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63" firstSheet="2"/>
  </bookViews>
  <sheets>
    <sheet name="1" sheetId="16" r:id="rId1"/>
    <sheet name="портефль до погашения" sheetId="19" r:id="rId2"/>
    <sheet name="рейтинг В" sheetId="17" r:id="rId3"/>
    <sheet name="РейтPD" sheetId="20" r:id="rId4"/>
    <sheet name="FRED Graph - раз в квартал" sheetId="22" r:id="rId5"/>
    <sheet name="Инвест политика" sheetId="25" r:id="rId6"/>
    <sheet name="Справочник отрасли" sheetId="24" r:id="rId7"/>
    <sheet name="Справочник эшелоны акции" sheetId="27" r:id="rId8"/>
    <sheet name="Эшелоны результат" sheetId="28" r:id="rId9"/>
    <sheet name="Для КУАП" sheetId="18" state="hidden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DumProb">OFFSET([1]BetaSolver!$R$4,0,0,COUNTA([1]BetaSolver!$R$5:$R$1000),1)</definedName>
    <definedName name="_xlnm._FilterDatabase" localSheetId="9" hidden="1">'Для КУАП'!$A$2:$E$24</definedName>
    <definedName name="_xlnm._FilterDatabase" localSheetId="5" hidden="1">'Инвест политика'!$A$21:$N$114</definedName>
    <definedName name="_xlnm._FilterDatabase" localSheetId="1" hidden="1">'портефль до погашения'!$A$7:$J$78</definedName>
    <definedName name="_xlnm._FilterDatabase" localSheetId="3" hidden="1">РейтPD!#REF!</definedName>
    <definedName name="_xlnm._FilterDatabase" localSheetId="6" hidden="1">'Справочник отрасли'!$A$1:$D$56</definedName>
    <definedName name="_xlnm._FilterDatabase" localSheetId="7" hidden="1">'Справочник эшелоны акции'!$B$5:$C$5</definedName>
    <definedName name="a" localSheetId="3">#REF!</definedName>
    <definedName name="a">#REF!</definedName>
    <definedName name="a1___issr_out_first_of_mkt_sector">[2]a1___issr_out_first_of_mkt_sect!$A$1:$I$3357</definedName>
    <definedName name="AaaLoss_">'[1]Source Tables'!$B$6</definedName>
    <definedName name="AaaPD">'[1]Source Tables'!$F$6</definedName>
    <definedName name="acdr_average" localSheetId="3">#REF!</definedName>
    <definedName name="acdr_average">#REF!</definedName>
    <definedName name="acdr_avg_head" localSheetId="3">#REF!</definedName>
    <definedName name="acdr_avg_head">#REF!</definedName>
    <definedName name="acdr_cohort_annual_default" localSheetId="3">#REF!</definedName>
    <definedName name="acdr_cohort_annual_default">#REF!</definedName>
    <definedName name="acdr_cohort_cum_default" localSheetId="3">#REF!</definedName>
    <definedName name="acdr_cohort_cum_default">#REF!</definedName>
    <definedName name="acdr_cohort_name" localSheetId="3">#REF!</definedName>
    <definedName name="acdr_cohort_name">#REF!</definedName>
    <definedName name="acdr_cohort_year" localSheetId="3">#REF!</definedName>
    <definedName name="acdr_cohort_year">#REF!</definedName>
    <definedName name="anscount" hidden="1">1</definedName>
    <definedName name="ApprovedModel">[1]Backend!$B$12</definedName>
    <definedName name="asdfasdfas" localSheetId="3">#REF!</definedName>
    <definedName name="asdfasdfas">#REF!</definedName>
    <definedName name="b" localSheetId="3">#REF!</definedName>
    <definedName name="b">#REF!</definedName>
    <definedName name="BetaProb_">OFFSET([1]BetaSolver!$E$12,0,0,COUNTA([1]BetaSolver!$E$12:$E$1000),1)</definedName>
    <definedName name="ButtonGoto" localSheetId="3">РейтPD!ButtonGoto</definedName>
    <definedName name="ButtonGoto">[0]!ButtonGoto</definedName>
    <definedName name="CFR">[1]Lookups!$J$15:$J$25</definedName>
    <definedName name="CFR_">'[1]Model Inputs'!$D$17</definedName>
    <definedName name="CFRChoices">'[1]Source Tables'!$A$16:$A$26</definedName>
    <definedName name="ChartE2L_">OFFSET([1]BetaSolver!$A$12,0,0,COUNTA([1]BetaSolver!$A$12:$Z$1000),1)</definedName>
    <definedName name="client">#REF!</definedName>
    <definedName name="Code_rang1">#REF!</definedName>
    <definedName name="Code_rang1_1">#REF!</definedName>
    <definedName name="Code_rang1_2">#REF!</definedName>
    <definedName name="Code_rang1_3">#REF!</definedName>
    <definedName name="Code_rang1_4">#REF!</definedName>
    <definedName name="Code_rang1_5">#REF!</definedName>
    <definedName name="Code_rang1_6">#REF!</definedName>
    <definedName name="Code_rang1_7">#REF!</definedName>
    <definedName name="Code_rang1_8">#REF!</definedName>
    <definedName name="Code_rang2">#REF!</definedName>
    <definedName name="Code_rang2_2">#REF!</definedName>
    <definedName name="Code_rang2_3">#REF!</definedName>
    <definedName name="Code_rang2_4">#REF!</definedName>
    <definedName name="Code_rang2_5">#REF!</definedName>
    <definedName name="Code_rang2_6">#REF!</definedName>
    <definedName name="Code_rang2_7">#REF!</definedName>
    <definedName name="Code_rang2_8">#REF!</definedName>
    <definedName name="Code_rang3">#REF!</definedName>
    <definedName name="Code_rang3_3">#REF!</definedName>
    <definedName name="Code_rang3_4">#REF!</definedName>
    <definedName name="Code_rang3_5">#REF!</definedName>
    <definedName name="Code_rang3_6">#REF!</definedName>
    <definedName name="Code_rang3_7">#REF!</definedName>
    <definedName name="Code_rang3_8">#REF!</definedName>
    <definedName name="Code_rang4">#REF!</definedName>
    <definedName name="Code_rang4_4">#REF!</definedName>
    <definedName name="Code_rang4_5">#REF!</definedName>
    <definedName name="Code_rang4_6">#REF!</definedName>
    <definedName name="Code_rang4_7">#REF!</definedName>
    <definedName name="Code_rang4_8">#REF!</definedName>
    <definedName name="Code_rang5">#REF!</definedName>
    <definedName name="Code_rang5_5">#REF!</definedName>
    <definedName name="Code_rang5_6">#REF!</definedName>
    <definedName name="Code_rang5_7">#REF!</definedName>
    <definedName name="Code_rang5_8">#REF!</definedName>
    <definedName name="Code_rang6">#REF!</definedName>
    <definedName name="Code_rang6_6">#REF!</definedName>
    <definedName name="Code_rang6_7">#REF!</definedName>
    <definedName name="Code_rang6_8">#REF!</definedName>
    <definedName name="Code_rang7">#REF!</definedName>
    <definedName name="Code_rang7_7">#REF!</definedName>
    <definedName name="Code_rang7_8">#REF!</definedName>
    <definedName name="Code_rang8">#REF!</definedName>
    <definedName name="Code_rang8_8">#REF!</definedName>
    <definedName name="CreditMetrixPropabilities" localSheetId="3">РейтPD!CreditMetrixPropabilities</definedName>
    <definedName name="CreditMetrixPropabilities">[0]!CreditMetrixPropabilities</definedName>
    <definedName name="CumExpLoss">'[1]Source Tables'!$E$32:$I$52</definedName>
    <definedName name="CurrenciesStart">[1]Lookups!$H$59</definedName>
    <definedName name="Currency_Lookback" localSheetId="3">OFFSET(CurrenciesStart,0,1,COUNTA(CurrencyRecords),2)</definedName>
    <definedName name="Currency_Lookback">OFFSET(CurrenciesStart,0,1,COUNTA(CurrencyRecords),2)</definedName>
    <definedName name="CurrencyChoices" localSheetId="3">OFFSET(CurrenciesStart,0,0,COUNTA(CurrencyRecords),1)</definedName>
    <definedName name="CurrencyChoices">OFFSET(CurrenciesStart,0,0,COUNTA(CurrencyRecords),1)</definedName>
    <definedName name="CurrencyLookup" localSheetId="3">OFFSET(CurrenciesStart,0,0,COUNTA(CurrencyRecords),2)</definedName>
    <definedName name="CurrencyLookup">OFFSET(CurrenciesStart,0,0,COUNTA(CurrencyRecords),2)</definedName>
    <definedName name="CurrencyRecords">[1]Lookups!$H$59:$H$1058</definedName>
    <definedName name="CurrencyUsed">'[1]Model Inputs'!$D$24</definedName>
    <definedName name="CurrencyUsed_Buffer">[1]Buffer!$W$9</definedName>
    <definedName name="CurrRatingOptions">[1]Lookups!$L$67:$L$88</definedName>
    <definedName name="d">'[3]Letter Numerators'!#REF!</definedName>
    <definedName name="Day_cur_12">#REF!</definedName>
    <definedName name="Day_next_12">#REF!</definedName>
    <definedName name="Day_next_3">#REF!</definedName>
    <definedName name="Day_next_6">#REF!</definedName>
    <definedName name="Day_next_9">#REF!</definedName>
    <definedName name="DD_Cred_Class_Actual">[1]Lookups!$B$3:$B$22</definedName>
    <definedName name="DD_HoldCo_OpCo">[1]Lookups!$E$38:$E$77</definedName>
    <definedName name="DD_Loan_Type">[1]Lookups!$E$3:$E$4</definedName>
    <definedName name="DD_Prec_Inc_Utilization">[1]Lookups!$J$15:$L$25</definedName>
    <definedName name="DefaultedExclusion">[1]Buffer!$R$3</definedName>
    <definedName name="e">'[3]Alpha Numeric WACD Rates'!#REF!</definedName>
    <definedName name="E2L_Mid_">OFFSET([1]BetaSolver!$C$12,0,0,COUNTA([1]BetaSolver!$C$12:$C$65536),1)</definedName>
    <definedName name="E2L_Scenario_">OFFSET([1]BetaSolver!$B$12,0,0,COUNTA([1]BetaSolver!$B$12:$B$1000),1)</definedName>
    <definedName name="EL2Ratg">'[1]StabilityBands-4Yr'!$B$5:$C$26</definedName>
    <definedName name="empty">#REF!</definedName>
    <definedName name="ewrer3r3">'[4]V-46'!#REF!</definedName>
    <definedName name="ExpLossRate">'[1]Model Inputs'!$D$18</definedName>
    <definedName name="ExpLossRates">'[1]Source Tables'!$J$32:$N$52</definedName>
    <definedName name="f" localSheetId="3">#REF!</definedName>
    <definedName name="f">#REF!</definedName>
    <definedName name="Family_DP_">'[1]Model Inputs'!$D$22</definedName>
    <definedName name="FamilyInDefault">'[1]Model Inputs'!$D$23</definedName>
    <definedName name="fgsdfgqfa">'[3]Letter Cumulative Default Rates'!#REF!</definedName>
    <definedName name="fil">#REF!</definedName>
    <definedName name="g" localSheetId="3">#REF!</definedName>
    <definedName name="g">#REF!</definedName>
    <definedName name="h" localSheetId="3">#REF!</definedName>
    <definedName name="h">#REF!</definedName>
    <definedName name="header" localSheetId="4">#REF!</definedName>
    <definedName name="header">#REF!</definedName>
    <definedName name="High">"High"</definedName>
    <definedName name="i">#REF!</definedName>
    <definedName name="Index" localSheetId="3">#REF!</definedName>
    <definedName name="Index">#REF!</definedName>
    <definedName name="inn">#REF!</definedName>
    <definedName name="Input_RR_EV_">'[1]Model Inputs'!$D$19</definedName>
    <definedName name="InSyncWithDBLiab">[1]Backend!$B$10</definedName>
    <definedName name="InSyncWithDBModel">[1]Backend!$B$11</definedName>
    <definedName name="itog1">#REF!</definedName>
    <definedName name="j" localSheetId="3">#REF!</definedName>
    <definedName name="j">#REF!</definedName>
    <definedName name="k" localSheetId="3">#REF!</definedName>
    <definedName name="k">#REF!</definedName>
    <definedName name="kl" localSheetId="3">'[3]Letter Numerators'!#REF!</definedName>
    <definedName name="kl">'[3]Letter Numerators'!#REF!</definedName>
    <definedName name="kv1_go_rang1">#REF!</definedName>
    <definedName name="kv1_go_rang2">#REF!</definedName>
    <definedName name="kv1_go_rang3">#REF!</definedName>
    <definedName name="kv1_go_rang4">#REF!</definedName>
    <definedName name="kv1_go_rang5">#REF!</definedName>
    <definedName name="kv1_go_rang6">#REF!</definedName>
    <definedName name="kv1_go_rang7">#REF!</definedName>
    <definedName name="kv1_go_rang8">#REF!</definedName>
    <definedName name="kv1_post_rang1">#REF!</definedName>
    <definedName name="kv1_post_rang2">#REF!</definedName>
    <definedName name="kv1_post_rang3">#REF!</definedName>
    <definedName name="kv1_post_rang4">#REF!</definedName>
    <definedName name="kv1_post_rang5">#REF!</definedName>
    <definedName name="kv1_post_rang6">#REF!</definedName>
    <definedName name="kv1_post_rang7">#REF!</definedName>
    <definedName name="kv1_post_rang8">#REF!</definedName>
    <definedName name="kv1_tp_rang1">#REF!</definedName>
    <definedName name="kv1_tp_rang2">#REF!</definedName>
    <definedName name="kv1_tp_rang3">#REF!</definedName>
    <definedName name="kv1_tp_rang4">#REF!</definedName>
    <definedName name="kv1_tp_rang5">#REF!</definedName>
    <definedName name="kv1_tp_rang6">#REF!</definedName>
    <definedName name="kv1_tp_rang7">#REF!</definedName>
    <definedName name="kv1_tp_rang8">#REF!</definedName>
    <definedName name="kv1_vrem_rang1">#REF!</definedName>
    <definedName name="kv1_vrem_rang2">#REF!</definedName>
    <definedName name="kv1_vrem_rang3">#REF!</definedName>
    <definedName name="kv1_vrem_rang4">#REF!</definedName>
    <definedName name="kv1_vrem_rang5">#REF!</definedName>
    <definedName name="kv1_vrem_rang6">#REF!</definedName>
    <definedName name="kv1_vrem_rang7">#REF!</definedName>
    <definedName name="kv1_vrem_rang8">#REF!</definedName>
    <definedName name="kv1_zel_rang1">#REF!</definedName>
    <definedName name="kv1_zel_rang2">#REF!</definedName>
    <definedName name="kv1_zel_rang3">#REF!</definedName>
    <definedName name="kv1_zel_rang4">#REF!</definedName>
    <definedName name="kv1_zel_rang5">#REF!</definedName>
    <definedName name="kv1_zel_rang6">#REF!</definedName>
    <definedName name="kv1_zel_rang7">#REF!</definedName>
    <definedName name="kv1_zel_rang8">#REF!</definedName>
    <definedName name="kv2_go_rang1">#REF!</definedName>
    <definedName name="kv2_go_rang2">#REF!</definedName>
    <definedName name="kv2_go_rang3">#REF!</definedName>
    <definedName name="kv2_go_rang4">#REF!</definedName>
    <definedName name="kv2_go_rang5">#REF!</definedName>
    <definedName name="kv2_go_rang6">#REF!</definedName>
    <definedName name="kv2_go_rang7">#REF!</definedName>
    <definedName name="kv2_go_rang8">#REF!</definedName>
    <definedName name="kv2_post_rang1">#REF!</definedName>
    <definedName name="kv2_post_rang2">#REF!</definedName>
    <definedName name="kv2_post_rang3">#REF!</definedName>
    <definedName name="kv2_post_rang4">#REF!</definedName>
    <definedName name="kv2_post_rang5">#REF!</definedName>
    <definedName name="kv2_post_rang6">#REF!</definedName>
    <definedName name="kv2_post_rang7">#REF!</definedName>
    <definedName name="kv2_post_rang8">#REF!</definedName>
    <definedName name="kv2_tp_rang1">#REF!</definedName>
    <definedName name="kv2_tp_rang2">#REF!</definedName>
    <definedName name="kv2_tp_rang3">#REF!</definedName>
    <definedName name="kv2_tp_rang4">#REF!</definedName>
    <definedName name="kv2_tp_rang5">#REF!</definedName>
    <definedName name="kv2_tp_rang6">#REF!</definedName>
    <definedName name="kv2_tp_rang7">#REF!</definedName>
    <definedName name="kv2_tp_rang8">#REF!</definedName>
    <definedName name="kv2_vrem_rang1">#REF!</definedName>
    <definedName name="kv2_vrem_rang2">#REF!</definedName>
    <definedName name="kv2_vrem_rang3">#REF!</definedName>
    <definedName name="kv2_vrem_rang4">#REF!</definedName>
    <definedName name="kv2_vrem_rang5">#REF!</definedName>
    <definedName name="kv2_vrem_rang6">#REF!</definedName>
    <definedName name="kv2_vrem_rang7">#REF!</definedName>
    <definedName name="kv2_vrem_rang8">#REF!</definedName>
    <definedName name="kv2_zel_rang1">#REF!</definedName>
    <definedName name="kv2_zel_rang2">#REF!</definedName>
    <definedName name="kv2_zel_rang3">#REF!</definedName>
    <definedName name="kv2_zel_rang4">#REF!</definedName>
    <definedName name="kv2_zel_rang5">#REF!</definedName>
    <definedName name="kv2_zel_rang6">#REF!</definedName>
    <definedName name="kv2_zel_rang7">#REF!</definedName>
    <definedName name="kv2_zel_rang8">#REF!</definedName>
    <definedName name="kv3_go_rang1">#REF!</definedName>
    <definedName name="kv3_go_rang2">#REF!</definedName>
    <definedName name="kv3_go_rang3">#REF!</definedName>
    <definedName name="kv3_go_rang4">#REF!</definedName>
    <definedName name="kv3_go_rang5">#REF!</definedName>
    <definedName name="kv3_go_rang6">#REF!</definedName>
    <definedName name="kv3_go_rang7">#REF!</definedName>
    <definedName name="kv3_go_rang8">#REF!</definedName>
    <definedName name="kv3_post_rang1">#REF!</definedName>
    <definedName name="kv3_post_rang2">#REF!</definedName>
    <definedName name="kv3_post_rang3">#REF!</definedName>
    <definedName name="kv3_post_rang4">#REF!</definedName>
    <definedName name="kv3_post_rang5">#REF!</definedName>
    <definedName name="kv3_post_rang6">#REF!</definedName>
    <definedName name="kv3_post_rang7">#REF!</definedName>
    <definedName name="kv3_post_rang8">#REF!</definedName>
    <definedName name="kv3_tp_rang1">#REF!</definedName>
    <definedName name="kv3_tp_rang2">#REF!</definedName>
    <definedName name="kv3_tp_rang3">#REF!</definedName>
    <definedName name="kv3_tp_rang4">#REF!</definedName>
    <definedName name="kv3_tp_rang5">#REF!</definedName>
    <definedName name="kv3_tp_rang6">#REF!</definedName>
    <definedName name="kv3_tp_rang7">#REF!</definedName>
    <definedName name="kv3_tp_rang8">#REF!</definedName>
    <definedName name="kv3_vrem_rang1">#REF!</definedName>
    <definedName name="kv3_vrem_rang2">#REF!</definedName>
    <definedName name="kv3_vrem_rang3">#REF!</definedName>
    <definedName name="kv3_vrem_rang4">#REF!</definedName>
    <definedName name="kv3_vrem_rang5">#REF!</definedName>
    <definedName name="kv3_vrem_rang6">#REF!</definedName>
    <definedName name="kv3_vrem_rang7">#REF!</definedName>
    <definedName name="kv3_vrem_rang8">#REF!</definedName>
    <definedName name="kv3_zel_rang1">#REF!</definedName>
    <definedName name="kv3_zel_rang2">#REF!</definedName>
    <definedName name="kv3_zel_rang3">#REF!</definedName>
    <definedName name="kv3_zel_rang4">#REF!</definedName>
    <definedName name="kv3_zel_rang5">#REF!</definedName>
    <definedName name="kv3_zel_rang6">#REF!</definedName>
    <definedName name="kv3_zel_rang7">#REF!</definedName>
    <definedName name="kv3_zel_rang8">#REF!</definedName>
    <definedName name="kv4_go_rang1">#REF!</definedName>
    <definedName name="kv4_go_rang2">#REF!</definedName>
    <definedName name="kv4_go_rang3">#REF!</definedName>
    <definedName name="kv4_go_rang4">#REF!</definedName>
    <definedName name="kv4_go_rang5">#REF!</definedName>
    <definedName name="kv4_go_rang6">#REF!</definedName>
    <definedName name="kv4_go_rang7">#REF!</definedName>
    <definedName name="kv4_go_rang8">#REF!</definedName>
    <definedName name="kv4_post_rang1">#REF!</definedName>
    <definedName name="kv4_post_rang2">#REF!</definedName>
    <definedName name="kv4_post_rang3">#REF!</definedName>
    <definedName name="kv4_post_rang4">#REF!</definedName>
    <definedName name="kv4_post_rang5">#REF!</definedName>
    <definedName name="kv4_post_rang6">#REF!</definedName>
    <definedName name="kv4_post_rang7">#REF!</definedName>
    <definedName name="kv4_post_rang8">#REF!</definedName>
    <definedName name="kv4_tp_rang1">#REF!</definedName>
    <definedName name="kv4_tp_rang2">#REF!</definedName>
    <definedName name="kv4_tp_rang3">#REF!</definedName>
    <definedName name="kv4_tp_rang4">#REF!</definedName>
    <definedName name="kv4_tp_rang5">#REF!</definedName>
    <definedName name="kv4_tp_rang6">#REF!</definedName>
    <definedName name="kv4_tp_rang7">#REF!</definedName>
    <definedName name="kv4_tp_rang8">#REF!</definedName>
    <definedName name="kv4_vrem_rang1">#REF!</definedName>
    <definedName name="kv4_vrem_rang2">#REF!</definedName>
    <definedName name="kv4_vrem_rang3">#REF!</definedName>
    <definedName name="kv4_vrem_rang4">#REF!</definedName>
    <definedName name="kv4_vrem_rang5">#REF!</definedName>
    <definedName name="kv4_vrem_rang6">#REF!</definedName>
    <definedName name="kv4_vrem_rang7">#REF!</definedName>
    <definedName name="kv4_vrem_rang8">#REF!</definedName>
    <definedName name="kv4_zel_rang1">#REF!</definedName>
    <definedName name="kv4_zel_rang2">#REF!</definedName>
    <definedName name="kv4_zel_rang3">#REF!</definedName>
    <definedName name="kv4_zel_rang4">#REF!</definedName>
    <definedName name="kv4_zel_rang5">#REF!</definedName>
    <definedName name="kv4_zel_rang6">#REF!</definedName>
    <definedName name="kv4_zel_rang7">#REF!</definedName>
    <definedName name="kv4_zel_rang8">#REF!</definedName>
    <definedName name="l" localSheetId="3">#REF!</definedName>
    <definedName name="l">#REF!</definedName>
    <definedName name="LGD_lookup_">'[1]Source Tables'!$J$3:$K$8</definedName>
    <definedName name="LiabilityInputsInputs">'[1]Liability Inputs'!$A$1:$Q$65536,'[1]Liability Inputs'!$T$1:$V$65536,'[1]Liability Inputs'!$Y$1:$Y$65536,'[1]Liability Inputs'!$AD$1:$AD$65536</definedName>
    <definedName name="LiabilityRequiredInputs">'[1]Liability Inputs'!$B$1:$C$65536,'[1]Liability Inputs'!$D$1:$D$65536,'[1]Liability Inputs'!$I$1:$I$65536,'[1]Liability Inputs'!$N$1:$Q$65536</definedName>
    <definedName name="limcount" hidden="1">1</definedName>
    <definedName name="line_rang1">#REF!</definedName>
    <definedName name="line_rang1_1">#REF!</definedName>
    <definedName name="line_rang1_2">#REF!</definedName>
    <definedName name="line_rang1_3">#REF!</definedName>
    <definedName name="line_rang1_4">#REF!</definedName>
    <definedName name="line_rang1_5">#REF!</definedName>
    <definedName name="line_rang1_6">#REF!</definedName>
    <definedName name="line_rang1_7">#REF!</definedName>
    <definedName name="line_rang1_8">#REF!</definedName>
    <definedName name="line_rang2">#REF!</definedName>
    <definedName name="line_rang2_2">#REF!</definedName>
    <definedName name="line_rang2_3">#REF!</definedName>
    <definedName name="line_rang2_4">#REF!</definedName>
    <definedName name="line_rang2_5">#REF!</definedName>
    <definedName name="line_rang2_6">#REF!</definedName>
    <definedName name="line_rang2_7">#REF!</definedName>
    <definedName name="line_rang2_8">#REF!</definedName>
    <definedName name="line_rang3">#REF!</definedName>
    <definedName name="line_rang3_3">#REF!</definedName>
    <definedName name="line_rang3_4">#REF!</definedName>
    <definedName name="line_rang3_5">#REF!</definedName>
    <definedName name="line_rang3_6">#REF!</definedName>
    <definedName name="line_rang3_7">#REF!</definedName>
    <definedName name="line_rang3_8">#REF!</definedName>
    <definedName name="line_rang4">#REF!</definedName>
    <definedName name="line_rang4_4">#REF!</definedName>
    <definedName name="line_rang4_5">#REF!</definedName>
    <definedName name="line_rang4_6">#REF!</definedName>
    <definedName name="line_rang4_7">#REF!</definedName>
    <definedName name="line_rang4_8">#REF!</definedName>
    <definedName name="line_rang5">#REF!</definedName>
    <definedName name="line_rang5_5">#REF!</definedName>
    <definedName name="line_rang5_6">#REF!</definedName>
    <definedName name="line_rang5_7">#REF!</definedName>
    <definedName name="line_rang5_8">#REF!</definedName>
    <definedName name="line_rang6">#REF!</definedName>
    <definedName name="line_rang6_6">#REF!</definedName>
    <definedName name="line_rang6_7">#REF!</definedName>
    <definedName name="line_rang6_8">#REF!</definedName>
    <definedName name="line_rang7">#REF!</definedName>
    <definedName name="line_rang7_7">#REF!</definedName>
    <definedName name="line_rang7_8">#REF!</definedName>
    <definedName name="line_rang8">#REF!</definedName>
    <definedName name="line_rang8_8">#REF!</definedName>
    <definedName name="Linking_1" localSheetId="3">#REF!</definedName>
    <definedName name="Linking_1">#REF!</definedName>
    <definedName name="Linking_10" localSheetId="3">#REF!</definedName>
    <definedName name="Linking_10">#REF!</definedName>
    <definedName name="Linking_2" localSheetId="3">#REF!</definedName>
    <definedName name="Linking_2">#REF!</definedName>
    <definedName name="Linking_20" localSheetId="3">#REF!</definedName>
    <definedName name="Linking_20">#REF!</definedName>
    <definedName name="Linking_3" localSheetId="3">#REF!</definedName>
    <definedName name="Linking_3">#REF!</definedName>
    <definedName name="Linking_35" localSheetId="3">#REF!</definedName>
    <definedName name="Linking_35">#REF!</definedName>
    <definedName name="Linking_4" localSheetId="3">#REF!</definedName>
    <definedName name="Linking_4">#REF!</definedName>
    <definedName name="Linking_40" localSheetId="3">'[4]V-46'!#REF!</definedName>
    <definedName name="Linking_40">'[4]V-46'!#REF!</definedName>
    <definedName name="Linking_5" localSheetId="3">#REF!</definedName>
    <definedName name="Linking_5">#REF!</definedName>
    <definedName name="Linking_6" localSheetId="3">#REF!</definedName>
    <definedName name="Linking_6">#REF!</definedName>
    <definedName name="Linking_7" localSheetId="3">#REF!</definedName>
    <definedName name="Linking_7">#REF!</definedName>
    <definedName name="Linking_8" localSheetId="3">#REF!</definedName>
    <definedName name="Linking_8">#REF!</definedName>
    <definedName name="Linking_9" localSheetId="3">#REF!</definedName>
    <definedName name="Linking_9">#REF!</definedName>
    <definedName name="Linking_ExampleTable1_Copy" localSheetId="3">#REF!</definedName>
    <definedName name="Linking_ExampleTable1_Copy">#REF!</definedName>
    <definedName name="Linking_ExampleTable1_CopyRect" localSheetId="3">#REF!</definedName>
    <definedName name="Linking_ExampleTable1_CopyRect">#REF!</definedName>
    <definedName name="Linking_ExampleTable10_Copy" localSheetId="3">#REF!</definedName>
    <definedName name="Linking_ExampleTable10_Copy">#REF!</definedName>
    <definedName name="Linking_ExampleTable10_CopyRect" localSheetId="3">#REF!</definedName>
    <definedName name="Linking_ExampleTable10_CopyRect">#REF!</definedName>
    <definedName name="Linking_ExampleTable11_Copy" localSheetId="3">#REF!</definedName>
    <definedName name="Linking_ExampleTable11_Copy">#REF!</definedName>
    <definedName name="Linking_ExampleTable11_CopyRect" localSheetId="3">#REF!</definedName>
    <definedName name="Linking_ExampleTable11_CopyRect">#REF!</definedName>
    <definedName name="Linking_ExampleTable12_Copy" localSheetId="3">#REF!</definedName>
    <definedName name="Linking_ExampleTable12_Copy">#REF!</definedName>
    <definedName name="Linking_ExampleTable12_CopyRect" localSheetId="3">#REF!</definedName>
    <definedName name="Linking_ExampleTable12_CopyRect">#REF!</definedName>
    <definedName name="Linking_ExampleTable13_Copy" localSheetId="3">#REF!</definedName>
    <definedName name="Linking_ExampleTable13_Copy">#REF!</definedName>
    <definedName name="Linking_ExampleTable13_CopyRect" localSheetId="3">#REF!</definedName>
    <definedName name="Linking_ExampleTable13_CopyRect">#REF!</definedName>
    <definedName name="Linking_ExampleTable14_Copy" localSheetId="3">#REF!</definedName>
    <definedName name="Linking_ExampleTable14_Copy">#REF!</definedName>
    <definedName name="Linking_ExampleTable14_CopyRect" localSheetId="3">#REF!</definedName>
    <definedName name="Linking_ExampleTable14_CopyRect">#REF!</definedName>
    <definedName name="Linking_ExampleTable15_Copy" localSheetId="3">#REF!</definedName>
    <definedName name="Linking_ExampleTable15_Copy">#REF!</definedName>
    <definedName name="Linking_ExampleTable15_CopyRect" localSheetId="3">#REF!</definedName>
    <definedName name="Linking_ExampleTable15_CopyRect">#REF!</definedName>
    <definedName name="Linking_ExampleTable16_Copy" localSheetId="3">#REF!</definedName>
    <definedName name="Linking_ExampleTable16_Copy">#REF!</definedName>
    <definedName name="Linking_ExampleTable16_CopyRect" localSheetId="3">#REF!</definedName>
    <definedName name="Linking_ExampleTable16_CopyRect">#REF!</definedName>
    <definedName name="Linking_ExampleTable17_Copy" localSheetId="3">#REF!</definedName>
    <definedName name="Linking_ExampleTable17_Copy">#REF!</definedName>
    <definedName name="Linking_ExampleTable17_CopyRect" localSheetId="3">#REF!</definedName>
    <definedName name="Linking_ExampleTable17_CopyRect">#REF!</definedName>
    <definedName name="Linking_ExampleTable18_Copy" localSheetId="3">#REF!</definedName>
    <definedName name="Linking_ExampleTable18_Copy">#REF!</definedName>
    <definedName name="Linking_ExampleTable18_CopyRect" localSheetId="3">#REF!</definedName>
    <definedName name="Linking_ExampleTable18_CopyRect">#REF!</definedName>
    <definedName name="Linking_ExampleTable19_Copy" localSheetId="3">#REF!</definedName>
    <definedName name="Linking_ExampleTable19_Copy">#REF!</definedName>
    <definedName name="Linking_ExampleTable19_CopyRect" localSheetId="3">#REF!</definedName>
    <definedName name="Linking_ExampleTable19_CopyRect">#REF!</definedName>
    <definedName name="Linking_ExampleTable2_Copy" localSheetId="3">#REF!</definedName>
    <definedName name="Linking_ExampleTable2_Copy">#REF!</definedName>
    <definedName name="Linking_ExampleTable2_CopyRect" localSheetId="3">#REF!</definedName>
    <definedName name="Linking_ExampleTable2_CopyRect">#REF!</definedName>
    <definedName name="Linking_ExampleTable20_Copy" localSheetId="3">#REF!</definedName>
    <definedName name="Linking_ExampleTable20_Copy">#REF!</definedName>
    <definedName name="Linking_ExampleTable20_CopyRect" localSheetId="3">#REF!</definedName>
    <definedName name="Linking_ExampleTable20_CopyRect">#REF!</definedName>
    <definedName name="Linking_ExampleTable21_Copy" localSheetId="3">#REF!</definedName>
    <definedName name="Linking_ExampleTable21_Copy">#REF!</definedName>
    <definedName name="Linking_ExampleTable21_CopyRect" localSheetId="3">#REF!</definedName>
    <definedName name="Linking_ExampleTable21_CopyRect">#REF!</definedName>
    <definedName name="Linking_ExampleTable22_Copy" localSheetId="3">#REF!</definedName>
    <definedName name="Linking_ExampleTable22_Copy">#REF!</definedName>
    <definedName name="Linking_ExampleTable22_CopyRect" localSheetId="3">#REF!</definedName>
    <definedName name="Linking_ExampleTable22_CopyRect">#REF!</definedName>
    <definedName name="Linking_ExampleTable23_Copy" localSheetId="3">#REF!</definedName>
    <definedName name="Linking_ExampleTable23_Copy">#REF!</definedName>
    <definedName name="Linking_ExampleTable23_CopyRect" localSheetId="3">#REF!</definedName>
    <definedName name="Linking_ExampleTable23_CopyRect">#REF!</definedName>
    <definedName name="Linking_ExampleTable24_Copy" localSheetId="3">#REF!</definedName>
    <definedName name="Linking_ExampleTable24_Copy">#REF!</definedName>
    <definedName name="Linking_ExampleTable24_CopyRect" localSheetId="3">#REF!</definedName>
    <definedName name="Linking_ExampleTable24_CopyRect">#REF!</definedName>
    <definedName name="Linking_ExampleTable25_Copy" localSheetId="3">#REF!</definedName>
    <definedName name="Linking_ExampleTable25_Copy">#REF!</definedName>
    <definedName name="Linking_ExampleTable25_CopyRect" localSheetId="3">#REF!</definedName>
    <definedName name="Linking_ExampleTable25_CopyRect">#REF!</definedName>
    <definedName name="Linking_ExampleTable26_Copy" localSheetId="3">#REF!</definedName>
    <definedName name="Linking_ExampleTable26_Copy">#REF!</definedName>
    <definedName name="Linking_ExampleTable26_CopyRect" localSheetId="3">#REF!</definedName>
    <definedName name="Linking_ExampleTable26_CopyRect">#REF!</definedName>
    <definedName name="Linking_ExampleTable27_Copy" localSheetId="3">#REF!</definedName>
    <definedName name="Linking_ExampleTable27_Copy">#REF!</definedName>
    <definedName name="Linking_ExampleTable27_CopyRect" localSheetId="3">#REF!</definedName>
    <definedName name="Linking_ExampleTable27_CopyRect">#REF!</definedName>
    <definedName name="Linking_ExampleTable28_Copy" localSheetId="3">#REF!</definedName>
    <definedName name="Linking_ExampleTable28_Copy">#REF!</definedName>
    <definedName name="Linking_ExampleTable28_CopyRect" localSheetId="3">#REF!</definedName>
    <definedName name="Linking_ExampleTable28_CopyRect">#REF!</definedName>
    <definedName name="Linking_ExampleTable29_Copy" localSheetId="3">#REF!</definedName>
    <definedName name="Linking_ExampleTable29_Copy">#REF!</definedName>
    <definedName name="Linking_ExampleTable29_CopyRect" localSheetId="3">#REF!</definedName>
    <definedName name="Linking_ExampleTable29_CopyRect">#REF!</definedName>
    <definedName name="Linking_ExampleTable3_Copy" localSheetId="3">#REF!</definedName>
    <definedName name="Linking_ExampleTable3_Copy">#REF!</definedName>
    <definedName name="Linking_ExampleTable3_Copy54" localSheetId="3">#REF!</definedName>
    <definedName name="Linking_ExampleTable3_Copy54">#REF!</definedName>
    <definedName name="Linking_ExampleTable3_CopyRect" localSheetId="3">#REF!</definedName>
    <definedName name="Linking_ExampleTable3_CopyRect">#REF!</definedName>
    <definedName name="Linking_ExampleTable30_Copy" localSheetId="3">#REF!</definedName>
    <definedName name="Linking_ExampleTable30_Copy">#REF!</definedName>
    <definedName name="Linking_ExampleTable30_CopyRect" localSheetId="3">#REF!</definedName>
    <definedName name="Linking_ExampleTable30_CopyRect">#REF!</definedName>
    <definedName name="Linking_ExampleTable31_Copy" localSheetId="3">#REF!</definedName>
    <definedName name="Linking_ExampleTable31_Copy">#REF!</definedName>
    <definedName name="Linking_ExampleTable31_CopyRect" localSheetId="3">#REF!</definedName>
    <definedName name="Linking_ExampleTable31_CopyRect">#REF!</definedName>
    <definedName name="Linking_ExampleTable32_Copy" localSheetId="3">#REF!</definedName>
    <definedName name="Linking_ExampleTable32_Copy">#REF!</definedName>
    <definedName name="Linking_ExampleTable32_CopyRect" localSheetId="3">#REF!</definedName>
    <definedName name="Linking_ExampleTable32_CopyRect">#REF!</definedName>
    <definedName name="Linking_ExampleTable33_Copy" localSheetId="3">#REF!</definedName>
    <definedName name="Linking_ExampleTable33_Copy">#REF!</definedName>
    <definedName name="Linking_ExampleTable33_CopyRect" localSheetId="3">#REF!</definedName>
    <definedName name="Linking_ExampleTable33_CopyRect">#REF!</definedName>
    <definedName name="Linking_ExampleTable34_Copy" localSheetId="3">#REF!</definedName>
    <definedName name="Linking_ExampleTable34_Copy">#REF!</definedName>
    <definedName name="Linking_ExampleTable34_CopyRect" localSheetId="3">#REF!</definedName>
    <definedName name="Linking_ExampleTable34_CopyRect">#REF!</definedName>
    <definedName name="Linking_ExampleTable35_Copy" localSheetId="3">#REF!</definedName>
    <definedName name="Linking_ExampleTable35_Copy">#REF!</definedName>
    <definedName name="Linking_ExampleTable35_CopyRect" localSheetId="3">#REF!</definedName>
    <definedName name="Linking_ExampleTable35_CopyRect">#REF!</definedName>
    <definedName name="Linking_ExampleTable36_Copy" localSheetId="3">#REF!</definedName>
    <definedName name="Linking_ExampleTable36_Copy">#REF!</definedName>
    <definedName name="Linking_ExampleTable36_CopyRect" localSheetId="3">#REF!</definedName>
    <definedName name="Linking_ExampleTable36_CopyRect">#REF!</definedName>
    <definedName name="Linking_ExampleTable4_Copy" localSheetId="3">#REF!</definedName>
    <definedName name="Linking_ExampleTable4_Copy">#REF!</definedName>
    <definedName name="Linking_ExampleTable4_CopyRect" localSheetId="3">#REF!</definedName>
    <definedName name="Linking_ExampleTable4_CopyRect">#REF!</definedName>
    <definedName name="Linking_ExampleTable5_Copy" localSheetId="3">#REF!</definedName>
    <definedName name="Linking_ExampleTable5_Copy">#REF!</definedName>
    <definedName name="Linking_ExampleTable5_CopyRect" localSheetId="3">#REF!</definedName>
    <definedName name="Linking_ExampleTable5_CopyRect">#REF!</definedName>
    <definedName name="Linking_ExampleTable6_Copy" localSheetId="3">#REF!</definedName>
    <definedName name="Linking_ExampleTable6_Copy">#REF!</definedName>
    <definedName name="Linking_ExampleTable6_CopyRect" localSheetId="3">#REF!</definedName>
    <definedName name="Linking_ExampleTable6_CopyRect">#REF!</definedName>
    <definedName name="Linking_ExampleTable7_Copy" localSheetId="3">#REF!</definedName>
    <definedName name="Linking_ExampleTable7_Copy">#REF!</definedName>
    <definedName name="Linking_ExampleTable7_CopyRect" localSheetId="3">#REF!</definedName>
    <definedName name="Linking_ExampleTable7_CopyRect">#REF!</definedName>
    <definedName name="Linking_ExampleTable8_Copy" localSheetId="3">#REF!</definedName>
    <definedName name="Linking_ExampleTable8_Copy">#REF!</definedName>
    <definedName name="Linking_ExampleTable8_CopyRect" localSheetId="3">#REF!</definedName>
    <definedName name="Linking_ExampleTable8_CopyRect">#REF!</definedName>
    <definedName name="Linking_ExampleTable9_Copy" localSheetId="3">#REF!</definedName>
    <definedName name="Linking_ExampleTable9_Copy">#REF!</definedName>
    <definedName name="Linking_ExampleTable9_CopyRect" localSheetId="3">#REF!</definedName>
    <definedName name="Linking_ExampleTable9_CopyRect">#REF!</definedName>
    <definedName name="Loss2Rtg_">'[1]Source Tables'!$B$6:$C$27</definedName>
    <definedName name="Low">"Low"</definedName>
    <definedName name="Ltd_Default_Type">[1]Buffer!$R$2:$R$4</definedName>
    <definedName name="m" localSheetId="3">#REF!</definedName>
    <definedName name="m">#REF!</definedName>
    <definedName name="m_CohortDate" localSheetId="3">#REF!</definedName>
    <definedName name="m_CohortDate">#REF!</definedName>
    <definedName name="m_ColRef" localSheetId="3">#REF!</definedName>
    <definedName name="m_ColRef">#REF!</definedName>
    <definedName name="m_ColRef1" localSheetId="3">#REF!</definedName>
    <definedName name="m_ColRef1">#REF!</definedName>
    <definedName name="m_CriteriaField" localSheetId="3">#REF!</definedName>
    <definedName name="m_CriteriaField">#REF!</definedName>
    <definedName name="M_DataStartPoint1" localSheetId="3">#REF!</definedName>
    <definedName name="M_DataStartPoint1">#REF!</definedName>
    <definedName name="M_DataStartPoint2" localSheetId="3">#REF!</definedName>
    <definedName name="M_DataStartPoint2">#REF!</definedName>
    <definedName name="m_Destination1" localSheetId="3">'[3]Letter Denominators'!#REF!</definedName>
    <definedName name="m_Destination1">'[3]Letter Denominators'!#REF!</definedName>
    <definedName name="m_Destination2" localSheetId="3">'[3]Letter Numerators'!#REF!</definedName>
    <definedName name="m_Destination2">'[3]Letter Numerators'!#REF!</definedName>
    <definedName name="m_Destination3" localSheetId="3">'[3]Letter Marginal Default Rates'!#REF!</definedName>
    <definedName name="m_Destination3">'[3]Letter Marginal Default Rates'!#REF!</definedName>
    <definedName name="m_Destination4" localSheetId="3">'[3]Letter Cumulative Default Rates'!#REF!</definedName>
    <definedName name="m_Destination4">'[3]Letter Cumulative Default Rates'!#REF!</definedName>
    <definedName name="m_Destination5" localSheetId="3">#REF!</definedName>
    <definedName name="m_Destination5">#REF!</definedName>
    <definedName name="m_ExtractofIntervals" localSheetId="3">#REF!</definedName>
    <definedName name="m_ExtractofIntervals">#REF!</definedName>
    <definedName name="m_Fill1" localSheetId="3">#REF!</definedName>
    <definedName name="m_Fill1">#REF!</definedName>
    <definedName name="m_Fill2" localSheetId="3">#REF!</definedName>
    <definedName name="m_Fill2">#REF!</definedName>
    <definedName name="m_Fill3" localSheetId="3">#REF!</definedName>
    <definedName name="m_Fill3">#REF!</definedName>
    <definedName name="m_Fill4" localSheetId="3">#REF!</definedName>
    <definedName name="m_Fill4">#REF!</definedName>
    <definedName name="m_Fill5" localSheetId="3">#REF!</definedName>
    <definedName name="m_Fill5">#REF!</definedName>
    <definedName name="m_FirstDate">[3]wParm!$C$24</definedName>
    <definedName name="m_FromRange" localSheetId="3">#REF!</definedName>
    <definedName name="m_FromRange">#REF!</definedName>
    <definedName name="m_FromRange1" localSheetId="3">#REF!</definedName>
    <definedName name="m_FromRange1">#REF!</definedName>
    <definedName name="m_IntervalRecords" localSheetId="3">#REF!</definedName>
    <definedName name="m_IntervalRecords">#REF!</definedName>
    <definedName name="m_IntervalRecords1" localSheetId="3">#REF!</definedName>
    <definedName name="m_IntervalRecords1">#REF!</definedName>
    <definedName name="m_LastDate">[3]wParm!$C$25</definedName>
    <definedName name="M_QueryData_1" localSheetId="3">#REF!</definedName>
    <definedName name="M_QueryData_1">#REF!</definedName>
    <definedName name="M_QueryData_2" localSheetId="3">#REF!</definedName>
    <definedName name="M_QueryData_2">#REF!</definedName>
    <definedName name="m_RatingScale" localSheetId="3">#REF!</definedName>
    <definedName name="m_RatingScale">#REF!</definedName>
    <definedName name="m_RowRef" localSheetId="3">#REF!</definedName>
    <definedName name="m_RowRef">#REF!</definedName>
    <definedName name="m_RowRef1" localSheetId="3">#REF!</definedName>
    <definedName name="m_RowRef1">#REF!</definedName>
    <definedName name="m_SortedSquareDes" localSheetId="3">#REF!</definedName>
    <definedName name="m_SortedSquareDes">#REF!</definedName>
    <definedName name="m_SortedSquareDes1" localSheetId="3">#REF!</definedName>
    <definedName name="m_SortedSquareDes1">#REF!</definedName>
    <definedName name="m_Source1" localSheetId="3">#REF!</definedName>
    <definedName name="m_Source1">#REF!</definedName>
    <definedName name="m_Source10" localSheetId="3">'[3]Alpha Num Marginal Def Rate'!#REF!</definedName>
    <definedName name="m_Source10">'[3]Alpha Num Marginal Def Rate'!#REF!</definedName>
    <definedName name="m_Source11" localSheetId="3">'[3]Alpha Num Cumulative  DR'!#REF!</definedName>
    <definedName name="m_Source11">'[3]Alpha Num Cumulative  DR'!#REF!</definedName>
    <definedName name="m_Source12" localSheetId="3">#REF!</definedName>
    <definedName name="m_Source12">#REF!</definedName>
    <definedName name="m_Source2" localSheetId="3">'[3]Letter Numerators'!#REF!</definedName>
    <definedName name="m_Source2">'[3]Letter Numerators'!#REF!</definedName>
    <definedName name="m_Source3" localSheetId="3">'[3]Letter Denominators'!#REF!</definedName>
    <definedName name="m_Source3">'[3]Letter Denominators'!#REF!</definedName>
    <definedName name="m_Source4" localSheetId="3">'[3]Letter Marginal Default Rates'!#REF!</definedName>
    <definedName name="m_Source4">'[3]Letter Marginal Default Rates'!#REF!</definedName>
    <definedName name="m_Source5" localSheetId="3">'[3]Letter Cumulative Default Rates'!#REF!</definedName>
    <definedName name="m_Source5">'[3]Letter Cumulative Default Rates'!#REF!</definedName>
    <definedName name="m_Source6" localSheetId="3">#REF!</definedName>
    <definedName name="m_Source6">#REF!</definedName>
    <definedName name="m_Source7" localSheetId="3">#REF!</definedName>
    <definedName name="m_Source7">#REF!</definedName>
    <definedName name="m_Source8" localSheetId="3">'[5]Alpha Numeric Numerators'!#REF!</definedName>
    <definedName name="m_Source8">'[5]Alpha Numeric Numerators'!#REF!</definedName>
    <definedName name="m_Source9" localSheetId="3">'[3]Alpha Numeric Denominators'!#REF!</definedName>
    <definedName name="m_Source9">'[3]Alpha Numeric Denominators'!#REF!</definedName>
    <definedName name="m_SquaredRange" localSheetId="3">#REF!</definedName>
    <definedName name="m_SquaredRange">#REF!</definedName>
    <definedName name="m_SquaredRange1" localSheetId="3">#REF!</definedName>
    <definedName name="m_SquaredRange1">#REF!</definedName>
    <definedName name="m_SquareRef" localSheetId="3">#REF!</definedName>
    <definedName name="m_SquareRef">#REF!</definedName>
    <definedName name="m_SummAlpha_1" localSheetId="3">'[3]Alpha Numeric WACD Rates'!#REF!</definedName>
    <definedName name="m_SummAlpha_1">'[3]Alpha Numeric WACD Rates'!#REF!</definedName>
    <definedName name="m_SummAlpha_2" localSheetId="3">'[3]Alpha Numeric WACD Rates'!#REF!</definedName>
    <definedName name="m_SummAlpha_2">'[3]Alpha Numeric WACD Rates'!#REF!</definedName>
    <definedName name="m_SummLett_1" localSheetId="3">'[3]Letter WACD Rates'!#REF!</definedName>
    <definedName name="m_SummLett_1">'[3]Letter WACD Rates'!#REF!</definedName>
    <definedName name="m_SummLett_2" localSheetId="3">'[3]Letter WACD Rates'!#REF!</definedName>
    <definedName name="m_SummLett_2">'[3]Letter WACD Rates'!#REF!</definedName>
    <definedName name="m_ToRange" localSheetId="3">#REF!</definedName>
    <definedName name="m_ToRange">#REF!</definedName>
    <definedName name="mANDefaultRate" localSheetId="3">#REF!</definedName>
    <definedName name="mANDefaultRate">#REF!</definedName>
    <definedName name="MassiveLookup">'[1]StabilityBands-4Yr'!$M$2:$AA$23</definedName>
    <definedName name="mDefaultRate" localSheetId="3">#REF!</definedName>
    <definedName name="mDefaultRate">#REF!</definedName>
    <definedName name="mDemoninator" localSheetId="3">#REF!</definedName>
    <definedName name="mDemoninator">#REF!</definedName>
    <definedName name="mDenominator" localSheetId="3">#REF!</definedName>
    <definedName name="mDenominator">#REF!</definedName>
    <definedName name="Mids">'[1]StabilityBands-4Yr'!$C$5:$D$26</definedName>
    <definedName name="mm">'[6]списки значений'!$A$2:$A$7</definedName>
    <definedName name="mNumerator" localSheetId="3">#REF!</definedName>
    <definedName name="mNumerator">#REF!</definedName>
    <definedName name="ModelInputsInputs">'[1]Model Inputs'!$C$3:$D$6,'[1]Model Inputs'!$C$9:$D$13,'[1]Model Inputs'!$B$28:$D$37</definedName>
    <definedName name="n" localSheetId="3">#REF!</definedName>
    <definedName name="n">#REF!</definedName>
    <definedName name="name">#REF!</definedName>
    <definedName name="Name_rang1">#REF!</definedName>
    <definedName name="Name_rang1_1">#REF!</definedName>
    <definedName name="Name_rang1_2">#REF!</definedName>
    <definedName name="Name_rang1_3">#REF!</definedName>
    <definedName name="Name_rang1_4">#REF!</definedName>
    <definedName name="Name_rang1_5">#REF!</definedName>
    <definedName name="Name_rang1_6">#REF!</definedName>
    <definedName name="Name_rang1_7">#REF!</definedName>
    <definedName name="Name_rang1_8">#REF!</definedName>
    <definedName name="Name_rang2">#REF!</definedName>
    <definedName name="Name_rang2_2">#REF!</definedName>
    <definedName name="Name_rang2_3">#REF!</definedName>
    <definedName name="Name_rang2_4">#REF!</definedName>
    <definedName name="Name_rang2_5">#REF!</definedName>
    <definedName name="Name_rang2_6">#REF!</definedName>
    <definedName name="Name_rang2_7">#REF!</definedName>
    <definedName name="Name_rang2_8">#REF!</definedName>
    <definedName name="Name_rang3">#REF!</definedName>
    <definedName name="Name_rang3_3">#REF!</definedName>
    <definedName name="Name_rang3_4">#REF!</definedName>
    <definedName name="Name_rang3_5">#REF!</definedName>
    <definedName name="Name_rang3_6">#REF!</definedName>
    <definedName name="Name_rang3_7">#REF!</definedName>
    <definedName name="Name_rang3_8">#REF!</definedName>
    <definedName name="Name_rang4">#REF!</definedName>
    <definedName name="Name_rang4_4">#REF!</definedName>
    <definedName name="Name_rang4_5">#REF!</definedName>
    <definedName name="Name_rang4_6">#REF!</definedName>
    <definedName name="Name_rang4_7">#REF!</definedName>
    <definedName name="Name_rang4_8">#REF!</definedName>
    <definedName name="Name_rang5">#REF!</definedName>
    <definedName name="Name_rang5_5">#REF!</definedName>
    <definedName name="Name_rang5_6">#REF!</definedName>
    <definedName name="Name_rang5_7">#REF!</definedName>
    <definedName name="Name_rang5_8">#REF!</definedName>
    <definedName name="Name_rang6">#REF!</definedName>
    <definedName name="Name_rang6_6">#REF!</definedName>
    <definedName name="Name_rang6_7">#REF!</definedName>
    <definedName name="Name_rang6_8">#REF!</definedName>
    <definedName name="Name_rang7">#REF!</definedName>
    <definedName name="Name_rang7_7">#REF!</definedName>
    <definedName name="Name_rang7_8">#REF!</definedName>
    <definedName name="Name_rang8">#REF!</definedName>
    <definedName name="Name_rang8_8">#REF!</definedName>
    <definedName name="No">[1]Buffer!$B$5</definedName>
    <definedName name="num">#REF!</definedName>
    <definedName name="o" localSheetId="3">#REF!</definedName>
    <definedName name="o">#REF!</definedName>
    <definedName name="OneYrELRates">[1]Lookups!$N$3:$O$23</definedName>
    <definedName name="OneYrMassiveLookup">'[1]StabilityBands-1Yr'!$M$2:$AA$23</definedName>
    <definedName name="OneYrRatg2ELOverride">[1]Lookups!$R$68:$T$89</definedName>
    <definedName name="OneYrStabilityBands">'[1]StabilityBands-1Yr'!$AC$2:$AE$62</definedName>
    <definedName name="Oper_name_rang1">#REF!</definedName>
    <definedName name="Oper_name_rang2">#REF!</definedName>
    <definedName name="Oper_name_rang3">#REF!</definedName>
    <definedName name="Oper_name_rang4">#REF!</definedName>
    <definedName name="Oper_name_rang5">#REF!</definedName>
    <definedName name="Oper_name_rang6">#REF!</definedName>
    <definedName name="Oper_name_rang7">#REF!</definedName>
    <definedName name="Oper_name_rang8">#REF!</definedName>
    <definedName name="OrigELs">'[1]StabilityBands-4Yr'!$A$5:$B$26</definedName>
    <definedName name="ou" localSheetId="3">РейтPD!ou</definedName>
    <definedName name="ou">[0]!ou</definedName>
    <definedName name="OverrideFactor">[1]Lookups!$M$91</definedName>
    <definedName name="OverrideValue">[1]Buffer!$T$2:$T$4</definedName>
    <definedName name="owner_1">#REF!</definedName>
    <definedName name="owner_2">#REF!</definedName>
    <definedName name="owner_3">#REF!</definedName>
    <definedName name="owner_4">#REF!</definedName>
    <definedName name="owner_5">#REF!</definedName>
    <definedName name="owner_6">#REF!</definedName>
    <definedName name="owner_7">#REF!</definedName>
    <definedName name="owner_8">#REF!</definedName>
    <definedName name="p" localSheetId="3">#REF!</definedName>
    <definedName name="p">#REF!</definedName>
    <definedName name="P_CAPTION1" hidden="1">[7]XLR_NoRangeSheet!$B$7</definedName>
    <definedName name="P_CAPTION2" hidden="1">[7]XLR_NoRangeSheet!$C$7</definedName>
    <definedName name="PctFmt">"0.000%"</definedName>
    <definedName name="PDR">'[1]Model Inputs'!$D$21</definedName>
    <definedName name="Privacy_Flag">[1]Buffer!$N$2:$N$3</definedName>
    <definedName name="prod_name_1">#REF!</definedName>
    <definedName name="prod_name_2">#REF!</definedName>
    <definedName name="prod_name_3">#REF!</definedName>
    <definedName name="prod_name_4">#REF!</definedName>
    <definedName name="prod_name_5">#REF!</definedName>
    <definedName name="prod_name_6">#REF!</definedName>
    <definedName name="prod_name_7">#REF!</definedName>
    <definedName name="prod_name_8">#REF!</definedName>
    <definedName name="q" localSheetId="3">#REF!</definedName>
    <definedName name="q">#REF!</definedName>
    <definedName name="quart1">#REF!</definedName>
    <definedName name="quart2">#REF!</definedName>
    <definedName name="quart3">#REF!</definedName>
    <definedName name="quart4">#REF!</definedName>
    <definedName name="RANGEQUERY1_POK1_1_1" hidden="1">[8]XLRpt_TempSheet!$C$8</definedName>
    <definedName name="RANGEQUERY1_POK1_1_1_1" hidden="1">[8]XLRpt_TempSheet!$D$8</definedName>
    <definedName name="RANGEQUERY1_POK1_1_1_2" hidden="1">[8]XLRpt_TempSheet!$BB$8</definedName>
    <definedName name="RANGEQUERY1_POK1_1_2" hidden="1">[8]XLRpt_TempSheet!$BA$8</definedName>
    <definedName name="RANGEQUERY1_POK1_1_2_1" hidden="1">[8]XLRpt_TempSheet!$E$8</definedName>
    <definedName name="RANGEQUERY1_POK1_1_2_2" hidden="1">[8]XLRpt_TempSheet!$BC$8</definedName>
    <definedName name="RANGEQUERY1_POK1_1_3_1" hidden="1">[8]XLRpt_TempSheet!$F$8</definedName>
    <definedName name="RANGEQUERY1_POK1_1_3_2" hidden="1">[8]XLRpt_TempSheet!$BD$8</definedName>
    <definedName name="RANGEQUERY1_POK1_1_4_1" hidden="1">[8]XLRpt_TempSheet!$G$8</definedName>
    <definedName name="RANGEQUERY1_POK1_1_4_2" hidden="1">[8]XLRpt_TempSheet!$BE$8</definedName>
    <definedName name="RANGEQUERY1_POK1_2_1" hidden="1">[8]XLRpt_TempSheet!$H$8</definedName>
    <definedName name="RANGEQUERY1_POK1_2_1_1" hidden="1">[8]XLRpt_TempSheet!$I$8</definedName>
    <definedName name="RANGEQUERY1_POK1_2_1_2" hidden="1">[8]XLRpt_TempSheet!$BG$8</definedName>
    <definedName name="RANGEQUERY1_POK1_2_2" hidden="1">[8]XLRpt_TempSheet!$BF$8</definedName>
    <definedName name="RANGEQUERY1_POK1_2_2_1" hidden="1">[8]XLRpt_TempSheet!$J$8</definedName>
    <definedName name="RANGEQUERY1_POK1_2_2_2" hidden="1">[8]XLRpt_TempSheet!$BH$8</definedName>
    <definedName name="RANGEQUERY1_POK1_2_3_1" hidden="1">[8]XLRpt_TempSheet!$K$8</definedName>
    <definedName name="RANGEQUERY1_POK1_2_3_2" hidden="1">[8]XLRpt_TempSheet!$BI$8</definedName>
    <definedName name="RANGEQUERY1_POK1_2_4_1" hidden="1">[8]XLRpt_TempSheet!$L$8</definedName>
    <definedName name="RANGEQUERY1_POK1_2_4_2" hidden="1">[8]XLRpt_TempSheet!$BJ$8</definedName>
    <definedName name="RANGEQUERY1_POK2_4_1_1" hidden="1">[8]XLRpt_TempSheet!$V$8</definedName>
    <definedName name="RANGEQUERY1_POK2_4_2_1" hidden="1">[8]XLRpt_TempSheet!$W$8</definedName>
    <definedName name="RANGEQUERY1_POK2_4_3_1" hidden="1">[8]XLRpt_TempSheet!$X$8</definedName>
    <definedName name="RANGEQUERY1_POK2_4_4_1" hidden="1">[8]XLRpt_TempSheet!$Y$8</definedName>
    <definedName name="RANGEQUERY1_POK2_4_5_1" hidden="1">[8]XLRpt_TempSheet!$Z$8</definedName>
    <definedName name="RANGEQUERY1_POK3_3_1_1" hidden="1">[8]XLRpt_TempSheet!$AH$8</definedName>
    <definedName name="RANGEQUERY1_POK3_3_2_1" hidden="1">[8]XLRpt_TempSheet!$AI$8</definedName>
    <definedName name="RANGEQUERY1_POK3_3_3_1" hidden="1">[8]XLRpt_TempSheet!$AJ$8</definedName>
    <definedName name="RANGEQUERY1_POK3_3_4_1" hidden="1">[8]XLRpt_TempSheet!$AK$8</definedName>
    <definedName name="RANGEQUERY1_POK3_4_1_1" hidden="1">[8]XLRpt_TempSheet!$AM$8</definedName>
    <definedName name="RANGEQUERY1_POK3_4_2_1" hidden="1">[8]XLRpt_TempSheet!$AN$8</definedName>
    <definedName name="RANGEQUERY1_POK3_4_3_1" hidden="1">[8]XLRpt_TempSheet!$AO$8</definedName>
    <definedName name="RANGEQUERY1_POK3_4_4_1" hidden="1">[8]XLRpt_TempSheet!$AP$8</definedName>
    <definedName name="RANGEQUERY1_POK3_4_5_1" hidden="1">[8]XLRpt_TempSheet!$AQ$8</definedName>
    <definedName name="Rank2Ratg">'[1]StabilityBands-4Yr'!$A$31:$B$52</definedName>
    <definedName name="ras">#REF!</definedName>
    <definedName name="Ratables">'[1]Scratch Pad2'!$A$1:$T$65536</definedName>
    <definedName name="Ratg2ELOverride">[1]Lookups!$L$68:$N$89</definedName>
    <definedName name="Ratg2Rank">'[1]StabilityBands-4Yr'!$B$31:$C$52</definedName>
    <definedName name="RatgCap" localSheetId="3">VLOOKUP(CFR_,RatgCaps,4,0)</definedName>
    <definedName name="RatgCap">VLOOKUP(CFR_,RatgCaps,4,0)</definedName>
    <definedName name="RatgCaps">'[1]Source Tables'!$A$32:$D$52</definedName>
    <definedName name="RawLoss_lookup_">'[1]Source Tables'!$C$6:$D$26</definedName>
    <definedName name="Rep_Date">'[9]бдр 1 кв'!#REF!</definedName>
    <definedName name="Rep_Date_2">#REF!</definedName>
    <definedName name="Rep_Hdr_2">#REF!</definedName>
    <definedName name="rep_month">#REF!</definedName>
    <definedName name="rep_year">#REF!</definedName>
    <definedName name="repsubj">#REF!</definedName>
    <definedName name="rest">#REF!</definedName>
    <definedName name="Rest_Delta_rang1_1">#REF!</definedName>
    <definedName name="Rest_Delta_rang1_2">#REF!</definedName>
    <definedName name="Rest_Delta_rang1_3">#REF!</definedName>
    <definedName name="Rest_Delta_rang1_4">#REF!</definedName>
    <definedName name="Rest_Delta_rang1_5">#REF!</definedName>
    <definedName name="Rest_Delta_rang1_6">#REF!</definedName>
    <definedName name="Rest_Delta_rang1_7">#REF!</definedName>
    <definedName name="Rest_Delta_rang1_8">#REF!</definedName>
    <definedName name="Rest_Delta_rang2_2">#REF!</definedName>
    <definedName name="Rest_Delta_rang2_3">#REF!</definedName>
    <definedName name="Rest_Delta_rang2_4">#REF!</definedName>
    <definedName name="Rest_Delta_rang2_5">#REF!</definedName>
    <definedName name="Rest_Delta_rang2_6">#REF!</definedName>
    <definedName name="Rest_Delta_rang2_7">#REF!</definedName>
    <definedName name="Rest_Delta_rang2_8">#REF!</definedName>
    <definedName name="Rest_Delta_rang3_3">#REF!</definedName>
    <definedName name="Rest_Delta_rang3_4">#REF!</definedName>
    <definedName name="Rest_Delta_rang3_5">#REF!</definedName>
    <definedName name="Rest_Delta_rang3_6">#REF!</definedName>
    <definedName name="Rest_Delta_rang3_7">#REF!</definedName>
    <definedName name="Rest_Delta_rang3_8">#REF!</definedName>
    <definedName name="Rest_Delta_rang4_4">#REF!</definedName>
    <definedName name="Rest_Delta_rang4_5">#REF!</definedName>
    <definedName name="Rest_Delta_rang4_6">#REF!</definedName>
    <definedName name="Rest_Delta_rang4_7">#REF!</definedName>
    <definedName name="Rest_Delta_rang4_8">#REF!</definedName>
    <definedName name="Rest_Delta_rang5_5">#REF!</definedName>
    <definedName name="Rest_Delta_rang5_6">#REF!</definedName>
    <definedName name="Rest_Delta_rang5_7">#REF!</definedName>
    <definedName name="Rest_Delta_rang5_8">#REF!</definedName>
    <definedName name="Rest_Delta_rang6_6">#REF!</definedName>
    <definedName name="Rest_Delta_rang6_7">#REF!</definedName>
    <definedName name="Rest_Delta_rang6_8">#REF!</definedName>
    <definedName name="Rest_Delta_rang7_7">#REF!</definedName>
    <definedName name="Rest_Delta_rang7_8">#REF!</definedName>
    <definedName name="Rest_Delta_rang8_8">#REF!</definedName>
    <definedName name="Rest_Fact_rang1_1">#REF!</definedName>
    <definedName name="Rest_Fact_rang1_2">#REF!</definedName>
    <definedName name="Rest_Fact_rang1_3">#REF!</definedName>
    <definedName name="Rest_Fact_rang1_4">#REF!</definedName>
    <definedName name="Rest_Fact_rang1_5">#REF!</definedName>
    <definedName name="Rest_Fact_rang1_6">#REF!</definedName>
    <definedName name="Rest_Fact_rang1_7">#REF!</definedName>
    <definedName name="Rest_Fact_rang1_8">#REF!</definedName>
    <definedName name="Rest_Fact_rang2_2">#REF!</definedName>
    <definedName name="Rest_Fact_rang2_3">#REF!</definedName>
    <definedName name="Rest_Fact_rang2_4">#REF!</definedName>
    <definedName name="Rest_Fact_rang2_5">#REF!</definedName>
    <definedName name="Rest_Fact_rang2_6">#REF!</definedName>
    <definedName name="Rest_Fact_rang2_7">#REF!</definedName>
    <definedName name="Rest_Fact_rang2_8">#REF!</definedName>
    <definedName name="Rest_Fact_rang3_3">#REF!</definedName>
    <definedName name="Rest_Fact_rang3_4">#REF!</definedName>
    <definedName name="Rest_Fact_rang3_5">#REF!</definedName>
    <definedName name="Rest_Fact_rang3_6">#REF!</definedName>
    <definedName name="Rest_Fact_rang3_7">#REF!</definedName>
    <definedName name="Rest_Fact_rang3_8">#REF!</definedName>
    <definedName name="Rest_Fact_rang4_4">#REF!</definedName>
    <definedName name="Rest_Fact_rang4_5">#REF!</definedName>
    <definedName name="Rest_Fact_rang4_6">#REF!</definedName>
    <definedName name="Rest_Fact_rang4_7">#REF!</definedName>
    <definedName name="Rest_Fact_rang4_8">#REF!</definedName>
    <definedName name="Rest_Fact_rang5_5">#REF!</definedName>
    <definedName name="Rest_Fact_rang5_6">#REF!</definedName>
    <definedName name="Rest_Fact_rang5_7">#REF!</definedName>
    <definedName name="Rest_Fact_rang5_8">#REF!</definedName>
    <definedName name="Rest_Fact_rang6_6">#REF!</definedName>
    <definedName name="Rest_Fact_rang6_7">#REF!</definedName>
    <definedName name="Rest_Fact_rang6_8">#REF!</definedName>
    <definedName name="Rest_Fact_rang7_7">#REF!</definedName>
    <definedName name="Rest_Fact_rang7_8">#REF!</definedName>
    <definedName name="Rest_Fact_rang8_8">#REF!</definedName>
    <definedName name="Rest_Plan_rang1_1">#REF!</definedName>
    <definedName name="Rest_Plan_rang1_2">#REF!</definedName>
    <definedName name="Rest_Plan_rang1_3">#REF!</definedName>
    <definedName name="Rest_Plan_rang1_4">#REF!</definedName>
    <definedName name="Rest_Plan_rang1_5">#REF!</definedName>
    <definedName name="Rest_Plan_rang1_6">#REF!</definedName>
    <definedName name="Rest_Plan_rang1_7">#REF!</definedName>
    <definedName name="Rest_Plan_rang1_8">#REF!</definedName>
    <definedName name="Rest_Plan_rang2_2">#REF!</definedName>
    <definedName name="Rest_Plan_rang2_3">#REF!</definedName>
    <definedName name="Rest_Plan_rang2_4">#REF!</definedName>
    <definedName name="Rest_Plan_rang2_5">#REF!</definedName>
    <definedName name="Rest_Plan_rang2_6">#REF!</definedName>
    <definedName name="Rest_Plan_rang2_7">#REF!</definedName>
    <definedName name="Rest_Plan_rang2_8">#REF!</definedName>
    <definedName name="Rest_Plan_rang3_3">#REF!</definedName>
    <definedName name="Rest_Plan_rang3_4">#REF!</definedName>
    <definedName name="Rest_Plan_rang3_5">#REF!</definedName>
    <definedName name="Rest_Plan_rang3_6">#REF!</definedName>
    <definedName name="Rest_Plan_rang3_7">#REF!</definedName>
    <definedName name="Rest_Plan_rang3_8">#REF!</definedName>
    <definedName name="Rest_Plan_rang4_4">#REF!</definedName>
    <definedName name="Rest_Plan_rang4_5">#REF!</definedName>
    <definedName name="Rest_Plan_rang4_6">#REF!</definedName>
    <definedName name="Rest_Plan_rang4_7">#REF!</definedName>
    <definedName name="Rest_Plan_rang4_8">#REF!</definedName>
    <definedName name="Rest_Plan_rang5_5">#REF!</definedName>
    <definedName name="Rest_Plan_rang5_6">#REF!</definedName>
    <definedName name="Rest_Plan_rang5_7">#REF!</definedName>
    <definedName name="Rest_Plan_rang5_8">#REF!</definedName>
    <definedName name="Rest_Plan_rang6_6">#REF!</definedName>
    <definedName name="Rest_Plan_rang6_7">#REF!</definedName>
    <definedName name="Rest_Plan_rang6_8">#REF!</definedName>
    <definedName name="Rest_Plan_rang7_7">#REF!</definedName>
    <definedName name="Rest_Plan_rang7_8">#REF!</definedName>
    <definedName name="Rest_Plan_rang8_8">#REF!</definedName>
    <definedName name="Rnk2Rtg_">'[1]Source Tables'!$M$6:$N$27</definedName>
    <definedName name="RR2SD">'[1]Source Tables'!$Q$2:$R$102</definedName>
    <definedName name="Rtg2Rnk_">'[1]Source Tables'!$N$6:$O$27</definedName>
    <definedName name="RtgX">[10]DataCheck!$T$39:OFFSET( [10]DataCheck!$T$39, [10]DataCheck!$V$36-1, 0)</definedName>
    <definedName name="RtgY">[10]DataCheck!$V$39:OFFSET( [10]DataCheck!$V$39, [10]DataCheck!$V$36-1, 0)</definedName>
    <definedName name="Rur_bap_1_rang1">#REF!</definedName>
    <definedName name="Rur_bap_1_rang2">#REF!</definedName>
    <definedName name="Rur_bap_1_rang3">#REF!</definedName>
    <definedName name="Rur_bap_1_rang4">#REF!</definedName>
    <definedName name="Rur_bap_1_rang5">#REF!</definedName>
    <definedName name="Rur_bap_1_rang6">#REF!</definedName>
    <definedName name="Rur_bap_1_rang7">#REF!</definedName>
    <definedName name="Rur_bap_1_rang8">#REF!</definedName>
    <definedName name="Rur_bap_2_rang1">#REF!</definedName>
    <definedName name="Rur_bap_2_rang2">#REF!</definedName>
    <definedName name="Rur_bap_2_rang3">#REF!</definedName>
    <definedName name="Rur_bap_2_rang4">#REF!</definedName>
    <definedName name="Rur_bap_2_rang5">#REF!</definedName>
    <definedName name="Rur_bap_2_rang6">#REF!</definedName>
    <definedName name="Rur_bap_2_rang7">#REF!</definedName>
    <definedName name="Rur_bap_2_rang8">#REF!</definedName>
    <definedName name="Rur_bap_3_rang1">#REF!</definedName>
    <definedName name="Rur_bap_3_rang2">#REF!</definedName>
    <definedName name="Rur_bap_3_rang3">#REF!</definedName>
    <definedName name="Rur_bap_3_rang4">#REF!</definedName>
    <definedName name="Rur_bap_3_rang5">#REF!</definedName>
    <definedName name="Rur_bap_3_rang6">#REF!</definedName>
    <definedName name="Rur_bap_3_rang7">#REF!</definedName>
    <definedName name="Rur_bap_3_rang8">#REF!</definedName>
    <definedName name="Rur_bap_4_rang1">#REF!</definedName>
    <definedName name="Rur_bap_4_rang2">#REF!</definedName>
    <definedName name="Rur_bap_4_rang3">#REF!</definedName>
    <definedName name="Rur_bap_4_rang4">#REF!</definedName>
    <definedName name="Rur_bap_4_rang5">#REF!</definedName>
    <definedName name="Rur_bap_4_rang6">#REF!</definedName>
    <definedName name="Rur_bap_4_rang7">#REF!</definedName>
    <definedName name="Rur_bap_4_rang8">#REF!</definedName>
    <definedName name="Rur_cur_12_rang1">#REF!</definedName>
    <definedName name="Rur_cur_12_rang2">#REF!</definedName>
    <definedName name="Rur_cur_12_rang3">#REF!</definedName>
    <definedName name="Rur_cur_12_rang4">#REF!</definedName>
    <definedName name="Rur_cur_12_rang5">#REF!</definedName>
    <definedName name="Rur_cur_12_rang6">#REF!</definedName>
    <definedName name="Rur_cur_12_rang7">#REF!</definedName>
    <definedName name="Rur_cur_12_rang8">#REF!</definedName>
    <definedName name="Rur_next_12_rang1">#REF!</definedName>
    <definedName name="Rur_next_12_rang2">#REF!</definedName>
    <definedName name="Rur_next_12_rang3">#REF!</definedName>
    <definedName name="Rur_next_12_rang4">#REF!</definedName>
    <definedName name="Rur_next_12_rang5">#REF!</definedName>
    <definedName name="Rur_next_12_rang6">#REF!</definedName>
    <definedName name="Rur_next_12_rang7">#REF!</definedName>
    <definedName name="Rur_next_12_rang8">#REF!</definedName>
    <definedName name="Rur_next_3_rang1">#REF!</definedName>
    <definedName name="Rur_next_3_rang2">#REF!</definedName>
    <definedName name="Rur_next_3_rang3">#REF!</definedName>
    <definedName name="Rur_next_3_rang4">#REF!</definedName>
    <definedName name="Rur_next_3_rang5">#REF!</definedName>
    <definedName name="Rur_next_3_rang6">#REF!</definedName>
    <definedName name="Rur_next_3_rang7">#REF!</definedName>
    <definedName name="Rur_next_3_rang8">#REF!</definedName>
    <definedName name="Rur_next_6_rang1">#REF!</definedName>
    <definedName name="Rur_next_6_rang2">#REF!</definedName>
    <definedName name="Rur_next_6_rang3">#REF!</definedName>
    <definedName name="Rur_next_6_rang4">#REF!</definedName>
    <definedName name="Rur_next_6_rang5">#REF!</definedName>
    <definedName name="Rur_next_6_rang6">#REF!</definedName>
    <definedName name="Rur_next_6_rang7">#REF!</definedName>
    <definedName name="Rur_next_6_rang8">#REF!</definedName>
    <definedName name="Rur_next_9_rang1">#REF!</definedName>
    <definedName name="Rur_next_9_rang2">#REF!</definedName>
    <definedName name="Rur_next_9_rang3">#REF!</definedName>
    <definedName name="Rur_next_9_rang4">#REF!</definedName>
    <definedName name="Rur_next_9_rang5">#REF!</definedName>
    <definedName name="Rur_next_9_rang6">#REF!</definedName>
    <definedName name="Rur_next_9_rang7">#REF!</definedName>
    <definedName name="Rur_next_9_rang8">#REF!</definedName>
    <definedName name="s" localSheetId="3">'[3]Alpha Num Cumulative  DR'!#REF!</definedName>
    <definedName name="s">'[3]Alpha Num Cumulative  DR'!#REF!</definedName>
    <definedName name="S_NAME" hidden="1">[7]XLR_NoRangeSheet!$B$8</definedName>
    <definedName name="sadsadsad" localSheetId="3">'[3]Alpha Numeric WACD Rates'!#REF!</definedName>
    <definedName name="sadsadsad">'[3]Alpha Numeric WACD Rates'!#REF!</definedName>
    <definedName name="Scale_Lookback">[1]Lookups!$M$59:$N$63</definedName>
    <definedName name="ScaleChoices">[1]Lookups!$L$59:$L$63</definedName>
    <definedName name="ScaleFactor_">[1]BetaSolver!$B$5</definedName>
    <definedName name="ScaleUsed">'[1]Model Inputs'!$D$25</definedName>
    <definedName name="ScaleUsed_Buffer">[1]Buffer!$W$10</definedName>
    <definedName name="Sel_Notching_">[1]Buffer!$B$13</definedName>
    <definedName name="sencount" hidden="1">1</definedName>
    <definedName name="SizeOfBand">'[1]StabilityBands-4Yr'!$C$28</definedName>
    <definedName name="Smetoobr_name_rang1">#REF!</definedName>
    <definedName name="Smetoobr_name_rang2">#REF!</definedName>
    <definedName name="Smetoobr_name_rang3">#REF!</definedName>
    <definedName name="Smetoobr_name_rang4">#REF!</definedName>
    <definedName name="Smetoobr_name_rang5">#REF!</definedName>
    <definedName name="Smetoobr_name_rang6">#REF!</definedName>
    <definedName name="Smetoobr_name_rang7">#REF!</definedName>
    <definedName name="Smetoobr_name_rang8">#REF!</definedName>
    <definedName name="solver_adj" localSheetId="3" hidden="1">РейтPD!#REF!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>0.000001</definedName>
    <definedName name="solver_drv" localSheetId="3" hidden="1">2</definedName>
    <definedName name="solver_drv">2</definedName>
    <definedName name="solver_eng" localSheetId="3" hidden="1">1</definedName>
    <definedName name="solver_est" localSheetId="3" hidden="1">1</definedName>
    <definedName name="solver_est">1</definedName>
    <definedName name="solver_itr" localSheetId="3" hidden="1">2147483647</definedName>
    <definedName name="solver_itr">10000</definedName>
    <definedName name="solver_lhs1" localSheetId="3" hidden="1">РейтPD!#REF!</definedName>
    <definedName name="solver_lhs2" localSheetId="3" hidden="1">РейтPD!#REF!</definedName>
    <definedName name="solver_lhs3" localSheetId="3" hidden="1">РейтPD!#REF!</definedName>
    <definedName name="solver_lhs4" localSheetId="3" hidden="1">РейтPD!#REF!</definedName>
    <definedName name="solver_lhs5" localSheetId="3" hidden="1">РейтPD!#REF!</definedName>
    <definedName name="solver_lhs6" localSheetId="3" hidden="1">РейтPD!#REF!</definedName>
    <definedName name="solver_lhs7" localSheetId="3" hidden="1">РейтPD!#REF!</definedName>
    <definedName name="solver_lhs8" localSheetId="3" hidden="1">РейтPD!#REF!</definedName>
    <definedName name="solver_lhs9" localSheetId="3" hidden="1">РейтPD!#REF!</definedName>
    <definedName name="solver_lin">2</definedName>
    <definedName name="solver_mip" localSheetId="3" hidden="1">2147483647</definedName>
    <definedName name="solver_mni" localSheetId="3" hidden="1">30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3" hidden="1">2</definedName>
    <definedName name="solver_neg" localSheetId="3" hidden="1">1</definedName>
    <definedName name="solver_neg">2</definedName>
    <definedName name="solver_nod" localSheetId="3" hidden="1">2147483647</definedName>
    <definedName name="solver_num" localSheetId="3" hidden="1">9</definedName>
    <definedName name="solver_num">2</definedName>
    <definedName name="solver_nwt" localSheetId="3" hidden="1">1</definedName>
    <definedName name="solver_nwt">2</definedName>
    <definedName name="solver_opt" localSheetId="3" hidden="1">РейтPD!#REF!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>0.00000001</definedName>
    <definedName name="solver_rbv" localSheetId="3" hidden="1">2</definedName>
    <definedName name="solver_rel1" localSheetId="3" hidden="1">1</definedName>
    <definedName name="solver_rel1">3</definedName>
    <definedName name="solver_rel2" localSheetId="3" hidden="1">3</definedName>
    <definedName name="solver_rel2">3</definedName>
    <definedName name="solver_rel3" localSheetId="3" hidden="1">1</definedName>
    <definedName name="solver_rel3">2</definedName>
    <definedName name="solver_rel4" localSheetId="3" hidden="1">3</definedName>
    <definedName name="solver_rel5" localSheetId="3" hidden="1">1</definedName>
    <definedName name="solver_rel6" localSheetId="3" hidden="1">1</definedName>
    <definedName name="solver_rel7" localSheetId="3" hidden="1">3</definedName>
    <definedName name="solver_rel8" localSheetId="3" hidden="1">1</definedName>
    <definedName name="solver_rel9" localSheetId="3" hidden="1">1</definedName>
    <definedName name="solver_rhs1" localSheetId="3" hidden="1">0.1</definedName>
    <definedName name="solver_rhs1">0</definedName>
    <definedName name="solver_rhs2" localSheetId="3" hidden="1">0.06</definedName>
    <definedName name="solver_rhs2">0</definedName>
    <definedName name="solver_rhs3" localSheetId="3" hidden="1">0.06</definedName>
    <definedName name="solver_rhs4" localSheetId="3" hidden="1">0.03</definedName>
    <definedName name="solver_rhs5" localSheetId="3" hidden="1">0.04</definedName>
    <definedName name="solver_rhs6" localSheetId="3" hidden="1">0.03</definedName>
    <definedName name="solver_rhs7" localSheetId="3" hidden="1">0.0075</definedName>
    <definedName name="solver_rhs8" localSheetId="3" hidden="1">0.01</definedName>
    <definedName name="solver_rhs9" localSheetId="3" hidden="1">0.1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cl">1</definedName>
    <definedName name="solver_sho" localSheetId="3" hidden="1">2</definedName>
    <definedName name="solver_sho">2</definedName>
    <definedName name="solver_ssz" localSheetId="3" hidden="1">100</definedName>
    <definedName name="solver_tim" localSheetId="3" hidden="1">2147483647</definedName>
    <definedName name="solver_tim">120</definedName>
    <definedName name="solver_tol" localSheetId="3" hidden="1">0.01</definedName>
    <definedName name="solver_tol">0.001</definedName>
    <definedName name="solver_typ" localSheetId="3" hidden="1">1</definedName>
    <definedName name="solver_typ">2</definedName>
    <definedName name="solver_val" localSheetId="3" hidden="1">0</definedName>
    <definedName name="solver_val">0</definedName>
    <definedName name="solver_ver" localSheetId="3" hidden="1">3</definedName>
    <definedName name="StabilityBands">'[1]StabilityBands-4Yr'!$AC$2:$AE$62</definedName>
    <definedName name="Start1" localSheetId="3">#REF!</definedName>
    <definedName name="Start1">#REF!</definedName>
    <definedName name="Start3">'[11]Global Corporate Default Rates'!#REF!</definedName>
    <definedName name="Start4" localSheetId="3">#REF!</definedName>
    <definedName name="Start4">#REF!</definedName>
    <definedName name="Subj_Name">'[9]бдр 1 кв'!#REF!</definedName>
    <definedName name="Subj_Name_2">#REF!</definedName>
    <definedName name="sum_rub_1_1">#REF!</definedName>
    <definedName name="sum_rub_1_2">#REF!</definedName>
    <definedName name="sum_rub_1_3">#REF!</definedName>
    <definedName name="sum_rub_1_4">#REF!</definedName>
    <definedName name="sum_rub_1_5">#REF!</definedName>
    <definedName name="sum_rub_1_6">#REF!</definedName>
    <definedName name="sum_rub_1_7">#REF!</definedName>
    <definedName name="sum_rub_1_8">#REF!</definedName>
    <definedName name="sum_rub_2_1">#REF!</definedName>
    <definedName name="sum_rub_2_2">#REF!</definedName>
    <definedName name="sum_rub_2_3">#REF!</definedName>
    <definedName name="sum_rub_2_4">#REF!</definedName>
    <definedName name="sum_rub_2_5">#REF!</definedName>
    <definedName name="sum_rub_3_1">#REF!</definedName>
    <definedName name="sum_rub_3_2">#REF!</definedName>
    <definedName name="sum_rub_3_3">#REF!</definedName>
    <definedName name="sum_rub_3_4">#REF!</definedName>
    <definedName name="sum_rub_3_5">#REF!</definedName>
    <definedName name="sum_rub_4_1">#REF!</definedName>
    <definedName name="sum_rub_4_2">#REF!</definedName>
    <definedName name="sum_rub_4_3">#REF!</definedName>
    <definedName name="sum_rub_4_4">#REF!</definedName>
    <definedName name="sum_rub_4_5">#REF!</definedName>
    <definedName name="sum_val_1_1">#REF!</definedName>
    <definedName name="sum_val_1_2">#REF!</definedName>
    <definedName name="sum_val_1_3">#REF!</definedName>
    <definedName name="sum_val_1_4">#REF!</definedName>
    <definedName name="sum_val_1_5">#REF!</definedName>
    <definedName name="sum_val_1_6">#REF!</definedName>
    <definedName name="sum_val_1_7">#REF!</definedName>
    <definedName name="sum_val_1_8">#REF!</definedName>
    <definedName name="sum_val_2_1">#REF!</definedName>
    <definedName name="sum_val_2_2">#REF!</definedName>
    <definedName name="sum_val_2_3">#REF!</definedName>
    <definedName name="sum_val_2_4">#REF!</definedName>
    <definedName name="sum_val_2_5">#REF!</definedName>
    <definedName name="sum_val_3_1">#REF!</definedName>
    <definedName name="sum_val_3_2">#REF!</definedName>
    <definedName name="sum_val_3_3">#REF!</definedName>
    <definedName name="sum_val_3_4">#REF!</definedName>
    <definedName name="sum_val_3_5">#REF!</definedName>
    <definedName name="sum_val_4_1">#REF!</definedName>
    <definedName name="sum_val_4_2">#REF!</definedName>
    <definedName name="sum_val_4_3">#REF!</definedName>
    <definedName name="sum_val_4_4">#REF!</definedName>
    <definedName name="sum_val_4_5">#REF!</definedName>
    <definedName name="Svod">'[9]бдр 1 кв'!#REF!</definedName>
    <definedName name="Svod_2">#REF!</definedName>
    <definedName name="synt_1">#REF!</definedName>
    <definedName name="synt_2">#REF!</definedName>
    <definedName name="synt_3">#REF!</definedName>
    <definedName name="synt_4">#REF!</definedName>
    <definedName name="synt_5">#REF!</definedName>
    <definedName name="synt_6">#REF!</definedName>
    <definedName name="synt_7">#REF!</definedName>
    <definedName name="synt_8">#REF!</definedName>
    <definedName name="synt_name_1">#REF!</definedName>
    <definedName name="synt_name_2">#REF!</definedName>
    <definedName name="synt_name_3">#REF!</definedName>
    <definedName name="synt_name_4">#REF!</definedName>
    <definedName name="synt_name_5">#REF!</definedName>
    <definedName name="synt_name_6">#REF!</definedName>
    <definedName name="synt_name_7">#REF!</definedName>
    <definedName name="synt_name_8">#REF!</definedName>
    <definedName name="t" localSheetId="3">#REF!</definedName>
    <definedName name="t">#REF!</definedName>
    <definedName name="Table_Hdr_2">#REF!</definedName>
    <definedName name="table_header">#REF!</definedName>
    <definedName name="table_line_1">#REF!</definedName>
    <definedName name="table_line_2">#REF!</definedName>
    <definedName name="table_line_3">#REF!</definedName>
    <definedName name="table_line_4">#REF!</definedName>
    <definedName name="table_line_5">#REF!</definedName>
    <definedName name="table_line_6">#REF!</definedName>
    <definedName name="table_line_7">#REF!</definedName>
    <definedName name="table_line_8">#REF!</definedName>
    <definedName name="table_row">#REF!</definedName>
    <definedName name="TableName">"Dummy"</definedName>
    <definedName name="TM1REBUILDOPTION">1</definedName>
    <definedName name="Total">#REF!</definedName>
    <definedName name="total_fil">#REF!</definedName>
    <definedName name="Total_Name_rang1">#REF!</definedName>
    <definedName name="Total_Name_rang2">#REF!</definedName>
    <definedName name="Total_R">#REF!</definedName>
    <definedName name="Total_rang1">#REF!</definedName>
    <definedName name="Total_rang2">#REF!</definedName>
    <definedName name="total_rest">#REF!</definedName>
    <definedName name="Total_Rest_Delta">#REF!</definedName>
    <definedName name="Total_Rest_Delta_R">#REF!</definedName>
    <definedName name="Total_Rest_Delta_rang1">#REF!</definedName>
    <definedName name="Total_Rest_Delta_rang2">#REF!</definedName>
    <definedName name="Total_Rest_Fact">#REF!</definedName>
    <definedName name="Total_Rest_Fact_R">#REF!</definedName>
    <definedName name="Total_Rest_Fact_rang1">#REF!</definedName>
    <definedName name="Total_Rest_Fact_rang2">#REF!</definedName>
    <definedName name="Total_Rest_Plan">#REF!</definedName>
    <definedName name="Total_Rest_Plan_R">#REF!</definedName>
    <definedName name="Total_Rest_Plan_rang1">#REF!</definedName>
    <definedName name="Total_Rest_Plan_rang2">#REF!</definedName>
    <definedName name="total_row">#REF!</definedName>
    <definedName name="total_text">#REF!</definedName>
    <definedName name="Tri_RR_">[1]Buffer!$J$2:$J$5</definedName>
    <definedName name="TriSection">'[1]StabilityBands-4Yr'!$F$2:$K$45</definedName>
    <definedName name="type">#REF!</definedName>
    <definedName name="u">'[3]Letter Numerators'!#REF!</definedName>
    <definedName name="UpDp2Rtg_Lookup_">'[1]Source Tables'!$G$6:$H$26</definedName>
    <definedName name="v">'[3]Letter Denominators'!#REF!</definedName>
    <definedName name="Val">'[9]бдр 1 кв'!#REF!</definedName>
    <definedName name="Val_2">#REF!</definedName>
    <definedName name="Val_bap_1_rang1">#REF!</definedName>
    <definedName name="Val_bap_1_rang2">#REF!</definedName>
    <definedName name="Val_bap_1_rang3">#REF!</definedName>
    <definedName name="Val_bap_1_rang4">#REF!</definedName>
    <definedName name="Val_bap_1_rang5">#REF!</definedName>
    <definedName name="Val_bap_1_rang6">#REF!</definedName>
    <definedName name="Val_bap_1_rang7">#REF!</definedName>
    <definedName name="Val_bap_1_rang8">#REF!</definedName>
    <definedName name="Val_bap_2_rang1">#REF!</definedName>
    <definedName name="Val_bap_2_rang2">#REF!</definedName>
    <definedName name="Val_bap_2_rang3">#REF!</definedName>
    <definedName name="Val_bap_2_rang4">#REF!</definedName>
    <definedName name="Val_bap_2_rang5">#REF!</definedName>
    <definedName name="Val_bap_2_rang6">#REF!</definedName>
    <definedName name="Val_bap_2_rang7">#REF!</definedName>
    <definedName name="Val_bap_2_rang8">#REF!</definedName>
    <definedName name="Val_bap_3_rang1">#REF!</definedName>
    <definedName name="Val_bap_3_rang2">#REF!</definedName>
    <definedName name="Val_bap_3_rang3">#REF!</definedName>
    <definedName name="Val_bap_3_rang4">#REF!</definedName>
    <definedName name="Val_bap_3_rang5">#REF!</definedName>
    <definedName name="Val_bap_3_rang6">#REF!</definedName>
    <definedName name="Val_bap_3_rang7">#REF!</definedName>
    <definedName name="Val_bap_3_rang8">#REF!</definedName>
    <definedName name="Val_bap_4_rang1">#REF!</definedName>
    <definedName name="Val_bap_4_rang2">#REF!</definedName>
    <definedName name="Val_bap_4_rang3">#REF!</definedName>
    <definedName name="Val_bap_4_rang4">#REF!</definedName>
    <definedName name="Val_bap_4_rang5">#REF!</definedName>
    <definedName name="Val_bap_4_rang6">#REF!</definedName>
    <definedName name="Val_bap_4_rang7">#REF!</definedName>
    <definedName name="Val_bap_4_rang8">#REF!</definedName>
    <definedName name="Val_cur_12_rang1">#REF!</definedName>
    <definedName name="Val_cur_12_rang2">#REF!</definedName>
    <definedName name="Val_cur_12_rang3">#REF!</definedName>
    <definedName name="Val_cur_12_rang4">#REF!</definedName>
    <definedName name="Val_cur_12_rang5">#REF!</definedName>
    <definedName name="Val_cur_12_rang6">#REF!</definedName>
    <definedName name="Val_cur_12_rang7">#REF!</definedName>
    <definedName name="Val_cur_12_rang8">#REF!</definedName>
    <definedName name="Val_next_12_rang1">#REF!</definedName>
    <definedName name="Val_next_12_rang2">#REF!</definedName>
    <definedName name="Val_next_12_rang3">#REF!</definedName>
    <definedName name="Val_next_12_rang4">#REF!</definedName>
    <definedName name="Val_next_12_rang5">#REF!</definedName>
    <definedName name="Val_next_12_rang6">#REF!</definedName>
    <definedName name="Val_next_12_rang7">#REF!</definedName>
    <definedName name="Val_next_12_rang8">#REF!</definedName>
    <definedName name="Val_next_3_rang1">#REF!</definedName>
    <definedName name="Val_next_3_rang2">#REF!</definedName>
    <definedName name="Val_next_3_rang3">#REF!</definedName>
    <definedName name="Val_next_3_rang4">#REF!</definedName>
    <definedName name="Val_next_3_rang5">#REF!</definedName>
    <definedName name="Val_next_3_rang6">#REF!</definedName>
    <definedName name="Val_next_3_rang7">#REF!</definedName>
    <definedName name="Val_next_3_rang8">#REF!</definedName>
    <definedName name="Val_next_6_rang1">#REF!</definedName>
    <definedName name="Val_next_6_rang2">#REF!</definedName>
    <definedName name="Val_next_6_rang3">#REF!</definedName>
    <definedName name="Val_next_6_rang4">#REF!</definedName>
    <definedName name="Val_next_6_rang5">#REF!</definedName>
    <definedName name="Val_next_6_rang6">#REF!</definedName>
    <definedName name="Val_next_6_rang7">#REF!</definedName>
    <definedName name="Val_next_6_rang8">#REF!</definedName>
    <definedName name="Val_next_9_rang1">#REF!</definedName>
    <definedName name="Val_next_9_rang2">#REF!</definedName>
    <definedName name="Val_next_9_rang3">#REF!</definedName>
    <definedName name="Val_next_9_rang4">#REF!</definedName>
    <definedName name="Val_next_9_rang5">#REF!</definedName>
    <definedName name="Val_next_9_rang6">#REF!</definedName>
    <definedName name="Val_next_9_rang7">#REF!</definedName>
    <definedName name="Val_next_9_rang8">#REF!</definedName>
    <definedName name="WOX">[10]DataCheck!$AD$39:OFFSET([10]DataCheck!$AD$39, [10]DataCheck!$AF$36-1, 0)</definedName>
    <definedName name="WOY">[10]DataCheck!$AF$39:OFFSET([10]DataCheck!$AF$39, [10]DataCheck!$AF$36-1, 0)</definedName>
    <definedName name="XLR_VERSION" hidden="1">[12]G2TempSheet!$A$1</definedName>
    <definedName name="Y_N_">[1]Buffer!$B$4:$B$5</definedName>
    <definedName name="Year">#REF!</definedName>
    <definedName name="Yes">[1]Buffer!$B$4</definedName>
    <definedName name="аа">'[13]списки значений'!$F$2:$F$6</definedName>
    <definedName name="аааажжд">'[6]списки значений'!$H$2:$H$3</definedName>
    <definedName name="айназ">'[6]списки значений'!$K$32:$K$48</definedName>
    <definedName name="ар">'[13]списки значений'!$J$2:$J$20</definedName>
    <definedName name="ва">'[13]списки значений'!$A$2:$A$7</definedName>
    <definedName name="валюты">'[14]не изменять, не удалять'!$E$1:$E$6</definedName>
    <definedName name="вв">'[13]списки значений'!$H$16:$H$25</definedName>
    <definedName name="вид">'[15]не изменять, не удалять'!$B$1:$B$6</definedName>
    <definedName name="вид_кр">#REF!</definedName>
    <definedName name="вид_кредита">'[16]списки значений'!$C$2:$C$7</definedName>
    <definedName name="гр">'[17]списки значений'!$K$32:$K$48</definedName>
    <definedName name="график_погашения">'[16]списки значений'!$K$32:$K$48</definedName>
    <definedName name="график_погашения2">'[18]списки значений'!$K$32:$K$48</definedName>
    <definedName name="замена">#REF!</definedName>
    <definedName name="и">'[19]списки значений'!$J$2:$J$20</definedName>
    <definedName name="итог">#REF!</definedName>
    <definedName name="итог2">#REF!</definedName>
    <definedName name="итог777">#REF!</definedName>
    <definedName name="к">'[13]списки значений'!$M$2:$M$17</definedName>
    <definedName name="категория">'[15]не изменять, не удалять'!$B$10:$B$14</definedName>
    <definedName name="категория_качества">'[16]списки значений'!$F$2:$F$6</definedName>
    <definedName name="класс">'[15]не изменять, не удалять'!$F$21:$F$26</definedName>
    <definedName name="класс_кредитов">'[16]списки значений'!$O$32:$O$37</definedName>
    <definedName name="код">'[20]не изменять, не удалять'!$C$1:$C$25</definedName>
    <definedName name="коды_валют">'[16]списки значений'!$A$2:$A$7</definedName>
    <definedName name="место">#REF!</definedName>
    <definedName name="мин">#REF!</definedName>
    <definedName name="накопительный">'[21]Депозиты, руб'!$N$4</definedName>
    <definedName name="о">'[17]списки значений'!$J$2:$J$20</definedName>
    <definedName name="оптимальный">'[21]Депозиты, руб'!$N$2</definedName>
    <definedName name="отраслевая_принадлежность">'[22]списки значений'!$J$2:$J$20</definedName>
    <definedName name="п" localSheetId="4">#REF!</definedName>
    <definedName name="п">'[13]списки значений'!$C$2:$C$7</definedName>
    <definedName name="ПОС">[23]Прил1!$C$38:$C$55</definedName>
    <definedName name="пот">'[13]списки значений'!$C$2:$C$7</definedName>
    <definedName name="пп">#REF!</definedName>
    <definedName name="пр">'[13]списки значений'!$O$32:$O$37</definedName>
    <definedName name="принадл_к_СМП">'[24]списки значений'!$P$2:$P$2</definedName>
    <definedName name="Принадлежность_к_СМП">'[16]списки значений'!$P$2:$P$2</definedName>
    <definedName name="программа">'[15]не изменять, не удалять'!$H$9:$H$24</definedName>
    <definedName name="программы_кредитования">'[16]списки значений'!$M$2:$M$17</definedName>
    <definedName name="регион">#REF!</definedName>
    <definedName name="рестр">'[25]не изменять, не удалять'!$H$1:$H$4</definedName>
    <definedName name="рф">'[13]списки значений'!$H$2:$H$3</definedName>
    <definedName name="с">'[13]списки значений'!$P$2:$P$2</definedName>
    <definedName name="СМП">#REF!</definedName>
    <definedName name="сп">'[13]списки значений'!$P$2:$P$2</definedName>
    <definedName name="т">'[17]списки значений'!$C$2:$C$7</definedName>
    <definedName name="территория_расположения">'[16]списки значений'!$H$2:$H$3</definedName>
    <definedName name="ттт">'[6]списки значений'!$C$2:$C$7</definedName>
    <definedName name="тттт">'[6]списки значений'!$J$2:$J$20</definedName>
    <definedName name="ук">'[13]списки значений'!$H$2:$H$3</definedName>
    <definedName name="управляемый">'[21]Депозиты, руб'!$N$3</definedName>
    <definedName name="фил">'[13]списки значений'!$S$2:$S$39</definedName>
    <definedName name="филиал">#REF!</definedName>
    <definedName name="Филиалы">'[16]списки значений'!$S$2:$S$39</definedName>
    <definedName name="Филиалы1">'[26]списки значений'!$S$2:$S$39</definedName>
    <definedName name="целевое_назначение">'[16]списки значений'!$H$16:$H$25</definedName>
    <definedName name="цель">'[15]не изменять, не удалять'!$E$9:$E$18</definedName>
    <definedName name="чи">'[13]списки значений'!$O$32:$O$37</definedName>
    <definedName name="ьиии">'[6]списки значений'!$M$2:$M$17</definedName>
    <definedName name="юю">'[6]списки значений'!$P$2:$P$2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16" l="1"/>
  <c r="N9" i="25" l="1"/>
  <c r="N10" i="25"/>
  <c r="N11" i="25"/>
  <c r="N8" i="25"/>
  <c r="M13" i="25"/>
  <c r="M12" i="25"/>
  <c r="M8" i="25"/>
  <c r="M9" i="25"/>
  <c r="M10" i="25"/>
  <c r="M11" i="25"/>
  <c r="Q8" i="25"/>
  <c r="J22" i="25" l="1"/>
  <c r="J23" i="25"/>
  <c r="J24" i="25"/>
  <c r="J25" i="25"/>
  <c r="J26" i="25"/>
  <c r="J27" i="25"/>
  <c r="J28" i="25"/>
  <c r="J29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J73" i="25"/>
  <c r="J74" i="25"/>
  <c r="J75" i="25"/>
  <c r="J76" i="25"/>
  <c r="J77" i="25"/>
  <c r="J78" i="25"/>
  <c r="J79" i="25"/>
  <c r="J80" i="25"/>
  <c r="J81" i="25"/>
  <c r="J82" i="25"/>
  <c r="J83" i="25"/>
  <c r="J84" i="25"/>
  <c r="J85" i="25"/>
  <c r="J86" i="25"/>
  <c r="J87" i="25"/>
  <c r="J88" i="25"/>
  <c r="J89" i="25"/>
  <c r="J90" i="25"/>
  <c r="J91" i="25"/>
  <c r="J92" i="25"/>
  <c r="J93" i="25"/>
  <c r="J94" i="25"/>
  <c r="J95" i="25"/>
  <c r="J96" i="25"/>
  <c r="J97" i="25"/>
  <c r="J98" i="25"/>
  <c r="J99" i="25"/>
  <c r="J100" i="25"/>
  <c r="J101" i="25"/>
  <c r="J102" i="25"/>
  <c r="J103" i="25"/>
  <c r="J104" i="25"/>
  <c r="J105" i="25"/>
  <c r="J106" i="25"/>
  <c r="J107" i="25"/>
  <c r="J108" i="25"/>
  <c r="J109" i="25"/>
  <c r="J110" i="25"/>
  <c r="J111" i="25"/>
  <c r="J112" i="25"/>
  <c r="J113" i="25"/>
  <c r="J114" i="25"/>
  <c r="J30" i="25"/>
  <c r="B43" i="17" l="1"/>
  <c r="F140" i="16"/>
  <c r="G140" i="16" s="1"/>
  <c r="D140" i="16"/>
  <c r="I22" i="25" l="1"/>
  <c r="I29" i="25"/>
  <c r="J5" i="25"/>
  <c r="J6" i="25"/>
  <c r="J7" i="25"/>
  <c r="J8" i="25"/>
  <c r="J9" i="25"/>
  <c r="J10" i="25"/>
  <c r="J11" i="25"/>
  <c r="J12" i="25"/>
  <c r="J13" i="25"/>
  <c r="J14" i="25"/>
  <c r="J4" i="25"/>
  <c r="J15" i="25"/>
  <c r="F10" i="25"/>
  <c r="F9" i="25"/>
  <c r="J16" i="25" l="1"/>
  <c r="X4" i="20" l="1"/>
  <c r="I23" i="25" l="1"/>
  <c r="I24" i="25"/>
  <c r="I25" i="25"/>
  <c r="I26" i="25"/>
  <c r="I27" i="25"/>
  <c r="I28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Q9" i="25" l="1"/>
  <c r="R7" i="25" l="1"/>
  <c r="Q7" i="25"/>
  <c r="G5" i="27"/>
  <c r="H5" i="27"/>
  <c r="J3" i="25"/>
  <c r="L21" i="25"/>
  <c r="Q10" i="25" l="1"/>
  <c r="Q11" i="25" l="1"/>
  <c r="M7" i="25"/>
  <c r="F8" i="25"/>
  <c r="A1" i="25"/>
  <c r="B1" i="25"/>
  <c r="J17" i="25"/>
  <c r="Q12" i="25" l="1"/>
  <c r="R9" i="25"/>
  <c r="R8" i="25"/>
  <c r="R10" i="25"/>
  <c r="F11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22" i="25"/>
  <c r="M73" i="25" l="1"/>
  <c r="N66" i="25" s="1"/>
  <c r="G9" i="25"/>
  <c r="G10" i="25"/>
  <c r="N27" i="25" l="1"/>
  <c r="N43" i="25"/>
  <c r="N59" i="25"/>
  <c r="N56" i="25"/>
  <c r="N24" i="25"/>
  <c r="N40" i="25"/>
  <c r="N25" i="25"/>
  <c r="N49" i="25"/>
  <c r="N31" i="25"/>
  <c r="N47" i="25"/>
  <c r="N63" i="25"/>
  <c r="N64" i="25"/>
  <c r="N28" i="25"/>
  <c r="N44" i="25"/>
  <c r="N29" i="25"/>
  <c r="N57" i="25"/>
  <c r="N22" i="25"/>
  <c r="N35" i="25"/>
  <c r="N51" i="25"/>
  <c r="N67" i="25"/>
  <c r="N72" i="25"/>
  <c r="N32" i="25"/>
  <c r="N52" i="25"/>
  <c r="N33" i="25"/>
  <c r="N26" i="25"/>
  <c r="N23" i="25"/>
  <c r="N39" i="25"/>
  <c r="N55" i="25"/>
  <c r="N71" i="25"/>
  <c r="N69" i="25"/>
  <c r="N36" i="25"/>
  <c r="N60" i="25"/>
  <c r="N45" i="25"/>
  <c r="N38" i="25"/>
  <c r="N42" i="25"/>
  <c r="N68" i="25"/>
  <c r="N41" i="25"/>
  <c r="N61" i="25"/>
  <c r="N54" i="25"/>
  <c r="N58" i="25"/>
  <c r="N48" i="25"/>
  <c r="N65" i="25"/>
  <c r="N37" i="25"/>
  <c r="N53" i="25"/>
  <c r="N30" i="25"/>
  <c r="N46" i="25"/>
  <c r="N62" i="25"/>
  <c r="N34" i="25"/>
  <c r="N50" i="25"/>
  <c r="N70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22" i="25"/>
  <c r="B3" i="25" l="1"/>
  <c r="B2" i="25"/>
  <c r="B11" i="25"/>
  <c r="B7" i="25"/>
  <c r="B4" i="25"/>
  <c r="B8" i="25"/>
  <c r="B12" i="25"/>
  <c r="B5" i="25"/>
  <c r="B9" i="25"/>
  <c r="B13" i="25"/>
  <c r="B6" i="25"/>
  <c r="B10" i="25"/>
  <c r="B14" i="25"/>
  <c r="B15" i="25" l="1"/>
  <c r="F12" i="25" s="1"/>
  <c r="C3" i="25" l="1"/>
  <c r="G62" i="25"/>
  <c r="G26" i="25"/>
  <c r="G30" i="25"/>
  <c r="G34" i="25"/>
  <c r="G38" i="25"/>
  <c r="G42" i="25"/>
  <c r="G46" i="25"/>
  <c r="G50" i="25"/>
  <c r="G54" i="25"/>
  <c r="G58" i="25"/>
  <c r="G63" i="25"/>
  <c r="G67" i="25"/>
  <c r="G71" i="25"/>
  <c r="G75" i="25"/>
  <c r="G79" i="25"/>
  <c r="G83" i="25"/>
  <c r="G87" i="25"/>
  <c r="G91" i="25"/>
  <c r="G95" i="25"/>
  <c r="G99" i="25"/>
  <c r="G103" i="25"/>
  <c r="G107" i="25"/>
  <c r="G111" i="25"/>
  <c r="G22" i="25"/>
  <c r="G23" i="25"/>
  <c r="G27" i="25"/>
  <c r="G31" i="25"/>
  <c r="G35" i="25"/>
  <c r="G39" i="25"/>
  <c r="G43" i="25"/>
  <c r="G47" i="25"/>
  <c r="G51" i="25"/>
  <c r="G55" i="25"/>
  <c r="G59" i="25"/>
  <c r="G64" i="25"/>
  <c r="G68" i="25"/>
  <c r="G72" i="25"/>
  <c r="G76" i="25"/>
  <c r="G80" i="25"/>
  <c r="G84" i="25"/>
  <c r="G88" i="25"/>
  <c r="G92" i="25"/>
  <c r="G96" i="25"/>
  <c r="G100" i="25"/>
  <c r="G104" i="25"/>
  <c r="G108" i="25"/>
  <c r="G112" i="25"/>
  <c r="G24" i="25"/>
  <c r="G28" i="25"/>
  <c r="G32" i="25"/>
  <c r="G36" i="25"/>
  <c r="G40" i="25"/>
  <c r="G44" i="25"/>
  <c r="G48" i="25"/>
  <c r="G52" i="25"/>
  <c r="G56" i="25"/>
  <c r="G60" i="25"/>
  <c r="G65" i="25"/>
  <c r="G69" i="25"/>
  <c r="G73" i="25"/>
  <c r="G77" i="25"/>
  <c r="G81" i="25"/>
  <c r="G85" i="25"/>
  <c r="G89" i="25"/>
  <c r="G93" i="25"/>
  <c r="G97" i="25"/>
  <c r="G101" i="25"/>
  <c r="G105" i="25"/>
  <c r="G109" i="25"/>
  <c r="G113" i="25"/>
  <c r="G25" i="25"/>
  <c r="G29" i="25"/>
  <c r="G33" i="25"/>
  <c r="G37" i="25"/>
  <c r="G41" i="25"/>
  <c r="G45" i="25"/>
  <c r="G49" i="25"/>
  <c r="G53" i="25"/>
  <c r="G57" i="25"/>
  <c r="G61" i="25"/>
  <c r="G66" i="25"/>
  <c r="G70" i="25"/>
  <c r="G74" i="25"/>
  <c r="G78" i="25"/>
  <c r="G82" i="25"/>
  <c r="G90" i="25"/>
  <c r="G98" i="25"/>
  <c r="G106" i="25"/>
  <c r="G110" i="25"/>
  <c r="G86" i="25"/>
  <c r="G94" i="25"/>
  <c r="G102" i="25"/>
  <c r="G114" i="25"/>
  <c r="M74" i="25"/>
  <c r="B16" i="25"/>
  <c r="C11" i="25"/>
  <c r="C4" i="25"/>
  <c r="C14" i="25"/>
  <c r="C12" i="25"/>
  <c r="C2" i="25"/>
  <c r="C5" i="25"/>
  <c r="C13" i="25"/>
  <c r="C6" i="25"/>
  <c r="C8" i="25"/>
  <c r="C7" i="25"/>
  <c r="C10" i="25"/>
  <c r="C9" i="25"/>
  <c r="I69" i="19"/>
  <c r="C15" i="25" l="1"/>
  <c r="E2" i="22"/>
  <c r="E1" i="22"/>
  <c r="C83" i="22"/>
  <c r="H51" i="16" l="1"/>
  <c r="C68" i="16" l="1"/>
  <c r="B68" i="16"/>
  <c r="B67" i="16"/>
  <c r="B38" i="17"/>
  <c r="B62" i="16" s="1"/>
  <c r="B42" i="17"/>
  <c r="I66" i="19"/>
  <c r="I67" i="19"/>
  <c r="I68" i="19"/>
  <c r="D141" i="16" l="1"/>
  <c r="E33" i="16" l="1"/>
  <c r="E50" i="16" s="1"/>
  <c r="G50" i="16" s="1"/>
  <c r="P73" i="19" l="1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C141" i="16" l="1"/>
  <c r="C66" i="16" l="1"/>
  <c r="B66" i="16" l="1"/>
  <c r="C140" i="16" l="1"/>
  <c r="T4" i="20" l="1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N1" i="19"/>
  <c r="V26" i="20"/>
  <c r="V25" i="20"/>
  <c r="R26" i="20"/>
  <c r="P26" i="20"/>
  <c r="P25" i="20"/>
  <c r="K26" i="20"/>
  <c r="K25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4" i="20"/>
  <c r="R3" i="20"/>
  <c r="C80" i="22" l="1"/>
  <c r="C81" i="22"/>
  <c r="C82" i="22"/>
  <c r="C18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D83" i="22" l="1"/>
  <c r="E83" i="22"/>
  <c r="X6" i="20"/>
  <c r="U5" i="20" s="1"/>
  <c r="V5" i="20" s="1"/>
  <c r="H1" i="22"/>
  <c r="I1" i="22" s="1"/>
  <c r="H3" i="22"/>
  <c r="I3" i="22" s="1"/>
  <c r="H2" i="22"/>
  <c r="I2" i="22" s="1"/>
  <c r="D82" i="22"/>
  <c r="U13" i="20"/>
  <c r="V13" i="20" s="1"/>
  <c r="H140" i="16" s="1"/>
  <c r="I140" i="16" s="1"/>
  <c r="U21" i="20"/>
  <c r="V21" i="20" s="1"/>
  <c r="U10" i="20"/>
  <c r="V10" i="20" s="1"/>
  <c r="L62" i="19" s="1"/>
  <c r="U18" i="20"/>
  <c r="V18" i="20" s="1"/>
  <c r="U7" i="20"/>
  <c r="V7" i="20" s="1"/>
  <c r="U15" i="20"/>
  <c r="V15" i="20" s="1"/>
  <c r="L18" i="19" s="1"/>
  <c r="U23" i="20"/>
  <c r="V23" i="20" s="1"/>
  <c r="U12" i="20"/>
  <c r="V12" i="20" s="1"/>
  <c r="L33" i="19" s="1"/>
  <c r="U20" i="20"/>
  <c r="V20" i="20" s="1"/>
  <c r="L28" i="19"/>
  <c r="L14" i="19"/>
  <c r="L19" i="19"/>
  <c r="L15" i="19"/>
  <c r="L24" i="19"/>
  <c r="L52" i="19"/>
  <c r="L54" i="19"/>
  <c r="L60" i="19"/>
  <c r="L10" i="19"/>
  <c r="E82" i="22"/>
  <c r="D80" i="22"/>
  <c r="D81" i="22"/>
  <c r="E80" i="22"/>
  <c r="E81" i="22"/>
  <c r="E63" i="22"/>
  <c r="D78" i="22"/>
  <c r="E32" i="22"/>
  <c r="E48" i="22"/>
  <c r="E64" i="22"/>
  <c r="D54" i="22"/>
  <c r="E33" i="22"/>
  <c r="E49" i="22"/>
  <c r="D29" i="22"/>
  <c r="D45" i="22"/>
  <c r="D53" i="22"/>
  <c r="D65" i="22"/>
  <c r="D73" i="22"/>
  <c r="D28" i="22"/>
  <c r="D44" i="22"/>
  <c r="D60" i="22"/>
  <c r="D68" i="22"/>
  <c r="D76" i="22"/>
  <c r="E22" i="22"/>
  <c r="E38" i="22"/>
  <c r="D77" i="22"/>
  <c r="D23" i="22"/>
  <c r="D59" i="22"/>
  <c r="D75" i="22"/>
  <c r="D22" i="22"/>
  <c r="D26" i="22"/>
  <c r="D34" i="22"/>
  <c r="D42" i="22"/>
  <c r="E43" i="22"/>
  <c r="S5" i="20"/>
  <c r="S4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L42" i="19" l="1"/>
  <c r="L37" i="19"/>
  <c r="L17" i="19"/>
  <c r="L56" i="19"/>
  <c r="L30" i="19"/>
  <c r="U24" i="20"/>
  <c r="V24" i="20" s="1"/>
  <c r="U8" i="20"/>
  <c r="V8" i="20" s="1"/>
  <c r="U11" i="20"/>
  <c r="V11" i="20" s="1"/>
  <c r="U14" i="20"/>
  <c r="V14" i="20" s="1"/>
  <c r="U17" i="20"/>
  <c r="V17" i="20" s="1"/>
  <c r="U4" i="20"/>
  <c r="V4" i="20" s="1"/>
  <c r="L27" i="19"/>
  <c r="L34" i="19"/>
  <c r="L8" i="19"/>
  <c r="M8" i="19" s="1"/>
  <c r="L39" i="19"/>
  <c r="L29" i="19"/>
  <c r="U16" i="20"/>
  <c r="V16" i="20" s="1"/>
  <c r="U19" i="20"/>
  <c r="V19" i="20" s="1"/>
  <c r="U22" i="20"/>
  <c r="V22" i="20" s="1"/>
  <c r="U6" i="20"/>
  <c r="V6" i="20" s="1"/>
  <c r="U9" i="20"/>
  <c r="V9" i="20" s="1"/>
  <c r="L69" i="19"/>
  <c r="M69" i="19" s="1"/>
  <c r="N69" i="19" s="1"/>
  <c r="L68" i="19"/>
  <c r="M68" i="19" s="1"/>
  <c r="N68" i="19" s="1"/>
  <c r="L47" i="19"/>
  <c r="L32" i="19"/>
  <c r="L44" i="19"/>
  <c r="L25" i="19"/>
  <c r="L58" i="19"/>
  <c r="L64" i="19"/>
  <c r="L36" i="19"/>
  <c r="L35" i="19"/>
  <c r="E35" i="22"/>
  <c r="D79" i="22"/>
  <c r="D27" i="22"/>
  <c r="D41" i="22"/>
  <c r="E77" i="22"/>
  <c r="E61" i="22"/>
  <c r="D32" i="22"/>
  <c r="E74" i="22"/>
  <c r="E58" i="22"/>
  <c r="E34" i="22"/>
  <c r="E53" i="22"/>
  <c r="E21" i="22"/>
  <c r="E52" i="22"/>
  <c r="E20" i="22"/>
  <c r="D47" i="22"/>
  <c r="D31" i="22"/>
  <c r="D63" i="22"/>
  <c r="D25" i="22"/>
  <c r="E69" i="22"/>
  <c r="D48" i="22"/>
  <c r="E66" i="22"/>
  <c r="E46" i="22"/>
  <c r="E18" i="22"/>
  <c r="E37" i="22"/>
  <c r="E68" i="22"/>
  <c r="E36" i="22"/>
  <c r="E79" i="22"/>
  <c r="D50" i="22"/>
  <c r="D18" i="22"/>
  <c r="E75" i="22"/>
  <c r="E59" i="22"/>
  <c r="D43" i="22"/>
  <c r="E27" i="22"/>
  <c r="D74" i="22"/>
  <c r="E47" i="22"/>
  <c r="E39" i="22"/>
  <c r="E31" i="22"/>
  <c r="E19" i="22"/>
  <c r="D71" i="22"/>
  <c r="D55" i="22"/>
  <c r="D57" i="22"/>
  <c r="D33" i="22"/>
  <c r="E73" i="22"/>
  <c r="E65" i="22"/>
  <c r="D56" i="22"/>
  <c r="D40" i="22"/>
  <c r="D24" i="22"/>
  <c r="E70" i="22"/>
  <c r="E62" i="22"/>
  <c r="E50" i="22"/>
  <c r="E42" i="22"/>
  <c r="E26" i="22"/>
  <c r="H4" i="22"/>
  <c r="I4" i="22" s="1"/>
  <c r="E45" i="22"/>
  <c r="E29" i="22"/>
  <c r="E76" i="22"/>
  <c r="E60" i="22"/>
  <c r="E44" i="22"/>
  <c r="E28" i="22"/>
  <c r="D70" i="22"/>
  <c r="E71" i="22"/>
  <c r="E55" i="22"/>
  <c r="D39" i="22"/>
  <c r="E23" i="22"/>
  <c r="D66" i="22"/>
  <c r="D46" i="22"/>
  <c r="D38" i="22"/>
  <c r="D30" i="22"/>
  <c r="D67" i="22"/>
  <c r="D51" i="22"/>
  <c r="H5" i="22"/>
  <c r="I5" i="22" s="1"/>
  <c r="E54" i="22"/>
  <c r="E30" i="22"/>
  <c r="D72" i="22"/>
  <c r="D64" i="22"/>
  <c r="D52" i="22"/>
  <c r="D36" i="22"/>
  <c r="D20" i="22"/>
  <c r="E78" i="22"/>
  <c r="D69" i="22"/>
  <c r="D61" i="22"/>
  <c r="D49" i="22"/>
  <c r="D37" i="22"/>
  <c r="D21" i="22"/>
  <c r="E57" i="22"/>
  <c r="E41" i="22"/>
  <c r="E25" i="22"/>
  <c r="E72" i="22"/>
  <c r="E56" i="22"/>
  <c r="E40" i="22"/>
  <c r="E24" i="22"/>
  <c r="D58" i="22"/>
  <c r="E67" i="22"/>
  <c r="E51" i="22"/>
  <c r="D35" i="22"/>
  <c r="D19" i="22"/>
  <c r="D62" i="22"/>
  <c r="L46" i="19" l="1"/>
  <c r="L13" i="19"/>
  <c r="M13" i="19" s="1"/>
  <c r="L67" i="19"/>
  <c r="M67" i="19" s="1"/>
  <c r="N67" i="19" s="1"/>
  <c r="L49" i="19"/>
  <c r="M49" i="19" s="1"/>
  <c r="L45" i="19"/>
  <c r="L65" i="19"/>
  <c r="M65" i="19" s="1"/>
  <c r="L16" i="19"/>
  <c r="M16" i="19" s="1"/>
  <c r="L12" i="19"/>
  <c r="M12" i="19" s="1"/>
  <c r="L20" i="19"/>
  <c r="L22" i="19"/>
  <c r="M22" i="19" s="1"/>
  <c r="L23" i="19"/>
  <c r="M23" i="19" s="1"/>
  <c r="L11" i="19"/>
  <c r="M11" i="19" s="1"/>
  <c r="L63" i="19"/>
  <c r="L31" i="19"/>
  <c r="F141" i="16"/>
  <c r="G141" i="16" s="1"/>
  <c r="H141" i="16" s="1"/>
  <c r="I141" i="16" s="1"/>
  <c r="L66" i="19"/>
  <c r="M66" i="19" s="1"/>
  <c r="N66" i="19" s="1"/>
  <c r="L51" i="19"/>
  <c r="L57" i="19"/>
  <c r="M57" i="19" s="1"/>
  <c r="L59" i="19"/>
  <c r="M59" i="19" s="1"/>
  <c r="L55" i="19"/>
  <c r="M55" i="19" s="1"/>
  <c r="L9" i="19"/>
  <c r="L40" i="19"/>
  <c r="L41" i="19"/>
  <c r="M41" i="19" s="1"/>
  <c r="L50" i="19"/>
  <c r="M50" i="19" s="1"/>
  <c r="L26" i="19"/>
  <c r="L21" i="19"/>
  <c r="M21" i="19" s="1"/>
  <c r="L53" i="19"/>
  <c r="M53" i="19" s="1"/>
  <c r="L61" i="19"/>
  <c r="M61" i="19" s="1"/>
  <c r="L43" i="19"/>
  <c r="L38" i="19"/>
  <c r="M38" i="19" s="1"/>
  <c r="L48" i="19"/>
  <c r="M48" i="19" s="1"/>
  <c r="M9" i="19"/>
  <c r="M10" i="19"/>
  <c r="M14" i="19"/>
  <c r="M15" i="19"/>
  <c r="M17" i="19"/>
  <c r="M18" i="19"/>
  <c r="M19" i="19"/>
  <c r="M20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9" i="19"/>
  <c r="M40" i="19"/>
  <c r="M42" i="19"/>
  <c r="M43" i="19"/>
  <c r="M44" i="19"/>
  <c r="M45" i="19"/>
  <c r="M46" i="19"/>
  <c r="M47" i="19"/>
  <c r="M51" i="19"/>
  <c r="M52" i="19"/>
  <c r="M54" i="19"/>
  <c r="M56" i="19"/>
  <c r="M58" i="19"/>
  <c r="M60" i="19"/>
  <c r="M62" i="19"/>
  <c r="M63" i="19"/>
  <c r="M64" i="19"/>
  <c r="M6" i="19" l="1"/>
  <c r="P72" i="19" l="1"/>
  <c r="I62" i="19"/>
  <c r="I63" i="19"/>
  <c r="I64" i="19"/>
  <c r="I65" i="19"/>
  <c r="N62" i="19" l="1"/>
  <c r="P62" i="19"/>
  <c r="P68" i="19"/>
  <c r="P70" i="19"/>
  <c r="P66" i="19"/>
  <c r="P69" i="19"/>
  <c r="N65" i="19"/>
  <c r="P65" i="19"/>
  <c r="N64" i="19"/>
  <c r="P64" i="19"/>
  <c r="P71" i="19"/>
  <c r="P67" i="19"/>
  <c r="N63" i="19"/>
  <c r="N4" i="19" s="1"/>
  <c r="P63" i="19"/>
  <c r="B39" i="17"/>
  <c r="B63" i="16" l="1"/>
  <c r="C63" i="16"/>
  <c r="D63" i="16" s="1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8" i="19"/>
  <c r="P8" i="19" s="1"/>
  <c r="N50" i="19" l="1"/>
  <c r="P50" i="19"/>
  <c r="N46" i="19"/>
  <c r="P46" i="19"/>
  <c r="N34" i="19"/>
  <c r="P34" i="19"/>
  <c r="N22" i="19"/>
  <c r="P22" i="19"/>
  <c r="N18" i="19"/>
  <c r="P18" i="19"/>
  <c r="N53" i="19"/>
  <c r="P53" i="19"/>
  <c r="N41" i="19"/>
  <c r="P41" i="19"/>
  <c r="N37" i="19"/>
  <c r="P37" i="19"/>
  <c r="N33" i="19"/>
  <c r="P33" i="19"/>
  <c r="N29" i="19"/>
  <c r="P29" i="19"/>
  <c r="N25" i="19"/>
  <c r="P25" i="19"/>
  <c r="N21" i="19"/>
  <c r="P21" i="19"/>
  <c r="N17" i="19"/>
  <c r="P17" i="19"/>
  <c r="N13" i="19"/>
  <c r="P13" i="19"/>
  <c r="N9" i="19"/>
  <c r="P9" i="19"/>
  <c r="N58" i="19"/>
  <c r="P58" i="19"/>
  <c r="N42" i="19"/>
  <c r="P42" i="19"/>
  <c r="N30" i="19"/>
  <c r="P30" i="19"/>
  <c r="N10" i="19"/>
  <c r="P10" i="19"/>
  <c r="N61" i="19"/>
  <c r="P61" i="19"/>
  <c r="N49" i="19"/>
  <c r="P49" i="19"/>
  <c r="N60" i="19"/>
  <c r="P60" i="19"/>
  <c r="N56" i="19"/>
  <c r="P56" i="19"/>
  <c r="N52" i="19"/>
  <c r="P52" i="19"/>
  <c r="N48" i="19"/>
  <c r="P48" i="19"/>
  <c r="N44" i="19"/>
  <c r="P44" i="19"/>
  <c r="N40" i="19"/>
  <c r="P40" i="19"/>
  <c r="N36" i="19"/>
  <c r="P36" i="19"/>
  <c r="N32" i="19"/>
  <c r="P32" i="19"/>
  <c r="N28" i="19"/>
  <c r="P28" i="19"/>
  <c r="N24" i="19"/>
  <c r="P24" i="19"/>
  <c r="N20" i="19"/>
  <c r="P20" i="19"/>
  <c r="N16" i="19"/>
  <c r="P16" i="19"/>
  <c r="N12" i="19"/>
  <c r="P12" i="19"/>
  <c r="N54" i="19"/>
  <c r="P54" i="19"/>
  <c r="N38" i="19"/>
  <c r="P38" i="19"/>
  <c r="N26" i="19"/>
  <c r="P26" i="19"/>
  <c r="N14" i="19"/>
  <c r="P14" i="19"/>
  <c r="N57" i="19"/>
  <c r="P57" i="19"/>
  <c r="N45" i="19"/>
  <c r="P45" i="19"/>
  <c r="N59" i="19"/>
  <c r="P59" i="19"/>
  <c r="N55" i="19"/>
  <c r="P55" i="19"/>
  <c r="N51" i="19"/>
  <c r="P51" i="19"/>
  <c r="N47" i="19"/>
  <c r="P47" i="19"/>
  <c r="N43" i="19"/>
  <c r="P43" i="19"/>
  <c r="N39" i="19"/>
  <c r="P39" i="19"/>
  <c r="N35" i="19"/>
  <c r="P35" i="19"/>
  <c r="N31" i="19"/>
  <c r="P31" i="19"/>
  <c r="N27" i="19"/>
  <c r="P27" i="19"/>
  <c r="N23" i="19"/>
  <c r="P23" i="19"/>
  <c r="N19" i="19"/>
  <c r="P19" i="19"/>
  <c r="N15" i="19"/>
  <c r="P15" i="19"/>
  <c r="N11" i="19"/>
  <c r="P11" i="19"/>
  <c r="I6" i="19"/>
  <c r="N8" i="19"/>
  <c r="D48" i="18"/>
  <c r="D49" i="18"/>
  <c r="D50" i="18"/>
  <c r="D51" i="18"/>
  <c r="D52" i="18"/>
  <c r="D53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N3" i="19" l="1"/>
  <c r="N2" i="19" s="1"/>
  <c r="N6" i="19"/>
  <c r="A2" i="17"/>
  <c r="B2" i="17"/>
  <c r="C93" i="16" l="1"/>
  <c r="E3" i="19" l="1"/>
  <c r="O3" i="19" s="1"/>
  <c r="A66" i="18" l="1"/>
  <c r="G6" i="19" l="1"/>
  <c r="H6" i="19"/>
  <c r="E6" i="19"/>
  <c r="A58" i="18" l="1"/>
  <c r="A56" i="18"/>
  <c r="L11" i="16" l="1"/>
  <c r="L12" i="16"/>
  <c r="H12" i="16" l="1"/>
  <c r="E4" i="19" l="1"/>
  <c r="O4" i="19" s="1"/>
  <c r="G34" i="16" l="1"/>
  <c r="G10" i="16"/>
  <c r="G13" i="16" s="1"/>
  <c r="L13" i="16" s="1"/>
  <c r="E2" i="19"/>
  <c r="I4" i="19"/>
  <c r="I3" i="19"/>
  <c r="E10" i="16" s="1"/>
  <c r="E13" i="16" l="1"/>
  <c r="L10" i="16"/>
  <c r="E34" i="16"/>
  <c r="C95" i="16" s="1"/>
  <c r="I2" i="19"/>
  <c r="G94" i="16" l="1"/>
  <c r="G97" i="16"/>
  <c r="G95" i="16"/>
  <c r="G93" i="16"/>
  <c r="G9" i="16" l="1"/>
  <c r="C47" i="18" l="1"/>
  <c r="B47" i="18"/>
  <c r="D47" i="18" l="1"/>
  <c r="G32" i="16"/>
  <c r="H11" i="16"/>
  <c r="H10" i="16"/>
  <c r="H34" i="16"/>
  <c r="C98" i="16" l="1"/>
  <c r="G98" i="16" s="1"/>
  <c r="B41" i="17"/>
  <c r="B40" i="17"/>
  <c r="D58" i="16"/>
  <c r="C67" i="16"/>
  <c r="D67" i="16" s="1"/>
  <c r="D68" i="16"/>
  <c r="B37" i="17"/>
  <c r="B36" i="17"/>
  <c r="B26" i="17"/>
  <c r="C70" i="16" s="1"/>
  <c r="D66" i="16" s="1"/>
  <c r="B35" i="17"/>
  <c r="B61" i="16" l="1"/>
  <c r="C61" i="16"/>
  <c r="D61" i="16" s="1"/>
  <c r="B60" i="16"/>
  <c r="C60" i="16"/>
  <c r="D60" i="16" s="1"/>
  <c r="B59" i="16"/>
  <c r="C59" i="16"/>
  <c r="D59" i="16" s="1"/>
  <c r="C64" i="16"/>
  <c r="D64" i="16" s="1"/>
  <c r="B64" i="16"/>
  <c r="C65" i="16"/>
  <c r="D65" i="16" s="1"/>
  <c r="B65" i="16"/>
  <c r="C69" i="16"/>
  <c r="D69" i="16" s="1"/>
  <c r="C62" i="16"/>
  <c r="D62" i="16" s="1"/>
  <c r="B34" i="17"/>
  <c r="B33" i="17" s="1"/>
  <c r="D70" i="16" l="1"/>
  <c r="C92" i="16" l="1"/>
  <c r="G33" i="16"/>
</calcChain>
</file>

<file path=xl/comments1.xml><?xml version="1.0" encoding="utf-8"?>
<comments xmlns="http://schemas.openxmlformats.org/spreadsheetml/2006/main">
  <authors>
    <author>Автор</author>
  </authors>
  <commentList>
    <comment ref="J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на листе кред риск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X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вероятность получения меньшего значения чем "изм ВВП в 2 стресс сценарии"</t>
        </r>
      </text>
    </comment>
  </commentList>
</comments>
</file>

<file path=xl/sharedStrings.xml><?xml version="1.0" encoding="utf-8"?>
<sst xmlns="http://schemas.openxmlformats.org/spreadsheetml/2006/main" count="1739" uniqueCount="608">
  <si>
    <t>RGB 240/91/114</t>
  </si>
  <si>
    <t>RGB 255/204/78</t>
  </si>
  <si>
    <t>RGB 147/149/152</t>
  </si>
  <si>
    <t>CrVar HTM обл</t>
  </si>
  <si>
    <t>CrVar синдикаты</t>
  </si>
  <si>
    <t>Итого CrVar</t>
  </si>
  <si>
    <t>Элемент Лизинг</t>
  </si>
  <si>
    <t>ПИК</t>
  </si>
  <si>
    <t>Турция</t>
  </si>
  <si>
    <t>Трансфин</t>
  </si>
  <si>
    <t>прочие</t>
  </si>
  <si>
    <t>синдикаты</t>
  </si>
  <si>
    <t>рыночный риск</t>
  </si>
  <si>
    <t>Портфель ценных бумаг: кредитный риск</t>
  </si>
  <si>
    <t>Риски на Банке, млн руб</t>
  </si>
  <si>
    <t>ИТОГО</t>
  </si>
  <si>
    <t>Рейтинг В+</t>
  </si>
  <si>
    <t>Мечел</t>
  </si>
  <si>
    <t>Открытие Холдинг</t>
  </si>
  <si>
    <t>сверка</t>
  </si>
  <si>
    <t>Кредит Европа Банк</t>
  </si>
  <si>
    <t>Риски на АБФ, млн руб</t>
  </si>
  <si>
    <r>
      <rPr>
        <u/>
        <sz val="11"/>
        <color theme="1"/>
        <rFont val="Calibri"/>
        <family val="2"/>
        <charset val="204"/>
        <scheme val="minor"/>
      </rPr>
      <t>рыночный риск</t>
    </r>
    <r>
      <rPr>
        <sz val="11"/>
        <color theme="1"/>
        <rFont val="Calibri"/>
        <family val="2"/>
        <scheme val="minor"/>
      </rPr>
      <t xml:space="preserve"> - сумма Торговый портфель ц/б + Торговый портфель облигаций (АБФ)+ Торговый портфель акций (АБФ)
+ Торговый портфель облигаций (Перспектива)
</t>
    </r>
    <r>
      <rPr>
        <u/>
        <sz val="11"/>
        <color theme="1"/>
        <rFont val="Calibri"/>
        <family val="2"/>
        <charset val="204"/>
        <scheme val="minor"/>
      </rPr>
      <t>кредитный риск</t>
    </r>
    <r>
      <rPr>
        <sz val="11"/>
        <color theme="1"/>
        <rFont val="Calibri"/>
        <family val="2"/>
        <scheme val="minor"/>
      </rPr>
      <t xml:space="preserve"> - Портфель долговых ц/б HTM (банк) + Портфель долговых ц/б HTM (</t>
    </r>
  </si>
  <si>
    <t>доля</t>
  </si>
  <si>
    <t>Всего портфель (до погашения)</t>
  </si>
  <si>
    <t>Стратегический портфель долговых ц/б - это Дом.РФ портфель "обособленный". Риск - столбец кредитный риск</t>
  </si>
  <si>
    <t>Стратегический портфель долговых ц/б</t>
  </si>
  <si>
    <t>млн руб</t>
  </si>
  <si>
    <t>Решение</t>
  </si>
  <si>
    <t>ЮЛ</t>
  </si>
  <si>
    <t>Банки</t>
  </si>
  <si>
    <t>Пролонгация</t>
  </si>
  <si>
    <t>дата ИК</t>
  </si>
  <si>
    <t xml:space="preserve">Расмотрено вопросов </t>
  </si>
  <si>
    <t>Закрытие / Приостановление</t>
  </si>
  <si>
    <t>Установление/Увеличение лимита</t>
  </si>
  <si>
    <t>ВСЕГО</t>
  </si>
  <si>
    <t>дает ильназ</t>
  </si>
  <si>
    <t>остаточный риск</t>
  </si>
  <si>
    <t>Выявлено нарушений</t>
  </si>
  <si>
    <t>Отказ в установлении</t>
  </si>
  <si>
    <t>Аналитическая справка</t>
  </si>
  <si>
    <t>БАНКИ</t>
  </si>
  <si>
    <t>Комментарий</t>
  </si>
  <si>
    <t>CrVar HTM обл: 
На листе "Кред риски" проверить столбец N (сVaR basel).
На листе "Супер лист" фильтр - столбец "Портфель" - до погашения
Столбец "Кред риск" берем сумму отдельно по АББ и АБФ.
Всего портфель берем из столбца "Вложения руб"</t>
  </si>
  <si>
    <t>дает руслан</t>
  </si>
  <si>
    <t>снизилась волатильность</t>
  </si>
  <si>
    <t>разница</t>
  </si>
  <si>
    <t>Разница</t>
  </si>
  <si>
    <t>продали облиги ржд евро</t>
  </si>
  <si>
    <t xml:space="preserve">
</t>
  </si>
  <si>
    <t>АББ</t>
  </si>
  <si>
    <t>Наименование ЦБ</t>
  </si>
  <si>
    <t>Компания</t>
  </si>
  <si>
    <t>сVaR basel</t>
  </si>
  <si>
    <t>ИТОГО АББ</t>
  </si>
  <si>
    <t>ИТОГО АБФ</t>
  </si>
  <si>
    <t>сVaR basel
НФ эмитента</t>
  </si>
  <si>
    <t>АБФ</t>
  </si>
  <si>
    <t>LGD</t>
  </si>
  <si>
    <t>Шкала #1</t>
  </si>
  <si>
    <t>S&amp;P</t>
  </si>
  <si>
    <t>Fitch</t>
  </si>
  <si>
    <t>Moodys</t>
  </si>
  <si>
    <t>Корреляция</t>
  </si>
  <si>
    <t>EL</t>
  </si>
  <si>
    <t>UL</t>
  </si>
  <si>
    <t>Aaa</t>
  </si>
  <si>
    <t>AAA</t>
  </si>
  <si>
    <t>Aa1</t>
  </si>
  <si>
    <t>AA+</t>
  </si>
  <si>
    <t>Aa2</t>
  </si>
  <si>
    <t>AA</t>
  </si>
  <si>
    <t>Aa3</t>
  </si>
  <si>
    <t>AA-</t>
  </si>
  <si>
    <t>A1</t>
  </si>
  <si>
    <t>A+</t>
  </si>
  <si>
    <t>A2</t>
  </si>
  <si>
    <t>A</t>
  </si>
  <si>
    <t>A3</t>
  </si>
  <si>
    <t>A-</t>
  </si>
  <si>
    <t>Baa1</t>
  </si>
  <si>
    <t>BBB+</t>
  </si>
  <si>
    <t>Baa2</t>
  </si>
  <si>
    <t>BBB</t>
  </si>
  <si>
    <t>Baa3</t>
  </si>
  <si>
    <t>BBB-</t>
  </si>
  <si>
    <t>Ba1</t>
  </si>
  <si>
    <t>BB+</t>
  </si>
  <si>
    <t>Ba2</t>
  </si>
  <si>
    <t>BB</t>
  </si>
  <si>
    <t>Ba3</t>
  </si>
  <si>
    <t>BB-</t>
  </si>
  <si>
    <t>B1</t>
  </si>
  <si>
    <t>B+</t>
  </si>
  <si>
    <t>B2</t>
  </si>
  <si>
    <t>B</t>
  </si>
  <si>
    <t>B3</t>
  </si>
  <si>
    <t>B-</t>
  </si>
  <si>
    <t>Cаа1</t>
  </si>
  <si>
    <t>CCC+</t>
  </si>
  <si>
    <t>Cаа2</t>
  </si>
  <si>
    <t>CCC</t>
  </si>
  <si>
    <t>CCC-</t>
  </si>
  <si>
    <t>СС</t>
  </si>
  <si>
    <t>Записка</t>
  </si>
  <si>
    <t>CrVar МБК</t>
  </si>
  <si>
    <t>+</t>
  </si>
  <si>
    <t>-</t>
  </si>
  <si>
    <t>Не устанавливать лимит</t>
  </si>
  <si>
    <t>Элемент Лизинг-001P-01-об</t>
  </si>
  <si>
    <t>ПИК-П06-боб</t>
  </si>
  <si>
    <t>Северсталь</t>
  </si>
  <si>
    <t>Вымпелком</t>
  </si>
  <si>
    <t>Эмитент</t>
  </si>
  <si>
    <t>Нилучший рейтинг</t>
  </si>
  <si>
    <t>Газпром</t>
  </si>
  <si>
    <t>Лукойл</t>
  </si>
  <si>
    <t>ISIN</t>
  </si>
  <si>
    <t>Вложения (руб)</t>
  </si>
  <si>
    <t xml:space="preserve">cVar </t>
  </si>
  <si>
    <t>Из супер листа (Столбец "Записка" наложить фильтр В+/В, нот рейтед портфеля до погашения), столбец - вложения (АББ+АБФ)</t>
  </si>
  <si>
    <t xml:space="preserve">сVaR </t>
  </si>
  <si>
    <t>Юр лица</t>
  </si>
  <si>
    <t>Универсальная шкала</t>
  </si>
  <si>
    <t>PD</t>
  </si>
  <si>
    <t>Caa3</t>
  </si>
  <si>
    <t>Сa</t>
  </si>
  <si>
    <t>С</t>
  </si>
  <si>
    <t>D</t>
  </si>
  <si>
    <t>Казахстан</t>
  </si>
  <si>
    <t>Казахстан Тимер Жолы (КТЖ)</t>
  </si>
  <si>
    <t xml:space="preserve">ДСК Автобан </t>
  </si>
  <si>
    <t>Увеличить лимит</t>
  </si>
  <si>
    <t>Приостановить лимит</t>
  </si>
  <si>
    <t>Новатэк</t>
  </si>
  <si>
    <t>ФосАгро</t>
  </si>
  <si>
    <t>Аэрофлот</t>
  </si>
  <si>
    <t>Магнит</t>
  </si>
  <si>
    <t>Татнефть</t>
  </si>
  <si>
    <r>
      <rPr>
        <b/>
        <sz val="11"/>
        <rFont val="Calibri"/>
        <family val="2"/>
        <charset val="204"/>
        <scheme val="minor"/>
      </rPr>
      <t xml:space="preserve">ЮЛ: </t>
    </r>
    <r>
      <rPr>
        <sz val="11"/>
        <rFont val="Calibri"/>
        <family val="2"/>
        <charset val="204"/>
        <scheme val="minor"/>
      </rPr>
      <t xml:space="preserve">Лукойл  </t>
    </r>
  </si>
  <si>
    <r>
      <rPr>
        <b/>
        <sz val="11"/>
        <rFont val="Calibri"/>
        <family val="2"/>
        <scheme val="minor"/>
      </rPr>
      <t xml:space="preserve">ЮЛ: </t>
    </r>
    <r>
      <rPr>
        <sz val="11"/>
        <rFont val="Calibri"/>
        <family val="2"/>
        <scheme val="minor"/>
      </rPr>
      <t xml:space="preserve">ДСК Автобан                                          
</t>
    </r>
    <r>
      <rPr>
        <b/>
        <sz val="11"/>
        <rFont val="Calibri"/>
        <family val="2"/>
        <scheme val="minor"/>
      </rPr>
      <t xml:space="preserve">Банки:  </t>
    </r>
  </si>
  <si>
    <r>
      <rPr>
        <b/>
        <sz val="11"/>
        <rFont val="Calibri"/>
        <family val="2"/>
        <charset val="204"/>
        <scheme val="minor"/>
      </rPr>
      <t>ЮЛ:</t>
    </r>
    <r>
      <rPr>
        <b/>
        <sz val="11"/>
        <color rgb="FFC00000"/>
        <rFont val="Calibri"/>
        <family val="2"/>
        <scheme val="minor"/>
      </rPr>
      <t xml:space="preserve"> </t>
    </r>
    <r>
      <rPr>
        <sz val="11"/>
        <rFont val="Calibri"/>
        <family val="2"/>
        <charset val="204"/>
        <scheme val="minor"/>
      </rPr>
      <t>Казахстан, КТЖ</t>
    </r>
    <r>
      <rPr>
        <b/>
        <sz val="11"/>
        <color rgb="FFC00000"/>
        <rFont val="Calibri"/>
        <family val="2"/>
        <scheme val="minor"/>
      </rPr>
      <t xml:space="preserve">
</t>
    </r>
    <r>
      <rPr>
        <b/>
        <sz val="11"/>
        <rFont val="Calibri"/>
        <family val="2"/>
        <charset val="204"/>
        <scheme val="minor"/>
      </rPr>
      <t>Банки:</t>
    </r>
    <r>
      <rPr>
        <b/>
        <sz val="11"/>
        <color rgb="FFC00000"/>
        <rFont val="Calibri"/>
        <family val="2"/>
        <scheme val="minor"/>
      </rPr>
      <t xml:space="preserve"> </t>
    </r>
  </si>
  <si>
    <r>
      <rPr>
        <b/>
        <sz val="11"/>
        <rFont val="Calibri"/>
        <family val="2"/>
        <scheme val="minor"/>
      </rPr>
      <t>ЮЛ:</t>
    </r>
    <r>
      <rPr>
        <sz val="11"/>
        <rFont val="Calibri"/>
        <family val="2"/>
        <scheme val="minor"/>
      </rPr>
      <t xml:space="preserve"> Вымпелком, Газпром, Новатэк, Северсталь, ФосАгро, Аэрофлот, Лукойл, Магнит, Татнефть</t>
    </r>
  </si>
  <si>
    <t xml:space="preserve">ЮЛ: </t>
  </si>
  <si>
    <t>RD</t>
  </si>
  <si>
    <t>XS1449458915</t>
  </si>
  <si>
    <t>XS1319822752</t>
  </si>
  <si>
    <t>XS1433454243</t>
  </si>
  <si>
    <t>CH0385518086</t>
  </si>
  <si>
    <t>XS1951067039</t>
  </si>
  <si>
    <t>XS1759468967</t>
  </si>
  <si>
    <t>XS1400710726</t>
  </si>
  <si>
    <t>XS1772800204</t>
  </si>
  <si>
    <t>XS2010044548</t>
  </si>
  <si>
    <t>XS2010044381</t>
  </si>
  <si>
    <t>XS2060792236</t>
  </si>
  <si>
    <t>XS2058691663</t>
  </si>
  <si>
    <t>XS2010040397</t>
  </si>
  <si>
    <t>RU000A101616</t>
  </si>
  <si>
    <t>XS2063279959</t>
  </si>
  <si>
    <t>XS2099763075</t>
  </si>
  <si>
    <t>XS2124187571</t>
  </si>
  <si>
    <t>XS2157526315</t>
  </si>
  <si>
    <t>XS2159874002</t>
  </si>
  <si>
    <t>XS0841671000</t>
  </si>
  <si>
    <t>XS0800817073</t>
  </si>
  <si>
    <t>XS0830192711</t>
  </si>
  <si>
    <t>XS2183144810</t>
  </si>
  <si>
    <t>XS0861981180</t>
  </si>
  <si>
    <t>XS1622146758</t>
  </si>
  <si>
    <t>XS1567051443</t>
  </si>
  <si>
    <t>XS2010030919</t>
  </si>
  <si>
    <t>XS1038646078</t>
  </si>
  <si>
    <t>XS0743596040</t>
  </si>
  <si>
    <t>XS0831571434</t>
  </si>
  <si>
    <t>RU000A0JW1P8</t>
  </si>
  <si>
    <t>RU000A0JWBH2</t>
  </si>
  <si>
    <t>RU000A0JV508</t>
  </si>
  <si>
    <t>RU000A0JWV63</t>
  </si>
  <si>
    <t>RU000A0ZYNY4</t>
  </si>
  <si>
    <t>RU000A0JVUK8</t>
  </si>
  <si>
    <t>RU000A0ZZ0L6</t>
  </si>
  <si>
    <t>RU000A0ZZ1J8</t>
  </si>
  <si>
    <t>RU000A0ZZAW2</t>
  </si>
  <si>
    <t>RU000A0JWYQ5</t>
  </si>
  <si>
    <t>RU000A0JVA10</t>
  </si>
  <si>
    <t>RU000A0JWPA7</t>
  </si>
  <si>
    <t>RU000A0JVVA7</t>
  </si>
  <si>
    <t>RU000A0JTVJ2</t>
  </si>
  <si>
    <t>RU000A100VX2</t>
  </si>
  <si>
    <t>RU000A0JXVE5</t>
  </si>
  <si>
    <t>RU000A0JX1S1</t>
  </si>
  <si>
    <t>XS1946883342</t>
  </si>
  <si>
    <t>RU000A101MZ4</t>
  </si>
  <si>
    <t>RU000A0ZZZN8</t>
  </si>
  <si>
    <t>XS1691350455</t>
  </si>
  <si>
    <t>ГТЛК-2021-еврооб</t>
  </si>
  <si>
    <t>Евраз-2021-еврооб</t>
  </si>
  <si>
    <t>Совкомфлот-2023-еврооб</t>
  </si>
  <si>
    <t>ABH Financial-2022-еврооб</t>
  </si>
  <si>
    <t>МКБ-2024-еврооб</t>
  </si>
  <si>
    <t>Русал-2023-еврооб</t>
  </si>
  <si>
    <t>Вымпелком-2023-еврооб</t>
  </si>
  <si>
    <t>DME Airport (Домодедово)-2023-еврооб</t>
  </si>
  <si>
    <t>ЧТПЗ-2024-еврооб</t>
  </si>
  <si>
    <t>ГТЛК-2026-еврооб</t>
  </si>
  <si>
    <t>Nord Gold-2024-еврооб</t>
  </si>
  <si>
    <t>VEON Holdings-2025-еврооб</t>
  </si>
  <si>
    <t>Уралкалий-2024-евро</t>
  </si>
  <si>
    <t>Россельхозбанк-С01Е-01</t>
  </si>
  <si>
    <t>Альфа-Банк-2030-еврооб</t>
  </si>
  <si>
    <t>МКБ-2025-еврооб</t>
  </si>
  <si>
    <t>Газпром-2030-еврооб</t>
  </si>
  <si>
    <t>Газпром-2025-еврооб</t>
  </si>
  <si>
    <t>Лукойл-2030-еврооб</t>
  </si>
  <si>
    <t>Северсталь-2022-еврооб</t>
  </si>
  <si>
    <t>ВЭБ-2022-еврооб</t>
  </si>
  <si>
    <t>Газпром нефть-2022-еврооб</t>
  </si>
  <si>
    <t>ABH Financial-2023-еврооб</t>
  </si>
  <si>
    <t>Роснефть-2022-еврооб</t>
  </si>
  <si>
    <t>Норникель-2022-еврооб</t>
  </si>
  <si>
    <t>Северсталь-2021-еврооб</t>
  </si>
  <si>
    <t>Алроса-2027-еврооб</t>
  </si>
  <si>
    <t>Газпром-2021-еврооб</t>
  </si>
  <si>
    <t>Сбербанк-2022-еврооб</t>
  </si>
  <si>
    <t>ЕАБР-2022-еврооб</t>
  </si>
  <si>
    <t>ГТЛК БО-07</t>
  </si>
  <si>
    <t>ЕвразХолдинг Финанс-001-об</t>
  </si>
  <si>
    <t>Ипотечный агент ТФБ-1-об</t>
  </si>
  <si>
    <t>Россельхозбанк-08Т1-об</t>
  </si>
  <si>
    <t>ГТЛК-001Р-07-боб</t>
  </si>
  <si>
    <t>СистемаАФК-001P-01-боб</t>
  </si>
  <si>
    <t>ГТЛК-001P-09-боб</t>
  </si>
  <si>
    <t>СистемаАФК-001P-04-боб</t>
  </si>
  <si>
    <t>ГТЛК-4-боб</t>
  </si>
  <si>
    <t>Совкомбанк-03-боб</t>
  </si>
  <si>
    <t>РОСНАНО-6-об</t>
  </si>
  <si>
    <t>Россельхозбанк-20-об</t>
  </si>
  <si>
    <t>МБЭС-001P-01-боб</t>
  </si>
  <si>
    <t>Синх-финанс-001P-01-боб</t>
  </si>
  <si>
    <t>РЖД-41-об</t>
  </si>
  <si>
    <t>Альфа-Банк-2022-еврооб</t>
  </si>
  <si>
    <t>МИБ-01Р4-боб</t>
  </si>
  <si>
    <t>Совкомбанк Лизинг-п01-боб</t>
  </si>
  <si>
    <t>РусГидро-2022-еврооб</t>
  </si>
  <si>
    <t>АБФ-БО</t>
  </si>
  <si>
    <t>ГТЛК</t>
  </si>
  <si>
    <t>Евраз</t>
  </si>
  <si>
    <t>Норникель</t>
  </si>
  <si>
    <t>Совкомфлот</t>
  </si>
  <si>
    <t>ABH Financial</t>
  </si>
  <si>
    <t>Московский Кредитный банк</t>
  </si>
  <si>
    <t>РУСАЛ</t>
  </si>
  <si>
    <t>Домодедово</t>
  </si>
  <si>
    <t>ЧТПЗ</t>
  </si>
  <si>
    <t>Nord gold</t>
  </si>
  <si>
    <t>VEON</t>
  </si>
  <si>
    <t>Уралкалий</t>
  </si>
  <si>
    <t>Россельхозбанк</t>
  </si>
  <si>
    <t>Альфа-Банк</t>
  </si>
  <si>
    <t>ВТБ</t>
  </si>
  <si>
    <t>РЖД</t>
  </si>
  <si>
    <t>Внешэкономбанк (ВЭБ)</t>
  </si>
  <si>
    <t>Газпром нефть</t>
  </si>
  <si>
    <t>Роснефть</t>
  </si>
  <si>
    <t>Алроса</t>
  </si>
  <si>
    <t>Сбербанк РФ</t>
  </si>
  <si>
    <t>Евразийский банк развития</t>
  </si>
  <si>
    <t>АИЖК</t>
  </si>
  <si>
    <t>Международный инвестиционный банк</t>
  </si>
  <si>
    <t>Система АФК</t>
  </si>
  <si>
    <t>Совкомбанк</t>
  </si>
  <si>
    <t>РОСНАНО</t>
  </si>
  <si>
    <t>Международный Банк Экономического Сотрудничества</t>
  </si>
  <si>
    <t>Синх-Финанс</t>
  </si>
  <si>
    <t>Совкомбанк Лизинг</t>
  </si>
  <si>
    <t>РусГидро</t>
  </si>
  <si>
    <t>Минфин РФ</t>
  </si>
  <si>
    <t>ДОМ.РФ</t>
  </si>
  <si>
    <t>Средний рейтинг</t>
  </si>
  <si>
    <t>Коэффициент</t>
  </si>
  <si>
    <t>Досоздание</t>
  </si>
  <si>
    <t>Стрессс итог</t>
  </si>
  <si>
    <t>СТРЕСС</t>
  </si>
  <si>
    <t>FRED Graph Observations</t>
  </si>
  <si>
    <t>mu</t>
  </si>
  <si>
    <t>Federal Reserve Economic Data</t>
  </si>
  <si>
    <t>std</t>
  </si>
  <si>
    <t>Link: https://fred.stlouisfed.org</t>
  </si>
  <si>
    <t>Help: https://fred.stlouisfed.org/help-faq</t>
  </si>
  <si>
    <t>Economic Research Division</t>
  </si>
  <si>
    <t>Federal Reserve Bank of St. Louis</t>
  </si>
  <si>
    <t>NAEXKP01RUQ661S</t>
  </si>
  <si>
    <t>Gross Domestic Product by Expenditure in Constant Prices: Total Gross Domestic Product for the Russian Federation, Index 2015=100, Quarterly, Seasonally Adjusted</t>
  </si>
  <si>
    <t>Frequency: Quarterly</t>
  </si>
  <si>
    <t>observation_date</t>
  </si>
  <si>
    <t>https://fred.stlouisfed.org/series/NAEXKP01RUQ661S</t>
  </si>
  <si>
    <t>CSV (data)</t>
  </si>
  <si>
    <t>!!!!!!!!!!!!!!</t>
  </si>
  <si>
    <t>Spread</t>
  </si>
  <si>
    <t>Вероятность дефолта</t>
  </si>
  <si>
    <t>cvar, млн руб</t>
  </si>
  <si>
    <t>cvar, %</t>
  </si>
  <si>
    <t>Стресс , млн руб</t>
  </si>
  <si>
    <t>Стресс, %</t>
  </si>
  <si>
    <t>Русал</t>
  </si>
  <si>
    <t>Ипотечный партнер</t>
  </si>
  <si>
    <t>МБК</t>
  </si>
  <si>
    <t>кредитный риск HTM</t>
  </si>
  <si>
    <t>Сверка</t>
  </si>
  <si>
    <t>NR</t>
  </si>
  <si>
    <t>B+ / B</t>
  </si>
  <si>
    <t>Поменять изм ВВП(изм г/г) (стресс сценарий 2) - среднее</t>
  </si>
  <si>
    <t>данные по стресс-тесту на конец августа</t>
  </si>
  <si>
    <t>Доля</t>
  </si>
  <si>
    <t>В августе облигации Русал Братск на 644 млн руб были переведены в ЗПИФ Перспектива.</t>
  </si>
  <si>
    <t>ВЭБ-Лизинг-3-об</t>
  </si>
  <si>
    <t>ВЭБ-Лизинг</t>
  </si>
  <si>
    <t>Открытие Холдинг-5-об</t>
  </si>
  <si>
    <t>ФК Открытие</t>
  </si>
  <si>
    <t>Тинькофф-001P-03R-боб</t>
  </si>
  <si>
    <t>Тинькофф</t>
  </si>
  <si>
    <t>Росбанк-11-боб</t>
  </si>
  <si>
    <t>Росбанк</t>
  </si>
  <si>
    <t>Росбанк-26-боб</t>
  </si>
  <si>
    <t>Башнефть-7-об</t>
  </si>
  <si>
    <t>Башнефть</t>
  </si>
  <si>
    <t>Башнефть-9-об</t>
  </si>
  <si>
    <t>Роснано</t>
  </si>
  <si>
    <t>Норникель-2025-еврооб</t>
  </si>
  <si>
    <t>СистемаАФК-1Р-15</t>
  </si>
  <si>
    <t>МИБ-001Р-05</t>
  </si>
  <si>
    <t>В сентябре облигации Сегежа на 620 млн руб были переведены в ЗПИФ Перспектива.</t>
  </si>
  <si>
    <t>ЗПИФ Перспектива</t>
  </si>
  <si>
    <t>Риски на ЗПИФ Перспектива, млн руб</t>
  </si>
  <si>
    <t>Банк</t>
  </si>
  <si>
    <t>Наименование</t>
  </si>
  <si>
    <t>Отрасль</t>
  </si>
  <si>
    <t>Строительство</t>
  </si>
  <si>
    <t>Лизинг</t>
  </si>
  <si>
    <t>Нефть и газ</t>
  </si>
  <si>
    <t>Металлургия</t>
  </si>
  <si>
    <t>Транспорт</t>
  </si>
  <si>
    <t>Полиметалл</t>
  </si>
  <si>
    <t>Горнодобывающая</t>
  </si>
  <si>
    <t>Горнодобывающая и металлургическая</t>
  </si>
  <si>
    <t>Точная отрасль</t>
  </si>
  <si>
    <t>Энергетика</t>
  </si>
  <si>
    <t>Инвестиции</t>
  </si>
  <si>
    <t>ОФЗ</t>
  </si>
  <si>
    <t>Горнодобывающая промышленность и металлургия</t>
  </si>
  <si>
    <t>Химическая промышленность</t>
  </si>
  <si>
    <t>Вид ЦБ</t>
  </si>
  <si>
    <t>акции обыкновенные</t>
  </si>
  <si>
    <t>Сбербанк РФ, ао</t>
  </si>
  <si>
    <t>Топливная промышленность</t>
  </si>
  <si>
    <t>Газпром нефть, ао</t>
  </si>
  <si>
    <t>Газпром, ао</t>
  </si>
  <si>
    <t>корпоративные еврооблигации</t>
  </si>
  <si>
    <t>Телекоммуникации, связь</t>
  </si>
  <si>
    <t>Прочее</t>
  </si>
  <si>
    <t>корпоративные рублевые облигации</t>
  </si>
  <si>
    <t>Электроэнергетика</t>
  </si>
  <si>
    <t>облигации РФ</t>
  </si>
  <si>
    <t>ОФЗ-52002</t>
  </si>
  <si>
    <t>ОФЗ-26227</t>
  </si>
  <si>
    <t>ОФЗ-26229</t>
  </si>
  <si>
    <t>ОФЗ-26232</t>
  </si>
  <si>
    <t>акции привилегированные</t>
  </si>
  <si>
    <t>Татнефть, ап</t>
  </si>
  <si>
    <t>Башнефть, ап</t>
  </si>
  <si>
    <t>Металлоинвес-3-об</t>
  </si>
  <si>
    <t>ОФЗ-29007</t>
  </si>
  <si>
    <t>ГТЛК-2027-еврооб</t>
  </si>
  <si>
    <t>ГТЛК-2028-еврооб</t>
  </si>
  <si>
    <t>XS2243631095</t>
  </si>
  <si>
    <t>RU000A0JTLL9</t>
  </si>
  <si>
    <t>XS1964558339</t>
  </si>
  <si>
    <t>XS2131995958</t>
  </si>
  <si>
    <t>XS2249778247</t>
  </si>
  <si>
    <t>Металлоинвест</t>
  </si>
  <si>
    <t>Юнипро, ао</t>
  </si>
  <si>
    <t>Лукойл, ао</t>
  </si>
  <si>
    <t>Интер РАО ЕЭС, ао</t>
  </si>
  <si>
    <t>Новатэк, ао</t>
  </si>
  <si>
    <t>Аэрофлот, ао</t>
  </si>
  <si>
    <t>МТС, ао</t>
  </si>
  <si>
    <t>ОФЗ-26207</t>
  </si>
  <si>
    <t>ОФЗ-26219</t>
  </si>
  <si>
    <t>Сбербанк РФ, ап</t>
  </si>
  <si>
    <t>Транснефть, ап</t>
  </si>
  <si>
    <t>Сургутнефтегаз, ап</t>
  </si>
  <si>
    <t>Юнипро</t>
  </si>
  <si>
    <t>Интер РАО ЕЭС</t>
  </si>
  <si>
    <t>МТС</t>
  </si>
  <si>
    <t>Транснефть</t>
  </si>
  <si>
    <t>Сургутнефтегаз НК</t>
  </si>
  <si>
    <t>Химическая и нефтехимическая промышленность</t>
  </si>
  <si>
    <t>Финансовый лизинг</t>
  </si>
  <si>
    <t>Пищевая промышленность</t>
  </si>
  <si>
    <t>Сельское хозяйство</t>
  </si>
  <si>
    <t>Строительство дорог</t>
  </si>
  <si>
    <t>Строительство прочее</t>
  </si>
  <si>
    <t>Строительство жилых зданий</t>
  </si>
  <si>
    <t>Строительство нежилых зданий</t>
  </si>
  <si>
    <t>Аренда</t>
  </si>
  <si>
    <t>Обработка вторичного неметаллического сырья</t>
  </si>
  <si>
    <t>Розничная торговля</t>
  </si>
  <si>
    <t>Лесная и лесоперерабатывающая промышленность</t>
  </si>
  <si>
    <t>Производство электронной и электротехнической продукции</t>
  </si>
  <si>
    <t>Финансовые услуги (кроме лизинга)</t>
  </si>
  <si>
    <t>Цветная и черная металлургия</t>
  </si>
  <si>
    <t>Профессиональные услуги, сервис</t>
  </si>
  <si>
    <t>Связь и телекоммуникации</t>
  </si>
  <si>
    <t>Оптовая торговля</t>
  </si>
  <si>
    <t>Машиностроение</t>
  </si>
  <si>
    <t>Информационные технологии</t>
  </si>
  <si>
    <t>Электроэнергетика и теплоэнергетика</t>
  </si>
  <si>
    <t>Горнодобывающая промышленность</t>
  </si>
  <si>
    <t>Операции с недвижимым имуществом</t>
  </si>
  <si>
    <t>Ювелирная промышленность</t>
  </si>
  <si>
    <t>Легкая промышленность</t>
  </si>
  <si>
    <t>Торговля автотранспортом</t>
  </si>
  <si>
    <t>Жилищно-коммунальные услуги</t>
  </si>
  <si>
    <t>Инвестиционная деятельность</t>
  </si>
  <si>
    <t>Полиграфическая деятельность</t>
  </si>
  <si>
    <t>Деятельность государственных/муниципальных органов власти</t>
  </si>
  <si>
    <t>Общебанковские отрасли</t>
  </si>
  <si>
    <t>Отрасль (я)</t>
  </si>
  <si>
    <t>нефтегазовая</t>
  </si>
  <si>
    <t>Нефтегазовая отрасль</t>
  </si>
  <si>
    <t xml:space="preserve">Горно-металлургическая </t>
  </si>
  <si>
    <t>Добыча газа, газопереработка</t>
  </si>
  <si>
    <t>Доля 1ой бумаги</t>
  </si>
  <si>
    <t>Сумма</t>
  </si>
  <si>
    <t>Портфель до погашения АББ , АБФ, Перспектива</t>
  </si>
  <si>
    <t xml:space="preserve">акции </t>
  </si>
  <si>
    <t>облигации</t>
  </si>
  <si>
    <t>Фильтры: Компания АББ, Портфель торговый, для продажи, до погашения</t>
  </si>
  <si>
    <t>Доля отрасли</t>
  </si>
  <si>
    <t>Доля инструмента</t>
  </si>
  <si>
    <t>Доля эмитента</t>
  </si>
  <si>
    <t>Наименование инструмента</t>
  </si>
  <si>
    <t>АЛРОСА ао</t>
  </si>
  <si>
    <t>ВТБ ао</t>
  </si>
  <si>
    <t>Газпром ао</t>
  </si>
  <si>
    <t>Лукойл ао</t>
  </si>
  <si>
    <t>Магнит ао</t>
  </si>
  <si>
    <t>НЛМК ао</t>
  </si>
  <si>
    <t>Новатэк ао</t>
  </si>
  <si>
    <t>Норильский Никель ао</t>
  </si>
  <si>
    <t>Роснефть ао</t>
  </si>
  <si>
    <t>Сбербанк ао</t>
  </si>
  <si>
    <t>Северсталь ао</t>
  </si>
  <si>
    <t>Сургутнефтегаз ао</t>
  </si>
  <si>
    <t>Сургутнефтегаз ап</t>
  </si>
  <si>
    <t>Yandex clA</t>
  </si>
  <si>
    <t>Эшелон</t>
  </si>
  <si>
    <t>Аэрофлот ао</t>
  </si>
  <si>
    <t>Интер РАО ЕЭС ао</t>
  </si>
  <si>
    <t>ММК ао</t>
  </si>
  <si>
    <t>Московская Биржа ао</t>
  </si>
  <si>
    <t>МТС ао</t>
  </si>
  <si>
    <t>Полюс ао</t>
  </si>
  <si>
    <t>Россети ао</t>
  </si>
  <si>
    <t>Ростелеком ао</t>
  </si>
  <si>
    <t>РУСАЛ Плс</t>
  </si>
  <si>
    <t>Русгидро ао</t>
  </si>
  <si>
    <t>Сбербанк ап</t>
  </si>
  <si>
    <t>Татнефть ап</t>
  </si>
  <si>
    <t>Транснефть ап</t>
  </si>
  <si>
    <t>ФСК ЕЭС ао</t>
  </si>
  <si>
    <t>Башнефть ао</t>
  </si>
  <si>
    <t>Газпромнефть ао</t>
  </si>
  <si>
    <t>Мосэнерго ао</t>
  </si>
  <si>
    <t>НМТП ао</t>
  </si>
  <si>
    <t>ОГК-2 ао</t>
  </si>
  <si>
    <t>Распадская ао</t>
  </si>
  <si>
    <t>Ростелеком ап</t>
  </si>
  <si>
    <t>ТГК-1 ао</t>
  </si>
  <si>
    <t>Фосагро ао</t>
  </si>
  <si>
    <t>Энел Россия ао</t>
  </si>
  <si>
    <t>Юнипро ао</t>
  </si>
  <si>
    <t>По протоколы</t>
  </si>
  <si>
    <t>XS2134628069</t>
  </si>
  <si>
    <t>RU000A0JREW5</t>
  </si>
  <si>
    <t>RU000A0JTX09</t>
  </si>
  <si>
    <t>RU000A100V79</t>
  </si>
  <si>
    <t>RU000A0JX2F6</t>
  </si>
  <si>
    <t>RU000A0JWNB0</t>
  </si>
  <si>
    <t>RU000A0JTM36</t>
  </si>
  <si>
    <t>RU000A0JTM51</t>
  </si>
  <si>
    <t>RU000A1023K1</t>
  </si>
  <si>
    <t>RU000A1023H7</t>
  </si>
  <si>
    <t>Рейтинги Облигации</t>
  </si>
  <si>
    <t>Эшелон акции</t>
  </si>
  <si>
    <t>Эшелон облигации</t>
  </si>
  <si>
    <t>Структура портфеля (торговый, для продажи, до погашения)</t>
  </si>
  <si>
    <t>Эшелоны Облигации</t>
  </si>
  <si>
    <t>Эшелоны Акции</t>
  </si>
  <si>
    <t>Вложения (руб) на 01.12.2020</t>
  </si>
  <si>
    <t>Беларусь</t>
  </si>
  <si>
    <t>Беларусь-2023-еврооб</t>
  </si>
  <si>
    <t>XS1634369067</t>
  </si>
  <si>
    <t>RU000A0JV4M0</t>
  </si>
  <si>
    <t>SBER</t>
  </si>
  <si>
    <t>UPRO</t>
  </si>
  <si>
    <t>LKOH</t>
  </si>
  <si>
    <t>SIBN</t>
  </si>
  <si>
    <t>GAZP</t>
  </si>
  <si>
    <t>IRAO</t>
  </si>
  <si>
    <t>MTSS</t>
  </si>
  <si>
    <t>PLZL</t>
  </si>
  <si>
    <t>RU000A0ZYZ26</t>
  </si>
  <si>
    <t>RU000A1007F4</t>
  </si>
  <si>
    <t>RU000A100EG3</t>
  </si>
  <si>
    <t>RU000A1014N4</t>
  </si>
  <si>
    <t>RU000A0JS3W6</t>
  </si>
  <si>
    <t>RU000A0JWM07</t>
  </si>
  <si>
    <t>TATNP</t>
  </si>
  <si>
    <t>BANEP</t>
  </si>
  <si>
    <t>TRNFP</t>
  </si>
  <si>
    <t>RU000A102CL3</t>
  </si>
  <si>
    <t>госеврооблигации</t>
  </si>
  <si>
    <t>Полюс-золото, ао</t>
  </si>
  <si>
    <t>Россия-2032-еврооб</t>
  </si>
  <si>
    <t>Полюс-Золото</t>
  </si>
  <si>
    <t>Страны</t>
  </si>
  <si>
    <t>Полюс-золото</t>
  </si>
  <si>
    <t>Description</t>
  </si>
  <si>
    <t>Дюрация</t>
  </si>
  <si>
    <t>Amount Outstanding</t>
  </si>
  <si>
    <t>Currency</t>
  </si>
  <si>
    <t>TRPS Score</t>
  </si>
  <si>
    <t>Рейтинг Буква</t>
  </si>
  <si>
    <t>Eshelon</t>
  </si>
  <si>
    <t>MMCFN  2.550 09/11/25 '25</t>
  </si>
  <si>
    <t>USD</t>
  </si>
  <si>
    <t>GOTRL  5.950 07/19/21</t>
  </si>
  <si>
    <t>EVRE   8.250 01/28/21</t>
  </si>
  <si>
    <t>FASPM  5.375 06/16/23</t>
  </si>
  <si>
    <t>AFHDS  2.875 11/09/22</t>
  </si>
  <si>
    <t>CHF</t>
  </si>
  <si>
    <t>CBOMF  5.150 02/20/24</t>
  </si>
  <si>
    <t>EUR</t>
  </si>
  <si>
    <t>UNCRS  4.850 02/01/23</t>
  </si>
  <si>
    <t>VON    7.250 04/26/23 '23</t>
  </si>
  <si>
    <t>DMAIR  5.075 02/15/23 '22</t>
  </si>
  <si>
    <t>CPPFD  4.500 09/19/24 '24</t>
  </si>
  <si>
    <t>GTEPT  4.949 02/18/26</t>
  </si>
  <si>
    <t>KAPIA  4.125 10/09/24 '24</t>
  </si>
  <si>
    <t>VON    4.000 04/09/25 '25</t>
  </si>
  <si>
    <t>UKFIN  4.000 10/22/24</t>
  </si>
  <si>
    <t>ALFAB  5.950 04/15/30 '25 FRN</t>
  </si>
  <si>
    <t>CBOMF  4.700 01/29/25</t>
  </si>
  <si>
    <t>GAZFI  3.250 02/25/30 MTN</t>
  </si>
  <si>
    <t>GAZFI  2.950 04/15/25 MTN</t>
  </si>
  <si>
    <t>GAZFI  4.598 Perp     '25 FRN</t>
  </si>
  <si>
    <t>LKOH   3.875 05/06/30</t>
  </si>
  <si>
    <t>SGEEL  5.900 10/17/22 MTN</t>
  </si>
  <si>
    <t>VEFNC  6.025 07/05/22</t>
  </si>
  <si>
    <t>STGPN  4.375 09/19/22 MTN</t>
  </si>
  <si>
    <t>AFHDS  2.700 06/11/23 MTN</t>
  </si>
  <si>
    <t>ROSNI  4.199 03/06/22 MTN</t>
  </si>
  <si>
    <t>MMCFN  3.849 04/08/22</t>
  </si>
  <si>
    <t>SGEEL  3.850 08/27/21</t>
  </si>
  <si>
    <t>ALRSX  3.100 06/25/27</t>
  </si>
  <si>
    <t>GAZCA  3.600 02/26/21 MTN</t>
  </si>
  <si>
    <t>STSBC  6.125 02/07/22 MTN</t>
  </si>
  <si>
    <t>EUDBK  4.767 09/20/22 MTN</t>
  </si>
  <si>
    <t>BYGV   6.875 02/28/23</t>
  </si>
  <si>
    <t>VNESH  7.270 04/02/21 PUT</t>
  </si>
  <si>
    <t>RUB</t>
  </si>
  <si>
    <t>FASPM 14.250 Perp     '26</t>
  </si>
  <si>
    <t>AFKS   9.750 09/30/25 PUT</t>
  </si>
  <si>
    <t>AFKS   6.350 10/30/26 PUT</t>
  </si>
  <si>
    <t>TCSX   8.250 09/12/29 PUT</t>
  </si>
  <si>
    <t>SVYIN  8.900 07/05/22</t>
  </si>
  <si>
    <t>ROSB   6.550 12/20/26 PUT</t>
  </si>
  <si>
    <t>ROSB   7.500 07/21/26 PUT</t>
  </si>
  <si>
    <t>BANE   6.300 01/31/23 PUT</t>
  </si>
  <si>
    <t>IIB    6.750 05/16/23</t>
  </si>
  <si>
    <t>SVKBK 10.350 12/21/21</t>
  </si>
  <si>
    <t>AFKS   6.700 08/26/30 PUT</t>
  </si>
  <si>
    <t>GOTRL  8.150 12/16/25 PUT</t>
  </si>
  <si>
    <t>EVRE  12.600 03/23/21</t>
  </si>
  <si>
    <t>GOTRL  5.250 12/31/32 FRN PUT</t>
  </si>
  <si>
    <t>ELLEA 10.600 03/26/21</t>
  </si>
  <si>
    <t>GOTRL  7.350 03/18/33 PUT</t>
  </si>
  <si>
    <t>PIKK   6.950 06/23/21 FRN</t>
  </si>
  <si>
    <t>GOTRL  7.980 03/06/25 PUT</t>
  </si>
  <si>
    <t>SOVCH  8.500 07/30/21 PUT</t>
  </si>
  <si>
    <t>FASPM 12.500 10/13/22</t>
  </si>
  <si>
    <t>FASPM  8.300 04/11/23 PUT</t>
  </si>
  <si>
    <t>INOFC  7.900 09/26/29 PUT</t>
  </si>
  <si>
    <t>ROSSI  6.650 11/27/31 PUT</t>
  </si>
  <si>
    <t>ALFAB  9.350 08/06/22 MTN</t>
  </si>
  <si>
    <t>RUCAM  8.125 09/28/22 '22</t>
  </si>
  <si>
    <t>USMHD  7.650 01/27/23 PUT</t>
  </si>
  <si>
    <t>RUGV   2.500 02/02/28</t>
  </si>
  <si>
    <t>RUGV   7.400 07/17/24</t>
  </si>
  <si>
    <t>RUGV   7.150 11/12/25</t>
  </si>
  <si>
    <t>RUGV   6.000 10/06/27</t>
  </si>
  <si>
    <t>RUGV   8.150 02/03/27</t>
  </si>
  <si>
    <t>RUGV   7.750 09/16/26</t>
  </si>
  <si>
    <t>RUGV   6.310 03/03/27 FRN</t>
  </si>
  <si>
    <t>RUGV   1.850 11/20/32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</si>
</sst>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_-* #,##0.00\ _₽_-;\-* #,##0.00\ _₽_-;_-* &quot;-&quot;??\ _₽_-;_-@_-"/>
    <numFmt numFmtId="165" formatCode="_-* #,##0.00_р_._-;\-* #,##0.00_р_._-;_-* &quot;-&quot;??_р_._-;_-@_-"/>
    <numFmt numFmtId="166" formatCode="_(* #,##0.00_);_(* \(#,##0.00\);_(* \-??_);_(@_)"/>
    <numFmt numFmtId="167" formatCode="0.0%"/>
    <numFmt numFmtId="168" formatCode="0.000%"/>
    <numFmt numFmtId="169" formatCode="#,##0.0"/>
    <numFmt numFmtId="170" formatCode="_-* #,##0\ _₽_-;\-* #,##0\ _₽_-;_-* &quot;-&quot;??\ _₽_-;_-@_-"/>
    <numFmt numFmtId="171" formatCode="_-* #,##0_р_._-;\-* #,##0_р_._-;_-* &quot;-&quot;??_р_._-;_-@_-"/>
    <numFmt numFmtId="172" formatCode="0.000000%"/>
    <numFmt numFmtId="173" formatCode="0.0000%"/>
    <numFmt numFmtId="174" formatCode="yyyy\-mm\-dd"/>
    <numFmt numFmtId="175" formatCode="0.0000000000000"/>
    <numFmt numFmtId="176" formatCode="#,##0.00000"/>
    <numFmt numFmtId="177" formatCode="0.0000000%"/>
    <numFmt numFmtId="178" formatCode="0.00000%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Helv"/>
      <family val="2"/>
    </font>
    <font>
      <sz val="10"/>
      <name val="Arial"/>
      <family val="2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Times New Roman"/>
      <family val="2"/>
      <charset val="204"/>
    </font>
    <font>
      <sz val="10"/>
      <name val="Calibri"/>
      <family val="2"/>
      <charset val="204"/>
    </font>
    <font>
      <sz val="10"/>
      <name val="Calibri"/>
      <family val="2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charset val="204"/>
      <scheme val="minor"/>
    </font>
    <font>
      <sz val="10"/>
      <color rgb="FFFF0000"/>
      <name val="Calibri"/>
      <family val="2"/>
      <scheme val="minor"/>
    </font>
    <font>
      <sz val="10"/>
      <name val="Arial"/>
      <family val="2"/>
      <charset val="204"/>
    </font>
    <font>
      <u/>
      <sz val="11"/>
      <color theme="10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0"/>
      <color rgb="FFC00000"/>
      <name val="Calibri"/>
      <family val="2"/>
      <charset val="204"/>
    </font>
    <font>
      <i/>
      <sz val="10"/>
      <color theme="1"/>
      <name val="Calibri"/>
      <family val="2"/>
      <charset val="204"/>
      <scheme val="minor"/>
    </font>
    <font>
      <sz val="10"/>
      <color theme="1"/>
      <name val="Calibri Light"/>
      <family val="2"/>
      <charset val="204"/>
    </font>
    <font>
      <i/>
      <sz val="10"/>
      <color theme="1"/>
      <name val="Calibri Light"/>
      <family val="2"/>
      <charset val="204"/>
    </font>
    <font>
      <b/>
      <sz val="10"/>
      <color theme="1"/>
      <name val="Calibri Light"/>
      <family val="2"/>
      <charset val="204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1">
    <xf numFmtId="0" fontId="0" fillId="0" borderId="0"/>
    <xf numFmtId="0" fontId="6" fillId="0" borderId="0"/>
    <xf numFmtId="0" fontId="7" fillId="0" borderId="0"/>
    <xf numFmtId="0" fontId="8" fillId="0" borderId="0"/>
    <xf numFmtId="166" fontId="8" fillId="0" borderId="0" applyFill="0" applyBorder="0" applyAlignment="0" applyProtection="0"/>
    <xf numFmtId="0" fontId="5" fillId="0" borderId="0"/>
    <xf numFmtId="165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2" fillId="0" borderId="0"/>
    <xf numFmtId="0" fontId="18" fillId="0" borderId="0"/>
    <xf numFmtId="9" fontId="14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5" fillId="0" borderId="0"/>
    <xf numFmtId="0" fontId="36" fillId="0" borderId="0" applyNumberFormat="0" applyFill="0" applyBorder="0" applyAlignment="0" applyProtection="0"/>
    <xf numFmtId="165" fontId="6" fillId="0" borderId="0" applyFont="0" applyFill="0" applyBorder="0" applyAlignment="0" applyProtection="0"/>
  </cellStyleXfs>
  <cellXfs count="224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0" fontId="0" fillId="2" borderId="0" xfId="0" applyFill="1"/>
    <xf numFmtId="0" fontId="0" fillId="0" borderId="1" xfId="0" applyBorder="1"/>
    <xf numFmtId="0" fontId="0" fillId="0" borderId="0" xfId="0" applyAlignment="1">
      <alignment vertical="center" wrapText="1"/>
    </xf>
    <xf numFmtId="14" fontId="10" fillId="0" borderId="1" xfId="0" applyNumberFormat="1" applyFont="1" applyBorder="1"/>
    <xf numFmtId="14" fontId="10" fillId="4" borderId="1" xfId="0" applyNumberFormat="1" applyFont="1" applyFill="1" applyBorder="1"/>
    <xf numFmtId="3" fontId="10" fillId="0" borderId="1" xfId="0" applyNumberFormat="1" applyFont="1" applyBorder="1"/>
    <xf numFmtId="0" fontId="10" fillId="0" borderId="1" xfId="0" applyFont="1" applyBorder="1"/>
    <xf numFmtId="0" fontId="9" fillId="0" borderId="1" xfId="0" applyFont="1" applyBorder="1"/>
    <xf numFmtId="3" fontId="11" fillId="0" borderId="1" xfId="0" applyNumberFormat="1" applyFont="1" applyBorder="1"/>
    <xf numFmtId="0" fontId="0" fillId="0" borderId="1" xfId="0" applyBorder="1" applyAlignment="1">
      <alignment wrapText="1"/>
    </xf>
    <xf numFmtId="0" fontId="10" fillId="2" borderId="1" xfId="0" applyFont="1" applyFill="1" applyBorder="1"/>
    <xf numFmtId="3" fontId="10" fillId="2" borderId="1" xfId="0" applyNumberFormat="1" applyFont="1" applyFill="1" applyBorder="1"/>
    <xf numFmtId="3" fontId="0" fillId="0" borderId="1" xfId="0" applyNumberFormat="1" applyBorder="1"/>
    <xf numFmtId="0" fontId="0" fillId="0" borderId="0" xfId="0" applyAlignment="1">
      <alignment horizontal="center" vertical="center" wrapText="1"/>
    </xf>
    <xf numFmtId="167" fontId="0" fillId="0" borderId="1" xfId="0" applyNumberFormat="1" applyBorder="1"/>
    <xf numFmtId="167" fontId="0" fillId="2" borderId="1" xfId="0" applyNumberFormat="1" applyFill="1" applyBorder="1"/>
    <xf numFmtId="0" fontId="10" fillId="5" borderId="1" xfId="0" applyFont="1" applyFill="1" applyBorder="1"/>
    <xf numFmtId="3" fontId="10" fillId="5" borderId="1" xfId="0" applyNumberFormat="1" applyFont="1" applyFill="1" applyBorder="1"/>
    <xf numFmtId="167" fontId="10" fillId="5" borderId="1" xfId="0" applyNumberFormat="1" applyFont="1" applyFill="1" applyBorder="1"/>
    <xf numFmtId="14" fontId="11" fillId="0" borderId="4" xfId="0" applyNumberFormat="1" applyFont="1" applyBorder="1" applyAlignment="1"/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14" fontId="10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9" fillId="0" borderId="0" xfId="0" applyFont="1" applyBorder="1"/>
    <xf numFmtId="3" fontId="11" fillId="0" borderId="0" xfId="0" applyNumberFormat="1" applyFont="1" applyBorder="1"/>
    <xf numFmtId="16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3" fontId="0" fillId="4" borderId="1" xfId="0" applyNumberFormat="1" applyFill="1" applyBorder="1"/>
    <xf numFmtId="0" fontId="0" fillId="0" borderId="0" xfId="0" applyAlignment="1">
      <alignment horizontal="right"/>
    </xf>
    <xf numFmtId="0" fontId="15" fillId="0" borderId="0" xfId="10" applyFont="1" applyAlignment="1">
      <alignment vertical="center"/>
    </xf>
    <xf numFmtId="0" fontId="15" fillId="0" borderId="1" xfId="10" applyFont="1" applyBorder="1" applyAlignment="1">
      <alignment vertical="center"/>
    </xf>
    <xf numFmtId="3" fontId="15" fillId="0" borderId="1" xfId="10" applyNumberFormat="1" applyFont="1" applyBorder="1" applyAlignment="1">
      <alignment vertical="center"/>
    </xf>
    <xf numFmtId="10" fontId="15" fillId="0" borderId="1" xfId="10" applyNumberFormat="1" applyFont="1" applyBorder="1" applyAlignment="1">
      <alignment vertical="center"/>
    </xf>
    <xf numFmtId="0" fontId="16" fillId="0" borderId="1" xfId="10" applyFont="1" applyBorder="1" applyAlignment="1">
      <alignment horizontal="center" vertical="center" wrapText="1"/>
    </xf>
    <xf numFmtId="0" fontId="15" fillId="0" borderId="1" xfId="10" applyFont="1" applyBorder="1" applyAlignment="1">
      <alignment horizontal="center" vertical="center" wrapText="1"/>
    </xf>
    <xf numFmtId="0" fontId="15" fillId="0" borderId="6" xfId="10" applyFont="1" applyBorder="1" applyAlignment="1">
      <alignment horizontal="center" vertical="center" wrapText="1"/>
    </xf>
    <xf numFmtId="0" fontId="16" fillId="0" borderId="6" xfId="10" applyFont="1" applyBorder="1" applyAlignment="1">
      <alignment horizontal="center" vertical="center" wrapText="1"/>
    </xf>
    <xf numFmtId="3" fontId="17" fillId="0" borderId="1" xfId="10" applyNumberFormat="1" applyFont="1" applyBorder="1" applyAlignment="1">
      <alignment vertical="center"/>
    </xf>
    <xf numFmtId="3" fontId="17" fillId="6" borderId="1" xfId="10" applyNumberFormat="1" applyFont="1" applyFill="1" applyBorder="1" applyAlignment="1">
      <alignment vertical="center"/>
    </xf>
    <xf numFmtId="0" fontId="9" fillId="0" borderId="0" xfId="0" applyFont="1" applyAlignment="1">
      <alignment horizontal="center"/>
    </xf>
    <xf numFmtId="0" fontId="19" fillId="0" borderId="0" xfId="11" applyFont="1"/>
    <xf numFmtId="167" fontId="19" fillId="0" borderId="0" xfId="12" applyNumberFormat="1" applyFont="1"/>
    <xf numFmtId="0" fontId="19" fillId="4" borderId="1" xfId="11" applyFont="1" applyFill="1" applyBorder="1" applyAlignment="1">
      <alignment horizontal="center" vertical="center" wrapText="1"/>
    </xf>
    <xf numFmtId="0" fontId="19" fillId="0" borderId="0" xfId="11" applyFont="1" applyAlignment="1">
      <alignment wrapText="1"/>
    </xf>
    <xf numFmtId="167" fontId="19" fillId="4" borderId="1" xfId="12" applyNumberFormat="1" applyFont="1" applyFill="1" applyBorder="1" applyAlignment="1">
      <alignment horizontal="center" vertical="center" wrapText="1"/>
    </xf>
    <xf numFmtId="10" fontId="19" fillId="2" borderId="1" xfId="13" applyNumberFormat="1" applyFont="1" applyFill="1" applyBorder="1" applyAlignment="1">
      <alignment vertical="center"/>
    </xf>
    <xf numFmtId="0" fontId="19" fillId="2" borderId="1" xfId="11" applyFont="1" applyFill="1" applyBorder="1" applyAlignment="1">
      <alignment vertical="center"/>
    </xf>
    <xf numFmtId="10" fontId="19" fillId="2" borderId="1" xfId="12" applyNumberFormat="1" applyFont="1" applyFill="1" applyBorder="1" applyAlignment="1">
      <alignment horizontal="right" vertical="center"/>
    </xf>
    <xf numFmtId="168" fontId="19" fillId="4" borderId="1" xfId="13" applyNumberFormat="1" applyFont="1" applyFill="1" applyBorder="1" applyAlignment="1">
      <alignment horizontal="center" vertical="center"/>
    </xf>
    <xf numFmtId="167" fontId="19" fillId="2" borderId="1" xfId="12" applyNumberFormat="1" applyFont="1" applyFill="1" applyBorder="1" applyAlignment="1">
      <alignment horizontal="right" vertical="center"/>
    </xf>
    <xf numFmtId="10" fontId="19" fillId="2" borderId="1" xfId="13" applyNumberFormat="1" applyFont="1" applyFill="1" applyBorder="1" applyAlignment="1">
      <alignment horizontal="center" vertical="center"/>
    </xf>
    <xf numFmtId="10" fontId="19" fillId="4" borderId="1" xfId="13" applyNumberFormat="1" applyFont="1" applyFill="1" applyBorder="1" applyAlignment="1">
      <alignment horizontal="center" vertical="center"/>
    </xf>
    <xf numFmtId="10" fontId="19" fillId="0" borderId="0" xfId="11" applyNumberFormat="1" applyFont="1"/>
    <xf numFmtId="10" fontId="19" fillId="2" borderId="1" xfId="12" applyNumberFormat="1" applyFont="1" applyFill="1" applyBorder="1" applyAlignment="1">
      <alignment vertical="center"/>
    </xf>
    <xf numFmtId="3" fontId="15" fillId="0" borderId="1" xfId="10" applyNumberFormat="1" applyFont="1" applyBorder="1" applyAlignment="1">
      <alignment horizontal="center" vertical="center"/>
    </xf>
    <xf numFmtId="0" fontId="21" fillId="7" borderId="0" xfId="10" applyFont="1" applyFill="1" applyAlignment="1">
      <alignment horizontal="center" vertical="center"/>
    </xf>
    <xf numFmtId="3" fontId="21" fillId="7" borderId="0" xfId="10" applyNumberFormat="1" applyFont="1" applyFill="1" applyAlignment="1">
      <alignment horizontal="center" vertical="center"/>
    </xf>
    <xf numFmtId="0" fontId="22" fillId="0" borderId="1" xfId="0" applyFont="1" applyBorder="1"/>
    <xf numFmtId="3" fontId="22" fillId="0" borderId="1" xfId="0" applyNumberFormat="1" applyFont="1" applyBorder="1"/>
    <xf numFmtId="0" fontId="22" fillId="0" borderId="0" xfId="0" applyFont="1"/>
    <xf numFmtId="0" fontId="20" fillId="0" borderId="1" xfId="0" applyFont="1" applyBorder="1"/>
    <xf numFmtId="3" fontId="20" fillId="0" borderId="1" xfId="0" applyNumberFormat="1" applyFont="1" applyBorder="1"/>
    <xf numFmtId="0" fontId="22" fillId="5" borderId="1" xfId="0" applyFont="1" applyFill="1" applyBorder="1"/>
    <xf numFmtId="3" fontId="22" fillId="5" borderId="1" xfId="0" applyNumberFormat="1" applyFont="1" applyFill="1" applyBorder="1"/>
    <xf numFmtId="3" fontId="22" fillId="0" borderId="0" xfId="0" applyNumberFormat="1" applyFont="1"/>
    <xf numFmtId="169" fontId="10" fillId="0" borderId="1" xfId="0" applyNumberFormat="1" applyFont="1" applyBorder="1"/>
    <xf numFmtId="3" fontId="0" fillId="4" borderId="1" xfId="0" applyNumberFormat="1" applyFill="1" applyBorder="1" applyAlignment="1">
      <alignment wrapText="1"/>
    </xf>
    <xf numFmtId="0" fontId="17" fillId="6" borderId="1" xfId="10" applyFont="1" applyFill="1" applyBorder="1" applyAlignment="1">
      <alignment horizontal="center" vertical="center"/>
    </xf>
    <xf numFmtId="0" fontId="17" fillId="0" borderId="1" xfId="10" applyFont="1" applyBorder="1" applyAlignment="1">
      <alignment horizontal="center" vertical="center"/>
    </xf>
    <xf numFmtId="0" fontId="15" fillId="0" borderId="8" xfId="10" applyFont="1" applyBorder="1" applyAlignment="1">
      <alignment horizontal="center" vertical="center"/>
    </xf>
    <xf numFmtId="0" fontId="15" fillId="0" borderId="1" xfId="10" applyFont="1" applyBorder="1" applyAlignment="1">
      <alignment horizontal="center" vertical="center"/>
    </xf>
    <xf numFmtId="17" fontId="25" fillId="3" borderId="0" xfId="0" applyNumberFormat="1" applyFont="1" applyFill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vertical="center" wrapText="1"/>
    </xf>
    <xf numFmtId="0" fontId="26" fillId="0" borderId="0" xfId="0" applyFont="1"/>
    <xf numFmtId="0" fontId="27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25" fillId="0" borderId="0" xfId="0" applyFont="1" applyBorder="1" applyAlignment="1">
      <alignment vertical="center"/>
    </xf>
    <xf numFmtId="14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vertical="center" wrapText="1"/>
    </xf>
    <xf numFmtId="0" fontId="26" fillId="0" borderId="0" xfId="0" applyFont="1" applyAlignment="1">
      <alignment wrapText="1"/>
    </xf>
    <xf numFmtId="14" fontId="25" fillId="0" borderId="1" xfId="0" applyNumberFormat="1" applyFont="1" applyBorder="1" applyAlignment="1">
      <alignment vertical="center"/>
    </xf>
    <xf numFmtId="0" fontId="26" fillId="0" borderId="0" xfId="0" applyFont="1" applyBorder="1"/>
    <xf numFmtId="14" fontId="26" fillId="0" borderId="0" xfId="0" applyNumberFormat="1" applyFont="1" applyBorder="1"/>
    <xf numFmtId="0" fontId="26" fillId="0" borderId="0" xfId="0" applyFont="1" applyBorder="1" applyAlignment="1">
      <alignment wrapText="1"/>
    </xf>
    <xf numFmtId="0" fontId="26" fillId="0" borderId="1" xfId="0" applyFont="1" applyBorder="1" applyAlignment="1">
      <alignment wrapText="1"/>
    </xf>
    <xf numFmtId="169" fontId="10" fillId="2" borderId="1" xfId="0" applyNumberFormat="1" applyFont="1" applyFill="1" applyBorder="1"/>
    <xf numFmtId="170" fontId="15" fillId="0" borderId="0" xfId="15" applyNumberFormat="1" applyFont="1" applyAlignment="1">
      <alignment vertical="center"/>
    </xf>
    <xf numFmtId="170" fontId="16" fillId="0" borderId="1" xfId="15" applyNumberFormat="1" applyFont="1" applyBorder="1" applyAlignment="1">
      <alignment horizontal="center" vertical="center" wrapText="1"/>
    </xf>
    <xf numFmtId="170" fontId="15" fillId="0" borderId="1" xfId="15" applyNumberFormat="1" applyFont="1" applyBorder="1" applyAlignment="1">
      <alignment vertical="center"/>
    </xf>
    <xf numFmtId="0" fontId="30" fillId="2" borderId="1" xfId="0" applyFont="1" applyFill="1" applyBorder="1" applyAlignment="1">
      <alignment vertical="center"/>
    </xf>
    <xf numFmtId="171" fontId="30" fillId="2" borderId="1" xfId="6" applyNumberFormat="1" applyFont="1" applyFill="1" applyBorder="1" applyAlignment="1">
      <alignment vertical="center"/>
    </xf>
    <xf numFmtId="171" fontId="29" fillId="2" borderId="1" xfId="6" applyNumberFormat="1" applyFont="1" applyFill="1" applyBorder="1"/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0" xfId="0" applyFont="1"/>
    <xf numFmtId="0" fontId="25" fillId="0" borderId="1" xfId="0" applyFont="1" applyFill="1" applyBorder="1" applyAlignment="1">
      <alignment horizontal="center" vertical="center"/>
    </xf>
    <xf numFmtId="167" fontId="19" fillId="0" borderId="1" xfId="12" applyNumberFormat="1" applyFont="1" applyBorder="1"/>
    <xf numFmtId="0" fontId="19" fillId="0" borderId="1" xfId="11" applyFont="1" applyBorder="1"/>
    <xf numFmtId="0" fontId="31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32" fillId="5" borderId="1" xfId="0" applyFont="1" applyFill="1" applyBorder="1"/>
    <xf numFmtId="0" fontId="10" fillId="4" borderId="1" xfId="0" applyFont="1" applyFill="1" applyBorder="1"/>
    <xf numFmtId="0" fontId="10" fillId="0" borderId="1" xfId="0" applyFont="1" applyBorder="1" applyAlignment="1">
      <alignment wrapText="1"/>
    </xf>
    <xf numFmtId="0" fontId="32" fillId="0" borderId="1" xfId="0" applyFont="1" applyBorder="1" applyAlignment="1">
      <alignment vertical="top" wrapText="1"/>
    </xf>
    <xf numFmtId="0" fontId="10" fillId="0" borderId="0" xfId="0" applyFont="1" applyAlignment="1">
      <alignment wrapText="1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33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center" wrapText="1"/>
    </xf>
    <xf numFmtId="14" fontId="34" fillId="0" borderId="1" xfId="0" applyNumberFormat="1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/>
    </xf>
    <xf numFmtId="3" fontId="2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0" fontId="15" fillId="0" borderId="1" xfId="15" applyNumberFormat="1" applyFont="1" applyBorder="1" applyAlignment="1">
      <alignment horizontal="center" vertical="center"/>
    </xf>
    <xf numFmtId="170" fontId="15" fillId="2" borderId="1" xfId="15" applyNumberFormat="1" applyFont="1" applyFill="1" applyBorder="1" applyAlignment="1">
      <alignment horizontal="center" vertical="center"/>
    </xf>
    <xf numFmtId="0" fontId="19" fillId="8" borderId="0" xfId="11" applyFont="1" applyFill="1"/>
    <xf numFmtId="0" fontId="1" fillId="0" borderId="0" xfId="16"/>
    <xf numFmtId="174" fontId="1" fillId="0" borderId="0" xfId="16" applyNumberFormat="1"/>
    <xf numFmtId="175" fontId="1" fillId="0" borderId="0" xfId="16" applyNumberFormat="1"/>
    <xf numFmtId="0" fontId="37" fillId="3" borderId="0" xfId="19" applyFont="1" applyFill="1"/>
    <xf numFmtId="0" fontId="1" fillId="3" borderId="0" xfId="16" applyFill="1"/>
    <xf numFmtId="0" fontId="35" fillId="4" borderId="0" xfId="16" applyFont="1" applyFill="1"/>
    <xf numFmtId="0" fontId="12" fillId="4" borderId="0" xfId="16" applyFont="1" applyFill="1"/>
    <xf numFmtId="176" fontId="12" fillId="4" borderId="0" xfId="16" applyNumberFormat="1" applyFont="1" applyFill="1"/>
    <xf numFmtId="0" fontId="38" fillId="0" borderId="0" xfId="11" applyFont="1"/>
    <xf numFmtId="0" fontId="38" fillId="0" borderId="0" xfId="11" applyFont="1" applyAlignment="1">
      <alignment horizontal="right"/>
    </xf>
    <xf numFmtId="177" fontId="19" fillId="0" borderId="0" xfId="11" applyNumberFormat="1" applyFont="1"/>
    <xf numFmtId="172" fontId="19" fillId="2" borderId="1" xfId="12" applyNumberFormat="1" applyFont="1" applyFill="1" applyBorder="1" applyAlignment="1">
      <alignment horizontal="right" vertical="center"/>
    </xf>
    <xf numFmtId="10" fontId="19" fillId="0" borderId="1" xfId="11" applyNumberFormat="1" applyFont="1" applyBorder="1" applyAlignment="1">
      <alignment horizontal="center"/>
    </xf>
    <xf numFmtId="170" fontId="16" fillId="0" borderId="6" xfId="1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15" fillId="4" borderId="1" xfId="10" applyNumberFormat="1" applyFont="1" applyFill="1" applyBorder="1" applyAlignment="1">
      <alignment vertical="center"/>
    </xf>
    <xf numFmtId="178" fontId="15" fillId="4" borderId="1" xfId="15" applyNumberFormat="1" applyFont="1" applyFill="1" applyBorder="1" applyAlignment="1">
      <alignment horizontal="center" vertical="center"/>
    </xf>
    <xf numFmtId="170" fontId="15" fillId="4" borderId="1" xfId="15" applyNumberFormat="1" applyFont="1" applyFill="1" applyBorder="1" applyAlignment="1">
      <alignment horizontal="center" vertical="center"/>
    </xf>
    <xf numFmtId="0" fontId="39" fillId="0" borderId="0" xfId="10" applyFont="1" applyAlignment="1">
      <alignment horizontal="right" vertical="center"/>
    </xf>
    <xf numFmtId="0" fontId="39" fillId="0" borderId="0" xfId="10" applyFont="1" applyAlignment="1">
      <alignment vertical="center"/>
    </xf>
    <xf numFmtId="3" fontId="39" fillId="0" borderId="0" xfId="10" applyNumberFormat="1" applyFont="1" applyAlignment="1">
      <alignment vertical="center"/>
    </xf>
    <xf numFmtId="0" fontId="36" fillId="3" borderId="0" xfId="19" applyFill="1"/>
    <xf numFmtId="167" fontId="17" fillId="6" borderId="1" xfId="10" applyNumberFormat="1" applyFont="1" applyFill="1" applyBorder="1" applyAlignment="1">
      <alignment vertical="center"/>
    </xf>
    <xf numFmtId="167" fontId="17" fillId="0" borderId="1" xfId="10" applyNumberFormat="1" applyFont="1" applyBorder="1" applyAlignment="1">
      <alignment vertical="center"/>
    </xf>
    <xf numFmtId="3" fontId="10" fillId="4" borderId="1" xfId="0" applyNumberFormat="1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/>
    </xf>
    <xf numFmtId="167" fontId="10" fillId="4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73" fontId="10" fillId="2" borderId="1" xfId="0" applyNumberFormat="1" applyFont="1" applyFill="1" applyBorder="1"/>
    <xf numFmtId="3" fontId="10" fillId="2" borderId="1" xfId="0" applyNumberFormat="1" applyFont="1" applyFill="1" applyBorder="1" applyAlignment="1">
      <alignment horizontal="center"/>
    </xf>
    <xf numFmtId="167" fontId="10" fillId="2" borderId="1" xfId="0" applyNumberFormat="1" applyFont="1" applyFill="1" applyBorder="1" applyAlignment="1">
      <alignment horizontal="center" vertical="center"/>
    </xf>
    <xf numFmtId="0" fontId="40" fillId="0" borderId="1" xfId="0" applyFont="1" applyBorder="1"/>
    <xf numFmtId="3" fontId="40" fillId="0" borderId="1" xfId="0" applyNumberFormat="1" applyFont="1" applyBorder="1"/>
    <xf numFmtId="9" fontId="40" fillId="0" borderId="1" xfId="0" applyNumberFormat="1" applyFont="1" applyBorder="1"/>
    <xf numFmtId="3" fontId="40" fillId="0" borderId="0" xfId="0" applyNumberFormat="1" applyFont="1"/>
    <xf numFmtId="0" fontId="40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Alignment="1">
      <alignment horizontal="right"/>
    </xf>
    <xf numFmtId="3" fontId="42" fillId="0" borderId="1" xfId="0" applyNumberFormat="1" applyFont="1" applyBorder="1"/>
    <xf numFmtId="9" fontId="42" fillId="0" borderId="1" xfId="0" applyNumberFormat="1" applyFont="1" applyBorder="1"/>
    <xf numFmtId="0" fontId="40" fillId="0" borderId="1" xfId="0" applyFont="1" applyBorder="1" applyAlignment="1">
      <alignment horizontal="center" vertical="center"/>
    </xf>
    <xf numFmtId="0" fontId="41" fillId="0" borderId="0" xfId="0" applyFont="1" applyFill="1" applyBorder="1" applyAlignment="1">
      <alignment horizontal="right"/>
    </xf>
    <xf numFmtId="3" fontId="42" fillId="0" borderId="0" xfId="0" applyNumberFormat="1" applyFont="1"/>
    <xf numFmtId="3" fontId="41" fillId="0" borderId="0" xfId="0" applyNumberFormat="1" applyFont="1"/>
    <xf numFmtId="0" fontId="40" fillId="0" borderId="0" xfId="0" applyFont="1" applyAlignment="1">
      <alignment horizontal="center"/>
    </xf>
    <xf numFmtId="3" fontId="40" fillId="0" borderId="0" xfId="0" applyNumberFormat="1" applyFont="1" applyAlignment="1">
      <alignment horizontal="center"/>
    </xf>
    <xf numFmtId="0" fontId="40" fillId="0" borderId="1" xfId="0" applyFont="1" applyBorder="1" applyAlignment="1">
      <alignment horizontal="center"/>
    </xf>
    <xf numFmtId="9" fontId="40" fillId="0" borderId="0" xfId="0" applyNumberFormat="1" applyFont="1" applyBorder="1"/>
    <xf numFmtId="9" fontId="0" fillId="0" borderId="0" xfId="0" applyNumberFormat="1"/>
    <xf numFmtId="0" fontId="42" fillId="0" borderId="0" xfId="0" applyFont="1"/>
    <xf numFmtId="0" fontId="41" fillId="0" borderId="0" xfId="0" applyFont="1"/>
    <xf numFmtId="0" fontId="40" fillId="0" borderId="1" xfId="0" applyFont="1" applyBorder="1" applyAlignment="1">
      <alignment horizontal="left" vertical="top"/>
    </xf>
    <xf numFmtId="9" fontId="40" fillId="0" borderId="1" xfId="0" applyNumberFormat="1" applyFont="1" applyBorder="1" applyAlignment="1">
      <alignment horizontal="left" vertical="top"/>
    </xf>
    <xf numFmtId="0" fontId="40" fillId="0" borderId="1" xfId="0" applyFont="1" applyBorder="1" applyAlignment="1">
      <alignment horizontal="center" wrapText="1"/>
    </xf>
    <xf numFmtId="0" fontId="40" fillId="0" borderId="1" xfId="0" applyFont="1" applyBorder="1" applyAlignment="1">
      <alignment wrapText="1"/>
    </xf>
    <xf numFmtId="0" fontId="40" fillId="0" borderId="0" xfId="0" applyFont="1" applyBorder="1" applyAlignment="1">
      <alignment wrapText="1"/>
    </xf>
    <xf numFmtId="0" fontId="41" fillId="0" borderId="0" xfId="0" applyFont="1" applyAlignment="1">
      <alignment horizontal="right" wrapText="1"/>
    </xf>
    <xf numFmtId="0" fontId="40" fillId="0" borderId="0" xfId="0" applyFont="1" applyAlignment="1">
      <alignment wrapText="1"/>
    </xf>
    <xf numFmtId="0" fontId="40" fillId="2" borderId="1" xfId="0" applyFont="1" applyFill="1" applyBorder="1" applyAlignment="1">
      <alignment wrapText="1"/>
    </xf>
    <xf numFmtId="0" fontId="40" fillId="2" borderId="1" xfId="0" applyFont="1" applyFill="1" applyBorder="1"/>
    <xf numFmtId="3" fontId="40" fillId="2" borderId="1" xfId="0" applyNumberFormat="1" applyFont="1" applyFill="1" applyBorder="1"/>
    <xf numFmtId="0" fontId="40" fillId="2" borderId="1" xfId="0" applyFont="1" applyFill="1" applyBorder="1" applyAlignment="1">
      <alignment horizontal="center"/>
    </xf>
    <xf numFmtId="167" fontId="40" fillId="6" borderId="1" xfId="0" applyNumberFormat="1" applyFont="1" applyFill="1" applyBorder="1" applyAlignment="1">
      <alignment horizontal="center" vertical="center"/>
    </xf>
    <xf numFmtId="0" fontId="40" fillId="6" borderId="1" xfId="0" applyFont="1" applyFill="1" applyBorder="1" applyAlignment="1">
      <alignment horizontal="center"/>
    </xf>
    <xf numFmtId="0" fontId="40" fillId="6" borderId="1" xfId="0" applyFont="1" applyFill="1" applyBorder="1"/>
    <xf numFmtId="0" fontId="40" fillId="0" borderId="1" xfId="0" applyFont="1" applyBorder="1" applyAlignment="1">
      <alignment horizontal="center" vertical="center" wrapText="1"/>
    </xf>
    <xf numFmtId="3" fontId="40" fillId="0" borderId="1" xfId="0" applyNumberFormat="1" applyFont="1" applyBorder="1" applyAlignment="1">
      <alignment horizontal="center" vertical="center"/>
    </xf>
    <xf numFmtId="3" fontId="40" fillId="6" borderId="1" xfId="0" applyNumberFormat="1" applyFont="1" applyFill="1" applyBorder="1"/>
    <xf numFmtId="167" fontId="40" fillId="6" borderId="1" xfId="0" applyNumberFormat="1" applyFont="1" applyFill="1" applyBorder="1"/>
    <xf numFmtId="0" fontId="4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3" borderId="0" xfId="0" applyFont="1" applyFill="1" applyAlignment="1">
      <alignment horizontal="center" wrapText="1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7" fillId="6" borderId="1" xfId="10" applyFont="1" applyFill="1" applyBorder="1" applyAlignment="1">
      <alignment horizontal="center" vertical="center"/>
    </xf>
    <xf numFmtId="0" fontId="17" fillId="0" borderId="1" xfId="10" applyFont="1" applyBorder="1" applyAlignment="1">
      <alignment horizontal="center" vertical="center"/>
    </xf>
    <xf numFmtId="0" fontId="15" fillId="0" borderId="5" xfId="10" applyFont="1" applyBorder="1" applyAlignment="1">
      <alignment horizontal="center" vertical="center"/>
    </xf>
    <xf numFmtId="0" fontId="15" fillId="0" borderId="7" xfId="10" applyFont="1" applyBorder="1" applyAlignment="1">
      <alignment horizontal="center" vertical="center"/>
    </xf>
    <xf numFmtId="0" fontId="22" fillId="0" borderId="5" xfId="0" applyFont="1" applyBorder="1" applyAlignment="1">
      <alignment horizontal="center"/>
    </xf>
    <xf numFmtId="0" fontId="19" fillId="0" borderId="5" xfId="11" applyFont="1" applyBorder="1" applyAlignment="1">
      <alignment horizontal="center"/>
    </xf>
    <xf numFmtId="0" fontId="19" fillId="8" borderId="0" xfId="11" applyFont="1" applyFill="1" applyAlignment="1">
      <alignment horizontal="center"/>
    </xf>
    <xf numFmtId="0" fontId="19" fillId="0" borderId="2" xfId="11" applyFont="1" applyBorder="1" applyAlignment="1">
      <alignment horizontal="center"/>
    </xf>
    <xf numFmtId="0" fontId="19" fillId="0" borderId="3" xfId="11" applyFont="1" applyBorder="1" applyAlignment="1">
      <alignment horizontal="center"/>
    </xf>
    <xf numFmtId="0" fontId="19" fillId="0" borderId="4" xfId="11" applyFont="1" applyBorder="1" applyAlignment="1">
      <alignment horizontal="center"/>
    </xf>
    <xf numFmtId="0" fontId="42" fillId="0" borderId="0" xfId="0" applyFont="1" applyAlignment="1">
      <alignment horizontal="center"/>
    </xf>
    <xf numFmtId="0" fontId="40" fillId="0" borderId="0" xfId="0" applyFont="1" applyAlignment="1">
      <alignment horizontal="center" wrapText="1"/>
    </xf>
    <xf numFmtId="0" fontId="40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21">
    <cellStyle name="Гиперссылка" xfId="19" builtinId="8"/>
    <cellStyle name="Обычный" xfId="0" builtinId="0"/>
    <cellStyle name="Обычный 2" xfId="1"/>
    <cellStyle name="Обычный 2 2" xfId="11"/>
    <cellStyle name="Обычный 3" xfId="3"/>
    <cellStyle name="Обычный 4" xfId="5"/>
    <cellStyle name="Обычный 4 2" xfId="18"/>
    <cellStyle name="Обычный 5" xfId="8"/>
    <cellStyle name="Обычный 6" xfId="10"/>
    <cellStyle name="Обычный 7" xfId="16"/>
    <cellStyle name="Процентный 2" xfId="7"/>
    <cellStyle name="Процентный 2 2" xfId="12"/>
    <cellStyle name="Процентный 2 2 2" xfId="13"/>
    <cellStyle name="Процентный 3" xfId="17"/>
    <cellStyle name="Стиль 1" xfId="2"/>
    <cellStyle name="Финансовый" xfId="15" builtinId="3"/>
    <cellStyle name="Финансовый 2" xfId="4"/>
    <cellStyle name="Финансовый 2 11" xfId="20"/>
    <cellStyle name="Финансовый 2 2" xfId="14"/>
    <cellStyle name="Финансовый 3" xfId="6"/>
    <cellStyle name="Финансовый 4" xfId="9"/>
  </cellStyles>
  <dxfs count="0"/>
  <tableStyles count="0" defaultTableStyle="TableStyleMedium2" defaultPivotStyle="PivotStyleLight16"/>
  <colors>
    <mruColors>
      <color rgb="FFD3E9E6"/>
      <color rgb="FFB4EFCF"/>
      <color rgb="FFBFDFDB"/>
      <color rgb="FFFFFF99"/>
      <color rgb="FFC8EFCF"/>
      <color rgb="FFFFCC4E"/>
      <color rgb="FFF05B72"/>
      <color rgb="FF749DD2"/>
      <color rgb="FF00B2A9"/>
      <color rgb="FF9395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11.xml"/><Relationship Id="rId34" Type="http://schemas.openxmlformats.org/officeDocument/2006/relationships/externalLink" Target="externalLinks/externalLink2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2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2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31" Type="http://schemas.openxmlformats.org/officeDocument/2006/relationships/externalLink" Target="externalLinks/externalLink2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00" b="1">
                <a:solidFill>
                  <a:sysClr val="windowText" lastClr="000000"/>
                </a:solidFill>
              </a:rPr>
              <a:t>Риски на Банке,</a:t>
            </a:r>
            <a:r>
              <a:rPr lang="ru-RU" sz="1000" b="1" baseline="0">
                <a:solidFill>
                  <a:sysClr val="windowText" lastClr="000000"/>
                </a:solidFill>
              </a:rPr>
              <a:t> </a:t>
            </a:r>
          </a:p>
          <a:p>
            <a:pPr>
              <a:defRPr sz="1200"/>
            </a:pPr>
            <a:r>
              <a:rPr lang="ru-RU" sz="1000" baseline="0">
                <a:solidFill>
                  <a:sysClr val="windowText" lastClr="000000"/>
                </a:solidFill>
              </a:rPr>
              <a:t>млн руб</a:t>
            </a:r>
            <a:endParaRPr lang="ru-RU" sz="10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83338722269859189"/>
          <c:y val="6.8518560179977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3896186959327902E-3"/>
          <c:y val="0.10297600299962505"/>
          <c:w val="0.83398972361616863"/>
          <c:h val="0.780100612423447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'1'!$C$9</c:f>
              <c:strCache>
                <c:ptCount val="1"/>
                <c:pt idx="0">
                  <c:v>01.10.2020</c:v>
                </c:pt>
              </c:strCache>
            </c:strRef>
          </c:tx>
          <c:spPr>
            <a:pattFill prst="pct10">
              <a:fgClr>
                <a:srgbClr val="BFDFDB"/>
              </a:fgClr>
              <a:bgClr>
                <a:schemeClr val="bg1"/>
              </a:bgClr>
            </a:patt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5.5555555555555558E-3"/>
                  <c:y val="-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F4-40FE-84D5-07330EEA36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'1'!$B$10:$B$13</c:f>
              <c:strCache>
                <c:ptCount val="4"/>
                <c:pt idx="0">
                  <c:v>CrVar HTM обл</c:v>
                </c:pt>
                <c:pt idx="1">
                  <c:v>CrVar синдикаты</c:v>
                </c:pt>
                <c:pt idx="2">
                  <c:v>CrVar МБК</c:v>
                </c:pt>
                <c:pt idx="3">
                  <c:v>Итого CrVar</c:v>
                </c:pt>
              </c:strCache>
            </c:strRef>
          </c:cat>
          <c:val>
            <c:numRef>
              <c:f>'1'!$C$10:$C$13</c:f>
              <c:numCache>
                <c:formatCode>#,##0</c:formatCode>
                <c:ptCount val="4"/>
                <c:pt idx="0">
                  <c:v>1510.4056645502692</c:v>
                </c:pt>
                <c:pt idx="1">
                  <c:v>117.93922089975614</c:v>
                </c:pt>
                <c:pt idx="2">
                  <c:v>2519</c:v>
                </c:pt>
                <c:pt idx="3">
                  <c:v>4147.3448854500257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4-40FE-84D5-07330EEA36F2}"/>
            </c:ext>
          </c:extLst>
        </c:ser>
        <c:ser>
          <c:idx val="1"/>
          <c:order val="1"/>
          <c:tx>
            <c:strRef>
              <c:f>'1'!$D$9</c:f>
              <c:strCache>
                <c:ptCount val="1"/>
                <c:pt idx="0">
                  <c:v>01.11.2020</c:v>
                </c:pt>
              </c:strCache>
            </c:strRef>
          </c:tx>
          <c:spPr>
            <a:pattFill prst="wdUpDiag">
              <a:fgClr>
                <a:srgbClr val="BFDFDB"/>
              </a:fgClr>
              <a:bgClr>
                <a:schemeClr val="bg1"/>
              </a:bgClr>
            </a:patt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dLbl>
              <c:idx val="2"/>
              <c:layout>
                <c:manualLayout>
                  <c:x val="-1.6147425050080533E-3"/>
                  <c:y val="-8.019069774423417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7B-4227-8EB6-B8E1F305B7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'1'!$B$10:$B$13</c:f>
              <c:strCache>
                <c:ptCount val="4"/>
                <c:pt idx="0">
                  <c:v>CrVar HTM обл</c:v>
                </c:pt>
                <c:pt idx="1">
                  <c:v>CrVar синдикаты</c:v>
                </c:pt>
                <c:pt idx="2">
                  <c:v>CrVar МБК</c:v>
                </c:pt>
                <c:pt idx="3">
                  <c:v>Итого CrVar</c:v>
                </c:pt>
              </c:strCache>
            </c:strRef>
          </c:cat>
          <c:val>
            <c:numRef>
              <c:f>'1'!$D$10:$D$13</c:f>
              <c:numCache>
                <c:formatCode>#,##0</c:formatCode>
                <c:ptCount val="4"/>
                <c:pt idx="0">
                  <c:v>1260.8122185891355</c:v>
                </c:pt>
                <c:pt idx="1">
                  <c:v>127.3493260022413</c:v>
                </c:pt>
                <c:pt idx="2">
                  <c:v>2454</c:v>
                </c:pt>
                <c:pt idx="3">
                  <c:v>3842.1615445913767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4-40FE-84D5-07330EEA36F2}"/>
            </c:ext>
          </c:extLst>
        </c:ser>
        <c:ser>
          <c:idx val="2"/>
          <c:order val="2"/>
          <c:tx>
            <c:strRef>
              <c:f>'1'!$E$9</c:f>
              <c:strCache>
                <c:ptCount val="1"/>
                <c:pt idx="0">
                  <c:v>01.12.2020</c:v>
                </c:pt>
              </c:strCache>
            </c:strRef>
          </c:tx>
          <c:spPr>
            <a:solidFill>
              <a:srgbClr val="BFDFDB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8.3333333333333332E-3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F4-40FE-84D5-07330EEA36F2}"/>
                </c:ext>
              </c:extLst>
            </c:dLbl>
            <c:dLbl>
              <c:idx val="2"/>
              <c:layout>
                <c:manualLayout>
                  <c:x val="4.2328604359726683E-3"/>
                  <c:y val="-4.36502893989256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57B-4227-8EB6-B8E1F305B7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'1'!$B$10:$B$13</c:f>
              <c:strCache>
                <c:ptCount val="4"/>
                <c:pt idx="0">
                  <c:v>CrVar HTM обл</c:v>
                </c:pt>
                <c:pt idx="1">
                  <c:v>CrVar синдикаты</c:v>
                </c:pt>
                <c:pt idx="2">
                  <c:v>CrVar МБК</c:v>
                </c:pt>
                <c:pt idx="3">
                  <c:v>Итого CrVar</c:v>
                </c:pt>
              </c:strCache>
            </c:strRef>
          </c:cat>
          <c:val>
            <c:numRef>
              <c:f>'1'!$E$10:$E$13</c:f>
              <c:numCache>
                <c:formatCode>#,##0</c:formatCode>
                <c:ptCount val="4"/>
                <c:pt idx="0">
                  <c:v>1250.3001177967367</c:v>
                </c:pt>
                <c:pt idx="1">
                  <c:v>124</c:v>
                </c:pt>
                <c:pt idx="2">
                  <c:v>2789</c:v>
                </c:pt>
                <c:pt idx="3">
                  <c:v>4163.3001177967362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F4-40FE-84D5-07330EEA36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765120"/>
        <c:axId val="83766656"/>
      </c:barChart>
      <c:catAx>
        <c:axId val="8376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766656"/>
        <c:crosses val="autoZero"/>
        <c:auto val="1"/>
        <c:lblAlgn val="ctr"/>
        <c:lblOffset val="100"/>
        <c:noMultiLvlLbl val="0"/>
      </c:catAx>
      <c:valAx>
        <c:axId val="8376665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8376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03740157480308"/>
          <c:y val="0.40459390492855057"/>
          <c:w val="0.17387379702537184"/>
          <c:h val="0.25115157480314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00" b="1">
                <a:solidFill>
                  <a:sysClr val="windowText" lastClr="000000"/>
                </a:solidFill>
              </a:rPr>
              <a:t>Риски на АБФ,</a:t>
            </a:r>
            <a:r>
              <a:rPr lang="ru-RU" sz="1000" b="1" baseline="0">
                <a:solidFill>
                  <a:sysClr val="windowText" lastClr="000000"/>
                </a:solidFill>
              </a:rPr>
              <a:t> </a:t>
            </a:r>
          </a:p>
          <a:p>
            <a:pPr>
              <a:defRPr sz="1200"/>
            </a:pPr>
            <a:r>
              <a:rPr lang="ru-RU" sz="1000" baseline="0">
                <a:solidFill>
                  <a:sysClr val="windowText" lastClr="000000"/>
                </a:solidFill>
              </a:rPr>
              <a:t>млн руб</a:t>
            </a:r>
            <a:endParaRPr lang="ru-RU" sz="10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75656233595800526"/>
          <c:y val="9.7222222222222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1249999999999998"/>
          <c:w val="0.76414851268591422"/>
          <c:h val="0.780100612423447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'1'!$C$33</c:f>
              <c:strCache>
                <c:ptCount val="1"/>
                <c:pt idx="0">
                  <c:v>01.10.2020</c:v>
                </c:pt>
              </c:strCache>
            </c:strRef>
          </c:tx>
          <c:spPr>
            <a:pattFill prst="pct10">
              <a:fgClr>
                <a:srgbClr val="BFDFDB"/>
              </a:fgClr>
              <a:bgClr>
                <a:schemeClr val="bg1"/>
              </a:bgClr>
            </a:patt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'1'!$B$34</c:f>
              <c:strCache>
                <c:ptCount val="1"/>
                <c:pt idx="0">
                  <c:v>CrVar HTM обл</c:v>
                </c:pt>
              </c:strCache>
            </c:strRef>
          </c:cat>
          <c:val>
            <c:numRef>
              <c:f>'1'!$C$34</c:f>
              <c:numCache>
                <c:formatCode>#\ ##0.0</c:formatCode>
                <c:ptCount val="1"/>
                <c:pt idx="0">
                  <c:v>105.44397828517843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E-46E3-B3C9-05BC485965CE}"/>
            </c:ext>
          </c:extLst>
        </c:ser>
        <c:ser>
          <c:idx val="1"/>
          <c:order val="1"/>
          <c:tx>
            <c:strRef>
              <c:f>'1'!$D$33</c:f>
              <c:strCache>
                <c:ptCount val="1"/>
                <c:pt idx="0">
                  <c:v>01.11.2020</c:v>
                </c:pt>
              </c:strCache>
            </c:strRef>
          </c:tx>
          <c:spPr>
            <a:pattFill prst="wdUpDiag">
              <a:fgClr>
                <a:srgbClr val="BFDFDB"/>
              </a:fgClr>
              <a:bgClr>
                <a:schemeClr val="bg1"/>
              </a:bgClr>
            </a:patt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'1'!$B$34</c:f>
              <c:strCache>
                <c:ptCount val="1"/>
                <c:pt idx="0">
                  <c:v>CrVar HTM обл</c:v>
                </c:pt>
              </c:strCache>
            </c:strRef>
          </c:cat>
          <c:val>
            <c:numRef>
              <c:f>'1'!$D$34</c:f>
              <c:numCache>
                <c:formatCode>#\ ##0.0</c:formatCode>
                <c:ptCount val="1"/>
                <c:pt idx="0">
                  <c:v>131.17021984516768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E-46E3-B3C9-05BC485965CE}"/>
            </c:ext>
          </c:extLst>
        </c:ser>
        <c:ser>
          <c:idx val="2"/>
          <c:order val="2"/>
          <c:tx>
            <c:strRef>
              <c:f>'1'!$E$33</c:f>
              <c:strCache>
                <c:ptCount val="1"/>
                <c:pt idx="0">
                  <c:v>01.12.2020</c:v>
                </c:pt>
              </c:strCache>
            </c:strRef>
          </c:tx>
          <c:spPr>
            <a:solidFill>
              <a:srgbClr val="BFDFDB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'1'!$B$34</c:f>
              <c:strCache>
                <c:ptCount val="1"/>
                <c:pt idx="0">
                  <c:v>CrVar HTM обл</c:v>
                </c:pt>
              </c:strCache>
            </c:strRef>
          </c:cat>
          <c:val>
            <c:numRef>
              <c:f>'1'!$E$34</c:f>
              <c:numCache>
                <c:formatCode>#\ ##0.0</c:formatCode>
                <c:ptCount val="1"/>
                <c:pt idx="0">
                  <c:v>132.66700174532653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7E-46E3-B3C9-05BC485965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824000"/>
        <c:axId val="83833984"/>
      </c:barChart>
      <c:catAx>
        <c:axId val="8382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33984"/>
        <c:crosses val="autoZero"/>
        <c:auto val="1"/>
        <c:lblAlgn val="ctr"/>
        <c:lblOffset val="100"/>
        <c:noMultiLvlLbl val="0"/>
      </c:catAx>
      <c:valAx>
        <c:axId val="83833984"/>
        <c:scaling>
          <c:orientation val="minMax"/>
          <c:min val="10"/>
        </c:scaling>
        <c:delete val="1"/>
        <c:axPos val="l"/>
        <c:numFmt formatCode="#\ ##0.0" sourceLinked="1"/>
        <c:majorTickMark val="out"/>
        <c:minorTickMark val="none"/>
        <c:tickLblPos val="nextTo"/>
        <c:crossAx val="8382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79286964129478"/>
          <c:y val="0.37768810148731402"/>
          <c:w val="0.17387379702537184"/>
          <c:h val="0.25115157480314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0">
                <a:solidFill>
                  <a:sysClr val="windowText" lastClr="000000"/>
                </a:solidFill>
              </a:rPr>
              <a:t>Облигации с рейтингом В+ и ниже портфеля</a:t>
            </a:r>
            <a:r>
              <a:rPr lang="ru-RU" sz="1600" b="0" baseline="0">
                <a:solidFill>
                  <a:sysClr val="windowText" lastClr="000000"/>
                </a:solidFill>
              </a:rPr>
              <a:t> </a:t>
            </a:r>
            <a:r>
              <a:rPr lang="en-US" sz="1600" b="0" baseline="0">
                <a:solidFill>
                  <a:sysClr val="windowText" lastClr="000000"/>
                </a:solidFill>
              </a:rPr>
              <a:t>HTM</a:t>
            </a:r>
            <a:r>
              <a:rPr lang="ru-RU" sz="1600" b="0">
                <a:solidFill>
                  <a:sysClr val="windowText" lastClr="000000"/>
                </a:solidFill>
              </a:rPr>
              <a:t>,</a:t>
            </a:r>
            <a:r>
              <a:rPr lang="en-US" sz="1600" b="0">
                <a:solidFill>
                  <a:sysClr val="windowText" lastClr="000000"/>
                </a:solidFill>
              </a:rPr>
              <a:t> </a:t>
            </a:r>
            <a:r>
              <a:rPr lang="ru-RU" sz="1600" b="0">
                <a:solidFill>
                  <a:sysClr val="windowText" lastClr="000000"/>
                </a:solidFill>
              </a:rPr>
              <a:t> млн руб</a:t>
            </a:r>
          </a:p>
        </c:rich>
      </c:tx>
      <c:layout>
        <c:manualLayout>
          <c:xMode val="edge"/>
          <c:yMode val="edge"/>
          <c:x val="0.14022591469147686"/>
          <c:y val="2.7876176634943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0957767052302428"/>
          <c:y val="0.17700585664222068"/>
          <c:w val="0.5450298053783772"/>
          <c:h val="0.7439110630758634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pattFill prst="pct75">
                <a:fgClr>
                  <a:srgbClr val="BFDFDB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1C-4405-8CF1-08B071A83F22}"/>
              </c:ext>
            </c:extLst>
          </c:dPt>
          <c:dPt>
            <c:idx val="1"/>
            <c:bubble3D val="0"/>
            <c:spPr>
              <a:pattFill prst="wdUpDiag">
                <a:fgClr>
                  <a:srgbClr val="BFDFDB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21C-4405-8CF1-08B071A83F22}"/>
              </c:ext>
            </c:extLst>
          </c:dPt>
          <c:dPt>
            <c:idx val="2"/>
            <c:bubble3D val="0"/>
            <c:spPr>
              <a:pattFill prst="pct70">
                <a:fgClr>
                  <a:srgbClr val="BFDFDB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051-4ECE-9444-5B21E7AE1EFB}"/>
              </c:ext>
            </c:extLst>
          </c:dPt>
          <c:dPt>
            <c:idx val="3"/>
            <c:bubble3D val="0"/>
            <c:spPr>
              <a:pattFill prst="horzBrick">
                <a:fgClr>
                  <a:srgbClr val="D3E9E6"/>
                </a:fgClr>
                <a:bgClr>
                  <a:schemeClr val="bg1"/>
                </a:bgClr>
              </a:pattFill>
              <a:ln w="19050">
                <a:solidFill>
                  <a:srgbClr val="D3E9E6">
                    <a:alpha val="85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FB3-44E7-90F5-41AAF9A321BF}"/>
              </c:ext>
            </c:extLst>
          </c:dPt>
          <c:dPt>
            <c:idx val="4"/>
            <c:bubble3D val="0"/>
            <c:spPr>
              <a:solidFill>
                <a:srgbClr val="B4EFC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C8-400D-8D68-B11E3F35B078}"/>
              </c:ext>
            </c:extLst>
          </c:dPt>
          <c:dLbls>
            <c:dLbl>
              <c:idx val="0"/>
              <c:layout>
                <c:manualLayout>
                  <c:x val="-9.159381612783192E-2"/>
                  <c:y val="7.603414461401175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ysClr val="windowText" lastClr="000000"/>
                        </a:solidFill>
                        <a:latin typeface="Calibri Light" panose="020F0302020204030204" pitchFamily="34" charset="0"/>
                        <a:ea typeface="+mn-ea"/>
                        <a:cs typeface="Calibri Light" panose="020F0302020204030204" pitchFamily="34" charset="0"/>
                      </a:defRPr>
                    </a:pPr>
                    <a:fld id="{514F0548-2562-43B2-9A38-3F863CF28EE5}" type="CATEGORYNAME">
                      <a:rPr lang="ru-RU">
                        <a:solidFill>
                          <a:sysClr val="windowText" lastClr="000000"/>
                        </a:solidFill>
                        <a:latin typeface="Calibri Light" panose="020F0302020204030204" pitchFamily="34" charset="0"/>
                        <a:cs typeface="Calibri Light" panose="020F0302020204030204" pitchFamily="34" charset="0"/>
                      </a:rPr>
                      <a:pPr>
                        <a:defRPr sz="1100">
                          <a:solidFill>
                            <a:sysClr val="windowText" lastClr="000000"/>
                          </a:solidFill>
                          <a:latin typeface="Calibri Light" panose="020F0302020204030204" pitchFamily="34" charset="0"/>
                          <a:cs typeface="Calibri Light" panose="020F0302020204030204" pitchFamily="34" charset="0"/>
                        </a:defRPr>
                      </a:pPr>
                      <a:t>[ИМЯ КАТЕГОРИИ]</a:t>
                    </a:fld>
                    <a:r>
                      <a:rPr lang="ru-RU" baseline="0">
                        <a:solidFill>
                          <a:sysClr val="windowText" lastClr="000000"/>
                        </a:solidFill>
                        <a:latin typeface="Calibri Light" panose="020F0302020204030204" pitchFamily="34" charset="0"/>
                        <a:cs typeface="Calibri Light" panose="020F0302020204030204" pitchFamily="34" charset="0"/>
                      </a:rPr>
                      <a:t>; </a:t>
                    </a:r>
                  </a:p>
                  <a:p>
                    <a:pPr>
                      <a:defRPr sz="1100">
                        <a:solidFill>
                          <a:sysClr val="windowText" lastClr="000000"/>
                        </a:solidFill>
                        <a:latin typeface="Calibri Light" panose="020F0302020204030204" pitchFamily="34" charset="0"/>
                        <a:cs typeface="Calibri Light" panose="020F0302020204030204" pitchFamily="34" charset="0"/>
                      </a:defRPr>
                    </a:pPr>
                    <a:fld id="{365DEC99-DFD5-4E01-ADD1-E4F430D5C30C}" type="VALUE">
                      <a:rPr lang="ru-RU" baseline="0">
                        <a:solidFill>
                          <a:sysClr val="windowText" lastClr="000000"/>
                        </a:solidFill>
                        <a:latin typeface="Calibri Light" panose="020F0302020204030204" pitchFamily="34" charset="0"/>
                        <a:cs typeface="Calibri Light" panose="020F0302020204030204" pitchFamily="34" charset="0"/>
                      </a:rPr>
                      <a:pPr>
                        <a:defRPr sz="1100">
                          <a:solidFill>
                            <a:sysClr val="windowText" lastClr="000000"/>
                          </a:solidFill>
                          <a:latin typeface="Calibri Light" panose="020F0302020204030204" pitchFamily="34" charset="0"/>
                          <a:cs typeface="Calibri Light" panose="020F0302020204030204" pitchFamily="34" charset="0"/>
                        </a:defRPr>
                      </a:pPr>
                      <a:t>[ЗНАЧЕНИЕ]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Calibri Light" panose="020F0302020204030204" pitchFamily="34" charset="0"/>
                      <a:ea typeface="+mn-ea"/>
                      <a:cs typeface="Calibri Light" panose="020F0302020204030204" pitchFamily="34" charset="0"/>
                    </a:defRPr>
                  </a:pPr>
                  <a:endParaRPr lang="ru-RU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8185499030600938"/>
                      <c:h val="0.1914513478330689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21C-4405-8CF1-08B071A83F2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1C-4405-8CF1-08B071A83F22}"/>
                </c:ext>
              </c:extLst>
            </c:dLbl>
            <c:dLbl>
              <c:idx val="2"/>
              <c:layout>
                <c:manualLayout>
                  <c:x val="-7.0301497290816958E-2"/>
                  <c:y val="1.96149593457194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Calibri Light" panose="020F0302020204030204" pitchFamily="34" charset="0"/>
                      <a:ea typeface="+mn-ea"/>
                      <a:cs typeface="Calibri Light" panose="020F0302020204030204" pitchFamily="34" charset="0"/>
                    </a:defRPr>
                  </a:pPr>
                  <a:endParaRPr lang="ru-RU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832547753210591"/>
                      <c:h val="0.177076132153583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9051-4ECE-9444-5B21E7AE1EFB}"/>
                </c:ext>
              </c:extLst>
            </c:dLbl>
            <c:dLbl>
              <c:idx val="3"/>
              <c:layout>
                <c:manualLayout>
                  <c:x val="0.10832368648851939"/>
                  <c:y val="-6.876789589731828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4FB3-44E7-90F5-41AAF9A321B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8C8-400D-8D68-B11E3F35B0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'1'!$B$59:$B$69</c15:sqref>
                  </c15:fullRef>
                </c:ext>
              </c:extLst>
              <c:f>('1'!$B$60:$B$61,'1'!$B$66:$B$67,'1'!$B$69)</c:f>
              <c:strCache>
                <c:ptCount val="5"/>
                <c:pt idx="0">
                  <c:v>Элемент Лизинг</c:v>
                </c:pt>
                <c:pt idx="2">
                  <c:v>Русал</c:v>
                </c:pt>
                <c:pt idx="3">
                  <c:v>Беларусь</c:v>
                </c:pt>
                <c:pt idx="4">
                  <c:v>прочие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'1'!$C$59:$C$69</c15:sqref>
                  </c15:fullRef>
                </c:ext>
              </c:extLst>
              <c:f>('1'!$C$60:$C$61,'1'!$C$66:$C$67,'1'!$C$69)</c:f>
              <c:numCache>
                <c:formatCode>#,##0</c:formatCode>
                <c:ptCount val="5"/>
                <c:pt idx="0">
                  <c:v>88.043649200000004</c:v>
                </c:pt>
                <c:pt idx="1">
                  <c:v>0</c:v>
                </c:pt>
                <c:pt idx="2">
                  <c:v>67.674305689999997</c:v>
                </c:pt>
                <c:pt idx="3">
                  <c:v>432.69305831000003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'1'!$C$59</c15:sqref>
                  <c15:spPr xmlns:c15="http://schemas.microsoft.com/office/drawing/2012/chart">
                    <a:pattFill prst="openDmnd">
                      <a:fgClr>
                        <a:srgbClr val="BFDFDB"/>
                      </a:fgClr>
                      <a:bgClr>
                        <a:schemeClr val="bg1"/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  <c15:dLbl>
                    <c:idx val="-1"/>
                    <c:layout>
                      <c:manualLayout>
                        <c:x val="-1.2632824313732517E-4"/>
                        <c:y val="0.1896373623495084"/>
                      </c:manualLayout>
                    </c:layout>
                    <c:tx>
                      <c:rich>
                        <a:bodyPr/>
                        <a:lstStyle/>
                        <a:p>
                          <a:fld id="{9D6C5BFA-29C9-43F1-B584-C99A69E4CC5E}" type="CATEGORYNAME">
                            <a:rPr lang="en-US"/>
                            <a:pPr/>
                            <a:t>[ИМЯ КАТЕГОРИИ]</a:t>
                          </a:fld>
                          <a:r>
                            <a:rPr lang="en-US" baseline="0"/>
                            <a:t>; </a:t>
                          </a:r>
                        </a:p>
                        <a:p>
                          <a:fld id="{6A319EA6-7465-46B3-9889-707FE6C3226A}" type="VALUE">
                            <a:rPr lang="en-US" baseline="0"/>
                            <a:pPr/>
                            <a:t>[ЗНАЧЕНИЕ]</a:t>
                          </a:fld>
                          <a:endParaRPr lang="ru-RU"/>
                        </a:p>
                      </c:rich>
                    </c:tx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separator>
</c:separator>
                    <c:extLst>
                      <c:ext uri="{CE6537A1-D6FC-4f65-9D91-7224C49458BB}">
                        <c15:layout>
                          <c:manualLayout>
                            <c:w val="0.26104161796977654"/>
                            <c:h val="0.15603663390806102"/>
                          </c:manualLayout>
                        </c15:layout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B-8AE6-4028-A71B-8925725918A3}"/>
                      </c:ext>
                    </c:extLst>
                  </c15:dLbl>
                </c15:categoryFilterException>
                <c15:categoryFilterException>
                  <c15:sqref>'1'!$C$62</c15:sqref>
                  <c15:spPr xmlns:c15="http://schemas.microsoft.com/office/drawing/2012/chart">
                    <a:solidFill>
                      <a:srgbClr val="BFDFDB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  <c15:dLbl>
                    <c:idx val="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D-8AE6-4028-A71B-8925725918A3}"/>
                      </c:ext>
                    </c:extLst>
                  </c15:dLbl>
                </c15:categoryFilterException>
                <c15:categoryFilterException>
                  <c15:sqref>'1'!$C$63</c15:sqref>
                  <c15:spPr xmlns:c15="http://schemas.microsoft.com/office/drawing/2012/chart">
                    <a:pattFill prst="pct70">
                      <a:fgClr>
                        <a:srgbClr val="BFDFDB"/>
                      </a:fgClr>
                      <a:bgClr>
                        <a:schemeClr val="bg1"/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  <c15:dLbl>
                    <c:idx val="1"/>
                    <c:layout>
                      <c:manualLayout>
                        <c:x val="-1.6666595373547824E-2"/>
                        <c:y val="-8.3636963412360363E-2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separator>
</c:separator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F-8AE6-4028-A71B-8925725918A3}"/>
                      </c:ext>
                    </c:extLst>
                  </c15:dLbl>
                </c15:categoryFilterException>
                <c15:categoryFilterException>
                  <c15:sqref>'1'!$C$65</c15:sqref>
                  <c15:spPr xmlns:c15="http://schemas.microsoft.com/office/drawing/2012/chart">
                    <a:pattFill prst="sphere">
                      <a:fgClr>
                        <a:srgbClr val="BFDFDB"/>
                      </a:fgClr>
                      <a:bgClr>
                        <a:schemeClr val="bg1"/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  <c15:dLbl>
                    <c:idx val="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1-8AE6-4028-A71B-8925725918A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121C-4405-8CF1-08B071A83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400">
                <a:solidFill>
                  <a:sysClr val="windowText" lastClr="000000"/>
                </a:solidFill>
              </a:rPr>
              <a:t>Структура рисков портфеля </a:t>
            </a:r>
            <a:r>
              <a:rPr lang="en-US" sz="1400">
                <a:solidFill>
                  <a:sysClr val="windowText" lastClr="000000"/>
                </a:solidFill>
              </a:rPr>
              <a:t>IB</a:t>
            </a:r>
            <a:endParaRPr lang="ru-RU" sz="1400">
              <a:solidFill>
                <a:sysClr val="windowText" lastClr="000000"/>
              </a:solidFill>
            </a:endParaRP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400">
                <a:solidFill>
                  <a:sysClr val="windowText" lastClr="000000"/>
                </a:solidFill>
              </a:rPr>
              <a:t> </a:t>
            </a:r>
            <a:r>
              <a:rPr lang="ru-RU" sz="1400">
                <a:solidFill>
                  <a:sysClr val="windowText" lastClr="000000"/>
                </a:solidFill>
              </a:rPr>
              <a:t>на</a:t>
            </a:r>
            <a:r>
              <a:rPr lang="en-US" sz="1400">
                <a:solidFill>
                  <a:sysClr val="windowText" lastClr="000000"/>
                </a:solidFill>
              </a:rPr>
              <a:t> 01</a:t>
            </a:r>
            <a:r>
              <a:rPr lang="ru-RU" sz="1400">
                <a:solidFill>
                  <a:sysClr val="windowText" lastClr="000000"/>
                </a:solidFill>
              </a:rPr>
              <a:t>.</a:t>
            </a:r>
            <a:r>
              <a:rPr lang="en-US" sz="1400">
                <a:solidFill>
                  <a:sysClr val="windowText" lastClr="000000"/>
                </a:solidFill>
              </a:rPr>
              <a:t>12</a:t>
            </a:r>
            <a:r>
              <a:rPr lang="ru-RU" sz="1400">
                <a:solidFill>
                  <a:sysClr val="windowText" lastClr="000000"/>
                </a:solidFill>
              </a:rPr>
              <a:t>.</a:t>
            </a:r>
            <a:r>
              <a:rPr lang="en-US" sz="1400">
                <a:solidFill>
                  <a:sysClr val="windowText" lastClr="000000"/>
                </a:solidFill>
              </a:rPr>
              <a:t>20</a:t>
            </a:r>
            <a:r>
              <a:rPr lang="ru-RU" sz="1400">
                <a:solidFill>
                  <a:sysClr val="windowText" lastClr="000000"/>
                </a:solidFill>
              </a:rPr>
              <a:t>20</a:t>
            </a:r>
          </a:p>
        </c:rich>
      </c:tx>
      <c:layout>
        <c:manualLayout>
          <c:xMode val="edge"/>
          <c:yMode val="edge"/>
          <c:x val="0.20422029339974845"/>
          <c:y val="2.70662141896581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3371803269351255"/>
          <c:y val="0.23763408941948089"/>
          <c:w val="0.47038313303335799"/>
          <c:h val="0.7372803366268425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pattFill prst="pct75">
                <a:fgClr>
                  <a:srgbClr val="BFDFDB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96-489C-8615-711F1295C2EF}"/>
              </c:ext>
            </c:extLst>
          </c:dPt>
          <c:dPt>
            <c:idx val="1"/>
            <c:bubble3D val="0"/>
            <c:spPr>
              <a:pattFill prst="wdUpDiag">
                <a:fgClr>
                  <a:srgbClr val="BFDFDB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796-489C-8615-711F1295C2EF}"/>
              </c:ext>
            </c:extLst>
          </c:dPt>
          <c:dPt>
            <c:idx val="2"/>
            <c:bubble3D val="0"/>
            <c:spPr>
              <a:solidFill>
                <a:srgbClr val="BFDF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96-489C-8615-711F1295C2EF}"/>
              </c:ext>
            </c:extLst>
          </c:dPt>
          <c:dPt>
            <c:idx val="3"/>
            <c:bubble3D val="0"/>
            <c:spPr>
              <a:pattFill prst="horzBrick">
                <a:fgClr>
                  <a:srgbClr val="BFDFDB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1EF-4A25-974E-469C19E61949}"/>
              </c:ext>
            </c:extLst>
          </c:dPt>
          <c:dPt>
            <c:idx val="4"/>
            <c:bubble3D val="0"/>
            <c:spPr>
              <a:pattFill prst="wdUpDiag">
                <a:fgClr>
                  <a:srgbClr val="BFDFDB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F1-47FF-B99D-550E65A69938}"/>
              </c:ext>
            </c:extLst>
          </c:dPt>
          <c:dLbls>
            <c:dLbl>
              <c:idx val="0"/>
              <c:layout>
                <c:manualLayout>
                  <c:x val="3.7081600880939625E-3"/>
                  <c:y val="0.141535339197222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796-489C-8615-711F1295C2EF}"/>
                </c:ext>
              </c:extLst>
            </c:dLbl>
            <c:dLbl>
              <c:idx val="1"/>
              <c:layout>
                <c:manualLayout>
                  <c:x val="0.14103242296519908"/>
                  <c:y val="-4.806983400029311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303492434166807"/>
                      <c:h val="0.3237332785779063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C796-489C-8615-711F1295C2EF}"/>
                </c:ext>
              </c:extLst>
            </c:dLbl>
            <c:dLbl>
              <c:idx val="2"/>
              <c:layout>
                <c:manualLayout>
                  <c:x val="7.4784747388881551E-2"/>
                  <c:y val="-1.2023686134212985E-2"/>
                </c:manualLayout>
              </c:layout>
              <c:tx>
                <c:rich>
                  <a:bodyPr/>
                  <a:lstStyle/>
                  <a:p>
                    <a:fld id="{F90F4F2D-89CE-4B71-A1D4-7308250FDB55}" type="CATEGORYNAME">
                      <a:rPr lang="ru-RU"/>
                      <a:pPr/>
                      <a:t>[ИМЯ КАТЕГОРИИ]</a:t>
                    </a:fld>
                    <a:r>
                      <a:rPr lang="en-US" baseline="0"/>
                      <a:t> </a:t>
                    </a:r>
                  </a:p>
                  <a:p>
                    <a:fld id="{78965367-293D-418D-927A-2C8AB0FF8FBB}" type="VALUE">
                      <a:rPr lang="en-US" baseline="0"/>
                      <a:pPr/>
                      <a:t>[ЗНАЧЕНИЕ]</a:t>
                    </a:fld>
                    <a:endParaRPr lang="ru-RU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460495338991092"/>
                      <c:h val="0.292132478374954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796-489C-8615-711F1295C2EF}"/>
                </c:ext>
              </c:extLst>
            </c:dLbl>
            <c:dLbl>
              <c:idx val="3"/>
              <c:layout>
                <c:manualLayout>
                  <c:x val="-7.9870920430597514E-2"/>
                  <c:y val="-9.4482869958092755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081767006512122"/>
                      <c:h val="0.142440366057884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91EF-4A25-974E-469C19E61949}"/>
                </c:ext>
              </c:extLst>
            </c:dLbl>
            <c:dLbl>
              <c:idx val="4"/>
              <c:layout>
                <c:manualLayout>
                  <c:x val="-0.16270884357616144"/>
                  <c:y val="-2.66452852675911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646261699986714"/>
                      <c:h val="0.2529700727369306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5F1-47FF-B99D-550E65A699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'1'!$B$93:$B$97</c:f>
              <c:strCache>
                <c:ptCount val="5"/>
                <c:pt idx="0">
                  <c:v>синдикаты</c:v>
                </c:pt>
                <c:pt idx="1">
                  <c:v>рыночный риск</c:v>
                </c:pt>
                <c:pt idx="2">
                  <c:v>кредитный риск HTM</c:v>
                </c:pt>
                <c:pt idx="3">
                  <c:v>МБК</c:v>
                </c:pt>
                <c:pt idx="4">
                  <c:v>остаточный риск</c:v>
                </c:pt>
              </c:strCache>
            </c:strRef>
          </c:cat>
          <c:val>
            <c:numRef>
              <c:f>'1'!$C$93:$C$97</c:f>
              <c:numCache>
                <c:formatCode>#,##0</c:formatCode>
                <c:ptCount val="5"/>
                <c:pt idx="0">
                  <c:v>124</c:v>
                </c:pt>
                <c:pt idx="1">
                  <c:v>1601</c:v>
                </c:pt>
                <c:pt idx="2">
                  <c:v>1382.9671195420633</c:v>
                </c:pt>
                <c:pt idx="3">
                  <c:v>2789</c:v>
                </c:pt>
                <c:pt idx="4">
                  <c:v>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6-489C-8615-711F1295C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Отраслевая структура портфеля</a:t>
            </a:r>
            <a:r>
              <a:rPr lang="ru-RU" sz="1400" baseline="0"/>
              <a:t> ПФВ</a:t>
            </a:r>
            <a:endParaRPr lang="ru-RU" sz="1400"/>
          </a:p>
        </c:rich>
      </c:tx>
      <c:layout>
        <c:manualLayout>
          <c:xMode val="edge"/>
          <c:yMode val="edge"/>
          <c:x val="0.28935697653479653"/>
          <c:y val="1.9102196752626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1"/>
          <c:order val="1"/>
          <c:spPr>
            <a:solidFill>
              <a:srgbClr val="BFDFDB"/>
            </a:solidFill>
          </c:spPr>
          <c:dPt>
            <c:idx val="0"/>
            <c:bubble3D val="0"/>
            <c:spPr>
              <a:solidFill>
                <a:srgbClr val="BFDF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91-441E-BA9B-64466717ABA5}"/>
              </c:ext>
            </c:extLst>
          </c:dPt>
          <c:dPt>
            <c:idx val="1"/>
            <c:bubble3D val="0"/>
            <c:spPr>
              <a:solidFill>
                <a:srgbClr val="BFDF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91-441E-BA9B-64466717ABA5}"/>
              </c:ext>
            </c:extLst>
          </c:dPt>
          <c:dPt>
            <c:idx val="2"/>
            <c:bubble3D val="0"/>
            <c:spPr>
              <a:pattFill prst="wdDnDiag">
                <a:fgClr>
                  <a:srgbClr val="BFDFDB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91-441E-BA9B-64466717ABA5}"/>
              </c:ext>
            </c:extLst>
          </c:dPt>
          <c:dPt>
            <c:idx val="3"/>
            <c:bubble3D val="0"/>
            <c:spPr>
              <a:solidFill>
                <a:srgbClr val="BFDF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91-441E-BA9B-64466717ABA5}"/>
              </c:ext>
            </c:extLst>
          </c:dPt>
          <c:dPt>
            <c:idx val="4"/>
            <c:bubble3D val="0"/>
            <c:spPr>
              <a:solidFill>
                <a:srgbClr val="BFDF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391-441E-BA9B-64466717ABA5}"/>
              </c:ext>
            </c:extLst>
          </c:dPt>
          <c:dPt>
            <c:idx val="5"/>
            <c:bubble3D val="0"/>
            <c:spPr>
              <a:pattFill prst="wdUpDiag">
                <a:fgClr>
                  <a:srgbClr val="BFDFDB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391-441E-BA9B-64466717ABA5}"/>
              </c:ext>
            </c:extLst>
          </c:dPt>
          <c:dPt>
            <c:idx val="6"/>
            <c:bubble3D val="0"/>
            <c:spPr>
              <a:solidFill>
                <a:srgbClr val="BFDF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391-441E-BA9B-64466717ABA5}"/>
              </c:ext>
            </c:extLst>
          </c:dPt>
          <c:dPt>
            <c:idx val="7"/>
            <c:bubble3D val="0"/>
            <c:spPr>
              <a:solidFill>
                <a:srgbClr val="BFDF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391-441E-BA9B-64466717ABA5}"/>
              </c:ext>
            </c:extLst>
          </c:dPt>
          <c:dPt>
            <c:idx val="8"/>
            <c:bubble3D val="0"/>
            <c:spPr>
              <a:solidFill>
                <a:srgbClr val="BFDF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391-441E-BA9B-64466717ABA5}"/>
              </c:ext>
            </c:extLst>
          </c:dPt>
          <c:dPt>
            <c:idx val="9"/>
            <c:bubble3D val="0"/>
            <c:spPr>
              <a:pattFill prst="dkDnDiag">
                <a:fgClr>
                  <a:srgbClr val="BFDFDB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391-441E-BA9B-64466717ABA5}"/>
              </c:ext>
            </c:extLst>
          </c:dPt>
          <c:dPt>
            <c:idx val="10"/>
            <c:bubble3D val="0"/>
            <c:spPr>
              <a:solidFill>
                <a:srgbClr val="BFDF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391-441E-BA9B-64466717ABA5}"/>
              </c:ext>
            </c:extLst>
          </c:dPt>
          <c:dPt>
            <c:idx val="11"/>
            <c:bubble3D val="0"/>
            <c:spPr>
              <a:pattFill prst="horzBrick">
                <a:fgClr>
                  <a:srgbClr val="BFDFDB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391-441E-BA9B-64466717ABA5}"/>
              </c:ext>
            </c:extLst>
          </c:dPt>
          <c:dPt>
            <c:idx val="12"/>
            <c:bubble3D val="0"/>
            <c:spPr>
              <a:solidFill>
                <a:srgbClr val="BFDF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E134-4125-99AB-51ABB341EA43}"/>
              </c:ext>
            </c:extLst>
          </c:dPt>
          <c:dLbls>
            <c:dLbl>
              <c:idx val="0"/>
              <c:layout>
                <c:manualLayout>
                  <c:x val="5.9349972926442798E-2"/>
                  <c:y val="-5.73065902578796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91-441E-BA9B-64466717ABA5}"/>
                </c:ext>
              </c:extLst>
            </c:dLbl>
            <c:dLbl>
              <c:idx val="1"/>
              <c:layout>
                <c:manualLayout>
                  <c:x val="6.1328305357324225E-2"/>
                  <c:y val="1.528175740210110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91-441E-BA9B-64466717ABA5}"/>
                </c:ext>
              </c:extLst>
            </c:dLbl>
            <c:dLbl>
              <c:idx val="2"/>
              <c:layout>
                <c:manualLayout>
                  <c:x val="6.7263302649968423E-2"/>
                  <c:y val="0.1413562559694363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91-441E-BA9B-64466717ABA5}"/>
                </c:ext>
              </c:extLst>
            </c:dLbl>
            <c:dLbl>
              <c:idx val="3"/>
              <c:layout>
                <c:manualLayout>
                  <c:x val="-5.143664320291709E-2"/>
                  <c:y val="0.106972301814708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91-441E-BA9B-64466717ABA5}"/>
                </c:ext>
              </c:extLst>
            </c:dLbl>
            <c:dLbl>
              <c:idx val="4"/>
              <c:layout>
                <c:manualLayout>
                  <c:x val="0.19585491065726124"/>
                  <c:y val="-0.1260744985673352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91-441E-BA9B-64466717ABA5}"/>
                </c:ext>
              </c:extLst>
            </c:dLbl>
            <c:dLbl>
              <c:idx val="5"/>
              <c:layout>
                <c:manualLayout>
                  <c:x val="-0.16222325933227696"/>
                  <c:y val="0.1337153772683858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391-441E-BA9B-64466717ABA5}"/>
                </c:ext>
              </c:extLst>
            </c:dLbl>
            <c:dLbl>
              <c:idx val="6"/>
              <c:layout>
                <c:manualLayout>
                  <c:x val="-2.3739989170577118E-2"/>
                  <c:y val="-4.7755491881566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72246394917525"/>
                      <c:h val="0.177866419992629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A391-441E-BA9B-64466717ABA5}"/>
                </c:ext>
              </c:extLst>
            </c:dLbl>
            <c:dLbl>
              <c:idx val="7"/>
              <c:layout>
                <c:manualLayout>
                  <c:x val="-0.13650493773081843"/>
                  <c:y val="0.1413562559694365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391-441E-BA9B-64466717ABA5}"/>
                </c:ext>
              </c:extLst>
            </c:dLbl>
            <c:dLbl>
              <c:idx val="8"/>
              <c:layout>
                <c:manualLayout>
                  <c:x val="0.12265661071464845"/>
                  <c:y val="-4.202483285577841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391-441E-BA9B-64466717ABA5}"/>
                </c:ext>
              </c:extLst>
            </c:dLbl>
            <c:dLbl>
              <c:idx val="9"/>
              <c:layout>
                <c:manualLayout>
                  <c:x val="-0.1325482728690556"/>
                  <c:y val="-9.55109837631328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391-441E-BA9B-64466717ABA5}"/>
                </c:ext>
              </c:extLst>
            </c:dLbl>
            <c:dLbl>
              <c:idx val="10"/>
              <c:layout>
                <c:manualLayout>
                  <c:x val="-9.1003291820545618E-2"/>
                  <c:y val="-0.2788920725883476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391-441E-BA9B-64466717ABA5}"/>
                </c:ext>
              </c:extLst>
            </c:dLbl>
            <c:dLbl>
              <c:idx val="11"/>
              <c:layout>
                <c:manualLayout>
                  <c:x val="4.3523313479391382E-2"/>
                  <c:y val="-8.02292263610315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0"/>
                        <a:gd name="adj2" fmla="val -2220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7-A391-441E-BA9B-64466717ABA5}"/>
                </c:ext>
              </c:extLst>
            </c:dLbl>
            <c:dLbl>
              <c:idx val="12"/>
              <c:layout>
                <c:manualLayout>
                  <c:x val="-5.9349972926442795E-3"/>
                  <c:y val="-8.022922636103155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134-4125-99AB-51ABB341EA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'Инвест политика'!$A$2:$A$14</c:f>
              <c:strCache>
                <c:ptCount val="13"/>
                <c:pt idx="0">
                  <c:v>Банк</c:v>
                </c:pt>
                <c:pt idx="1">
                  <c:v>Страны</c:v>
                </c:pt>
                <c:pt idx="2">
                  <c:v>Электроэнергетика и теплоэнергетика</c:v>
                </c:pt>
                <c:pt idx="3">
                  <c:v>Топливная промышленность</c:v>
                </c:pt>
                <c:pt idx="4">
                  <c:v>Транспорт</c:v>
                </c:pt>
                <c:pt idx="5">
                  <c:v>Связь и телекоммуникации</c:v>
                </c:pt>
                <c:pt idx="6">
                  <c:v>Горнодобывающая промышленность</c:v>
                </c:pt>
                <c:pt idx="7">
                  <c:v>Финансовый лизинг</c:v>
                </c:pt>
                <c:pt idx="8">
                  <c:v>Цветная и черная металлургия</c:v>
                </c:pt>
                <c:pt idx="9">
                  <c:v>Химическая и нефтехимическая промышленность</c:v>
                </c:pt>
                <c:pt idx="10">
                  <c:v>Инвестиционная деятельность</c:v>
                </c:pt>
                <c:pt idx="11">
                  <c:v>Строительство жилых зданий</c:v>
                </c:pt>
                <c:pt idx="12">
                  <c:v>ОФЗ</c:v>
                </c:pt>
              </c:strCache>
            </c:strRef>
          </c:cat>
          <c:val>
            <c:numRef>
              <c:f>'Инвест политика'!$C$2:$C$14</c:f>
              <c:numCache>
                <c:formatCode>0%</c:formatCode>
                <c:ptCount val="13"/>
                <c:pt idx="0">
                  <c:v>0.32017463069394575</c:v>
                </c:pt>
                <c:pt idx="1">
                  <c:v>6.1883513047871338E-3</c:v>
                </c:pt>
                <c:pt idx="2">
                  <c:v>1.6333869958525045E-2</c:v>
                </c:pt>
                <c:pt idx="3">
                  <c:v>0.24946635082877827</c:v>
                </c:pt>
                <c:pt idx="4">
                  <c:v>3.4260219887588379E-2</c:v>
                </c:pt>
                <c:pt idx="5">
                  <c:v>1.3113964702837754E-2</c:v>
                </c:pt>
                <c:pt idx="6">
                  <c:v>5.0559129619582213E-2</c:v>
                </c:pt>
                <c:pt idx="7">
                  <c:v>4.2934137164873015E-2</c:v>
                </c:pt>
                <c:pt idx="8">
                  <c:v>1.1856850553282929E-2</c:v>
                </c:pt>
                <c:pt idx="9">
                  <c:v>1.0941178449239206E-2</c:v>
                </c:pt>
                <c:pt idx="10">
                  <c:v>4.3270753531846597E-2</c:v>
                </c:pt>
                <c:pt idx="11">
                  <c:v>1.3898507968022807E-2</c:v>
                </c:pt>
                <c:pt idx="12">
                  <c:v>0.1870020553366912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1-48BF-9670-C513E439F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A391-441E-BA9B-64466717ABA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A391-441E-BA9B-64466717ABA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A391-441E-BA9B-64466717ABA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A391-441E-BA9B-64466717ABA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A391-441E-BA9B-64466717ABA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A391-441E-BA9B-64466717ABA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A391-441E-BA9B-64466717ABA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A391-441E-BA9B-64466717ABA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A391-441E-BA9B-64466717ABA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A391-441E-BA9B-64466717ABA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A391-441E-BA9B-64466717ABA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A391-441E-BA9B-64466717ABA5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3-8B21-4E78-BCE3-50E7513893D4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4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'Инвест политика'!$A$2:$A$14</c15:sqref>
                        </c15:formulaRef>
                      </c:ext>
                    </c:extLst>
                    <c:strCache>
                      <c:ptCount val="13"/>
                      <c:pt idx="0">
                        <c:v>Банк</c:v>
                      </c:pt>
                      <c:pt idx="1">
                        <c:v>Страны</c:v>
                      </c:pt>
                      <c:pt idx="2">
                        <c:v>Электроэнергетика и теплоэнергетика</c:v>
                      </c:pt>
                      <c:pt idx="3">
                        <c:v>Топливная промышленность</c:v>
                      </c:pt>
                      <c:pt idx="4">
                        <c:v>Транспорт</c:v>
                      </c:pt>
                      <c:pt idx="5">
                        <c:v>Связь и телекоммуникации</c:v>
                      </c:pt>
                      <c:pt idx="6">
                        <c:v>Горнодобывающая промышленность</c:v>
                      </c:pt>
                      <c:pt idx="7">
                        <c:v>Финансовый лизинг</c:v>
                      </c:pt>
                      <c:pt idx="8">
                        <c:v>Цветная и черная металлургия</c:v>
                      </c:pt>
                      <c:pt idx="9">
                        <c:v>Химическая и нефтехимическая промышленность</c:v>
                      </c:pt>
                      <c:pt idx="10">
                        <c:v>Инвестиционная деятельность</c:v>
                      </c:pt>
                      <c:pt idx="11">
                        <c:v>Строительство жилых зданий</c:v>
                      </c:pt>
                      <c:pt idx="12">
                        <c:v>ОФЗ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'Инвест политика'!$B$2:$B$14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22386793077.029999</c:v>
                      </c:pt>
                      <c:pt idx="1">
                        <c:v>432693058.31</c:v>
                      </c:pt>
                      <c:pt idx="2">
                        <c:v>1142073518.1799998</c:v>
                      </c:pt>
                      <c:pt idx="3">
                        <c:v>17442829756.939995</c:v>
                      </c:pt>
                      <c:pt idx="4">
                        <c:v>2395494145.5999999</c:v>
                      </c:pt>
                      <c:pt idx="5">
                        <c:v>916935903.33999991</c:v>
                      </c:pt>
                      <c:pt idx="6">
                        <c:v>3535123224.7700005</c:v>
                      </c:pt>
                      <c:pt idx="7">
                        <c:v>3001979396.5799999</c:v>
                      </c:pt>
                      <c:pt idx="8">
                        <c:v>829037763.88</c:v>
                      </c:pt>
                      <c:pt idx="9">
                        <c:v>765013447.28999996</c:v>
                      </c:pt>
                      <c:pt idx="10">
                        <c:v>3025515805.2500005</c:v>
                      </c:pt>
                      <c:pt idx="11">
                        <c:v>971791616.61000001</c:v>
                      </c:pt>
                      <c:pt idx="12">
                        <c:v>13075290533.57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D01-48BF-9670-C513E439F3FE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+mn-lt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770926540350085E-2"/>
          <c:y val="4.0968342644320296E-2"/>
          <c:w val="0.95245814691929986"/>
          <c:h val="0.739758060968635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'Для КУАП'!$B$46</c:f>
              <c:strCache>
                <c:ptCount val="1"/>
                <c:pt idx="0">
                  <c:v>ЮЛ</c:v>
                </c:pt>
              </c:strCache>
            </c:strRef>
          </c:tx>
          <c:spPr>
            <a:solidFill>
              <a:srgbClr val="BFDFDB"/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'Для КУАП'!$A$48:$A$53</c15:sqref>
                  </c15:fullRef>
                </c:ext>
              </c:extLst>
              <c:f>('Для КУАП'!$A$48:$A$51,'Для КУАП'!$A$53)</c:f>
              <c:strCache>
                <c:ptCount val="5"/>
                <c:pt idx="0">
                  <c:v>Пролонгация</c:v>
                </c:pt>
                <c:pt idx="1">
                  <c:v>Закрытие / Приостановление</c:v>
                </c:pt>
                <c:pt idx="2">
                  <c:v>Установление/Увеличение лимита</c:v>
                </c:pt>
                <c:pt idx="3">
                  <c:v>Отказ в установлении</c:v>
                </c:pt>
                <c:pt idx="4">
                  <c:v>Выявлено нарушений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'Для КУАП'!$B$48:$B$53</c15:sqref>
                  </c15:fullRef>
                </c:ext>
              </c:extLst>
              <c:f>('Для КУАП'!$B$48:$B$51,'Для КУАП'!$B$53)</c:f>
              <c:numCache>
                <c:formatCode>General</c:formatCode>
                <c:ptCount val="5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3-48A6-B4E0-9C9D662BAF7C}"/>
            </c:ext>
          </c:extLst>
        </c:ser>
        <c:ser>
          <c:idx val="1"/>
          <c:order val="1"/>
          <c:tx>
            <c:strRef>
              <c:f>'Для КУАП'!$C$46</c:f>
              <c:strCache>
                <c:ptCount val="1"/>
                <c:pt idx="0">
                  <c:v>Банки</c:v>
                </c:pt>
              </c:strCache>
            </c:strRef>
          </c:tx>
          <c:spPr>
            <a:pattFill prst="wdUpDiag">
              <a:fgClr>
                <a:srgbClr val="BFDFDB"/>
              </a:fgClr>
              <a:bgClr>
                <a:schemeClr val="bg1"/>
              </a:bgClr>
            </a:patt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0C2-4F96-960A-B719F28735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'Для КУАП'!$A$48:$A$53</c15:sqref>
                  </c15:fullRef>
                </c:ext>
              </c:extLst>
              <c:f>('Для КУАП'!$A$48:$A$51,'Для КУАП'!$A$53)</c:f>
              <c:strCache>
                <c:ptCount val="5"/>
                <c:pt idx="0">
                  <c:v>Пролонгация</c:v>
                </c:pt>
                <c:pt idx="1">
                  <c:v>Закрытие / Приостановление</c:v>
                </c:pt>
                <c:pt idx="2">
                  <c:v>Установление/Увеличение лимита</c:v>
                </c:pt>
                <c:pt idx="3">
                  <c:v>Отказ в установлении</c:v>
                </c:pt>
                <c:pt idx="4">
                  <c:v>Выявлено нарушений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'Для КУАП'!$C$48:$C$53</c15:sqref>
                  </c15:fullRef>
                </c:ext>
              </c:extLst>
              <c:f>('Для КУАП'!$C$48:$C$51,'Для КУАП'!$C$53)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3433-48A6-B4E0-9C9D662BAF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481728"/>
        <c:axId val="85487616"/>
      </c:barChart>
      <c:catAx>
        <c:axId val="8548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487616"/>
        <c:crosses val="autoZero"/>
        <c:auto val="1"/>
        <c:lblAlgn val="ctr"/>
        <c:lblOffset val="100"/>
        <c:noMultiLvlLbl val="0"/>
      </c:catAx>
      <c:valAx>
        <c:axId val="85487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54817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935103158504435"/>
          <c:y val="0.91030572295781464"/>
          <c:w val="0.62750804970012386"/>
          <c:h val="6.73479083271015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1235529</xdr:colOff>
      <xdr:row>13</xdr:row>
      <xdr:rowOff>177799</xdr:rowOff>
    </xdr:from>
    <xdr:to>
      <xdr:col>4</xdr:col>
      <xdr:colOff>1066044</xdr:colOff>
      <xdr:row>29</xdr:row>
      <xdr:rowOff>169333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1307645</xdr:colOff>
      <xdr:row>34</xdr:row>
      <xdr:rowOff>153762</xdr:rowOff>
    </xdr:from>
    <xdr:to>
      <xdr:col>4</xdr:col>
      <xdr:colOff>335642</xdr:colOff>
      <xdr:row>47</xdr:row>
      <xdr:rowOff>9073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472545</xdr:colOff>
      <xdr:row>70</xdr:row>
      <xdr:rowOff>179917</xdr:rowOff>
    </xdr:from>
    <xdr:to>
      <xdr:col>3</xdr:col>
      <xdr:colOff>381000</xdr:colOff>
      <xdr:row>90</xdr:row>
      <xdr:rowOff>63501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68034</xdr:colOff>
      <xdr:row>98</xdr:row>
      <xdr:rowOff>152552</xdr:rowOff>
    </xdr:from>
    <xdr:to>
      <xdr:col>3</xdr:col>
      <xdr:colOff>217714</xdr:colOff>
      <xdr:row>113</xdr:row>
      <xdr:rowOff>110370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1619250</xdr:colOff>
      <xdr:row>106</xdr:row>
      <xdr:rowOff>146653</xdr:rowOff>
    </xdr:from>
    <xdr:to>
      <xdr:col>2</xdr:col>
      <xdr:colOff>444500</xdr:colOff>
      <xdr:row>108</xdr:row>
      <xdr:rowOff>158748</xdr:rowOff>
    </xdr:to>
    <xdr:sp macro="" textlink="">
      <xdr:nvSpPr>
        <xdr:cNvPr id="6" name="TextBox 5"/>
        <xdr:cNvSpPr txBox="1"/>
      </xdr:nvSpPr>
      <xdr:spPr>
        <a:xfrm>
          <a:off x="2878667" y="19937486"/>
          <a:ext cx="1016000" cy="3930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ysClr val="windowText" lastClr="000000"/>
              </a:solidFill>
            </a:rPr>
            <a:t>5 913</a:t>
          </a:r>
          <a:endParaRPr lang="ru-RU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27214</xdr:colOff>
      <xdr:row>116</xdr:row>
      <xdr:rowOff>23131</xdr:rowOff>
    </xdr:from>
    <xdr:to>
      <xdr:col>5</xdr:col>
      <xdr:colOff>340179</xdr:colOff>
      <xdr:row>133</xdr:row>
      <xdr:rowOff>108856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147637</xdr:rowOff>
    </xdr:to>
    <xdr:sp macro="" textlink="">
      <xdr:nvSpPr>
        <xdr:cNvPr id="2" name="AutoShape 2" descr="{\displaystyle UL=\left[N\left({\frac {G(PD)+{\sqrt {R}}\cdot G(0.999)}{\sqrt {1-R}}}\right)-PD\right]\cdot LGD\cdot EAD}"/>
        <xdr:cNvSpPr>
          <a:spLocks noChangeAspect="1" noChangeArrowheads="1"/>
        </xdr:cNvSpPr>
      </xdr:nvSpPr>
      <xdr:spPr bwMode="auto">
        <a:xfrm>
          <a:off x="5267325" y="372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3" name="AutoShape 2" descr="{\displaystyle UL=\left[N\left({\frac {G(PD)+{\sqrt {R}}\cdot G(0.999)}{\sqrt {1-R}}}\right)-PD\right]\cdot LGD\cdot EAD}"/>
        <xdr:cNvSpPr>
          <a:spLocks noChangeAspect="1" noChangeArrowheads="1"/>
        </xdr:cNvSpPr>
      </xdr:nvSpPr>
      <xdr:spPr bwMode="auto">
        <a:xfrm>
          <a:off x="5267325" y="372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31749</xdr:rowOff>
    </xdr:from>
    <xdr:to>
      <xdr:col>0</xdr:col>
      <xdr:colOff>1079500</xdr:colOff>
      <xdr:row>9</xdr:row>
      <xdr:rowOff>158597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09687"/>
          <a:ext cx="1079500" cy="3094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514349</xdr:colOff>
      <xdr:row>53</xdr:row>
      <xdr:rowOff>171450</xdr:rowOff>
    </xdr:from>
    <xdr:to>
      <xdr:col>5</xdr:col>
      <xdr:colOff>1135063</xdr:colOff>
      <xdr:row>68</xdr:row>
      <xdr:rowOff>39688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th-cms-meth01-tom-pr:3301/Documents%20and%20Settings/ponirovy/Local%20Settings/Temporary%20Internet%20Files/OLK7/LGD%20Model_Dec%2009%20Gulfmark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th-cms-meth01-tom-pr:3301/Users/ous/Desktop/ADS/MDR%20Forecast%20monthly%20201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dorovAB/Downloads/2017%20Transition%20and%20Default%20Studies%20(1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1052;&#1086;&#1080;%20&#1076;&#1086;&#1082;&#1091;&#1084;&#1077;&#1085;&#1090;&#1099;\&#1041;&#1102;&#1083;&#1083;&#1077;&#1090;&#1077;&#1085;&#1100;\&#1045;&#1078;&#1077;&#1084;&#1077;&#1089;&#1103;&#1095;&#1085;&#1099;&#1081;%20&#1041;&#1041;&#1057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59;&#1055;&#1056;&#1040;&#1042;&#1051;&#1045;&#1053;&#1048;&#1045;%20&#1056;&#1040;&#1047;&#1042;&#1048;&#1058;&#1048;&#1071;%20&#1050;&#1054;&#1056;&#1055;&#1054;&#1056;&#1040;&#1058;&#1048;&#1042;&#1053;&#1054;&#1043;&#1054;%20&#1041;&#1048;&#1047;&#1053;&#1045;&#1057;&#1040;\&#1054;&#1058;&#1044;&#1045;&#1051;%20&#1040;&#1053;&#1040;&#1051;&#1048;&#1047;&#1040;%20&#1048;%20&#1050;&#1054;&#1053;&#1058;&#1056;&#1054;&#1051;&#1071;\&#1072;&#1081;&#1085;&#1072;&#1079;\&#1089;&#1074;&#1086;&#1076;%20&#1085;&#1072;%2001.12.08\&#1072;&#1083;&#1080;&#1089;&#1072;\&#1087;&#1088;&#1086;&#1075;&#1085;&#1086;&#1079;\I\SLOBODA\&#1095;&#1080;&#1089;&#1090;&#1086;&#1087;&#1086;&#1083;&#1100;.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~1\ANDREE~1\LOCALS~1\Temp\notes6030C8\&#1089;&#1074;&#1086;&#1076;&#1085;&#1072;&#1103;%20&#1074;&#1077;&#1076;&#1086;&#1084;&#1086;&#1089;&#1090;&#1100;%20&#1092;&#1086;&#1088;&#1084;&#1072;%20&#1085;&#1072;%2001.11.2010&#1075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~1\SHAGAL~1\LOCALS~1\Temp\notes6030C8\&#1057;&#1074;&#1086;&#1076;&#1085;&#1072;&#1103;%20&#1074;&#1077;&#1076;&#1086;&#1084;&#1086;&#1089;&#1090;&#1100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59;&#1055;&#1056;&#1040;&#1042;&#1051;&#1045;&#1053;&#1048;&#1045;%20&#1040;&#1053;&#1040;&#1051;&#1048;&#1047;&#1040;%20&#1056;&#1048;&#1057;&#1050;&#1054;&#1042;\&#1054;&#1041;&#1065;&#1048;&#1045;\_&#1050;&#1088;&#1077;&#1076;&#1080;&#1090;&#1099;\2008\06\&#1086;&#1090;&#1095;&#1077;&#1090;&#1099;%20&#1092;&#1080;&#1083;&#1080;&#1072;&#1083;&#1086;&#1074;\&#1089;&#1074;&#1086;&#1076;&#1085;&#1072;&#1103;%20&#1074;&#1077;&#1076;&#1086;&#1084;&#1086;&#1089;&#1090;&#1100;%20&#1074;%20&#1085;&#1086;&#1074;&#1086;&#1081;%20&#1092;&#1086;&#1088;&#1084;&#1077;%20&#1085;&#1072;%2001.07.200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59;&#1055;&#1056;&#1040;&#1042;&#1051;&#1045;&#1053;&#1048;&#1045;%20&#1040;&#1053;&#1040;&#1051;&#1048;&#1047;&#1040;%20&#1056;&#1048;&#1057;&#1050;&#1054;&#1042;\&#1054;&#1041;&#1065;&#1048;&#1045;\_&#1050;&#1088;&#1077;&#1076;&#1080;&#1090;&#1099;\2009\04\&#1086;&#1090;&#1095;&#1077;&#1090;&#1099;%20&#1092;&#1080;&#1083;&#1080;&#1072;&#1083;&#1086;&#1074;\&#1043;&#1086;&#1083;&#1086;&#1074;&#1085;&#1086;&#1081;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osh\&#1086;&#1090;&#1087;&#1088;&#1072;&#1074;&#1080;&#1090;&#1100;%20&#1076;&#1083;&#1103;\&#1042;%20&#1054;&#1090;&#1076;&#1077;&#1083;%20&#1087;&#1086;%20&#1088;&#1072;&#1073;&#1086;&#1090;&#1077;%20&#1089;%20&#1070;&#1088;&#1051;&#1080;&#1094;&#1072;&#1084;&#1080;\&#1054;&#1058;&#1063;&#1045;&#1058;&#1067;\01.04.08\&#1089;&#1074;&#1086;&#1076;&#1085;&#1072;&#1103;%20&#1085;&#1072;%2001.04.0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~1\pavlova\LOCALS~1\Temp\notesEA312D\~073398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xlfiles/Corp%20Transition/2010%20Corp%20Transition/hnordqvist/projects/Rating%20Action%20Reports&amp;Data/2004Q4%20Rating%20Actions/Rtgs%20Outstanding%20093004,%20outlks,%20fallen%20angels,%20rtgs%20dis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~1\ZARIPO~1\LOCALS~1\Temp\notes6030C8\&#1057;&#1074;&#1086;&#1076;&#1085;&#1072;&#1103;%20&#1074;&#1077;&#1076;&#1086;&#1084;&#1086;&#1089;&#1090;&#1100;%20&#1044;&#1080;&#1085;&#1077;%20&#1040;&#1083;&#1080;&#1091;&#1083;&#1083;&#1086;&#1074;&#1086;&#1081;%20&#1040;&#1081;&#1085;&#1072;&#1079;%20&#1064;&#1075;&#1072;&#1083;&#1080;&#1077;&#1074;&#1086;&#1081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files2\usersdata2\&#1059;&#1055;&#1056;&#1040;&#1042;&#1051;&#1045;&#1053;&#1048;&#1045;%20&#1040;&#1053;&#1040;&#1051;&#1048;&#1047;&#1040;%20&#1048;%20&#1055;&#1051;&#1040;&#1053;&#1048;&#1056;&#1054;&#1042;&#1040;&#1053;&#1048;&#1071;\&#1054;&#1041;&#1065;&#1048;&#1045;\&#1041;&#1070;&#1044;&#1046;&#1045;&#1058;\&#1041;&#1102;&#1076;&#1078;&#1077;&#1090;%202020\&#1040;&#1082;&#1090;&#1091;&#1072;&#1083;&#1100;&#1085;&#1099;&#1081;_0910\&#1057;&#1090;&#1072;&#1074;&#1082;&#1080;\%23&#1055;&#1072;&#1089;&#1089;&#1080;&#1074;&#1099;&#1070;&#1051;_151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osh\&#1086;&#1090;&#1087;&#1088;&#1072;&#1074;&#1080;&#1090;&#1100;%20&#1076;&#1083;&#1103;\&#1042;%20&#1054;&#1090;&#1076;&#1077;&#1083;%20&#1087;&#1086;%20&#1088;&#1072;&#1073;&#1086;&#1090;&#1077;%20&#1089;%20&#1070;&#1088;&#1051;&#1080;&#1094;&#1072;&#1084;&#1080;\&#1057;&#1077;&#1084;&#1080;&#1086;&#1093;&#1080;&#1085;&#1072;%20&#1054;&#1083;&#1100;&#1075;&#1072;\&#1086;&#1090;%20&#1053;&#1072;&#1076;&#1080;\01.03.2008\&#1040;&#1083;&#1080;&#1089;&#1072;%20&#1047;&#1072;&#1084;&#1072;&#1083;&#1077;&#1077;&#1074;&#1072;\&#1089;&#1074;&#1086;&#1076;&#1085;&#1072;&#1103;%20&#1085;&#1072;%2001.03.0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~1\ANDREE~1\LOCALS~1\Temp\notesBAAA25\~794712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59;&#1055;&#1056;&#1040;&#1042;&#1051;&#1045;&#1053;&#1048;&#1045;%20&#1056;&#1040;&#1047;&#1042;&#1048;&#1058;&#1048;&#1071;%20&#1050;&#1054;&#1056;&#1055;&#1054;&#1056;&#1040;&#1058;&#1048;&#1042;&#1053;&#1054;&#1043;&#1054;%20&#1041;&#1048;&#1047;&#1053;&#1045;&#1057;&#1040;\&#1054;&#1058;&#1044;&#1045;&#1051;%20&#1040;&#1053;&#1040;&#1051;&#1048;&#1047;&#1040;%20&#1048;%20&#1050;&#1054;&#1053;&#1058;&#1056;&#1054;&#1051;&#1071;\&#1072;&#1081;&#1085;&#1072;&#1079;\&#1089;&#1074;&#1086;&#1076;%20&#1085;&#1072;%2001.12.08\&#1072;&#1083;&#1080;&#1089;&#1072;\&#1087;&#1088;&#1086;&#1075;&#1085;&#1086;&#1079;\&#1052;&#1086;&#1080;%20&#1076;&#1086;&#1082;&#1091;&#1084;&#1077;&#1085;&#1090;&#1099;\&#1054;&#1058;&#1063;&#1045;&#1058;&#1067;\&#1040;&#1087;&#1088;&#1077;&#1083;&#1100;2008\&#1052;&#1086;&#1080;%20&#1076;&#1086;&#1082;&#1091;&#1084;&#1077;&#1085;&#1090;&#1099;\&#1054;&#1058;&#1063;&#1045;&#1058;&#1067;\&#1052;&#1072;&#1088;&#1090;2008\&#1053;&#1086;&#1074;&#1072;&#1103;%20&#1092;&#1086;&#1088;&#1084;&#1072;%20&#1089;&#1074;&#1086;&#1076;&#1085;&#1086;&#1081;%20&#1074;&#1077;&#1076;&#1086;&#1084;&#1086;&#1089;&#1090;&#1080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52;&#1086;&#1080;%20&#1076;&#1086;&#1082;&#1091;&#1084;&#1077;&#1085;&#1090;&#1099;\&#1054;&#1058;&#1063;&#1045;&#1058;&#1067;\&#1060;&#1077;&#1074;&#1088;&#1072;&#1083;&#1100;%202011\svkn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59;&#1055;&#1056;&#1040;&#1042;&#1051;&#1045;&#1053;&#1048;&#1045;%20&#1056;&#1040;&#1047;&#1042;&#1048;&#1058;&#1048;&#1071;%20&#1050;&#1054;&#1056;&#1055;&#1054;&#1056;&#1040;&#1058;&#1048;&#1042;&#1053;&#1054;&#1043;&#1054;%20&#1041;&#1048;&#1047;&#1053;&#1045;&#1057;&#1040;\&#1054;&#1058;&#1044;&#1045;&#1051;%20&#1040;&#1053;&#1040;&#1051;&#1048;&#1047;&#1040;%20&#1048;%20&#1050;&#1054;&#1053;&#1058;&#1056;&#1054;&#1051;&#1071;\&#1072;&#1081;&#1085;&#1072;&#1079;\&#1089;&#1074;&#1086;&#1076;%20&#1085;&#1072;%2001.12.08\&#1072;&#1083;&#1080;&#1089;&#1072;\&#1087;&#1088;&#1086;&#1075;&#1085;&#1086;&#1079;\I\DO1\&#1057;&#1074;&#1086;&#1076;%20&#1082;&#1088;&#1077;&#1076;&#1080;&#1090;&#1099;%20&#1102;&#1088;%20&#1083;&#1080;&#1094;%20&#1044;&#1054;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SherwinH\LOCALS~1\Temp\NewSRA_corp_defaul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th-cms-meth01-tom-pr:3301/default%20report/MonthlyDefaultReport_2019-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SherwinH\My%20Documents\QTSC\DEFAULT_Rawdata_Alpha_Numeric(83-9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~1\ZAMALE~1.ABB\LOCALS~1\Temp\notesEA312D\&#1057;&#1074;&#1086;&#1076;&#1085;&#1072;&#1103;%2001020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windows\TEMP\RptTempl$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WINDOWS\TEMP\&#1053;&#1086;&#1074;&#1099;&#1077;%20&#1074;&#1082;&#1083;&#1072;&#1076;&#1099;_&#1074;&#1072;&#1083;&#1102;&#1090;&#1072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files2\usersdata2\&#1059;&#1055;&#1056;&#1040;&#1042;&#1051;&#1045;&#1053;&#1048;&#1045;%20&#1040;&#1053;&#1040;&#1051;&#1048;&#1047;&#1040;%20&#1048;%20&#1055;&#1051;&#1040;&#1053;&#1048;&#1056;&#1054;&#1042;&#1040;&#1053;&#1048;&#1071;\&#1054;&#1058;&#1044;&#1045;&#1051;%20&#1040;&#1053;&#1040;&#1051;&#1048;&#1047;&#1040;\&#1044;&#1080;&#1072;&#1085;&#1072;\&#1041;&#1102;&#1076;&#1078;&#1077;&#1090;\&#1060;&#1072;&#1082;&#1090;%20&#1076;&#1083;&#1103;%20&#1087;&#1088;&#1086;&#1075;&#1085;&#1086;&#1079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Inputs"/>
      <sheetName val="Scratch Pad2"/>
      <sheetName val="Scratch Pad"/>
      <sheetName val="Liability Inputs"/>
      <sheetName val="Exchange Rates"/>
      <sheetName val="Calculators"/>
      <sheetName val="Source Tables"/>
      <sheetName val="LGD Rates"/>
      <sheetName val="LGD Notching"/>
      <sheetName val="Backend"/>
      <sheetName val="BetaSolver"/>
      <sheetName val="StabilityBands-4Yr"/>
      <sheetName val="StabilityBands-1Yr"/>
      <sheetName val="Lookups"/>
      <sheetName val="Buffer"/>
      <sheetName val="Disclaimer"/>
      <sheetName val="Sheet1"/>
    </sheetNames>
    <sheetDataSet>
      <sheetData sheetId="0">
        <row r="3">
          <cell r="C3" t="str">
            <v>GulfMark Offshore, Inc.</v>
          </cell>
        </row>
        <row r="4">
          <cell r="C4">
            <v>600043169</v>
          </cell>
        </row>
        <row r="5">
          <cell r="C5" t="str">
            <v>Peter Speer</v>
          </cell>
        </row>
        <row r="6">
          <cell r="C6" t="str">
            <v>Steven Wood</v>
          </cell>
        </row>
        <row r="9">
          <cell r="C9" t="str">
            <v>Public</v>
          </cell>
        </row>
        <row r="10">
          <cell r="C10">
            <v>40086</v>
          </cell>
        </row>
        <row r="11">
          <cell r="C11" t="str">
            <v>No</v>
          </cell>
        </row>
        <row r="12">
          <cell r="C12">
            <v>40170</v>
          </cell>
        </row>
        <row r="17">
          <cell r="D17" t="str">
            <v>Ba3</v>
          </cell>
        </row>
        <row r="18">
          <cell r="D18">
            <v>5.3844999999999997E-2</v>
          </cell>
        </row>
        <row r="19">
          <cell r="D19">
            <v>0.5</v>
          </cell>
        </row>
        <row r="21">
          <cell r="D21" t="str">
            <v>Ba3</v>
          </cell>
        </row>
        <row r="22">
          <cell r="D22">
            <v>0.10768999999999999</v>
          </cell>
        </row>
        <row r="23">
          <cell r="D23" t="str">
            <v>No</v>
          </cell>
        </row>
        <row r="25">
          <cell r="D25" t="str">
            <v>Millions</v>
          </cell>
        </row>
      </sheetData>
      <sheetData sheetId="1">
        <row r="1">
          <cell r="A1" t="str">
            <v>CredClass</v>
          </cell>
          <cell r="B1" t="str">
            <v>TotalAmt</v>
          </cell>
          <cell r="C1" t="str">
            <v>1-DefClaim</v>
          </cell>
          <cell r="D1" t="str">
            <v>NotTC</v>
          </cell>
          <cell r="E1" t="str">
            <v>PrefStk</v>
          </cell>
          <cell r="F1" t="str">
            <v>LGD</v>
          </cell>
          <cell r="G1" t="str">
            <v>LossRate</v>
          </cell>
          <cell r="H1" t="str">
            <v>LGDAssess</v>
          </cell>
          <cell r="I1" t="str">
            <v>IssueRate</v>
          </cell>
          <cell r="J1" t="str">
            <v>SD</v>
          </cell>
        </row>
        <row r="2">
          <cell r="A2" t="str">
            <v>1Trade Credit (20 days)</v>
          </cell>
          <cell r="B2">
            <v>9</v>
          </cell>
          <cell r="C2">
            <v>1</v>
          </cell>
          <cell r="D2" t="b">
            <v>1</v>
          </cell>
          <cell r="E2" t="b">
            <v>0</v>
          </cell>
          <cell r="F2">
            <v>1.4827538397211848E-3</v>
          </cell>
          <cell r="G2">
            <v>1.5967776099957439E-4</v>
          </cell>
          <cell r="H2" t="str">
            <v>LGD1</v>
          </cell>
          <cell r="I2" t="str">
            <v>Baa3</v>
          </cell>
          <cell r="J2">
            <v>2.8399167697445882E-2</v>
          </cell>
        </row>
        <row r="3">
          <cell r="A3" t="str">
            <v>2Secured 1st Lien Debt</v>
          </cell>
          <cell r="B3">
            <v>252</v>
          </cell>
          <cell r="C3">
            <v>1</v>
          </cell>
          <cell r="D3" t="b">
            <v>1</v>
          </cell>
          <cell r="E3" t="b">
            <v>0</v>
          </cell>
          <cell r="F3">
            <v>0.28943680153705609</v>
          </cell>
          <cell r="G3">
            <v>3.1169449157525567E-2</v>
          </cell>
          <cell r="H3" t="str">
            <v>LGD2</v>
          </cell>
          <cell r="I3" t="str">
            <v>Ba2</v>
          </cell>
          <cell r="J3">
            <v>0.30467175069181995</v>
          </cell>
        </row>
        <row r="4">
          <cell r="A4" t="str">
            <v>7Subordinated Debt (1)</v>
          </cell>
          <cell r="B4">
            <v>14</v>
          </cell>
          <cell r="C4">
            <v>1</v>
          </cell>
          <cell r="D4" t="b">
            <v>1</v>
          </cell>
          <cell r="E4" t="b">
            <v>0</v>
          </cell>
          <cell r="F4">
            <v>0.66020222041907961</v>
          </cell>
          <cell r="G4">
            <v>7.1097177116930685E-2</v>
          </cell>
          <cell r="H4" t="str">
            <v>LGD4</v>
          </cell>
          <cell r="I4" t="str">
            <v>B1</v>
          </cell>
          <cell r="J4">
            <v>0.46689488012824781</v>
          </cell>
        </row>
        <row r="5">
          <cell r="A5" t="str">
            <v>7Subordinated Debt (2)</v>
          </cell>
          <cell r="B5">
            <v>160</v>
          </cell>
          <cell r="C5">
            <v>1</v>
          </cell>
          <cell r="D5" t="b">
            <v>1</v>
          </cell>
          <cell r="E5" t="b">
            <v>0</v>
          </cell>
          <cell r="F5">
            <v>0.84519495607016826</v>
          </cell>
          <cell r="G5">
            <v>9.1019044819196412E-2</v>
          </cell>
          <cell r="H5" t="str">
            <v>LGD5</v>
          </cell>
          <cell r="I5" t="str">
            <v>B2</v>
          </cell>
          <cell r="J5">
            <v>0.28748380783568622</v>
          </cell>
        </row>
      </sheetData>
      <sheetData sheetId="2"/>
      <sheetData sheetId="3">
        <row r="1">
          <cell r="G1" t="str">
            <v>Tracking Data</v>
          </cell>
          <cell r="O1" t="str">
            <v>Currency Used for Amounts:  (in Millions)</v>
          </cell>
          <cell r="U1" t="str">
            <v>Instrument Level Data</v>
          </cell>
        </row>
        <row r="2">
          <cell r="A2" t="str">
            <v>Moody's Org ID</v>
          </cell>
          <cell r="B2" t="str">
            <v>Company Name</v>
          </cell>
          <cell r="C2" t="str">
            <v>HoldCo / OpCo</v>
          </cell>
          <cell r="D2" t="str">
            <v>Instrument / Liability Name</v>
          </cell>
          <cell r="E2" t="str">
            <v>Private ?</v>
          </cell>
          <cell r="F2" t="str">
            <v>Default?</v>
          </cell>
          <cell r="G2" t="str">
            <v>CUSIP / ISIN</v>
          </cell>
          <cell r="H2" t="str">
            <v>Moody's Debt Identifier #</v>
          </cell>
          <cell r="I2" t="str">
            <v>Creditor Class</v>
          </cell>
          <cell r="J2" t="str">
            <v>Loan Type</v>
          </cell>
          <cell r="K2" t="str">
            <v>Deficiency Claim (%)</v>
          </cell>
          <cell r="L2" t="str">
            <v>Guarantor</v>
          </cell>
          <cell r="M2" t="str">
            <v>Entity</v>
          </cell>
          <cell r="N2" t="str">
            <v>Family</v>
          </cell>
          <cell r="O2" t="str">
            <v>Face Amt</v>
          </cell>
          <cell r="P2" t="str">
            <v>Outstanding Amt</v>
          </cell>
          <cell r="Q2" t="str">
            <v>Baseline Borrowing Amt</v>
          </cell>
          <cell r="T2" t="str">
            <v>Current Rating</v>
          </cell>
          <cell r="U2" t="str">
            <v>Modeling Template LGD Rate</v>
          </cell>
          <cell r="V2" t="str">
            <v>Modeling Template EL Rate</v>
          </cell>
          <cell r="Y2" t="str">
            <v>Override Factor</v>
          </cell>
          <cell r="AD2" t="str">
            <v>Comments</v>
          </cell>
        </row>
        <row r="3">
          <cell r="A3">
            <v>600043169</v>
          </cell>
          <cell r="B3" t="str">
            <v>GulfMark Offshore, Inc</v>
          </cell>
          <cell r="C3" t="str">
            <v>HoldCo - 1</v>
          </cell>
          <cell r="D3" t="str">
            <v>7.75% Senior Notes due 2014</v>
          </cell>
          <cell r="G3" t="str">
            <v>CUS:402629AE9</v>
          </cell>
          <cell r="H3">
            <v>807698871</v>
          </cell>
          <cell r="I3" t="str">
            <v>Senior Unsecured (Debt)</v>
          </cell>
          <cell r="J3" t="str">
            <v xml:space="preserve"> </v>
          </cell>
          <cell r="M3">
            <v>2</v>
          </cell>
          <cell r="N3">
            <v>4</v>
          </cell>
          <cell r="O3">
            <v>160</v>
          </cell>
          <cell r="P3">
            <v>160</v>
          </cell>
          <cell r="Q3">
            <v>160</v>
          </cell>
          <cell r="T3" t="str">
            <v>B1</v>
          </cell>
          <cell r="U3">
            <v>0.84519495607016837</v>
          </cell>
          <cell r="V3">
            <v>9.1019044819196412E-2</v>
          </cell>
          <cell r="Y3">
            <v>1</v>
          </cell>
        </row>
        <row r="4">
          <cell r="B4" t="str">
            <v>GulfMark Americas, Inc</v>
          </cell>
          <cell r="C4" t="str">
            <v>OpCo - 1D</v>
          </cell>
          <cell r="D4" t="str">
            <v>Term Loan Facility due 2012</v>
          </cell>
          <cell r="I4" t="str">
            <v>Senior Secured (1st Lien) - Other</v>
          </cell>
          <cell r="J4" t="str">
            <v>Term Loan</v>
          </cell>
          <cell r="L4" t="str">
            <v>HoldCo - 1</v>
          </cell>
          <cell r="M4">
            <v>1</v>
          </cell>
          <cell r="N4">
            <v>2</v>
          </cell>
          <cell r="O4">
            <v>200</v>
          </cell>
          <cell r="P4">
            <v>200</v>
          </cell>
          <cell r="Q4">
            <v>167</v>
          </cell>
          <cell r="U4">
            <v>0.28943680153705609</v>
          </cell>
          <cell r="V4">
            <v>3.1169449157525567E-2</v>
          </cell>
        </row>
        <row r="5">
          <cell r="B5" t="str">
            <v>GulfMark Offshore, Inc</v>
          </cell>
          <cell r="C5" t="str">
            <v>HoldCo - 1</v>
          </cell>
          <cell r="D5" t="str">
            <v>$85MM Sr. Secured Reducing Bank Facility due 2013</v>
          </cell>
          <cell r="I5" t="str">
            <v>Senior Secured (First Lien)</v>
          </cell>
          <cell r="J5" t="str">
            <v>Revolver</v>
          </cell>
          <cell r="L5" t="str">
            <v>OpCo - 1A</v>
          </cell>
          <cell r="M5">
            <v>1</v>
          </cell>
          <cell r="N5">
            <v>2</v>
          </cell>
          <cell r="O5">
            <v>80</v>
          </cell>
          <cell r="P5">
            <v>0</v>
          </cell>
          <cell r="Q5">
            <v>0</v>
          </cell>
          <cell r="U5">
            <v>0.28943680153705609</v>
          </cell>
          <cell r="V5">
            <v>3.1169449157525571E-2</v>
          </cell>
        </row>
        <row r="6">
          <cell r="B6" t="str">
            <v>Gulf Offshore N.S. Ltd</v>
          </cell>
          <cell r="C6" t="str">
            <v>OpCo - 1B</v>
          </cell>
          <cell r="D6" t="str">
            <v>$60MM Sr. Secured Reducing Bank Facility due 2013</v>
          </cell>
          <cell r="I6" t="str">
            <v>Senior Secured (First Lien)</v>
          </cell>
          <cell r="J6" t="str">
            <v>Revolver</v>
          </cell>
          <cell r="L6" t="str">
            <v>HoldCo - 1</v>
          </cell>
          <cell r="M6">
            <v>1</v>
          </cell>
          <cell r="N6">
            <v>2</v>
          </cell>
          <cell r="O6">
            <v>60</v>
          </cell>
          <cell r="P6">
            <v>0</v>
          </cell>
          <cell r="Q6">
            <v>0</v>
          </cell>
          <cell r="U6">
            <v>0.28943680153705614</v>
          </cell>
          <cell r="V6">
            <v>3.1169449157525567E-2</v>
          </cell>
        </row>
        <row r="7">
          <cell r="B7" t="str">
            <v>GulfMark Rederi AS</v>
          </cell>
          <cell r="C7" t="str">
            <v>OpCo - 1C</v>
          </cell>
          <cell r="D7" t="str">
            <v>$30MM Sr. Secured Reducing Bank Facility due 2013</v>
          </cell>
          <cell r="I7" t="str">
            <v>Senior Secured (First Lien)</v>
          </cell>
          <cell r="J7" t="str">
            <v>Revolver</v>
          </cell>
          <cell r="L7" t="str">
            <v>HoldCo - 1</v>
          </cell>
          <cell r="M7">
            <v>1</v>
          </cell>
          <cell r="N7">
            <v>2</v>
          </cell>
          <cell r="O7">
            <v>30</v>
          </cell>
          <cell r="P7">
            <v>0</v>
          </cell>
          <cell r="Q7">
            <v>0</v>
          </cell>
          <cell r="U7">
            <v>0.28943680153705614</v>
          </cell>
          <cell r="V7">
            <v>3.1169449157525567E-2</v>
          </cell>
        </row>
        <row r="8">
          <cell r="B8" t="str">
            <v>GulfMark OpCos</v>
          </cell>
          <cell r="C8" t="str">
            <v>OpCo - 1A</v>
          </cell>
          <cell r="D8" t="str">
            <v>Trade Payables - Priority</v>
          </cell>
          <cell r="I8" t="str">
            <v>Admin. &amp; Priority Claims</v>
          </cell>
          <cell r="M8">
            <v>1</v>
          </cell>
          <cell r="N8">
            <v>1</v>
          </cell>
          <cell r="O8">
            <v>9</v>
          </cell>
          <cell r="P8">
            <v>9</v>
          </cell>
          <cell r="Q8">
            <v>9</v>
          </cell>
          <cell r="U8">
            <v>1.4827538397211848E-3</v>
          </cell>
          <cell r="V8">
            <v>1.5967776099957439E-4</v>
          </cell>
        </row>
        <row r="9">
          <cell r="B9" t="str">
            <v>GulfMark OpCos</v>
          </cell>
          <cell r="C9" t="str">
            <v>OpCo - 1A</v>
          </cell>
          <cell r="D9" t="str">
            <v>Trade Payables - Remainder</v>
          </cell>
          <cell r="I9" t="str">
            <v>Senior Unsecured (Non-Debt): Trade Claims</v>
          </cell>
          <cell r="M9">
            <v>2</v>
          </cell>
          <cell r="N9">
            <v>3</v>
          </cell>
          <cell r="O9">
            <v>10</v>
          </cell>
          <cell r="P9">
            <v>10</v>
          </cell>
          <cell r="Q9">
            <v>10</v>
          </cell>
          <cell r="U9">
            <v>0.66020222041907961</v>
          </cell>
          <cell r="V9">
            <v>7.1097177116930685E-2</v>
          </cell>
        </row>
        <row r="10">
          <cell r="B10" t="str">
            <v>GulfMark OpCos</v>
          </cell>
          <cell r="C10" t="str">
            <v>OpCo - 1A</v>
          </cell>
          <cell r="D10" t="str">
            <v>Lease Rejection Claims</v>
          </cell>
          <cell r="G10" t="str">
            <v>Senior Unsecured (Non-Debt)</v>
          </cell>
          <cell r="I10" t="str">
            <v>Senior Unsecured (Non-Debt)</v>
          </cell>
          <cell r="M10">
            <v>2</v>
          </cell>
          <cell r="N10">
            <v>3</v>
          </cell>
          <cell r="O10">
            <v>1</v>
          </cell>
          <cell r="P10">
            <v>1</v>
          </cell>
          <cell r="Q10">
            <v>1</v>
          </cell>
          <cell r="U10">
            <v>0.66020222041907961</v>
          </cell>
          <cell r="V10">
            <v>7.1097177116930685E-2</v>
          </cell>
        </row>
        <row r="11">
          <cell r="B11" t="str">
            <v>GulfMark OpCos</v>
          </cell>
          <cell r="C11" t="str">
            <v>OpCo - 1A</v>
          </cell>
          <cell r="D11" t="str">
            <v>Underfunded Pension Obligations</v>
          </cell>
          <cell r="G11" t="str">
            <v>Senior Unsecured (Non-Debt)</v>
          </cell>
          <cell r="I11" t="str">
            <v>Senior Unsecured (Non-Debt)</v>
          </cell>
          <cell r="M11">
            <v>2</v>
          </cell>
          <cell r="N11">
            <v>3</v>
          </cell>
          <cell r="O11">
            <v>3</v>
          </cell>
          <cell r="P11">
            <v>3</v>
          </cell>
          <cell r="Q11">
            <v>3</v>
          </cell>
          <cell r="U11">
            <v>0.66020222041907961</v>
          </cell>
          <cell r="V11">
            <v>7.1097177116930685E-2</v>
          </cell>
        </row>
      </sheetData>
      <sheetData sheetId="4"/>
      <sheetData sheetId="5"/>
      <sheetData sheetId="6">
        <row r="2">
          <cell r="Q2">
            <v>0</v>
          </cell>
          <cell r="R2">
            <v>0.01</v>
          </cell>
        </row>
        <row r="3">
          <cell r="J3">
            <v>0</v>
          </cell>
          <cell r="K3" t="str">
            <v>LGD1</v>
          </cell>
          <cell r="Q3">
            <v>0.01</v>
          </cell>
          <cell r="R3">
            <v>0.02</v>
          </cell>
        </row>
        <row r="4">
          <cell r="J4">
            <v>0.1</v>
          </cell>
          <cell r="K4" t="str">
            <v>LGD2</v>
          </cell>
          <cell r="Q4">
            <v>0.02</v>
          </cell>
          <cell r="R4">
            <v>0.02</v>
          </cell>
        </row>
        <row r="5">
          <cell r="J5">
            <v>0.3</v>
          </cell>
          <cell r="K5" t="str">
            <v>LGD3</v>
          </cell>
          <cell r="Q5">
            <v>0.03</v>
          </cell>
          <cell r="R5">
            <v>0.02</v>
          </cell>
        </row>
        <row r="6">
          <cell r="B6">
            <v>1.0000000000000001E-5</v>
          </cell>
          <cell r="C6" t="str">
            <v>Aaa</v>
          </cell>
          <cell r="D6">
            <v>1.0000000000000001E-5</v>
          </cell>
          <cell r="F6">
            <v>2.0000000000000002E-5</v>
          </cell>
          <cell r="G6">
            <v>2.0000000000000002E-5</v>
          </cell>
          <cell r="H6" t="str">
            <v>Aaa</v>
          </cell>
          <cell r="J6">
            <v>0.5</v>
          </cell>
          <cell r="K6" t="str">
            <v>LGD4</v>
          </cell>
          <cell r="M6">
            <v>1</v>
          </cell>
          <cell r="N6" t="str">
            <v>Aaa</v>
          </cell>
          <cell r="O6">
            <v>1</v>
          </cell>
          <cell r="Q6">
            <v>0.04</v>
          </cell>
          <cell r="R6">
            <v>0.03</v>
          </cell>
        </row>
        <row r="7">
          <cell r="B7">
            <v>3.4058772731852807E-5</v>
          </cell>
          <cell r="C7" t="str">
            <v>Aa1</v>
          </cell>
          <cell r="D7">
            <v>1.16E-4</v>
          </cell>
          <cell r="G7">
            <v>6.8117545463705615E-5</v>
          </cell>
          <cell r="H7" t="str">
            <v>Aa1</v>
          </cell>
          <cell r="J7">
            <v>0.7</v>
          </cell>
          <cell r="K7" t="str">
            <v>LGD5</v>
          </cell>
          <cell r="M7">
            <v>2</v>
          </cell>
          <cell r="N7" t="str">
            <v>Aa1</v>
          </cell>
          <cell r="O7">
            <v>2</v>
          </cell>
          <cell r="Q7">
            <v>0.05</v>
          </cell>
          <cell r="R7">
            <v>0.04</v>
          </cell>
        </row>
        <row r="8">
          <cell r="B8">
            <v>1.7333205127730993E-4</v>
          </cell>
          <cell r="C8" t="str">
            <v>Aa2</v>
          </cell>
          <cell r="D8">
            <v>2.5900000000000001E-4</v>
          </cell>
          <cell r="G8">
            <v>3.4666410255461985E-4</v>
          </cell>
          <cell r="H8" t="str">
            <v>Aa2</v>
          </cell>
          <cell r="J8">
            <v>0.9</v>
          </cell>
          <cell r="K8" t="str">
            <v>LGD6</v>
          </cell>
          <cell r="M8">
            <v>3</v>
          </cell>
          <cell r="N8" t="str">
            <v>Aa2</v>
          </cell>
          <cell r="O8">
            <v>3</v>
          </cell>
          <cell r="Q8">
            <v>0.06</v>
          </cell>
          <cell r="R8">
            <v>0.05</v>
          </cell>
        </row>
        <row r="9">
          <cell r="B9">
            <v>3.7947858964637251E-4</v>
          </cell>
          <cell r="C9" t="str">
            <v>Aa3</v>
          </cell>
          <cell r="D9">
            <v>5.5599999999999996E-4</v>
          </cell>
          <cell r="G9">
            <v>7.5895717929274503E-4</v>
          </cell>
          <cell r="H9" t="str">
            <v>Aa3</v>
          </cell>
          <cell r="M9">
            <v>4</v>
          </cell>
          <cell r="N9" t="str">
            <v>Aa3</v>
          </cell>
          <cell r="O9">
            <v>4</v>
          </cell>
          <cell r="Q9">
            <v>7.0000000000000007E-2</v>
          </cell>
          <cell r="R9">
            <v>0.06</v>
          </cell>
        </row>
        <row r="10">
          <cell r="B10">
            <v>7.6042093606107396E-4</v>
          </cell>
          <cell r="C10" t="str">
            <v>A1</v>
          </cell>
          <cell r="D10">
            <v>1.0399999999999999E-3</v>
          </cell>
          <cell r="G10">
            <v>1.5208418721221479E-3</v>
          </cell>
          <cell r="H10" t="str">
            <v>A1</v>
          </cell>
          <cell r="M10">
            <v>5</v>
          </cell>
          <cell r="N10" t="str">
            <v>A1</v>
          </cell>
          <cell r="O10">
            <v>5</v>
          </cell>
          <cell r="Q10">
            <v>0.08</v>
          </cell>
          <cell r="R10">
            <v>7.0000000000000007E-2</v>
          </cell>
        </row>
        <row r="11">
          <cell r="B11">
            <v>1.4049626329550547E-3</v>
          </cell>
          <cell r="C11" t="str">
            <v>A2</v>
          </cell>
          <cell r="D11">
            <v>1.8979999999999999E-3</v>
          </cell>
          <cell r="G11">
            <v>2.8099252659101095E-3</v>
          </cell>
          <cell r="H11" t="str">
            <v>A2</v>
          </cell>
          <cell r="M11">
            <v>6</v>
          </cell>
          <cell r="N11" t="str">
            <v>A2</v>
          </cell>
          <cell r="O11">
            <v>6</v>
          </cell>
          <cell r="Q11">
            <v>0.09</v>
          </cell>
          <cell r="R11">
            <v>0.08</v>
          </cell>
        </row>
        <row r="12">
          <cell r="B12">
            <v>2.3742493550594048E-3</v>
          </cell>
          <cell r="C12" t="str">
            <v>A3</v>
          </cell>
          <cell r="D12">
            <v>2.97E-3</v>
          </cell>
          <cell r="G12">
            <v>4.7484987101188095E-3</v>
          </cell>
          <cell r="H12" t="str">
            <v>A3</v>
          </cell>
          <cell r="M12">
            <v>7</v>
          </cell>
          <cell r="N12" t="str">
            <v>A3</v>
          </cell>
          <cell r="O12">
            <v>7</v>
          </cell>
          <cell r="Q12">
            <v>0.1</v>
          </cell>
          <cell r="R12">
            <v>0.09</v>
          </cell>
        </row>
        <row r="13">
          <cell r="B13">
            <v>3.6821257447295303E-3</v>
          </cell>
          <cell r="C13" t="str">
            <v>Baa1</v>
          </cell>
          <cell r="D13">
            <v>4.5649999999999996E-3</v>
          </cell>
          <cell r="G13">
            <v>7.3642514894590606E-3</v>
          </cell>
          <cell r="H13" t="str">
            <v>Baa1</v>
          </cell>
          <cell r="M13">
            <v>8</v>
          </cell>
          <cell r="N13" t="str">
            <v>Baa1</v>
          </cell>
          <cell r="O13">
            <v>8</v>
          </cell>
          <cell r="Q13">
            <v>0.11</v>
          </cell>
          <cell r="R13">
            <v>0.1</v>
          </cell>
        </row>
        <row r="14">
          <cell r="B14">
            <v>5.4889889779448451E-3</v>
          </cell>
          <cell r="C14" t="str">
            <v>Baa2</v>
          </cell>
          <cell r="D14">
            <v>6.6E-3</v>
          </cell>
          <cell r="G14">
            <v>1.097797795588969E-2</v>
          </cell>
          <cell r="H14" t="str">
            <v>Baa2</v>
          </cell>
          <cell r="M14">
            <v>9</v>
          </cell>
          <cell r="N14" t="str">
            <v>Baa2</v>
          </cell>
          <cell r="O14">
            <v>9</v>
          </cell>
          <cell r="Q14">
            <v>0.12</v>
          </cell>
          <cell r="R14">
            <v>0.11</v>
          </cell>
        </row>
        <row r="15">
          <cell r="B15">
            <v>9.2948372766821479E-3</v>
          </cell>
          <cell r="C15" t="str">
            <v>Baa3</v>
          </cell>
          <cell r="D15">
            <v>1.3089999999999999E-2</v>
          </cell>
          <cell r="G15">
            <v>1.8589674553364296E-2</v>
          </cell>
          <cell r="H15" t="str">
            <v>Baa3</v>
          </cell>
          <cell r="M15">
            <v>10</v>
          </cell>
          <cell r="N15" t="str">
            <v>Baa3</v>
          </cell>
          <cell r="O15">
            <v>10</v>
          </cell>
          <cell r="Q15">
            <v>0.13</v>
          </cell>
          <cell r="R15">
            <v>0.12</v>
          </cell>
        </row>
        <row r="16">
          <cell r="A16" t="str">
            <v>Ba1</v>
          </cell>
          <cell r="B16">
            <v>1.7389048277579769E-2</v>
          </cell>
          <cell r="C16" t="str">
            <v>Ba1</v>
          </cell>
          <cell r="D16">
            <v>2.3099999999999999E-2</v>
          </cell>
          <cell r="G16">
            <v>3.4778096555159538E-2</v>
          </cell>
          <cell r="H16" t="str">
            <v>Ba1</v>
          </cell>
          <cell r="M16">
            <v>11</v>
          </cell>
          <cell r="N16" t="str">
            <v>Ba1</v>
          </cell>
          <cell r="O16">
            <v>11</v>
          </cell>
          <cell r="Q16">
            <v>0.14000000000000001</v>
          </cell>
          <cell r="R16">
            <v>0.13</v>
          </cell>
        </row>
        <row r="17">
          <cell r="A17" t="str">
            <v>Ba2</v>
          </cell>
          <cell r="B17">
            <v>2.9392856274952254E-2</v>
          </cell>
          <cell r="C17" t="str">
            <v>Ba2</v>
          </cell>
          <cell r="D17">
            <v>3.7400000000000003E-2</v>
          </cell>
          <cell r="G17">
            <v>5.8785712549904508E-2</v>
          </cell>
          <cell r="H17" t="str">
            <v>Ba2</v>
          </cell>
          <cell r="M17">
            <v>12</v>
          </cell>
          <cell r="N17" t="str">
            <v>Ba2</v>
          </cell>
          <cell r="O17">
            <v>12</v>
          </cell>
          <cell r="Q17">
            <v>0.15</v>
          </cell>
          <cell r="R17">
            <v>0.14000000000000001</v>
          </cell>
        </row>
        <row r="18">
          <cell r="A18" t="str">
            <v>Ba3</v>
          </cell>
          <cell r="B18">
            <v>4.487541643260818E-2</v>
          </cell>
          <cell r="C18" t="str">
            <v>Ba3</v>
          </cell>
          <cell r="D18">
            <v>5.3844999999999997E-2</v>
          </cell>
          <cell r="G18">
            <v>8.975083286521636E-2</v>
          </cell>
          <cell r="H18" t="str">
            <v>Ba3</v>
          </cell>
          <cell r="M18">
            <v>13</v>
          </cell>
          <cell r="N18" t="str">
            <v>Ba3</v>
          </cell>
          <cell r="O18">
            <v>13</v>
          </cell>
          <cell r="Q18">
            <v>0.16</v>
          </cell>
          <cell r="R18">
            <v>0.15</v>
          </cell>
        </row>
        <row r="19">
          <cell r="A19" t="str">
            <v>B1</v>
          </cell>
          <cell r="B19">
            <v>6.4044069787920252E-2</v>
          </cell>
          <cell r="C19" t="str">
            <v>B1</v>
          </cell>
          <cell r="D19">
            <v>7.6175000000000007E-2</v>
          </cell>
          <cell r="G19">
            <v>0.1280881395758405</v>
          </cell>
          <cell r="H19" t="str">
            <v>B1</v>
          </cell>
          <cell r="M19">
            <v>14</v>
          </cell>
          <cell r="N19" t="str">
            <v>B1</v>
          </cell>
          <cell r="O19">
            <v>14</v>
          </cell>
          <cell r="Q19">
            <v>0.17</v>
          </cell>
          <cell r="R19">
            <v>0.15</v>
          </cell>
        </row>
        <row r="20">
          <cell r="A20" t="str">
            <v>B2</v>
          </cell>
          <cell r="B20">
            <v>8.7153830237115801E-2</v>
          </cell>
          <cell r="C20" t="str">
            <v>B2</v>
          </cell>
          <cell r="D20">
            <v>9.9714999999999998E-2</v>
          </cell>
          <cell r="G20">
            <v>0.1743076604742316</v>
          </cell>
          <cell r="H20" t="str">
            <v>B2</v>
          </cell>
          <cell r="M20">
            <v>15</v>
          </cell>
          <cell r="N20" t="str">
            <v>B2</v>
          </cell>
          <cell r="O20">
            <v>15</v>
          </cell>
          <cell r="Q20">
            <v>0.18</v>
          </cell>
          <cell r="R20">
            <v>0.16</v>
          </cell>
        </row>
        <row r="21">
          <cell r="A21" t="str">
            <v>B3</v>
          </cell>
          <cell r="B21">
            <v>0.11482298245560424</v>
          </cell>
          <cell r="C21" t="str">
            <v>B3</v>
          </cell>
          <cell r="D21">
            <v>0.13222</v>
          </cell>
          <cell r="G21">
            <v>0.22964596491120848</v>
          </cell>
          <cell r="H21" t="str">
            <v>B3</v>
          </cell>
          <cell r="M21">
            <v>16</v>
          </cell>
          <cell r="N21" t="str">
            <v>B3</v>
          </cell>
          <cell r="O21">
            <v>16</v>
          </cell>
          <cell r="Q21">
            <v>0.19</v>
          </cell>
          <cell r="R21">
            <v>0.17</v>
          </cell>
        </row>
        <row r="22">
          <cell r="A22" t="str">
            <v>Caa1</v>
          </cell>
          <cell r="B22">
            <v>0.15368470151579824</v>
          </cell>
          <cell r="C22" t="str">
            <v>Caa1</v>
          </cell>
          <cell r="D22">
            <v>0.17863399999999999</v>
          </cell>
          <cell r="G22">
            <v>0.30736940303159649</v>
          </cell>
          <cell r="H22" t="str">
            <v>Caa1</v>
          </cell>
          <cell r="M22">
            <v>17</v>
          </cell>
          <cell r="N22" t="str">
            <v>Caa1</v>
          </cell>
          <cell r="O22">
            <v>17</v>
          </cell>
          <cell r="Q22">
            <v>0.2</v>
          </cell>
          <cell r="R22">
            <v>0.17</v>
          </cell>
        </row>
        <row r="23">
          <cell r="A23" t="str">
            <v>Caa2</v>
          </cell>
          <cell r="B23">
            <v>0.20763316103166179</v>
          </cell>
          <cell r="C23" t="str">
            <v>Caa2</v>
          </cell>
          <cell r="D23">
            <v>0.24134</v>
          </cell>
          <cell r="G23">
            <v>0.41526632206332359</v>
          </cell>
          <cell r="H23" t="str">
            <v>Caa2</v>
          </cell>
          <cell r="M23">
            <v>18</v>
          </cell>
          <cell r="N23" t="str">
            <v>Caa2</v>
          </cell>
          <cell r="O23">
            <v>18</v>
          </cell>
          <cell r="Q23">
            <v>0.21</v>
          </cell>
          <cell r="R23">
            <v>0.18</v>
          </cell>
        </row>
        <row r="24">
          <cell r="A24" t="str">
            <v>Caa3</v>
          </cell>
          <cell r="B24">
            <v>0.29652595761585526</v>
          </cell>
          <cell r="C24" t="str">
            <v>Caa3</v>
          </cell>
          <cell r="D24">
            <v>0.36433100000000002</v>
          </cell>
          <cell r="G24">
            <v>0.59305191523171052</v>
          </cell>
          <cell r="H24" t="str">
            <v>Caa3</v>
          </cell>
          <cell r="M24">
            <v>19</v>
          </cell>
          <cell r="N24" t="str">
            <v>Caa3</v>
          </cell>
          <cell r="O24">
            <v>19</v>
          </cell>
          <cell r="Q24">
            <v>0.22</v>
          </cell>
          <cell r="R24">
            <v>0.19</v>
          </cell>
        </row>
        <row r="25">
          <cell r="A25" t="str">
            <v>Ca</v>
          </cell>
          <cell r="B25">
            <v>0.42680850506989665</v>
          </cell>
          <cell r="C25" t="str">
            <v>Ca</v>
          </cell>
          <cell r="D25">
            <v>0.5</v>
          </cell>
          <cell r="G25">
            <v>0.8536170101397933</v>
          </cell>
          <cell r="H25" t="str">
            <v>Ca</v>
          </cell>
          <cell r="M25">
            <v>20</v>
          </cell>
          <cell r="N25" t="str">
            <v>Ca</v>
          </cell>
          <cell r="O25">
            <v>20</v>
          </cell>
          <cell r="Q25">
            <v>0.23</v>
          </cell>
          <cell r="R25">
            <v>0.2</v>
          </cell>
        </row>
        <row r="26">
          <cell r="A26" t="str">
            <v>C</v>
          </cell>
          <cell r="B26">
            <v>0.70710678118654757</v>
          </cell>
          <cell r="C26" t="str">
            <v>C</v>
          </cell>
          <cell r="D26">
            <v>1</v>
          </cell>
          <cell r="G26">
            <v>1</v>
          </cell>
          <cell r="H26" t="str">
            <v>C</v>
          </cell>
          <cell r="M26">
            <v>21</v>
          </cell>
          <cell r="N26" t="str">
            <v>C</v>
          </cell>
          <cell r="O26">
            <v>21</v>
          </cell>
          <cell r="Q26">
            <v>0.24</v>
          </cell>
          <cell r="R26">
            <v>0.2</v>
          </cell>
        </row>
        <row r="27">
          <cell r="B27">
            <v>0.995</v>
          </cell>
          <cell r="C27" t="str">
            <v>D</v>
          </cell>
          <cell r="M27">
            <v>22</v>
          </cell>
          <cell r="N27" t="str">
            <v>D</v>
          </cell>
          <cell r="O27">
            <v>22</v>
          </cell>
          <cell r="Q27">
            <v>0.25</v>
          </cell>
          <cell r="R27">
            <v>0.21</v>
          </cell>
        </row>
        <row r="28">
          <cell r="Q28">
            <v>0.26</v>
          </cell>
          <cell r="R28">
            <v>0.22</v>
          </cell>
        </row>
        <row r="29">
          <cell r="Q29">
            <v>0.27</v>
          </cell>
          <cell r="R29">
            <v>0.22</v>
          </cell>
        </row>
        <row r="30">
          <cell r="Q30">
            <v>0.28000000000000003</v>
          </cell>
          <cell r="R30">
            <v>0.23</v>
          </cell>
        </row>
        <row r="31">
          <cell r="Q31">
            <v>0.28999999999999998</v>
          </cell>
          <cell r="R31">
            <v>0.24</v>
          </cell>
        </row>
        <row r="32">
          <cell r="A32" t="str">
            <v>Aaa</v>
          </cell>
          <cell r="B32">
            <v>0</v>
          </cell>
          <cell r="C32" t="str">
            <v>Aaa</v>
          </cell>
          <cell r="D32">
            <v>1</v>
          </cell>
          <cell r="E32" t="str">
            <v>Aaa</v>
          </cell>
          <cell r="F32">
            <v>2.7500000000000001E-7</v>
          </cell>
          <cell r="G32">
            <v>1.1000000000000001E-6</v>
          </cell>
          <cell r="H32">
            <v>3.8500000000000004E-6</v>
          </cell>
          <cell r="I32">
            <v>9.9000000000000018E-6</v>
          </cell>
          <cell r="J32" t="str">
            <v>Aaa</v>
          </cell>
          <cell r="K32">
            <v>2.7500000000000001E-7</v>
          </cell>
          <cell r="L32">
            <v>8.2500000000000004E-7</v>
          </cell>
          <cell r="M32">
            <v>2.7500000000000004E-6</v>
          </cell>
          <cell r="N32">
            <v>6.0500000000000014E-6</v>
          </cell>
          <cell r="Q32">
            <v>0.3</v>
          </cell>
          <cell r="R32">
            <v>0.24</v>
          </cell>
        </row>
        <row r="33">
          <cell r="A33" t="str">
            <v>Aa1</v>
          </cell>
          <cell r="B33">
            <v>1</v>
          </cell>
          <cell r="C33" t="str">
            <v>Aaa</v>
          </cell>
          <cell r="D33">
            <v>1</v>
          </cell>
          <cell r="E33" t="str">
            <v>Aa1</v>
          </cell>
          <cell r="F33">
            <v>3.1350000000000001E-6</v>
          </cell>
          <cell r="G33">
            <v>1.6500000000000001E-5</v>
          </cell>
          <cell r="H33">
            <v>5.5000000000000009E-5</v>
          </cell>
          <cell r="I33">
            <v>1.1550000000000002E-4</v>
          </cell>
          <cell r="J33" t="str">
            <v>Aa1</v>
          </cell>
          <cell r="K33">
            <v>3.1350000000000001E-6</v>
          </cell>
          <cell r="L33">
            <v>1.3365000000000002E-5</v>
          </cell>
          <cell r="M33">
            <v>3.8500000000000007E-5</v>
          </cell>
          <cell r="N33">
            <v>6.0500000000000007E-5</v>
          </cell>
          <cell r="Q33">
            <v>0.31</v>
          </cell>
          <cell r="R33">
            <v>0.24</v>
          </cell>
        </row>
        <row r="34">
          <cell r="A34" t="str">
            <v>Aa2</v>
          </cell>
          <cell r="B34">
            <v>2</v>
          </cell>
          <cell r="C34" t="str">
            <v>Aaa</v>
          </cell>
          <cell r="D34">
            <v>1</v>
          </cell>
          <cell r="E34" t="str">
            <v>Aa2</v>
          </cell>
          <cell r="F34">
            <v>7.4800000000000004E-6</v>
          </cell>
          <cell r="G34">
            <v>4.4000000000000006E-5</v>
          </cell>
          <cell r="H34">
            <v>1.4300000000000001E-4</v>
          </cell>
          <cell r="I34">
            <v>2.5849999999999999E-4</v>
          </cell>
          <cell r="J34" t="str">
            <v>Aa2</v>
          </cell>
          <cell r="K34">
            <v>7.4800000000000004E-6</v>
          </cell>
          <cell r="L34">
            <v>3.6520000000000003E-5</v>
          </cell>
          <cell r="M34">
            <v>9.8999999999999994E-5</v>
          </cell>
          <cell r="N34">
            <v>1.1549999999999999E-4</v>
          </cell>
          <cell r="Q34">
            <v>0.32</v>
          </cell>
          <cell r="R34">
            <v>0.25</v>
          </cell>
        </row>
        <row r="35">
          <cell r="A35" t="str">
            <v>Aa3</v>
          </cell>
          <cell r="B35">
            <v>3</v>
          </cell>
          <cell r="C35" t="str">
            <v>Aaa</v>
          </cell>
          <cell r="D35">
            <v>1</v>
          </cell>
          <cell r="E35" t="str">
            <v>Aa3</v>
          </cell>
          <cell r="F35">
            <v>1.6610000000000002E-5</v>
          </cell>
          <cell r="G35">
            <v>1.0450000000000002E-4</v>
          </cell>
          <cell r="H35">
            <v>3.2450000000000003E-4</v>
          </cell>
          <cell r="I35">
            <v>5.5550000000000011E-4</v>
          </cell>
          <cell r="J35" t="str">
            <v>Aa3</v>
          </cell>
          <cell r="K35">
            <v>1.6610000000000002E-5</v>
          </cell>
          <cell r="L35">
            <v>8.7890000000000014E-5</v>
          </cell>
          <cell r="M35">
            <v>2.2000000000000001E-4</v>
          </cell>
          <cell r="N35">
            <v>2.3100000000000009E-4</v>
          </cell>
          <cell r="Q35">
            <v>0.33</v>
          </cell>
          <cell r="R35">
            <v>0.25</v>
          </cell>
        </row>
        <row r="36">
          <cell r="A36" t="str">
            <v>A1</v>
          </cell>
          <cell r="B36">
            <v>3</v>
          </cell>
          <cell r="C36" t="str">
            <v>Aa1</v>
          </cell>
          <cell r="D36">
            <v>2</v>
          </cell>
          <cell r="E36" t="str">
            <v>A1</v>
          </cell>
          <cell r="F36">
            <v>3.1955000000000002E-5</v>
          </cell>
          <cell r="G36">
            <v>2.0350000000000001E-4</v>
          </cell>
          <cell r="H36">
            <v>6.4350000000000008E-4</v>
          </cell>
          <cell r="I36">
            <v>1.0395000000000001E-3</v>
          </cell>
          <cell r="J36" t="str">
            <v>A1</v>
          </cell>
          <cell r="K36">
            <v>3.1955000000000002E-5</v>
          </cell>
          <cell r="L36">
            <v>1.71545E-4</v>
          </cell>
          <cell r="M36">
            <v>4.4000000000000007E-4</v>
          </cell>
          <cell r="N36">
            <v>3.9599999999999998E-4</v>
          </cell>
          <cell r="Q36">
            <v>0.34</v>
          </cell>
          <cell r="R36">
            <v>0.26</v>
          </cell>
        </row>
        <row r="37">
          <cell r="A37" t="str">
            <v>A2</v>
          </cell>
          <cell r="B37">
            <v>3</v>
          </cell>
          <cell r="C37" t="str">
            <v>Aa2</v>
          </cell>
          <cell r="D37">
            <v>3</v>
          </cell>
          <cell r="E37" t="str">
            <v>A2</v>
          </cell>
          <cell r="F37">
            <v>5.9785000000000004E-5</v>
          </cell>
          <cell r="G37">
            <v>3.8500000000000003E-4</v>
          </cell>
          <cell r="H37">
            <v>1.2210000000000003E-3</v>
          </cell>
          <cell r="I37">
            <v>1.8975000000000001E-3</v>
          </cell>
          <cell r="J37" t="str">
            <v>A2</v>
          </cell>
          <cell r="K37">
            <v>5.9785000000000004E-5</v>
          </cell>
          <cell r="L37">
            <v>3.2521500000000001E-4</v>
          </cell>
          <cell r="M37">
            <v>8.3600000000000026E-4</v>
          </cell>
          <cell r="N37">
            <v>6.764999999999998E-4</v>
          </cell>
          <cell r="Q37">
            <v>0.35</v>
          </cell>
          <cell r="R37">
            <v>0.26</v>
          </cell>
        </row>
        <row r="38">
          <cell r="A38" t="str">
            <v>A3</v>
          </cell>
          <cell r="B38">
            <v>3</v>
          </cell>
          <cell r="C38" t="str">
            <v>Aa3</v>
          </cell>
          <cell r="D38">
            <v>4</v>
          </cell>
          <cell r="E38" t="str">
            <v>A3</v>
          </cell>
          <cell r="F38">
            <v>2.1367500000000003E-4</v>
          </cell>
          <cell r="G38">
            <v>8.250000000000001E-4</v>
          </cell>
          <cell r="H38">
            <v>1.98E-3</v>
          </cell>
          <cell r="I38">
            <v>2.9700000000000004E-3</v>
          </cell>
          <cell r="J38" t="str">
            <v>A3</v>
          </cell>
          <cell r="K38">
            <v>2.1367500000000003E-4</v>
          </cell>
          <cell r="L38">
            <v>6.1132500000000002E-4</v>
          </cell>
          <cell r="M38">
            <v>1.1549999999999998E-3</v>
          </cell>
          <cell r="N38">
            <v>9.9000000000000043E-4</v>
          </cell>
          <cell r="Q38">
            <v>0.36</v>
          </cell>
          <cell r="R38">
            <v>0.26</v>
          </cell>
        </row>
        <row r="39">
          <cell r="A39" t="str">
            <v>Baa1</v>
          </cell>
          <cell r="B39">
            <v>3</v>
          </cell>
          <cell r="C39" t="str">
            <v>A1</v>
          </cell>
          <cell r="D39">
            <v>5</v>
          </cell>
          <cell r="E39" t="str">
            <v>Baa1</v>
          </cell>
          <cell r="F39">
            <v>4.95E-4</v>
          </cell>
          <cell r="G39">
            <v>1.5400000000000001E-3</v>
          </cell>
          <cell r="H39">
            <v>3.0800000000000003E-3</v>
          </cell>
          <cell r="I39">
            <v>4.5650000000000005E-3</v>
          </cell>
          <cell r="J39" t="str">
            <v>Baa1</v>
          </cell>
          <cell r="K39">
            <v>4.95E-4</v>
          </cell>
          <cell r="L39">
            <v>1.0450000000000001E-3</v>
          </cell>
          <cell r="M39">
            <v>1.5400000000000001E-3</v>
          </cell>
          <cell r="N39">
            <v>1.4850000000000002E-3</v>
          </cell>
          <cell r="Q39">
            <v>0.37</v>
          </cell>
          <cell r="R39">
            <v>0.26</v>
          </cell>
        </row>
        <row r="40">
          <cell r="A40" t="str">
            <v>Baa2</v>
          </cell>
          <cell r="B40">
            <v>3</v>
          </cell>
          <cell r="C40" t="str">
            <v>A2</v>
          </cell>
          <cell r="D40">
            <v>6</v>
          </cell>
          <cell r="E40" t="str">
            <v>Baa2</v>
          </cell>
          <cell r="F40">
            <v>9.3500000000000007E-4</v>
          </cell>
          <cell r="G40">
            <v>2.5850000000000005E-3</v>
          </cell>
          <cell r="H40">
            <v>4.5650000000000005E-3</v>
          </cell>
          <cell r="I40">
            <v>6.6000000000000008E-3</v>
          </cell>
          <cell r="J40" t="str">
            <v>Baa2</v>
          </cell>
          <cell r="K40">
            <v>9.3500000000000007E-4</v>
          </cell>
          <cell r="L40">
            <v>1.6500000000000004E-3</v>
          </cell>
          <cell r="M40">
            <v>1.98E-3</v>
          </cell>
          <cell r="N40">
            <v>2.0350000000000004E-3</v>
          </cell>
          <cell r="Q40">
            <v>0.38</v>
          </cell>
          <cell r="R40">
            <v>0.26</v>
          </cell>
        </row>
        <row r="41">
          <cell r="A41" t="str">
            <v>Baa3</v>
          </cell>
          <cell r="B41">
            <v>3</v>
          </cell>
          <cell r="C41" t="str">
            <v>A3</v>
          </cell>
          <cell r="D41">
            <v>7</v>
          </cell>
          <cell r="E41" t="str">
            <v>Baa3</v>
          </cell>
          <cell r="F41">
            <v>2.31E-3</v>
          </cell>
          <cell r="G41">
            <v>5.7750000000000006E-3</v>
          </cell>
          <cell r="H41">
            <v>9.4050000000000019E-3</v>
          </cell>
          <cell r="I41">
            <v>1.3090000000000003E-2</v>
          </cell>
          <cell r="J41" t="str">
            <v>Baa3</v>
          </cell>
          <cell r="K41">
            <v>2.31E-3</v>
          </cell>
          <cell r="L41">
            <v>3.4650000000000006E-3</v>
          </cell>
          <cell r="M41">
            <v>3.6300000000000013E-3</v>
          </cell>
          <cell r="N41">
            <v>3.6850000000000008E-3</v>
          </cell>
          <cell r="Q41">
            <v>0.39</v>
          </cell>
          <cell r="R41">
            <v>0.26</v>
          </cell>
        </row>
        <row r="42">
          <cell r="A42" t="str">
            <v>Ba1</v>
          </cell>
          <cell r="B42">
            <v>3</v>
          </cell>
          <cell r="C42" t="str">
            <v>Baa1</v>
          </cell>
          <cell r="D42">
            <v>8</v>
          </cell>
          <cell r="E42" t="str">
            <v>Ba1</v>
          </cell>
          <cell r="F42">
            <v>4.7850000000000002E-3</v>
          </cell>
          <cell r="G42">
            <v>1.111E-2</v>
          </cell>
          <cell r="H42">
            <v>1.7215000000000001E-2</v>
          </cell>
          <cell r="I42">
            <v>2.3100000000000002E-2</v>
          </cell>
          <cell r="J42" t="str">
            <v>Ba1</v>
          </cell>
          <cell r="K42">
            <v>4.7850000000000002E-3</v>
          </cell>
          <cell r="L42">
            <v>6.3249999999999999E-3</v>
          </cell>
          <cell r="M42">
            <v>6.1050000000000011E-3</v>
          </cell>
          <cell r="N42">
            <v>5.8850000000000013E-3</v>
          </cell>
          <cell r="Q42">
            <v>0.4</v>
          </cell>
          <cell r="R42">
            <v>0.26</v>
          </cell>
        </row>
        <row r="43">
          <cell r="A43" t="str">
            <v>Ba2</v>
          </cell>
          <cell r="B43">
            <v>3</v>
          </cell>
          <cell r="C43" t="str">
            <v>Baa2</v>
          </cell>
          <cell r="D43">
            <v>9</v>
          </cell>
          <cell r="E43" t="str">
            <v>Ba2</v>
          </cell>
          <cell r="F43">
            <v>8.5800000000000008E-3</v>
          </cell>
          <cell r="G43">
            <v>1.9085000000000001E-2</v>
          </cell>
          <cell r="H43">
            <v>2.8490000000000001E-2</v>
          </cell>
          <cell r="I43">
            <v>3.7400000000000003E-2</v>
          </cell>
          <cell r="J43" t="str">
            <v>Ba2</v>
          </cell>
          <cell r="K43">
            <v>8.5800000000000008E-3</v>
          </cell>
          <cell r="L43">
            <v>1.0505E-2</v>
          </cell>
          <cell r="M43">
            <v>9.4050000000000002E-3</v>
          </cell>
          <cell r="N43">
            <v>8.9100000000000013E-3</v>
          </cell>
          <cell r="Q43">
            <v>0.41</v>
          </cell>
          <cell r="R43">
            <v>0.26</v>
          </cell>
        </row>
        <row r="44">
          <cell r="A44" t="str">
            <v>Ba3</v>
          </cell>
          <cell r="B44">
            <v>3</v>
          </cell>
          <cell r="C44" t="str">
            <v>Baa3</v>
          </cell>
          <cell r="D44">
            <v>10</v>
          </cell>
          <cell r="E44" t="str">
            <v>Ba3</v>
          </cell>
          <cell r="F44">
            <v>1.5455000000000002E-2</v>
          </cell>
          <cell r="G44">
            <v>3.0305000000000006E-2</v>
          </cell>
          <cell r="H44">
            <v>4.3285000000000004E-2</v>
          </cell>
          <cell r="I44">
            <v>5.3845000000000004E-2</v>
          </cell>
          <cell r="J44" t="str">
            <v>Ba3</v>
          </cell>
          <cell r="K44">
            <v>1.5455000000000002E-2</v>
          </cell>
          <cell r="L44">
            <v>1.4850000000000004E-2</v>
          </cell>
          <cell r="M44">
            <v>1.2979999999999998E-2</v>
          </cell>
          <cell r="N44">
            <v>1.056E-2</v>
          </cell>
          <cell r="Q44">
            <v>0.42</v>
          </cell>
          <cell r="R44">
            <v>0.26</v>
          </cell>
        </row>
        <row r="45">
          <cell r="A45" t="str">
            <v>B1</v>
          </cell>
          <cell r="B45">
            <v>3</v>
          </cell>
          <cell r="C45" t="str">
            <v>Ba1</v>
          </cell>
          <cell r="D45">
            <v>11</v>
          </cell>
          <cell r="E45" t="str">
            <v>B1</v>
          </cell>
          <cell r="F45">
            <v>2.5740000000000002E-2</v>
          </cell>
          <cell r="G45">
            <v>4.6090000000000006E-2</v>
          </cell>
          <cell r="H45">
            <v>6.369000000000001E-2</v>
          </cell>
          <cell r="I45">
            <v>7.6175000000000007E-2</v>
          </cell>
          <cell r="J45" t="str">
            <v>B1</v>
          </cell>
          <cell r="K45">
            <v>2.5740000000000002E-2</v>
          </cell>
          <cell r="L45">
            <v>2.0350000000000004E-2</v>
          </cell>
          <cell r="M45">
            <v>1.7600000000000005E-2</v>
          </cell>
          <cell r="N45">
            <v>1.2484999999999996E-2</v>
          </cell>
          <cell r="Q45">
            <v>0.43</v>
          </cell>
          <cell r="R45">
            <v>0.26</v>
          </cell>
        </row>
        <row r="46">
          <cell r="A46" t="str">
            <v>B2</v>
          </cell>
          <cell r="B46">
            <v>3</v>
          </cell>
          <cell r="C46" t="str">
            <v>Ba2</v>
          </cell>
          <cell r="D46">
            <v>12</v>
          </cell>
          <cell r="E46" t="str">
            <v>B2</v>
          </cell>
          <cell r="F46">
            <v>3.9379999999999998E-2</v>
          </cell>
          <cell r="G46">
            <v>6.4185000000000006E-2</v>
          </cell>
          <cell r="H46">
            <v>8.5525000000000004E-2</v>
          </cell>
          <cell r="I46">
            <v>9.9714999999999998E-2</v>
          </cell>
          <cell r="J46" t="str">
            <v>B2</v>
          </cell>
          <cell r="K46">
            <v>3.9379999999999998E-2</v>
          </cell>
          <cell r="L46">
            <v>2.4805000000000008E-2</v>
          </cell>
          <cell r="M46">
            <v>2.1339999999999998E-2</v>
          </cell>
          <cell r="N46">
            <v>1.4189999999999994E-2</v>
          </cell>
          <cell r="Q46">
            <v>0.44</v>
          </cell>
          <cell r="R46">
            <v>0.26</v>
          </cell>
        </row>
        <row r="47">
          <cell r="A47" t="str">
            <v>B3</v>
          </cell>
          <cell r="B47">
            <v>3</v>
          </cell>
          <cell r="C47" t="str">
            <v>Ba3</v>
          </cell>
          <cell r="D47">
            <v>13</v>
          </cell>
          <cell r="E47" t="str">
            <v>B3</v>
          </cell>
          <cell r="F47">
            <v>6.3910000000000008E-2</v>
          </cell>
          <cell r="G47">
            <v>9.1355000000000006E-2</v>
          </cell>
          <cell r="H47">
            <v>0.115665</v>
          </cell>
          <cell r="I47">
            <v>0.13222</v>
          </cell>
          <cell r="J47" t="str">
            <v>B3</v>
          </cell>
          <cell r="K47">
            <v>6.3910000000000008E-2</v>
          </cell>
          <cell r="L47">
            <v>2.7444999999999997E-2</v>
          </cell>
          <cell r="M47">
            <v>2.4309999999999998E-2</v>
          </cell>
          <cell r="N47">
            <v>1.6555E-2</v>
          </cell>
          <cell r="Q47">
            <v>0.45</v>
          </cell>
          <cell r="R47">
            <v>0.26</v>
          </cell>
        </row>
        <row r="48">
          <cell r="A48" t="str">
            <v>Caa1</v>
          </cell>
          <cell r="B48">
            <v>3</v>
          </cell>
          <cell r="C48" t="str">
            <v>B1</v>
          </cell>
          <cell r="D48">
            <v>14</v>
          </cell>
          <cell r="E48" t="str">
            <v>Caa1</v>
          </cell>
          <cell r="F48">
            <v>9.5598797063561433E-2</v>
          </cell>
          <cell r="G48">
            <v>0.12778773904408827</v>
          </cell>
          <cell r="H48">
            <v>0.15751235665813651</v>
          </cell>
          <cell r="I48">
            <v>0.17863363289145751</v>
          </cell>
          <cell r="J48" t="str">
            <v>Caa1</v>
          </cell>
          <cell r="K48">
            <v>9.5598797063561433E-2</v>
          </cell>
          <cell r="L48">
            <v>3.2188941980526839E-2</v>
          </cell>
          <cell r="M48">
            <v>2.9724617614048238E-2</v>
          </cell>
          <cell r="N48">
            <v>2.1121276233320996E-2</v>
          </cell>
          <cell r="Q48">
            <v>0.46</v>
          </cell>
          <cell r="R48">
            <v>0.26</v>
          </cell>
        </row>
        <row r="49">
          <cell r="A49" t="str">
            <v>Caa2</v>
          </cell>
          <cell r="B49">
            <v>4</v>
          </cell>
          <cell r="C49" t="str">
            <v>B1</v>
          </cell>
          <cell r="D49">
            <v>14</v>
          </cell>
          <cell r="E49" t="str">
            <v>Caa2</v>
          </cell>
          <cell r="F49">
            <v>0.14300000000000002</v>
          </cell>
          <cell r="G49">
            <v>0.17874999999999999</v>
          </cell>
          <cell r="H49">
            <v>0.21450000000000002</v>
          </cell>
          <cell r="I49">
            <v>0.24134000000000003</v>
          </cell>
          <cell r="J49" t="str">
            <v>Caa2</v>
          </cell>
          <cell r="K49">
            <v>0.14300000000000002</v>
          </cell>
          <cell r="L49">
            <v>3.5749999999999976E-2</v>
          </cell>
          <cell r="M49">
            <v>3.5750000000000032E-2</v>
          </cell>
          <cell r="N49">
            <v>2.6840000000000003E-2</v>
          </cell>
          <cell r="Q49">
            <v>0.47</v>
          </cell>
          <cell r="R49">
            <v>0.26</v>
          </cell>
        </row>
        <row r="50">
          <cell r="A50" t="str">
            <v>Caa3</v>
          </cell>
          <cell r="B50">
            <v>4</v>
          </cell>
          <cell r="C50" t="str">
            <v>B2</v>
          </cell>
          <cell r="D50">
            <v>15</v>
          </cell>
          <cell r="E50" t="str">
            <v>Caa3</v>
          </cell>
          <cell r="F50">
            <v>0.28044607324760323</v>
          </cell>
          <cell r="G50">
            <v>0.31354824190226299</v>
          </cell>
          <cell r="H50">
            <v>0.34347488991191194</v>
          </cell>
          <cell r="I50">
            <v>0.36433089355694231</v>
          </cell>
          <cell r="J50" t="str">
            <v>Caa3</v>
          </cell>
          <cell r="K50">
            <v>0.28044607324760323</v>
          </cell>
          <cell r="L50">
            <v>3.3102168654659758E-2</v>
          </cell>
          <cell r="M50">
            <v>2.9926648009648948E-2</v>
          </cell>
          <cell r="N50">
            <v>2.0856003645030374E-2</v>
          </cell>
          <cell r="Q50">
            <v>0.48</v>
          </cell>
          <cell r="R50">
            <v>0.26</v>
          </cell>
        </row>
        <row r="51">
          <cell r="A51" t="str">
            <v>Ca</v>
          </cell>
          <cell r="B51">
            <v>4</v>
          </cell>
          <cell r="C51" t="str">
            <v>B3</v>
          </cell>
          <cell r="D51">
            <v>16</v>
          </cell>
          <cell r="E51" t="str">
            <v>Ca</v>
          </cell>
          <cell r="F51">
            <v>0.5</v>
          </cell>
          <cell r="G51">
            <v>0.5</v>
          </cell>
          <cell r="H51">
            <v>0.5</v>
          </cell>
          <cell r="I51">
            <v>0.5</v>
          </cell>
          <cell r="J51" t="str">
            <v>Ca</v>
          </cell>
          <cell r="K51">
            <v>0.5</v>
          </cell>
          <cell r="L51">
            <v>0</v>
          </cell>
          <cell r="M51">
            <v>0</v>
          </cell>
          <cell r="N51">
            <v>0</v>
          </cell>
          <cell r="Q51">
            <v>0.49</v>
          </cell>
          <cell r="R51">
            <v>0.26</v>
          </cell>
        </row>
        <row r="52">
          <cell r="A52" t="str">
            <v>C</v>
          </cell>
          <cell r="B52">
            <v>4</v>
          </cell>
          <cell r="C52" t="str">
            <v>Caa1</v>
          </cell>
          <cell r="D52">
            <v>17</v>
          </cell>
          <cell r="E52" t="str">
            <v>C</v>
          </cell>
          <cell r="F52">
            <v>1</v>
          </cell>
          <cell r="G52">
            <v>1</v>
          </cell>
          <cell r="H52">
            <v>1</v>
          </cell>
          <cell r="I52">
            <v>1</v>
          </cell>
          <cell r="J52" t="str">
            <v>C</v>
          </cell>
          <cell r="K52">
            <v>1</v>
          </cell>
          <cell r="L52">
            <v>0</v>
          </cell>
          <cell r="M52">
            <v>0</v>
          </cell>
          <cell r="N52">
            <v>0</v>
          </cell>
          <cell r="Q52">
            <v>0.5</v>
          </cell>
          <cell r="R52">
            <v>0.26</v>
          </cell>
        </row>
        <row r="53">
          <cell r="Q53">
            <v>0.51</v>
          </cell>
          <cell r="R53">
            <v>0.26</v>
          </cell>
        </row>
        <row r="54">
          <cell r="Q54">
            <v>0.52</v>
          </cell>
          <cell r="R54">
            <v>0.26</v>
          </cell>
        </row>
        <row r="55">
          <cell r="Q55">
            <v>0.53</v>
          </cell>
          <cell r="R55">
            <v>0.26</v>
          </cell>
        </row>
        <row r="56">
          <cell r="Q56">
            <v>0.54</v>
          </cell>
          <cell r="R56">
            <v>0.26</v>
          </cell>
        </row>
        <row r="57">
          <cell r="Q57">
            <v>0.55000000000000004</v>
          </cell>
          <cell r="R57">
            <v>0.26</v>
          </cell>
        </row>
        <row r="58">
          <cell r="Q58">
            <v>0.56000000000000005</v>
          </cell>
          <cell r="R58">
            <v>0.26</v>
          </cell>
        </row>
        <row r="59">
          <cell r="Q59">
            <v>0.56999999999999995</v>
          </cell>
          <cell r="R59">
            <v>0.26</v>
          </cell>
        </row>
        <row r="60">
          <cell r="Q60">
            <v>0.57999999999999996</v>
          </cell>
          <cell r="R60">
            <v>0.26</v>
          </cell>
        </row>
        <row r="61">
          <cell r="Q61">
            <v>0.59</v>
          </cell>
          <cell r="R61">
            <v>0.26</v>
          </cell>
        </row>
        <row r="62">
          <cell r="Q62">
            <v>0.6</v>
          </cell>
          <cell r="R62">
            <v>0.26</v>
          </cell>
        </row>
        <row r="63">
          <cell r="Q63">
            <v>0.61</v>
          </cell>
          <cell r="R63">
            <v>0.26</v>
          </cell>
        </row>
        <row r="64">
          <cell r="Q64">
            <v>0.62</v>
          </cell>
          <cell r="R64">
            <v>0.26</v>
          </cell>
        </row>
        <row r="65">
          <cell r="Q65">
            <v>0.63</v>
          </cell>
          <cell r="R65">
            <v>0.26</v>
          </cell>
        </row>
        <row r="66">
          <cell r="Q66">
            <v>0.64</v>
          </cell>
          <cell r="R66">
            <v>0.26</v>
          </cell>
        </row>
        <row r="67">
          <cell r="Q67">
            <v>0.65</v>
          </cell>
          <cell r="R67">
            <v>0.26</v>
          </cell>
        </row>
        <row r="68">
          <cell r="Q68">
            <v>0.66</v>
          </cell>
          <cell r="R68">
            <v>0.26</v>
          </cell>
        </row>
        <row r="69">
          <cell r="Q69">
            <v>0.67</v>
          </cell>
          <cell r="R69">
            <v>0.26</v>
          </cell>
        </row>
        <row r="70">
          <cell r="Q70">
            <v>0.68</v>
          </cell>
          <cell r="R70">
            <v>0.26</v>
          </cell>
        </row>
        <row r="71">
          <cell r="Q71">
            <v>0.69</v>
          </cell>
          <cell r="R71">
            <v>0.26</v>
          </cell>
        </row>
        <row r="72">
          <cell r="Q72">
            <v>0.7</v>
          </cell>
          <cell r="R72">
            <v>0.26</v>
          </cell>
        </row>
        <row r="73">
          <cell r="Q73">
            <v>0.71</v>
          </cell>
          <cell r="R73">
            <v>0.26</v>
          </cell>
        </row>
        <row r="74">
          <cell r="Q74">
            <v>0.72</v>
          </cell>
          <cell r="R74">
            <v>0.26</v>
          </cell>
        </row>
        <row r="75">
          <cell r="Q75">
            <v>0.73</v>
          </cell>
          <cell r="R75">
            <v>0.26</v>
          </cell>
        </row>
        <row r="76">
          <cell r="Q76">
            <v>0.74</v>
          </cell>
          <cell r="R76">
            <v>0.25</v>
          </cell>
        </row>
        <row r="77">
          <cell r="Q77">
            <v>0.75</v>
          </cell>
          <cell r="R77">
            <v>0.25</v>
          </cell>
        </row>
        <row r="78">
          <cell r="Q78">
            <v>0.76</v>
          </cell>
          <cell r="R78">
            <v>0.24</v>
          </cell>
        </row>
        <row r="79">
          <cell r="Q79">
            <v>0.77</v>
          </cell>
          <cell r="R79">
            <v>0.24</v>
          </cell>
        </row>
        <row r="80">
          <cell r="Q80">
            <v>0.78</v>
          </cell>
          <cell r="R80">
            <v>0.23</v>
          </cell>
        </row>
        <row r="81">
          <cell r="Q81">
            <v>0.79</v>
          </cell>
          <cell r="R81">
            <v>0.22</v>
          </cell>
        </row>
        <row r="82">
          <cell r="Q82">
            <v>0.8</v>
          </cell>
          <cell r="R82">
            <v>0.22</v>
          </cell>
        </row>
        <row r="83">
          <cell r="Q83">
            <v>0.81</v>
          </cell>
          <cell r="R83">
            <v>0.21</v>
          </cell>
        </row>
        <row r="84">
          <cell r="Q84">
            <v>0.82</v>
          </cell>
          <cell r="R84">
            <v>0.2</v>
          </cell>
        </row>
        <row r="85">
          <cell r="Q85">
            <v>0.83</v>
          </cell>
          <cell r="R85">
            <v>0.2</v>
          </cell>
        </row>
        <row r="86">
          <cell r="Q86">
            <v>0.84</v>
          </cell>
          <cell r="R86">
            <v>0.19</v>
          </cell>
        </row>
        <row r="87">
          <cell r="Q87">
            <v>0.85</v>
          </cell>
          <cell r="R87">
            <v>0.18</v>
          </cell>
        </row>
        <row r="88">
          <cell r="Q88">
            <v>0.86</v>
          </cell>
          <cell r="R88">
            <v>0.17</v>
          </cell>
        </row>
        <row r="89">
          <cell r="Q89">
            <v>0.87</v>
          </cell>
          <cell r="R89">
            <v>0.16</v>
          </cell>
        </row>
        <row r="90">
          <cell r="Q90">
            <v>0.88</v>
          </cell>
          <cell r="R90">
            <v>0.16</v>
          </cell>
        </row>
        <row r="91">
          <cell r="Q91">
            <v>0.89</v>
          </cell>
          <cell r="R91">
            <v>0.15</v>
          </cell>
        </row>
        <row r="92">
          <cell r="Q92">
            <v>0.9</v>
          </cell>
          <cell r="R92">
            <v>0.14000000000000001</v>
          </cell>
        </row>
        <row r="93">
          <cell r="Q93">
            <v>0.91</v>
          </cell>
          <cell r="R93">
            <v>0.13</v>
          </cell>
        </row>
        <row r="94">
          <cell r="Q94">
            <v>0.92</v>
          </cell>
          <cell r="R94">
            <v>0.12</v>
          </cell>
        </row>
        <row r="95">
          <cell r="Q95">
            <v>0.93</v>
          </cell>
          <cell r="R95">
            <v>0.11</v>
          </cell>
        </row>
        <row r="96">
          <cell r="Q96">
            <v>0.94</v>
          </cell>
          <cell r="R96">
            <v>0.1</v>
          </cell>
        </row>
        <row r="97">
          <cell r="Q97">
            <v>0.95</v>
          </cell>
          <cell r="R97">
            <v>0.09</v>
          </cell>
        </row>
        <row r="98">
          <cell r="Q98">
            <v>0.96</v>
          </cell>
          <cell r="R98">
            <v>0.08</v>
          </cell>
        </row>
        <row r="99">
          <cell r="Q99">
            <v>0.97</v>
          </cell>
          <cell r="R99">
            <v>7.0000000000000007E-2</v>
          </cell>
        </row>
        <row r="100">
          <cell r="Q100">
            <v>0.98</v>
          </cell>
          <cell r="R100">
            <v>0.05</v>
          </cell>
        </row>
        <row r="101">
          <cell r="Q101">
            <v>0.99</v>
          </cell>
          <cell r="R101">
            <v>0.04</v>
          </cell>
        </row>
        <row r="102">
          <cell r="Q102">
            <v>1</v>
          </cell>
          <cell r="R102">
            <v>0.04</v>
          </cell>
        </row>
      </sheetData>
      <sheetData sheetId="7"/>
      <sheetData sheetId="8"/>
      <sheetData sheetId="9">
        <row r="10">
          <cell r="B10" t="b">
            <v>0</v>
          </cell>
        </row>
        <row r="11">
          <cell r="B11" t="b">
            <v>0</v>
          </cell>
        </row>
        <row r="12">
          <cell r="B12" t="b">
            <v>0</v>
          </cell>
        </row>
      </sheetData>
      <sheetData sheetId="10">
        <row r="5">
          <cell r="B5">
            <v>1.2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>
            <v>1</v>
          </cell>
          <cell r="B13">
            <v>0.01</v>
          </cell>
          <cell r="C13">
            <v>5.0000000000000001E-3</v>
          </cell>
          <cell r="D13">
            <v>1.0939252172492539E-3</v>
          </cell>
          <cell r="E13">
            <v>1.0939252172492539E-3</v>
          </cell>
          <cell r="F13">
            <v>0</v>
          </cell>
          <cell r="G13">
            <v>5.4696260862462698E-6</v>
          </cell>
          <cell r="H13">
            <v>2.3237340390437565E-4</v>
          </cell>
          <cell r="I13">
            <v>2.7051123341686816E-4</v>
          </cell>
          <cell r="J13">
            <v>1.0939252172492539E-3</v>
          </cell>
          <cell r="K13">
            <v>5.4696260862462698E-6</v>
          </cell>
          <cell r="L13">
            <v>2.6803902635680674E-4</v>
          </cell>
        </row>
        <row r="14">
          <cell r="A14">
            <v>2</v>
          </cell>
          <cell r="B14">
            <v>0.02</v>
          </cell>
          <cell r="C14">
            <v>1.4999999999999999E-2</v>
          </cell>
          <cell r="D14">
            <v>3.4691757020038293E-3</v>
          </cell>
          <cell r="E14">
            <v>2.3752504847545756E-3</v>
          </cell>
          <cell r="F14">
            <v>0</v>
          </cell>
          <cell r="G14">
            <v>3.5628757271318635E-5</v>
          </cell>
          <cell r="H14">
            <v>4.8289747129983882E-4</v>
          </cell>
          <cell r="I14">
            <v>5.6397802848762895E-4</v>
          </cell>
          <cell r="J14">
            <v>2.3752504847545756E-3</v>
          </cell>
          <cell r="K14">
            <v>3.5628757271318635E-5</v>
          </cell>
          <cell r="L14">
            <v>5.587182952770509E-4</v>
          </cell>
        </row>
        <row r="15">
          <cell r="A15">
            <v>3</v>
          </cell>
          <cell r="B15">
            <v>0.03</v>
          </cell>
          <cell r="C15">
            <v>2.5000000000000001E-2</v>
          </cell>
          <cell r="D15">
            <v>6.7945318372847029E-3</v>
          </cell>
          <cell r="E15">
            <v>3.3253561352808735E-3</v>
          </cell>
          <cell r="F15">
            <v>0</v>
          </cell>
          <cell r="G15">
            <v>8.3133903382021849E-5</v>
          </cell>
          <cell r="H15">
            <v>6.4640255946815889E-4</v>
          </cell>
          <cell r="I15">
            <v>7.5749564465341578E-4</v>
          </cell>
          <cell r="J15">
            <v>3.3253561352808735E-3</v>
          </cell>
          <cell r="K15">
            <v>8.3133903382021849E-5</v>
          </cell>
          <cell r="L15">
            <v>7.502834780236463E-4</v>
          </cell>
        </row>
        <row r="16">
          <cell r="A16">
            <v>4</v>
          </cell>
          <cell r="B16">
            <v>0.04</v>
          </cell>
          <cell r="C16">
            <v>3.5000000000000003E-2</v>
          </cell>
          <cell r="D16">
            <v>1.0924201331936187E-2</v>
          </cell>
          <cell r="E16">
            <v>4.1296694946514837E-3</v>
          </cell>
          <cell r="F16">
            <v>0</v>
          </cell>
          <cell r="G16">
            <v>1.4453843231280195E-4</v>
          </cell>
          <cell r="H16">
            <v>7.6674797007997481E-4</v>
          </cell>
          <cell r="I16">
            <v>9.0170627149591532E-4</v>
          </cell>
          <cell r="J16">
            <v>4.1296694946514837E-3</v>
          </cell>
          <cell r="K16">
            <v>1.4453843231280195E-4</v>
          </cell>
          <cell r="L16">
            <v>8.9293778648211024E-4</v>
          </cell>
        </row>
        <row r="17">
          <cell r="A17">
            <v>5</v>
          </cell>
          <cell r="B17">
            <v>0.05</v>
          </cell>
          <cell r="C17">
            <v>4.4999999999999998E-2</v>
          </cell>
          <cell r="D17">
            <v>1.5763487241933966E-2</v>
          </cell>
          <cell r="E17">
            <v>4.839285909997779E-3</v>
          </cell>
          <cell r="F17">
            <v>0</v>
          </cell>
          <cell r="G17">
            <v>2.1776786594990003E-4</v>
          </cell>
          <cell r="H17">
            <v>8.572808296186782E-4</v>
          </cell>
          <cell r="I17">
            <v>1.0119079394624456E-3</v>
          </cell>
          <cell r="J17">
            <v>4.839285909997779E-3</v>
          </cell>
          <cell r="K17">
            <v>2.1776786594990003E-4</v>
          </cell>
          <cell r="L17">
            <v>1.0018531655185438E-3</v>
          </cell>
        </row>
        <row r="18">
          <cell r="A18">
            <v>6</v>
          </cell>
          <cell r="B18">
            <v>0.06</v>
          </cell>
          <cell r="C18">
            <v>5.5E-2</v>
          </cell>
          <cell r="D18">
            <v>2.1242278894702923E-2</v>
          </cell>
          <cell r="E18">
            <v>5.4787916527689572E-3</v>
          </cell>
          <cell r="F18">
            <v>0</v>
          </cell>
          <cell r="G18">
            <v>3.0133354090229267E-4</v>
          </cell>
          <cell r="H18">
            <v>9.2499770949100652E-4</v>
          </cell>
          <cell r="I18">
            <v>1.0960716549074821E-3</v>
          </cell>
          <cell r="J18">
            <v>5.4787916527689572E-3</v>
          </cell>
          <cell r="K18">
            <v>3.0133354090229267E-4</v>
          </cell>
          <cell r="L18">
            <v>1.0849377170409609E-3</v>
          </cell>
        </row>
        <row r="19">
          <cell r="A19">
            <v>7</v>
          </cell>
          <cell r="B19">
            <v>7.0000000000000007E-2</v>
          </cell>
          <cell r="C19">
            <v>6.5000000000000002E-2</v>
          </cell>
          <cell r="D19">
            <v>2.7304845598886254E-2</v>
          </cell>
          <cell r="E19">
            <v>6.0625667041833316E-3</v>
          </cell>
          <cell r="F19">
            <v>0</v>
          </cell>
          <cell r="G19">
            <v>3.9406683577191656E-4</v>
          </cell>
          <cell r="H19">
            <v>9.7434289492993452E-4</v>
          </cell>
          <cell r="I19">
            <v>1.1592333099476792E-3</v>
          </cell>
          <cell r="J19">
            <v>6.0625667041833316E-3</v>
          </cell>
          <cell r="K19">
            <v>3.9406683577191656E-4</v>
          </cell>
          <cell r="L19">
            <v>1.1471891846005923E-3</v>
          </cell>
        </row>
        <row r="20">
          <cell r="A20">
            <v>8</v>
          </cell>
          <cell r="B20">
            <v>0.08</v>
          </cell>
          <cell r="C20">
            <v>7.5000000000000011E-2</v>
          </cell>
          <cell r="D20">
            <v>3.390485004268886E-2</v>
          </cell>
          <cell r="E20">
            <v>6.6000044438026054E-3</v>
          </cell>
          <cell r="F20">
            <v>0</v>
          </cell>
          <cell r="G20">
            <v>4.9500033328519545E-4</v>
          </cell>
          <cell r="H20">
            <v>1.0084591680463901E-3</v>
          </cell>
          <cell r="I20">
            <v>1.204936988118068E-3</v>
          </cell>
          <cell r="J20">
            <v>6.6000044438026054E-3</v>
          </cell>
          <cell r="K20">
            <v>4.9500033328519545E-4</v>
          </cell>
          <cell r="L20">
            <v>1.1921258026634425E-3</v>
          </cell>
        </row>
        <row r="21">
          <cell r="A21">
            <v>9</v>
          </cell>
          <cell r="B21">
            <v>0.09</v>
          </cell>
          <cell r="C21">
            <v>8.4999999999999992E-2</v>
          </cell>
          <cell r="D21">
            <v>4.1002552282832325E-2</v>
          </cell>
          <cell r="E21">
            <v>7.097702240143465E-3</v>
          </cell>
          <cell r="F21">
            <v>0</v>
          </cell>
          <cell r="G21">
            <v>6.0330469041219447E-4</v>
          </cell>
          <cell r="H21">
            <v>1.0297268053459856E-3</v>
          </cell>
          <cell r="I21">
            <v>1.2358557241306238E-3</v>
          </cell>
          <cell r="J21">
            <v>7.097702240143465E-3</v>
          </cell>
          <cell r="K21">
            <v>6.0330469041219447E-4</v>
          </cell>
          <cell r="L21">
            <v>1.2224017683103855E-3</v>
          </cell>
        </row>
        <row r="22">
          <cell r="A22">
            <v>10</v>
          </cell>
          <cell r="B22">
            <v>0.1</v>
          </cell>
          <cell r="C22">
            <v>9.5000000000000001E-2</v>
          </cell>
          <cell r="D22">
            <v>4.8563091390593276E-2</v>
          </cell>
          <cell r="E22">
            <v>7.560539107760951E-3</v>
          </cell>
          <cell r="F22">
            <v>0</v>
          </cell>
          <cell r="G22">
            <v>7.1825121523729038E-4</v>
          </cell>
          <cell r="H22">
            <v>1.0400357080140382E-3</v>
          </cell>
          <cell r="I22">
            <v>1.2541043202399012E-3</v>
          </cell>
          <cell r="J22">
            <v>7.560539107760951E-3</v>
          </cell>
          <cell r="K22">
            <v>7.1825121523729038E-4</v>
          </cell>
          <cell r="L22">
            <v>1.2401174271522335E-3</v>
          </cell>
        </row>
        <row r="23">
          <cell r="A23">
            <v>11</v>
          </cell>
          <cell r="B23">
            <v>0.11</v>
          </cell>
          <cell r="C23">
            <v>0.10500000000000001</v>
          </cell>
          <cell r="D23">
            <v>5.6555357258660996E-2</v>
          </cell>
          <cell r="E23">
            <v>7.9922658680677203E-3</v>
          </cell>
          <cell r="F23">
            <v>0</v>
          </cell>
          <cell r="G23">
            <v>8.3918791614711068E-4</v>
          </cell>
          <cell r="H23">
            <v>1.0409383343275491E-3</v>
          </cell>
          <cell r="I23">
            <v>1.2614148112477829E-3</v>
          </cell>
          <cell r="J23">
            <v>7.9922658680677203E-3</v>
          </cell>
          <cell r="K23">
            <v>8.3918791614711068E-4</v>
          </cell>
          <cell r="L23">
            <v>1.2469932820670636E-3</v>
          </cell>
        </row>
        <row r="24">
          <cell r="A24">
            <v>12</v>
          </cell>
          <cell r="B24">
            <v>0.12</v>
          </cell>
          <cell r="C24">
            <v>0.11499999999999999</v>
          </cell>
          <cell r="D24">
            <v>6.4951211815390167E-2</v>
          </cell>
          <cell r="E24">
            <v>8.3958545567291709E-3</v>
          </cell>
          <cell r="F24">
            <v>0</v>
          </cell>
          <cell r="G24">
            <v>9.6552327402385453E-4</v>
          </cell>
          <cell r="H24">
            <v>1.0337426301143555E-3</v>
          </cell>
          <cell r="I24">
            <v>1.259242884493057E-3</v>
          </cell>
          <cell r="J24">
            <v>8.3958545567291709E-3</v>
          </cell>
          <cell r="K24">
            <v>9.6552327402385453E-4</v>
          </cell>
          <cell r="L24">
            <v>1.2444755416730219E-3</v>
          </cell>
        </row>
        <row r="25">
          <cell r="A25">
            <v>13</v>
          </cell>
          <cell r="B25">
            <v>0.13</v>
          </cell>
          <cell r="C25">
            <v>0.125</v>
          </cell>
          <cell r="D25">
            <v>7.3724929886911539E-2</v>
          </cell>
          <cell r="E25">
            <v>8.773718071521372E-3</v>
          </cell>
          <cell r="F25">
            <v>0</v>
          </cell>
          <cell r="G25">
            <v>1.0967147589401715E-3</v>
          </cell>
          <cell r="H25">
            <v>1.019571992722569E-3</v>
          </cell>
          <cell r="I25">
            <v>1.2488364170336658E-3</v>
          </cell>
          <cell r="J25">
            <v>8.773718071521372E-3</v>
          </cell>
          <cell r="K25">
            <v>1.0967147589401715E-3</v>
          </cell>
          <cell r="L25">
            <v>1.233804103809566E-3</v>
          </cell>
        </row>
        <row r="26">
          <cell r="A26">
            <v>14</v>
          </cell>
          <cell r="B26">
            <v>0.14000000000000001</v>
          </cell>
          <cell r="C26">
            <v>0.13500000000000001</v>
          </cell>
          <cell r="D26">
            <v>8.2852784745514496E-2</v>
          </cell>
          <cell r="E26">
            <v>9.1278548586029573E-3</v>
          </cell>
          <cell r="F26">
            <v>0</v>
          </cell>
          <cell r="G26">
            <v>1.2322604059113993E-3</v>
          </cell>
          <cell r="H26">
            <v>9.9940583775203992E-4</v>
          </cell>
          <cell r="I26">
            <v>1.2312817522992544E-3</v>
          </cell>
          <cell r="J26">
            <v>9.1278548586029573E-3</v>
          </cell>
          <cell r="K26">
            <v>1.2322604059113993E-3</v>
          </cell>
          <cell r="L26">
            <v>1.2160584635392757E-3</v>
          </cell>
        </row>
        <row r="27">
          <cell r="A27">
            <v>15</v>
          </cell>
          <cell r="B27">
            <v>0.15</v>
          </cell>
          <cell r="C27">
            <v>0.14500000000000002</v>
          </cell>
          <cell r="D27">
            <v>9.2312732762352884E-2</v>
          </cell>
          <cell r="E27">
            <v>9.4599480168383876E-3</v>
          </cell>
          <cell r="F27">
            <v>0</v>
          </cell>
          <cell r="G27">
            <v>1.3716924624415665E-3</v>
          </cell>
          <cell r="H27">
            <v>9.7410813645966421E-4</v>
          </cell>
          <cell r="I27">
            <v>1.207536190930206E-3</v>
          </cell>
          <cell r="J27">
            <v>9.4599480168383876E-3</v>
          </cell>
          <cell r="K27">
            <v>1.3716924624415665E-3</v>
          </cell>
          <cell r="L27">
            <v>1.1921899488239694E-3</v>
          </cell>
        </row>
        <row r="28">
          <cell r="A28">
            <v>16</v>
          </cell>
          <cell r="B28">
            <v>0.16</v>
          </cell>
          <cell r="C28">
            <v>0.155</v>
          </cell>
          <cell r="D28">
            <v>0.10208416811174807</v>
          </cell>
          <cell r="E28">
            <v>9.7714353493951883E-3</v>
          </cell>
          <cell r="F28">
            <v>0</v>
          </cell>
          <cell r="G28">
            <v>1.5145724791562542E-3</v>
          </cell>
          <cell r="H28">
            <v>9.4444814499379363E-4</v>
          </cell>
          <cell r="I28">
            <v>1.1784515449870358E-3</v>
          </cell>
          <cell r="J28">
            <v>9.7714353493951883E-3</v>
          </cell>
          <cell r="K28">
            <v>1.5145724791562542E-3</v>
          </cell>
          <cell r="L28">
            <v>1.1630450924636814E-3</v>
          </cell>
        </row>
        <row r="29">
          <cell r="A29">
            <v>17</v>
          </cell>
          <cell r="B29">
            <v>0.17</v>
          </cell>
          <cell r="C29">
            <v>0.16500000000000001</v>
          </cell>
          <cell r="D29">
            <v>0.11214772835220774</v>
          </cell>
          <cell r="E29">
            <v>1.0063560240459665E-2</v>
          </cell>
          <cell r="F29">
            <v>0</v>
          </cell>
          <cell r="G29">
            <v>1.6604874396758448E-3</v>
          </cell>
          <cell r="H29">
            <v>9.111158801782662E-4</v>
          </cell>
          <cell r="I29">
            <v>1.144791687607031E-3</v>
          </cell>
          <cell r="J29">
            <v>1.0063560240459665E-2</v>
          </cell>
          <cell r="K29">
            <v>1.6604874396758448E-3</v>
          </cell>
          <cell r="L29">
            <v>1.1293830479875051E-3</v>
          </cell>
        </row>
        <row r="30">
          <cell r="A30">
            <v>18</v>
          </cell>
          <cell r="B30">
            <v>0.18</v>
          </cell>
          <cell r="C30">
            <v>0.17499999999999999</v>
          </cell>
          <cell r="D30">
            <v>0.1224851378186079</v>
          </cell>
          <cell r="E30">
            <v>1.033740946640016E-2</v>
          </cell>
          <cell r="F30">
            <v>0</v>
          </cell>
          <cell r="G30">
            <v>1.809046656620028E-3</v>
          </cell>
          <cell r="H30">
            <v>8.7473394734157166E-4</v>
          </cell>
          <cell r="I30">
            <v>1.10724593869215E-3</v>
          </cell>
          <cell r="J30">
            <v>1.033740946640016E-2</v>
          </cell>
          <cell r="K30">
            <v>1.809046656620028E-3</v>
          </cell>
          <cell r="L30">
            <v>1.0918888748904297E-3</v>
          </cell>
        </row>
        <row r="31">
          <cell r="A31">
            <v>19</v>
          </cell>
          <cell r="B31">
            <v>0.19</v>
          </cell>
          <cell r="C31">
            <v>0.185</v>
          </cell>
          <cell r="D31">
            <v>0.13307907968210858</v>
          </cell>
          <cell r="E31">
            <v>1.0593941863500683E-2</v>
          </cell>
          <cell r="F31">
            <v>0</v>
          </cell>
          <cell r="G31">
            <v>1.9598792447476266E-3</v>
          </cell>
          <cell r="H31">
            <v>8.3586676627820527E-4</v>
          </cell>
          <cell r="I31">
            <v>1.0664394846337539E-3</v>
          </cell>
          <cell r="J31">
            <v>1.0593941863500683E-2</v>
          </cell>
          <cell r="K31">
            <v>1.9598792447476266E-3</v>
          </cell>
          <cell r="L31">
            <v>1.0511838814077552E-3</v>
          </cell>
        </row>
        <row r="32">
          <cell r="A32">
            <v>20</v>
          </cell>
          <cell r="B32">
            <v>0.2</v>
          </cell>
          <cell r="C32">
            <v>0.19500000000000001</v>
          </cell>
          <cell r="D32">
            <v>0.14391309012846901</v>
          </cell>
          <cell r="E32">
            <v>1.0834010446360426E-2</v>
          </cell>
          <cell r="F32">
            <v>0</v>
          </cell>
          <cell r="G32">
            <v>2.1126320370402833E-3</v>
          </cell>
          <cell r="H32">
            <v>7.9502789767476234E-4</v>
          </cell>
          <cell r="I32">
            <v>1.0229416355544811E-3</v>
          </cell>
          <cell r="J32">
            <v>1.0834010446360426E-2</v>
          </cell>
          <cell r="K32">
            <v>2.1126320370402833E-3</v>
          </cell>
          <cell r="L32">
            <v>1.0078338217745597E-3</v>
          </cell>
        </row>
        <row r="33">
          <cell r="A33">
            <v>21</v>
          </cell>
          <cell r="B33">
            <v>0.21</v>
          </cell>
          <cell r="C33">
            <v>0.20500000000000002</v>
          </cell>
          <cell r="D33">
            <v>0.15497146986681465</v>
          </cell>
          <cell r="E33">
            <v>1.1058379738345642E-2</v>
          </cell>
          <cell r="F33">
            <v>0</v>
          </cell>
          <cell r="G33">
            <v>2.2669678463608568E-3</v>
          </cell>
          <cell r="H33">
            <v>7.5268595409198598E-4</v>
          </cell>
          <cell r="I33">
            <v>9.7727247329269665E-4</v>
          </cell>
          <cell r="J33">
            <v>1.1058379738345642E-2</v>
          </cell>
          <cell r="K33">
            <v>2.2669678463608568E-3</v>
          </cell>
          <cell r="L33">
            <v>9.6235549673138663E-4</v>
          </cell>
        </row>
        <row r="34">
          <cell r="A34">
            <v>22</v>
          </cell>
          <cell r="B34">
            <v>0.22</v>
          </cell>
          <cell r="C34">
            <v>0.215</v>
          </cell>
          <cell r="D34">
            <v>0.16623920940481285</v>
          </cell>
          <cell r="E34">
            <v>1.12677395379982E-2</v>
          </cell>
          <cell r="F34">
            <v>0</v>
          </cell>
          <cell r="G34">
            <v>2.4225640006696131E-3</v>
          </cell>
          <cell r="H34">
            <v>7.0926943696886149E-4</v>
          </cell>
          <cell r="I34">
            <v>9.2990827995097236E-4</v>
          </cell>
          <cell r="J34">
            <v>1.12677395379982E-2</v>
          </cell>
          <cell r="K34">
            <v>2.4225640006696131E-3</v>
          </cell>
          <cell r="L34">
            <v>9.1522214397573231E-4</v>
          </cell>
        </row>
        <row r="35">
          <cell r="A35">
            <v>23</v>
          </cell>
          <cell r="B35">
            <v>0.23</v>
          </cell>
          <cell r="C35">
            <v>0.22500000000000001</v>
          </cell>
          <cell r="D35">
            <v>0.1777019253942482</v>
          </cell>
          <cell r="E35">
            <v>1.1462715989435351E-2</v>
          </cell>
          <cell r="F35">
            <v>0</v>
          </cell>
          <cell r="G35">
            <v>2.5791110976229542E-3</v>
          </cell>
          <cell r="H35">
            <v>6.6517074549976801E-4</v>
          </cell>
          <cell r="I35">
            <v>8.8128602738034702E-4</v>
          </cell>
          <cell r="J35">
            <v>1.1462715989435351E-2</v>
          </cell>
          <cell r="K35">
            <v>2.5791110976229542E-3</v>
          </cell>
          <cell r="L35">
            <v>8.6686789670284328E-4</v>
          </cell>
        </row>
        <row r="36">
          <cell r="A36">
            <v>24</v>
          </cell>
          <cell r="B36">
            <v>0.24</v>
          </cell>
          <cell r="C36">
            <v>0.23499999999999999</v>
          </cell>
          <cell r="D36">
            <v>0.18934580597797987</v>
          </cell>
          <cell r="E36">
            <v>1.1643880583731669E-2</v>
          </cell>
          <cell r="F36">
            <v>0</v>
          </cell>
          <cell r="G36">
            <v>2.7363119371769423E-3</v>
          </cell>
          <cell r="H36">
            <v>6.207495376647237E-4</v>
          </cell>
          <cell r="I36">
            <v>8.3180713297858523E-4</v>
          </cell>
          <cell r="J36">
            <v>1.1643880583731669E-2</v>
          </cell>
          <cell r="K36">
            <v>2.7363119371769423E-3</v>
          </cell>
          <cell r="L36">
            <v>8.176915139943132E-4</v>
          </cell>
        </row>
        <row r="37">
          <cell r="A37">
            <v>25</v>
          </cell>
          <cell r="B37">
            <v>0.25</v>
          </cell>
          <cell r="C37">
            <v>0.245</v>
          </cell>
          <cell r="D37">
            <v>0.20115756352964426</v>
          </cell>
          <cell r="E37">
            <v>1.1811757551664387E-2</v>
          </cell>
          <cell r="F37">
            <v>0</v>
          </cell>
          <cell r="G37">
            <v>2.8938806001577748E-3</v>
          </cell>
          <cell r="H37">
            <v>5.7633557780445682E-4</v>
          </cell>
          <cell r="I37">
            <v>7.8184063474349562E-4</v>
          </cell>
          <cell r="J37">
            <v>1.1811757551664387E-2</v>
          </cell>
          <cell r="K37">
            <v>2.8938806001577748E-3</v>
          </cell>
          <cell r="L37">
            <v>7.6805953479869152E-4</v>
          </cell>
        </row>
        <row r="38">
          <cell r="A38">
            <v>26</v>
          </cell>
          <cell r="B38">
            <v>0.26</v>
          </cell>
          <cell r="C38">
            <v>0.255</v>
          </cell>
          <cell r="D38">
            <v>0.21312439352057608</v>
          </cell>
          <cell r="E38">
            <v>1.1966829990931821E-2</v>
          </cell>
          <cell r="F38">
            <v>0</v>
          </cell>
          <cell r="G38">
            <v>3.0515416476876145E-3</v>
          </cell>
          <cell r="H38">
            <v>5.3223117242700874E-4</v>
          </cell>
          <cell r="I38">
            <v>7.3172590118216743E-4</v>
          </cell>
          <cell r="J38">
            <v>1.1966829990931821E-2</v>
          </cell>
          <cell r="K38">
            <v>3.0515416476876145E-3</v>
          </cell>
          <cell r="L38">
            <v>7.1830897020735171E-4</v>
          </cell>
        </row>
        <row r="39">
          <cell r="A39">
            <v>27</v>
          </cell>
          <cell r="B39">
            <v>0.27</v>
          </cell>
          <cell r="C39">
            <v>0.26500000000000001</v>
          </cell>
          <cell r="D39">
            <v>0.2252339385075966</v>
          </cell>
          <cell r="E39">
            <v>1.2109544987020521E-2</v>
          </cell>
          <cell r="F39">
            <v>0</v>
          </cell>
          <cell r="G39">
            <v>3.209029421560438E-3</v>
          </cell>
          <cell r="H39">
            <v>4.8871327223382185E-4</v>
          </cell>
          <cell r="I39">
            <v>6.817749646426274E-4</v>
          </cell>
          <cell r="J39">
            <v>1.2109544987020521E-2</v>
          </cell>
          <cell r="K39">
            <v>3.209029421560438E-3</v>
          </cell>
          <cell r="L39">
            <v>6.6874962190982838E-4</v>
          </cell>
        </row>
        <row r="40">
          <cell r="A40">
            <v>28</v>
          </cell>
          <cell r="B40">
            <v>0.28000000000000003</v>
          </cell>
          <cell r="C40">
            <v>0.27500000000000002</v>
          </cell>
          <cell r="D40">
            <v>0.23747425643351566</v>
          </cell>
          <cell r="E40">
            <v>1.2240317925919064E-2</v>
          </cell>
          <cell r="F40">
            <v>0</v>
          </cell>
          <cell r="G40">
            <v>3.3660874296277429E-3</v>
          </cell>
          <cell r="H40">
            <v>4.4603530092103544E-4</v>
          </cell>
          <cell r="I40">
            <v>6.3227454676555107E-4</v>
          </cell>
          <cell r="J40">
            <v>1.2240317925919064E-2</v>
          </cell>
          <cell r="K40">
            <v>3.3660874296277429E-3</v>
          </cell>
          <cell r="L40">
            <v>6.1966609500122049E-4</v>
          </cell>
        </row>
        <row r="41">
          <cell r="A41">
            <v>29</v>
          </cell>
          <cell r="B41">
            <v>0.28999999999999998</v>
          </cell>
          <cell r="C41">
            <v>0.28500000000000003</v>
          </cell>
          <cell r="D41">
            <v>0.24983379258548211</v>
          </cell>
          <cell r="E41">
            <v>1.2359536151966444E-2</v>
          </cell>
          <cell r="F41">
            <v>0</v>
          </cell>
          <cell r="G41">
            <v>3.5224678033104369E-3</v>
          </cell>
          <cell r="H41">
            <v>4.0442875831163627E-4</v>
          </cell>
          <cell r="I41">
            <v>5.8348782994913149E-4</v>
          </cell>
          <cell r="J41">
            <v>1.2359536151966444E-2</v>
          </cell>
          <cell r="K41">
            <v>3.5224678033104369E-3</v>
          </cell>
          <cell r="L41">
            <v>5.7131955862616153E-4</v>
          </cell>
        </row>
        <row r="42">
          <cell r="A42">
            <v>30</v>
          </cell>
          <cell r="B42">
            <v>0.3</v>
          </cell>
          <cell r="C42">
            <v>0.29499999999999998</v>
          </cell>
          <cell r="D42">
            <v>0.26230135467610666</v>
          </cell>
          <cell r="E42">
            <v>1.2467562090624551E-2</v>
          </cell>
          <cell r="F42">
            <v>0</v>
          </cell>
          <cell r="G42">
            <v>3.6779308167342426E-3</v>
          </cell>
          <cell r="H42">
            <v>3.6410463555621965E-4</v>
          </cell>
          <cell r="I42">
            <v>5.3565601754898323E-4</v>
          </cell>
          <cell r="J42">
            <v>1.2467562090624551E-2</v>
          </cell>
          <cell r="K42">
            <v>3.6779308167342426E-3</v>
          </cell>
          <cell r="L42">
            <v>5.2394929685995199E-4</v>
          </cell>
        </row>
        <row r="43">
          <cell r="A43">
            <v>31</v>
          </cell>
          <cell r="B43">
            <v>0.31</v>
          </cell>
          <cell r="C43">
            <v>0.30499999999999999</v>
          </cell>
          <cell r="D43">
            <v>0.27486609060679562</v>
          </cell>
          <cell r="E43">
            <v>1.2564735930688964E-2</v>
          </cell>
          <cell r="F43">
            <v>0</v>
          </cell>
          <cell r="G43">
            <v>3.8322444588601338E-3</v>
          </cell>
          <cell r="H43">
            <v>3.2525467263903716E-4</v>
          </cell>
          <cell r="I43">
            <v>4.8899971700712571E-4</v>
          </cell>
          <cell r="J43">
            <v>1.2564735930688964E-2</v>
          </cell>
          <cell r="K43">
            <v>3.8322444588601338E-3</v>
          </cell>
          <cell r="L43">
            <v>4.7777408376584277E-4</v>
          </cell>
        </row>
        <row r="44">
          <cell r="A44">
            <v>32</v>
          </cell>
          <cell r="B44">
            <v>0.32</v>
          </cell>
          <cell r="C44">
            <v>0.315</v>
          </cell>
          <cell r="D44">
            <v>0.28751746854795285</v>
          </cell>
          <cell r="E44">
            <v>1.2651377941157227E-2</v>
          </cell>
          <cell r="F44">
            <v>0</v>
          </cell>
          <cell r="G44">
            <v>3.9851840514645263E-3</v>
          </cell>
          <cell r="H44">
            <v>2.8805248263282635E-4</v>
          </cell>
          <cell r="I44">
            <v>4.4372017352326302E-4</v>
          </cell>
          <cell r="J44">
            <v>1.2651377941157227E-2</v>
          </cell>
          <cell r="K44">
            <v>3.9851840514645263E-3</v>
          </cell>
          <cell r="L44">
            <v>4.3299341003743858E-4</v>
          </cell>
        </row>
        <row r="45">
          <cell r="A45">
            <v>33</v>
          </cell>
          <cell r="B45">
            <v>0.33</v>
          </cell>
          <cell r="C45">
            <v>0.32500000000000001</v>
          </cell>
          <cell r="D45">
            <v>0.30024525903110683</v>
          </cell>
          <cell r="E45">
            <v>1.2727790483153978E-2</v>
          </cell>
          <cell r="F45">
            <v>0</v>
          </cell>
          <cell r="G45">
            <v>4.1365319070250433E-3</v>
          </cell>
          <cell r="H45">
            <v>2.526545626287557E-4</v>
          </cell>
          <cell r="I45">
            <v>4.0000037675495104E-4</v>
          </cell>
          <cell r="J45">
            <v>1.2727790483153978E-2</v>
          </cell>
          <cell r="K45">
            <v>4.1365319070250433E-3</v>
          </cell>
          <cell r="L45">
            <v>3.897885835478586E-4</v>
          </cell>
        </row>
        <row r="46">
          <cell r="A46">
            <v>34</v>
          </cell>
          <cell r="B46">
            <v>0.34</v>
          </cell>
          <cell r="C46">
            <v>0.33500000000000002</v>
          </cell>
          <cell r="D46">
            <v>0.31303951879682501</v>
          </cell>
          <cell r="E46">
            <v>1.2794259765718186E-2</v>
          </cell>
          <cell r="F46">
            <v>0</v>
          </cell>
          <cell r="G46">
            <v>4.2860770215155924E-3</v>
          </cell>
          <cell r="H46">
            <v>2.1920120771002315E-4</v>
          </cell>
          <cell r="I46">
            <v>3.5800605899804193E-4</v>
          </cell>
          <cell r="J46">
            <v>1.2794259765718186E-2</v>
          </cell>
          <cell r="K46">
            <v>4.2860770215155924E-3</v>
          </cell>
          <cell r="L46">
            <v>3.4832372212287939E-4</v>
          </cell>
        </row>
        <row r="47">
          <cell r="A47">
            <v>35</v>
          </cell>
          <cell r="B47">
            <v>0.35</v>
          </cell>
          <cell r="C47">
            <v>0.34499999999999997</v>
          </cell>
          <cell r="D47">
            <v>0.32589057618208439</v>
          </cell>
          <cell r="E47">
            <v>1.2851057385259379E-2</v>
          </cell>
          <cell r="F47">
            <v>0</v>
          </cell>
          <cell r="G47">
            <v>4.4336147979144851E-3</v>
          </cell>
          <cell r="H47">
            <v>1.8781734151537396E-4</v>
          </cell>
          <cell r="I47">
            <v>3.1788660010131995E-4</v>
          </cell>
          <cell r="J47">
            <v>1.2851057385259379E-2</v>
          </cell>
          <cell r="K47">
            <v>4.4336147979144851E-3</v>
          </cell>
          <cell r="L47">
            <v>3.0874665368199074E-4</v>
          </cell>
        </row>
        <row r="48">
          <cell r="A48">
            <v>36</v>
          </cell>
          <cell r="B48">
            <v>0.36</v>
          </cell>
          <cell r="C48">
            <v>0.35499999999999998</v>
          </cell>
          <cell r="D48">
            <v>0.33878901786335353</v>
          </cell>
          <cell r="E48">
            <v>1.2898441681269135E-2</v>
          </cell>
          <cell r="F48">
            <v>0</v>
          </cell>
          <cell r="G48">
            <v>4.5789467968505426E-3</v>
          </cell>
          <cell r="H48">
            <v>1.5861327467751315E-4</v>
          </cell>
          <cell r="I48">
            <v>2.7977585180838122E-4</v>
          </cell>
          <cell r="J48">
            <v>1.2898441681269135E-2</v>
          </cell>
          <cell r="K48">
            <v>4.5789467968505426E-3</v>
          </cell>
          <cell r="L48">
            <v>2.7118973634974845E-4</v>
          </cell>
        </row>
        <row r="49">
          <cell r="A49">
            <v>37</v>
          </cell>
          <cell r="B49">
            <v>0.37</v>
          </cell>
          <cell r="C49">
            <v>0.36499999999999999</v>
          </cell>
          <cell r="D49">
            <v>0.35172567749116002</v>
          </cell>
          <cell r="E49">
            <v>1.293665962780649E-2</v>
          </cell>
          <cell r="F49">
            <v>0</v>
          </cell>
          <cell r="G49">
            <v>4.7218807641493691E-3</v>
          </cell>
          <cell r="H49">
            <v>1.3168540765028523E-4</v>
          </cell>
          <cell r="I49">
            <v>2.4379290521187784E-4</v>
          </cell>
          <cell r="J49">
            <v>1.293665962780649E-2</v>
          </cell>
          <cell r="K49">
            <v>4.7218807641493691E-3</v>
          </cell>
          <cell r="L49">
            <v>2.357706217177676E-4</v>
          </cell>
        </row>
        <row r="50">
          <cell r="A50">
            <v>38</v>
          </cell>
          <cell r="B50">
            <v>0.38</v>
          </cell>
          <cell r="C50">
            <v>0.375</v>
          </cell>
          <cell r="D50">
            <v>0.3646916221780841</v>
          </cell>
          <cell r="E50">
            <v>1.296594468692408E-2</v>
          </cell>
          <cell r="F50">
            <v>0</v>
          </cell>
          <cell r="G50">
            <v>4.8622292575965301E-3</v>
          </cell>
          <cell r="H50">
            <v>1.0711683863962919E-4</v>
          </cell>
          <cell r="I50">
            <v>2.1004272299806161E-4</v>
          </cell>
          <cell r="J50">
            <v>1.296594468692408E-2</v>
          </cell>
          <cell r="K50">
            <v>4.8622292575965301E-3</v>
          </cell>
          <cell r="L50">
            <v>2.0259288573411149E-4</v>
          </cell>
        </row>
        <row r="51">
          <cell r="A51">
            <v>39</v>
          </cell>
          <cell r="B51">
            <v>0.39</v>
          </cell>
          <cell r="C51">
            <v>0.38500000000000001</v>
          </cell>
          <cell r="D51">
            <v>0.37767814593733989</v>
          </cell>
          <cell r="E51">
            <v>1.2986523759255797E-2</v>
          </cell>
          <cell r="F51">
            <v>0</v>
          </cell>
          <cell r="G51">
            <v>4.9998116473134822E-3</v>
          </cell>
          <cell r="H51">
            <v>8.497801909088729E-5</v>
          </cell>
          <cell r="I51">
            <v>1.7861689421489325E-4</v>
          </cell>
          <cell r="J51">
            <v>1.2986523759255797E-2</v>
          </cell>
          <cell r="K51">
            <v>4.9998116473134822E-3</v>
          </cell>
          <cell r="L51">
            <v>1.7174677671700817E-4</v>
          </cell>
        </row>
        <row r="52">
          <cell r="A52">
            <v>40</v>
          </cell>
          <cell r="B52">
            <v>0.4</v>
          </cell>
          <cell r="C52">
            <v>0.39500000000000002</v>
          </cell>
          <cell r="D52">
            <v>0.39067675832972193</v>
          </cell>
          <cell r="E52">
            <v>1.2998612392382036E-2</v>
          </cell>
          <cell r="F52">
            <v>0</v>
          </cell>
          <cell r="G52">
            <v>5.1344518949909042E-3</v>
          </cell>
          <cell r="H52">
            <v>6.5327246327621949E-5</v>
          </cell>
          <cell r="I52">
            <v>1.4959411972175954E-4</v>
          </cell>
          <cell r="J52">
            <v>1.2998612392382036E-2</v>
          </cell>
          <cell r="K52">
            <v>5.1344518949909042E-3</v>
          </cell>
          <cell r="L52">
            <v>1.4330970162678894E-4</v>
          </cell>
        </row>
        <row r="53">
          <cell r="A53">
            <v>41</v>
          </cell>
          <cell r="B53">
            <v>0.41</v>
          </cell>
          <cell r="C53">
            <v>0.40500000000000003</v>
          </cell>
          <cell r="D53">
            <v>0.40367917653464946</v>
          </cell>
          <cell r="E53">
            <v>1.3002418204927535E-2</v>
          </cell>
          <cell r="F53">
            <v>0</v>
          </cell>
          <cell r="G53">
            <v>5.2659793729956522E-3</v>
          </cell>
          <cell r="H53">
            <v>4.8211204856783118E-5</v>
          </cell>
          <cell r="I53">
            <v>1.2304081450892389E-4</v>
          </cell>
          <cell r="J53">
            <v>1.3002418204927535E-2</v>
          </cell>
          <cell r="K53">
            <v>5.2659793729956522E-3</v>
          </cell>
          <cell r="L53">
            <v>1.1734682430017418E-4</v>
          </cell>
        </row>
        <row r="54">
          <cell r="A54">
            <v>42</v>
          </cell>
          <cell r="B54">
            <v>0.42</v>
          </cell>
          <cell r="C54">
            <v>0.41499999999999998</v>
          </cell>
          <cell r="D54">
            <v>0.41667731760272542</v>
          </cell>
          <cell r="E54">
            <v>1.2998141068075952E-2</v>
          </cell>
          <cell r="F54">
            <v>0</v>
          </cell>
          <cell r="G54">
            <v>5.3942285432515202E-3</v>
          </cell>
          <cell r="H54">
            <v>3.3665442250702311E-5</v>
          </cell>
          <cell r="I54">
            <v>9.901161334179473E-5</v>
          </cell>
          <cell r="J54">
            <v>1.2998141068075952E-2</v>
          </cell>
          <cell r="K54">
            <v>5.3942285432515202E-3</v>
          </cell>
          <cell r="L54">
            <v>9.3911569217477816E-5</v>
          </cell>
        </row>
        <row r="55">
          <cell r="A55">
            <v>43</v>
          </cell>
          <cell r="B55">
            <v>0.43</v>
          </cell>
          <cell r="C55">
            <v>0.42499999999999999</v>
          </cell>
          <cell r="D55">
            <v>0.42966329132816761</v>
          </cell>
          <cell r="E55">
            <v>1.298597372544219E-2</v>
          </cell>
          <cell r="F55">
            <v>0</v>
          </cell>
          <cell r="G55">
            <v>5.5190388333129304E-3</v>
          </cell>
          <cell r="H55">
            <v>2.1714820975616732E-5</v>
          </cell>
          <cell r="I55">
            <v>7.7549853443969601E-5</v>
          </cell>
          <cell r="J55">
            <v>1.298597372544219E-2</v>
          </cell>
          <cell r="K55">
            <v>5.5190388333129304E-3</v>
          </cell>
          <cell r="L55">
            <v>7.3046102206166834E-5</v>
          </cell>
        </row>
        <row r="56">
          <cell r="A56">
            <v>44</v>
          </cell>
          <cell r="B56">
            <v>0.44</v>
          </cell>
          <cell r="C56">
            <v>0.435</v>
          </cell>
          <cell r="D56">
            <v>0.44262939368307536</v>
          </cell>
          <cell r="E56">
            <v>1.2966102354907749E-2</v>
          </cell>
          <cell r="F56">
            <v>0</v>
          </cell>
          <cell r="G56">
            <v>5.6402545243848705E-3</v>
          </cell>
          <cell r="H56">
            <v>1.2373944252652158E-5</v>
          </cell>
          <cell r="I56">
            <v>5.8688028298925775E-5</v>
          </cell>
          <cell r="J56">
            <v>1.2966102354907749E-2</v>
          </cell>
          <cell r="K56">
            <v>5.6402545243848705E-3</v>
          </cell>
          <cell r="L56">
            <v>5.4781782449965073E-5</v>
          </cell>
        </row>
        <row r="57">
          <cell r="A57">
            <v>45</v>
          </cell>
          <cell r="B57">
            <v>0.45</v>
          </cell>
          <cell r="C57">
            <v>0.44500000000000001</v>
          </cell>
          <cell r="D57">
            <v>0.45556810076249243</v>
          </cell>
          <cell r="E57">
            <v>1.2938707079417078E-2</v>
          </cell>
          <cell r="F57">
            <v>0</v>
          </cell>
          <cell r="G57">
            <v>5.7577246503405996E-3</v>
          </cell>
          <cell r="H57">
            <v>5.6475587681599989E-6</v>
          </cell>
          <cell r="I57">
            <v>4.2448215702792736E-5</v>
          </cell>
          <cell r="J57">
            <v>1.2938707079417078E-2</v>
          </cell>
          <cell r="K57">
            <v>5.7577246503405996E-3</v>
          </cell>
          <cell r="L57">
            <v>3.9139588915641797E-5</v>
          </cell>
        </row>
        <row r="58">
          <cell r="A58">
            <v>46</v>
          </cell>
          <cell r="B58">
            <v>0.46</v>
          </cell>
          <cell r="C58">
            <v>0.45500000000000002</v>
          </cell>
          <cell r="D58">
            <v>0.46847206319524987</v>
          </cell>
          <cell r="E58">
            <v>1.2903962432757432E-2</v>
          </cell>
          <cell r="F58">
            <v>0</v>
          </cell>
          <cell r="G58">
            <v>5.8713029069046314E-3</v>
          </cell>
          <cell r="H58">
            <v>1.5309367073902142E-6</v>
          </cell>
          <cell r="I58">
            <v>2.8842482814925175E-5</v>
          </cell>
          <cell r="J58">
            <v>1.2903962432757432E-2</v>
          </cell>
          <cell r="K58">
            <v>5.8713029069046314E-3</v>
          </cell>
          <cell r="L58">
            <v>2.6130523926664378E-5</v>
          </cell>
        </row>
        <row r="59">
          <cell r="A59">
            <v>47</v>
          </cell>
          <cell r="B59">
            <v>0.47</v>
          </cell>
          <cell r="C59">
            <v>0.46499999999999997</v>
          </cell>
          <cell r="D59">
            <v>0.48133410098079998</v>
          </cell>
          <cell r="E59">
            <v>1.2862037785550118E-2</v>
          </cell>
          <cell r="F59">
            <v>0</v>
          </cell>
          <cell r="G59">
            <v>5.9808475702808044E-3</v>
          </cell>
          <cell r="H59">
            <v>1.0239293983094659E-8</v>
          </cell>
          <cell r="I59">
            <v>1.7873270625331379E-5</v>
          </cell>
          <cell r="J59">
            <v>1.2862037785550118E-2</v>
          </cell>
          <cell r="K59">
            <v>5.9808475702808044E-3</v>
          </cell>
          <cell r="L59">
            <v>1.5755996287555216E-5</v>
          </cell>
        </row>
        <row r="60">
          <cell r="A60">
            <v>48</v>
          </cell>
          <cell r="B60">
            <v>0.48</v>
          </cell>
          <cell r="C60">
            <v>0.47499999999999998</v>
          </cell>
          <cell r="D60">
            <v>0.49414719871679169</v>
          </cell>
          <cell r="E60">
            <v>1.2813097735991708E-2</v>
          </cell>
          <cell r="F60">
            <v>0</v>
          </cell>
          <cell r="G60">
            <v>6.0862214245960607E-3</v>
          </cell>
          <cell r="H60">
            <v>1.062863769049936E-6</v>
          </cell>
          <cell r="I60">
            <v>9.5337599784080907E-6</v>
          </cell>
          <cell r="J60">
            <v>1.2813097735991708E-2</v>
          </cell>
          <cell r="K60">
            <v>6.0862214245960607E-3</v>
          </cell>
          <cell r="L60">
            <v>8.0081860851772019E-6</v>
          </cell>
        </row>
        <row r="61">
          <cell r="A61">
            <v>49</v>
          </cell>
          <cell r="B61">
            <v>0.49</v>
          </cell>
          <cell r="C61">
            <v>0.48499999999999999</v>
          </cell>
          <cell r="D61">
            <v>0.50690450118607855</v>
          </cell>
          <cell r="E61">
            <v>1.2757302469286858E-2</v>
          </cell>
          <cell r="F61">
            <v>0</v>
          </cell>
          <cell r="G61">
            <v>6.1872916976041257E-3</v>
          </cell>
          <cell r="H61">
            <v>4.6577755308231852E-6</v>
          </cell>
          <cell r="I61">
            <v>3.8082210532622345E-6</v>
          </cell>
          <cell r="J61">
            <v>1.2757302469286858E-2</v>
          </cell>
          <cell r="K61">
            <v>6.1872916976041257E-3</v>
          </cell>
          <cell r="L61">
            <v>2.870393055698493E-6</v>
          </cell>
        </row>
        <row r="62">
          <cell r="A62">
            <v>50</v>
          </cell>
          <cell r="B62">
            <v>0.5</v>
          </cell>
          <cell r="C62">
            <v>0.495</v>
          </cell>
          <cell r="D62">
            <v>0.51959930927532494</v>
          </cell>
          <cell r="E62">
            <v>1.269480808924639E-2</v>
          </cell>
          <cell r="F62">
            <v>0</v>
          </cell>
          <cell r="G62">
            <v>6.2839300041769627E-3</v>
          </cell>
          <cell r="H62">
            <v>1.0755826973263524E-5</v>
          </cell>
          <cell r="I62">
            <v>6.7234799572998278E-7</v>
          </cell>
          <cell r="J62">
            <v>1.269480808924639E-2</v>
          </cell>
          <cell r="K62">
            <v>6.2839300041769627E-3</v>
          </cell>
          <cell r="L62">
            <v>3.1737020226729748E-7</v>
          </cell>
        </row>
        <row r="63">
          <cell r="A63">
            <v>51</v>
          </cell>
          <cell r="B63">
            <v>0.51</v>
          </cell>
          <cell r="C63">
            <v>0.505</v>
          </cell>
          <cell r="D63">
            <v>0.53222507620040727</v>
          </cell>
          <cell r="E63">
            <v>1.2625766925082327E-2</v>
          </cell>
          <cell r="F63">
            <v>0</v>
          </cell>
          <cell r="G63">
            <v>6.3760122971665747E-3</v>
          </cell>
          <cell r="H63">
            <v>1.9310064404965325E-5</v>
          </cell>
          <cell r="I63">
            <v>9.3580220609635379E-8</v>
          </cell>
          <cell r="J63">
            <v>1.2625766925082327E-2</v>
          </cell>
          <cell r="K63">
            <v>6.3760122971665747E-3</v>
          </cell>
          <cell r="L63">
            <v>3.1564417309111807E-7</v>
          </cell>
        </row>
        <row r="64">
          <cell r="A64">
            <v>52</v>
          </cell>
          <cell r="B64">
            <v>0.52</v>
          </cell>
          <cell r="C64">
            <v>0.51500000000000001</v>
          </cell>
          <cell r="D64">
            <v>0.54477540401647839</v>
          </cell>
          <cell r="E64">
            <v>1.2550327816071127E-2</v>
          </cell>
          <cell r="F64">
            <v>0</v>
          </cell>
          <cell r="G64">
            <v>6.4634188252766312E-3</v>
          </cell>
          <cell r="H64">
            <v>3.0266024294353297E-5</v>
          </cell>
          <cell r="I64">
            <v>2.0314117504364979E-6</v>
          </cell>
          <cell r="J64">
            <v>1.2550327816071127E-2</v>
          </cell>
          <cell r="K64">
            <v>6.4634188252766312E-3</v>
          </cell>
          <cell r="L64">
            <v>2.8238237585088309E-6</v>
          </cell>
        </row>
        <row r="65">
          <cell r="A65">
            <v>53</v>
          </cell>
          <cell r="B65">
            <v>0.53</v>
          </cell>
          <cell r="C65">
            <v>0.52500000000000002</v>
          </cell>
          <cell r="D65">
            <v>0.55724404039294806</v>
          </cell>
          <cell r="E65">
            <v>1.2468636376469666E-2</v>
          </cell>
          <cell r="F65">
            <v>0</v>
          </cell>
          <cell r="G65">
            <v>6.5460340976465749E-3</v>
          </cell>
          <cell r="H65">
            <v>4.3562019970390088E-5</v>
          </cell>
          <cell r="I65">
            <v>6.4376898256579388E-6</v>
          </cell>
          <cell r="J65">
            <v>1.2468636376469666E-2</v>
          </cell>
          <cell r="K65">
            <v>6.5460340976465749E-3</v>
          </cell>
          <cell r="L65">
            <v>7.7928977351160879E-6</v>
          </cell>
        </row>
        <row r="66">
          <cell r="A66">
            <v>54</v>
          </cell>
          <cell r="B66">
            <v>0.54</v>
          </cell>
          <cell r="C66">
            <v>0.53500000000000003</v>
          </cell>
          <cell r="D66">
            <v>0.56962487654271909</v>
          </cell>
          <cell r="E66">
            <v>1.2380836149771035E-2</v>
          </cell>
          <cell r="F66">
            <v>0</v>
          </cell>
          <cell r="G66">
            <v>6.6237473401275044E-3</v>
          </cell>
          <cell r="H66">
            <v>5.9129424138840595E-5</v>
          </cell>
          <cell r="I66">
            <v>1.3256904878566359E-5</v>
          </cell>
          <cell r="J66">
            <v>1.2380836149771035E-2</v>
          </cell>
          <cell r="K66">
            <v>6.6237473401275044E-3</v>
          </cell>
          <cell r="L66">
            <v>1.516652428322284E-5</v>
          </cell>
        </row>
        <row r="67">
          <cell r="A67">
            <v>55</v>
          </cell>
          <cell r="B67">
            <v>0.55000000000000004</v>
          </cell>
          <cell r="C67">
            <v>0.54500000000000004</v>
          </cell>
          <cell r="D67">
            <v>0.58191194132417956</v>
          </cell>
          <cell r="E67">
            <v>1.2287064781460466E-2</v>
          </cell>
          <cell r="F67">
            <v>0</v>
          </cell>
          <cell r="G67">
            <v>6.6964503058959549E-3</v>
          </cell>
          <cell r="H67">
            <v>7.68929208137789E-5</v>
          </cell>
          <cell r="I67">
            <v>2.2426466964858296E-5</v>
          </cell>
          <cell r="J67">
            <v>1.2287064781460466E-2</v>
          </cell>
          <cell r="K67">
            <v>6.6964503058959549E-3</v>
          </cell>
          <cell r="L67">
            <v>2.48813061821427E-5</v>
          </cell>
        </row>
        <row r="68">
          <cell r="A68">
            <v>56</v>
          </cell>
          <cell r="B68">
            <v>0.56000000000000005</v>
          </cell>
          <cell r="C68">
            <v>0.55500000000000005</v>
          </cell>
          <cell r="D68">
            <v>0.59409940283477169</v>
          </cell>
          <cell r="E68">
            <v>1.2187461510592135E-2</v>
          </cell>
          <cell r="F68">
            <v>0</v>
          </cell>
          <cell r="G68">
            <v>6.7640411383786351E-3</v>
          </cell>
          <cell r="H68">
            <v>9.6770802282318674E-5</v>
          </cell>
          <cell r="I68">
            <v>3.3876985527898058E-5</v>
          </cell>
          <cell r="J68">
            <v>1.2187461510592135E-2</v>
          </cell>
          <cell r="K68">
            <v>6.7640411383786351E-3</v>
          </cell>
          <cell r="L68">
            <v>3.6867071069159649E-5</v>
          </cell>
        </row>
        <row r="69">
          <cell r="A69">
            <v>57</v>
          </cell>
          <cell r="B69">
            <v>0.56999999999999995</v>
          </cell>
          <cell r="C69">
            <v>0.56499999999999995</v>
          </cell>
          <cell r="D69">
            <v>0.60618156049367578</v>
          </cell>
          <cell r="E69">
            <v>1.208215765890408E-2</v>
          </cell>
          <cell r="F69">
            <v>0</v>
          </cell>
          <cell r="G69">
            <v>6.8264190772808044E-3</v>
          </cell>
          <cell r="H69">
            <v>1.1867516597307445E-4</v>
          </cell>
          <cell r="I69">
            <v>4.753251647130987E-5</v>
          </cell>
          <cell r="J69">
            <v>1.208215765890408E-2</v>
          </cell>
          <cell r="K69">
            <v>6.8264190772808044E-3</v>
          </cell>
          <cell r="L69">
            <v>5.1047116108422547E-5</v>
          </cell>
        </row>
        <row r="70">
          <cell r="A70">
            <v>58</v>
          </cell>
          <cell r="B70">
            <v>0.57999999999999996</v>
          </cell>
          <cell r="C70">
            <v>0.57499999999999996</v>
          </cell>
          <cell r="D70">
            <v>0.61815285708806023</v>
          </cell>
          <cell r="E70">
            <v>1.1971296594384451E-2</v>
          </cell>
          <cell r="F70">
            <v>0</v>
          </cell>
          <cell r="G70">
            <v>6.8834955417710585E-3</v>
          </cell>
          <cell r="H70">
            <v>1.4251234816521754E-4</v>
          </cell>
          <cell r="I70">
            <v>6.3310892597537904E-5</v>
          </cell>
          <cell r="J70">
            <v>1.1971296594384451E-2</v>
          </cell>
          <cell r="K70">
            <v>6.8834955417710585E-3</v>
          </cell>
          <cell r="L70">
            <v>6.7338543342901295E-5</v>
          </cell>
        </row>
        <row r="71">
          <cell r="A71">
            <v>59</v>
          </cell>
          <cell r="B71">
            <v>0.59</v>
          </cell>
          <cell r="C71">
            <v>0.58499999999999996</v>
          </cell>
          <cell r="D71">
            <v>0.63000785494484479</v>
          </cell>
          <cell r="E71">
            <v>1.1854997856784566E-2</v>
          </cell>
          <cell r="F71">
            <v>0</v>
          </cell>
          <cell r="G71">
            <v>6.9351737462189705E-3</v>
          </cell>
          <cell r="H71">
            <v>1.6818281514989405E-4</v>
          </cell>
          <cell r="I71">
            <v>8.1123834388384559E-5</v>
          </cell>
          <cell r="J71">
            <v>1.1854997856784566E-2</v>
          </cell>
          <cell r="K71">
            <v>6.9351737462189705E-3</v>
          </cell>
          <cell r="L71">
            <v>8.5652359514694733E-5</v>
          </cell>
        </row>
        <row r="72">
          <cell r="A72">
            <v>60</v>
          </cell>
          <cell r="B72">
            <v>0.6</v>
          </cell>
          <cell r="C72">
            <v>0.59499999999999997</v>
          </cell>
          <cell r="D72">
            <v>0.64174124984153025</v>
          </cell>
          <cell r="E72">
            <v>1.1733394896685456E-2</v>
          </cell>
          <cell r="F72">
            <v>0</v>
          </cell>
          <cell r="G72">
            <v>6.9813699635278463E-3</v>
          </cell>
          <cell r="H72">
            <v>1.955817833047849E-4</v>
          </cell>
          <cell r="I72">
            <v>1.0087735217379035E-4</v>
          </cell>
          <cell r="J72">
            <v>1.1733394896685456E-2</v>
          </cell>
          <cell r="K72">
            <v>6.9813699635278463E-3</v>
          </cell>
          <cell r="L72">
            <v>1.0589388894195158E-4</v>
          </cell>
        </row>
        <row r="73">
          <cell r="A73">
            <v>61</v>
          </cell>
          <cell r="B73">
            <v>0.61</v>
          </cell>
          <cell r="C73">
            <v>0.60499999999999998</v>
          </cell>
          <cell r="D73">
            <v>0.65334786514812859</v>
          </cell>
          <cell r="E73">
            <v>1.1606615306598345E-2</v>
          </cell>
          <cell r="F73">
            <v>0</v>
          </cell>
          <cell r="G73">
            <v>7.022002260491998E-3</v>
          </cell>
          <cell r="H73">
            <v>2.245992621812569E-4</v>
          </cell>
          <cell r="I73">
            <v>1.2247191255183328E-4</v>
          </cell>
          <cell r="J73">
            <v>1.1606615306598345E-2</v>
          </cell>
          <cell r="K73">
            <v>7.022002260491998E-3</v>
          </cell>
          <cell r="L73">
            <v>1.2796293375455289E-4</v>
          </cell>
        </row>
        <row r="74">
          <cell r="A74">
            <v>62</v>
          </cell>
          <cell r="B74">
            <v>0.62</v>
          </cell>
          <cell r="C74">
            <v>0.61499999999999999</v>
          </cell>
          <cell r="D74">
            <v>0.66482265038915345</v>
          </cell>
          <cell r="E74">
            <v>1.1474785241024854E-2</v>
          </cell>
          <cell r="F74">
            <v>0</v>
          </cell>
          <cell r="G74">
            <v>7.0569929232302854E-3</v>
          </cell>
          <cell r="H74">
            <v>2.5512033525794224E-4</v>
          </cell>
          <cell r="I74">
            <v>1.4580269834817136E-4</v>
          </cell>
          <cell r="J74">
            <v>1.1474785241024854E-2</v>
          </cell>
          <cell r="K74">
            <v>7.0569929232302854E-3</v>
          </cell>
          <cell r="L74">
            <v>1.5175403481180238E-4</v>
          </cell>
        </row>
        <row r="75">
          <cell r="A75">
            <v>63</v>
          </cell>
          <cell r="B75">
            <v>0.63</v>
          </cell>
          <cell r="C75">
            <v>0.625</v>
          </cell>
          <cell r="D75">
            <v>0.67616067995987661</v>
          </cell>
          <cell r="E75">
            <v>1.1338029570723163E-2</v>
          </cell>
          <cell r="F75">
            <v>0</v>
          </cell>
          <cell r="G75">
            <v>7.0862684817019767E-3</v>
          </cell>
          <cell r="H75">
            <v>2.8702539687020781E-4</v>
          </cell>
          <cell r="I75">
            <v>1.7075984919583305E-4</v>
          </cell>
          <cell r="J75">
            <v>1.1338029570723163E-2</v>
          </cell>
          <cell r="K75">
            <v>7.0862684817019767E-3</v>
          </cell>
          <cell r="L75">
            <v>1.7715671204174255E-4</v>
          </cell>
        </row>
        <row r="76">
          <cell r="A76">
            <v>64</v>
          </cell>
          <cell r="B76">
            <v>0.64</v>
          </cell>
          <cell r="C76">
            <v>0.63500000000000001</v>
          </cell>
          <cell r="D76">
            <v>0.68735715199192005</v>
          </cell>
          <cell r="E76">
            <v>1.1196472032043436E-2</v>
          </cell>
          <cell r="F76">
            <v>0</v>
          </cell>
          <cell r="G76">
            <v>7.1097597403475821E-3</v>
          </cell>
          <cell r="H76">
            <v>3.2019038772254199E-4</v>
          </cell>
          <cell r="I76">
            <v>1.9722870007851393E-4</v>
          </cell>
          <cell r="J76">
            <v>1.1196472032043436E-2</v>
          </cell>
          <cell r="K76">
            <v>7.1097597403475821E-3</v>
          </cell>
          <cell r="L76">
            <v>2.0405570278313111E-4</v>
          </cell>
        </row>
        <row r="77">
          <cell r="A77">
            <v>65</v>
          </cell>
          <cell r="B77">
            <v>0.65</v>
          </cell>
          <cell r="C77">
            <v>0.64500000000000002</v>
          </cell>
          <cell r="D77">
            <v>0.69840738736402119</v>
          </cell>
          <cell r="E77">
            <v>1.1050235372101147E-2</v>
          </cell>
          <cell r="F77">
            <v>0</v>
          </cell>
          <cell r="G77">
            <v>7.1274018150052397E-3</v>
          </cell>
          <cell r="H77">
            <v>3.5448702953624802E-4</v>
          </cell>
          <cell r="I77">
            <v>2.2509001840588294E-4</v>
          </cell>
          <cell r="J77">
            <v>1.1050235372101147E-2</v>
          </cell>
          <cell r="K77">
            <v>7.1274018150052397E-3</v>
          </cell>
          <cell r="L77">
            <v>2.3233119869751445E-4</v>
          </cell>
        </row>
        <row r="78">
          <cell r="A78">
            <v>66</v>
          </cell>
          <cell r="B78">
            <v>0.66</v>
          </cell>
          <cell r="C78">
            <v>0.65500000000000003</v>
          </cell>
          <cell r="D78">
            <v>0.70930682885452101</v>
          </cell>
          <cell r="E78">
            <v>1.0899441490499817E-2</v>
          </cell>
          <cell r="F78">
            <v>0</v>
          </cell>
          <cell r="G78">
            <v>7.1391341762773808E-3</v>
          </cell>
          <cell r="H78">
            <v>3.8978305937781798E-4</v>
          </cell>
          <cell r="I78">
            <v>2.542202401786266E-4</v>
          </cell>
          <cell r="J78">
            <v>1.0899441490499817E-2</v>
          </cell>
          <cell r="K78">
            <v>7.1391341762773808E-3</v>
          </cell>
          <cell r="L78">
            <v>2.6185908180829639E-4</v>
          </cell>
        </row>
        <row r="79">
          <cell r="A79">
            <v>67</v>
          </cell>
          <cell r="B79">
            <v>0.67</v>
          </cell>
          <cell r="C79">
            <v>0.66500000000000004</v>
          </cell>
          <cell r="D79">
            <v>0.72005104043284407</v>
          </cell>
          <cell r="E79">
            <v>1.074421157832306E-2</v>
          </cell>
          <cell r="F79">
            <v>0</v>
          </cell>
          <cell r="G79">
            <v>7.1449006995848354E-3</v>
          </cell>
          <cell r="H79">
            <v>4.2594246421248563E-4</v>
          </cell>
          <cell r="I79">
            <v>2.8449170579582684E-4</v>
          </cell>
          <cell r="J79">
            <v>1.074421157832306E-2</v>
          </cell>
          <cell r="K79">
            <v>7.1449006995848354E-3</v>
          </cell>
          <cell r="L79">
            <v>2.9251116021883616E-4</v>
          </cell>
        </row>
        <row r="80">
          <cell r="A80">
            <v>68</v>
          </cell>
          <cell r="B80">
            <v>0.68</v>
          </cell>
          <cell r="C80">
            <v>0.67500000000000004</v>
          </cell>
          <cell r="D80">
            <v>0.73063570668790578</v>
          </cell>
          <cell r="E80">
            <v>1.0584666255061714E-2</v>
          </cell>
          <cell r="F80">
            <v>0</v>
          </cell>
          <cell r="G80">
            <v>7.1446497221666575E-3</v>
          </cell>
          <cell r="H80">
            <v>4.6282571622927618E-4</v>
          </cell>
          <cell r="I80">
            <v>3.1577289605565174E-4</v>
          </cell>
          <cell r="J80">
            <v>1.0584666255061714E-2</v>
          </cell>
          <cell r="K80">
            <v>7.1446497221666575E-3</v>
          </cell>
          <cell r="L80">
            <v>3.241554040602106E-4</v>
          </cell>
        </row>
        <row r="81">
          <cell r="A81">
            <v>69</v>
          </cell>
          <cell r="B81">
            <v>0.69</v>
          </cell>
          <cell r="C81">
            <v>0.68500000000000005</v>
          </cell>
          <cell r="D81">
            <v>0.74105663239207931</v>
          </cell>
          <cell r="E81">
            <v>1.0420925704173523E-2</v>
          </cell>
          <cell r="F81">
            <v>0</v>
          </cell>
          <cell r="G81">
            <v>7.1383341073588636E-3</v>
          </cell>
          <cell r="H81">
            <v>5.0029000949290562E-4</v>
          </cell>
          <cell r="I81">
            <v>3.4792866890503331E-4</v>
          </cell>
          <cell r="J81">
            <v>1.0420925704173523E-2</v>
          </cell>
          <cell r="K81">
            <v>7.1383341073588636E-3</v>
          </cell>
          <cell r="L81">
            <v>3.566561822242414E-4</v>
          </cell>
        </row>
        <row r="82">
          <cell r="A82">
            <v>70</v>
          </cell>
          <cell r="B82">
            <v>0.7</v>
          </cell>
          <cell r="C82">
            <v>0.69499999999999995</v>
          </cell>
          <cell r="D82">
            <v>0.75130974220000546</v>
          </cell>
          <cell r="E82">
            <v>1.0253109807926153E-2</v>
          </cell>
          <cell r="F82">
            <v>0</v>
          </cell>
          <cell r="G82">
            <v>7.1259113165086756E-3</v>
          </cell>
          <cell r="H82">
            <v>5.3818949848888191E-4</v>
          </cell>
          <cell r="I82">
            <v>3.8082049750166077E-4</v>
          </cell>
          <cell r="J82">
            <v>1.0253109807926153E-2</v>
          </cell>
          <cell r="K82">
            <v>7.1259113165086756E-3</v>
          </cell>
          <cell r="L82">
            <v>3.8987450044525345E-4</v>
          </cell>
        </row>
        <row r="83">
          <cell r="A83">
            <v>71</v>
          </cell>
          <cell r="B83">
            <v>0.71</v>
          </cell>
          <cell r="C83">
            <v>0.70499999999999996</v>
          </cell>
          <cell r="D83">
            <v>0.76139108048221693</v>
          </cell>
          <cell r="E83">
            <v>1.0081338282211472E-2</v>
          </cell>
          <cell r="F83">
            <v>0</v>
          </cell>
          <cell r="G83">
            <v>7.1073434889590871E-3</v>
          </cell>
          <cell r="H83">
            <v>5.7637553914700065E-4</v>
          </cell>
          <cell r="I83">
            <v>4.1430671016607463E-4</v>
          </cell>
          <cell r="J83">
            <v>1.0081338282211472E-2</v>
          </cell>
          <cell r="K83">
            <v>7.1073434889590871E-3</v>
          </cell>
          <cell r="L83">
            <v>4.2366824130876034E-4</v>
          </cell>
        </row>
        <row r="84">
          <cell r="A84">
            <v>72</v>
          </cell>
          <cell r="B84">
            <v>0.72</v>
          </cell>
          <cell r="C84">
            <v>0.71499999999999997</v>
          </cell>
          <cell r="D84">
            <v>0.77129681129423366</v>
          </cell>
          <cell r="E84">
            <v>9.9057308120167331E-3</v>
          </cell>
          <cell r="F84">
            <v>0</v>
          </cell>
          <cell r="G84">
            <v>7.082597530591964E-3</v>
          </cell>
          <cell r="H84">
            <v>6.1469693295113645E-4</v>
          </cell>
          <cell r="I84">
            <v>4.482427328203863E-4</v>
          </cell>
          <cell r="J84">
            <v>9.9057308120167331E-3</v>
          </cell>
          <cell r="K84">
            <v>7.082597530591964E-3</v>
          </cell>
          <cell r="L84">
            <v>4.5789240678426084E-4</v>
          </cell>
        </row>
        <row r="85">
          <cell r="A85">
            <v>73</v>
          </cell>
          <cell r="B85">
            <v>0.73</v>
          </cell>
          <cell r="C85">
            <v>0.72499999999999998</v>
          </cell>
          <cell r="D85">
            <v>0.78102321848248124</v>
          </cell>
          <cell r="E85">
            <v>9.7264071882475767E-3</v>
          </cell>
          <cell r="F85">
            <v>0</v>
          </cell>
          <cell r="G85">
            <v>7.0516452114794933E-3</v>
          </cell>
          <cell r="H85">
            <v>6.530001747715805E-4</v>
          </cell>
          <cell r="I85">
            <v>4.8248133453434656E-4</v>
          </cell>
          <cell r="J85">
            <v>9.7264071882475767E-3</v>
          </cell>
          <cell r="K85">
            <v>7.0516452114794933E-3</v>
          </cell>
          <cell r="L85">
            <v>4.9239936390378756E-4</v>
          </cell>
        </row>
        <row r="86">
          <cell r="A86">
            <v>74</v>
          </cell>
          <cell r="B86">
            <v>0.74</v>
          </cell>
          <cell r="C86">
            <v>0.73499999999999999</v>
          </cell>
          <cell r="D86">
            <v>0.79056670592913325</v>
          </cell>
          <cell r="E86">
            <v>9.5434874466520103E-3</v>
          </cell>
          <cell r="F86">
            <v>0</v>
          </cell>
          <cell r="G86">
            <v>7.0144632732892275E-3</v>
          </cell>
          <cell r="H86">
            <v>6.9112970509313629E-4</v>
          </cell>
          <cell r="I86">
            <v>5.16872876831407E-4</v>
          </cell>
          <cell r="J86">
            <v>9.5434874466520103E-3</v>
          </cell>
          <cell r="K86">
            <v>7.0144632732892275E-3</v>
          </cell>
          <cell r="L86">
            <v>5.2703909424008035E-4</v>
          </cell>
        </row>
        <row r="87">
          <cell r="A87">
            <v>75</v>
          </cell>
          <cell r="B87">
            <v>0.75</v>
          </cell>
          <cell r="C87">
            <v>0.745</v>
          </cell>
          <cell r="D87">
            <v>0.79992379793873081</v>
          </cell>
          <cell r="E87">
            <v>9.3570920095975563E-3</v>
          </cell>
          <cell r="F87">
            <v>0</v>
          </cell>
          <cell r="G87">
            <v>6.9710335471501791E-3</v>
          </cell>
          <cell r="H87">
            <v>7.2892816735285173E-4</v>
          </cell>
          <cell r="I87">
            <v>5.5126556744367159E-4</v>
          </cell>
          <cell r="J87">
            <v>9.3570920095975563E-3</v>
          </cell>
          <cell r="K87">
            <v>6.9710335471501791E-3</v>
          </cell>
          <cell r="L87">
            <v>5.616594478747882E-4</v>
          </cell>
        </row>
        <row r="88">
          <cell r="A88">
            <v>76</v>
          </cell>
          <cell r="B88">
            <v>0.76</v>
          </cell>
          <cell r="C88">
            <v>0.755</v>
          </cell>
          <cell r="D88">
            <v>0.80909113977025349</v>
          </cell>
          <cell r="E88">
            <v>9.1673418315226796E-3</v>
          </cell>
          <cell r="F88">
            <v>0</v>
          </cell>
          <cell r="G88">
            <v>6.921343082799623E-3</v>
          </cell>
          <cell r="H88">
            <v>7.6623667115298627E-4</v>
          </cell>
          <cell r="I88">
            <v>5.8550571925061268E-4</v>
          </cell>
          <cell r="J88">
            <v>9.1673418315226796E-3</v>
          </cell>
          <cell r="K88">
            <v>6.921343082799623E-3</v>
          </cell>
          <cell r="L88">
            <v>5.9610640259343136E-4</v>
          </cell>
        </row>
        <row r="89">
          <cell r="A89">
            <v>77</v>
          </cell>
          <cell r="B89">
            <v>0.77</v>
          </cell>
          <cell r="C89">
            <v>0.76500000000000001</v>
          </cell>
          <cell r="D89">
            <v>0.81806549831919417</v>
          </cell>
          <cell r="E89">
            <v>8.9743585489406863E-3</v>
          </cell>
          <cell r="F89">
            <v>0</v>
          </cell>
          <cell r="G89">
            <v>6.8653842899396248E-3</v>
          </cell>
          <cell r="H89">
            <v>8.0289506217453134E-4</v>
          </cell>
          <cell r="I89">
            <v>6.1943801519020341E-4</v>
          </cell>
          <cell r="J89">
            <v>8.9743585489406863E-3</v>
          </cell>
          <cell r="K89">
            <v>6.8653842899396248E-3</v>
          </cell>
          <cell r="L89">
            <v>6.3022432909800577E-4</v>
          </cell>
        </row>
        <row r="90">
          <cell r="A90">
            <v>78</v>
          </cell>
          <cell r="B90">
            <v>0.78</v>
          </cell>
          <cell r="C90">
            <v>0.77500000000000002</v>
          </cell>
          <cell r="D90">
            <v>0.82684376295512352</v>
          </cell>
          <cell r="E90">
            <v>8.7782646359293448E-3</v>
          </cell>
          <cell r="F90">
            <v>0</v>
          </cell>
          <cell r="G90">
            <v>6.8031550928452427E-3</v>
          </cell>
          <cell r="H90">
            <v>8.3874219968517591E-4</v>
          </cell>
          <cell r="I90">
            <v>6.5290577999340673E-4</v>
          </cell>
          <cell r="J90">
            <v>8.7782646359293448E-3</v>
          </cell>
          <cell r="K90">
            <v>6.8031550928452427E-3</v>
          </cell>
          <cell r="L90">
            <v>6.6385626309078244E-4</v>
          </cell>
        </row>
        <row r="91">
          <cell r="A91">
            <v>79</v>
          </cell>
          <cell r="B91">
            <v>0.79</v>
          </cell>
          <cell r="C91">
            <v>0.78500000000000003</v>
          </cell>
          <cell r="D91">
            <v>0.8354229461831999</v>
          </cell>
          <cell r="E91">
            <v>8.5791832280763813E-3</v>
          </cell>
          <cell r="F91">
            <v>0</v>
          </cell>
          <cell r="G91">
            <v>6.7346588340399596E-3</v>
          </cell>
          <cell r="H91">
            <v>8.736162081932927E-4</v>
          </cell>
          <cell r="I91">
            <v>6.8575123264586206E-4</v>
          </cell>
          <cell r="J91">
            <v>8.5791832280763813E-3</v>
          </cell>
          <cell r="K91">
            <v>6.7346588340399596E-3</v>
          </cell>
          <cell r="L91">
            <v>6.9684415769911219E-4</v>
          </cell>
        </row>
        <row r="92">
          <cell r="A92">
            <v>80</v>
          </cell>
          <cell r="B92">
            <v>0.8</v>
          </cell>
          <cell r="C92">
            <v>0.79500000000000004</v>
          </cell>
          <cell r="D92">
            <v>0.84380018625583353</v>
          </cell>
          <cell r="E92">
            <v>8.3772400726336294E-3</v>
          </cell>
          <cell r="F92">
            <v>0</v>
          </cell>
          <cell r="G92">
            <v>6.6599058577437361E-3</v>
          </cell>
          <cell r="H92">
            <v>9.0735495506108585E-4</v>
          </cell>
          <cell r="I92">
            <v>7.1781591747094385E-4</v>
          </cell>
          <cell r="J92">
            <v>8.3772400726336294E-3</v>
          </cell>
          <cell r="K92">
            <v>6.6599058577437361E-3</v>
          </cell>
          <cell r="L92">
            <v>7.2902931731953476E-4</v>
          </cell>
        </row>
        <row r="93">
          <cell r="A93">
            <v>81</v>
          </cell>
          <cell r="B93">
            <v>0.81</v>
          </cell>
          <cell r="C93">
            <v>0.80500000000000005</v>
          </cell>
          <cell r="D93">
            <v>0.85197274619855423</v>
          </cell>
          <cell r="E93">
            <v>8.172559942720703E-3</v>
          </cell>
          <cell r="F93">
            <v>0</v>
          </cell>
          <cell r="G93">
            <v>6.5789107538901659E-3</v>
          </cell>
          <cell r="H93">
            <v>9.397959716881594E-4</v>
          </cell>
          <cell r="I93">
            <v>7.48940699550465E-4</v>
          </cell>
          <cell r="J93">
            <v>8.172559942720703E-3</v>
          </cell>
          <cell r="K93">
            <v>6.5789107538901659E-3</v>
          </cell>
          <cell r="L93">
            <v>7.6025238867017449E-4</v>
          </cell>
        </row>
        <row r="94">
          <cell r="A94">
            <v>82</v>
          </cell>
          <cell r="B94">
            <v>0.82</v>
          </cell>
          <cell r="C94">
            <v>0.81499999999999995</v>
          </cell>
          <cell r="D94">
            <v>0.8599380170210208</v>
          </cell>
          <cell r="E94">
            <v>7.9652708224665636E-3</v>
          </cell>
          <cell r="F94">
            <v>0</v>
          </cell>
          <cell r="G94">
            <v>6.4916957203102485E-3</v>
          </cell>
          <cell r="H94">
            <v>9.707771815546521E-4</v>
          </cell>
          <cell r="I94">
            <v>7.7896639553029913E-4</v>
          </cell>
          <cell r="J94">
            <v>7.9652708224665636E-3</v>
          </cell>
          <cell r="K94">
            <v>6.4916957203102485E-3</v>
          </cell>
          <cell r="L94">
            <v>7.9035399735781595E-4</v>
          </cell>
        </row>
        <row r="95">
          <cell r="A95">
            <v>83</v>
          </cell>
          <cell r="B95">
            <v>0.83</v>
          </cell>
          <cell r="C95">
            <v>0.82499999999999996</v>
          </cell>
          <cell r="D95">
            <v>0.86769351899626301</v>
          </cell>
          <cell r="E95">
            <v>7.7555019752422183E-3</v>
          </cell>
          <cell r="F95">
            <v>0</v>
          </cell>
          <cell r="G95">
            <v>6.3982891295748297E-3</v>
          </cell>
          <cell r="H95">
            <v>1.00013701435422E-3</v>
          </cell>
          <cell r="I95">
            <v>8.0773392399444068E-4</v>
          </cell>
          <cell r="J95">
            <v>7.7555019752422183E-3</v>
          </cell>
          <cell r="K95">
            <v>6.3982891295748297E-3</v>
          </cell>
          <cell r="L95">
            <v>8.1917489613352404E-4</v>
          </cell>
        </row>
        <row r="96">
          <cell r="A96">
            <v>84</v>
          </cell>
          <cell r="B96">
            <v>0.84</v>
          </cell>
          <cell r="C96">
            <v>0.83499999999999996</v>
          </cell>
          <cell r="D96">
            <v>0.87523690361269291</v>
          </cell>
          <cell r="E96">
            <v>7.5433846164298934E-3</v>
          </cell>
          <cell r="F96">
            <v>0</v>
          </cell>
          <cell r="G96">
            <v>6.2987261547189609E-3</v>
          </cell>
          <cell r="H96">
            <v>1.0277148001989233E-3</v>
          </cell>
          <cell r="I96">
            <v>8.3508467783529651E-4</v>
          </cell>
          <cell r="J96">
            <v>7.5433846164298934E-3</v>
          </cell>
          <cell r="K96">
            <v>6.2987261547189609E-3</v>
          </cell>
          <cell r="L96">
            <v>8.4655633857740596E-4</v>
          </cell>
        </row>
        <row r="97">
          <cell r="A97">
            <v>85</v>
          </cell>
          <cell r="B97">
            <v>0.85</v>
          </cell>
          <cell r="C97">
            <v>0.84499999999999997</v>
          </cell>
          <cell r="D97">
            <v>0.8825659557560771</v>
          </cell>
          <cell r="E97">
            <v>7.329052143384196E-3</v>
          </cell>
          <cell r="F97">
            <v>0</v>
          </cell>
          <cell r="G97">
            <v>6.193049061159645E-3</v>
          </cell>
          <cell r="H97">
            <v>1.0533511342228636E-3</v>
          </cell>
          <cell r="I97">
            <v>8.6086087571517298E-4</v>
          </cell>
          <cell r="J97">
            <v>7.329052143384196E-3</v>
          </cell>
          <cell r="K97">
            <v>6.193049061159645E-3</v>
          </cell>
          <cell r="L97">
            <v>8.7234043136486428E-4</v>
          </cell>
        </row>
        <row r="98">
          <cell r="A98">
            <v>86</v>
          </cell>
          <cell r="B98">
            <v>0.86</v>
          </cell>
          <cell r="C98">
            <v>0.85499999999999998</v>
          </cell>
          <cell r="D98">
            <v>0.88967859613945977</v>
          </cell>
          <cell r="E98">
            <v>7.1126403833826624E-3</v>
          </cell>
          <cell r="F98">
            <v>0</v>
          </cell>
          <cell r="G98">
            <v>6.0813075277921765E-3</v>
          </cell>
          <cell r="H98">
            <v>1.0768882603651166E-3</v>
          </cell>
          <cell r="I98">
            <v>8.8490593121742908E-4</v>
          </cell>
          <cell r="J98">
            <v>7.1126403833826624E-3</v>
          </cell>
          <cell r="K98">
            <v>6.0813075277921765E-3</v>
          </cell>
          <cell r="L98">
            <v>8.9637050431436247E-4</v>
          </cell>
        </row>
        <row r="99">
          <cell r="A99">
            <v>87</v>
          </cell>
          <cell r="B99">
            <v>0.87</v>
          </cell>
          <cell r="C99">
            <v>0.86499999999999999</v>
          </cell>
          <cell r="D99">
            <v>0.89657288400167712</v>
          </cell>
          <cell r="E99">
            <v>6.894287862217352E-3</v>
          </cell>
          <cell r="F99">
            <v>0</v>
          </cell>
          <cell r="G99">
            <v>5.9635590008180091E-3</v>
          </cell>
          <cell r="H99">
            <v>1.0981704767127423E-3</v>
          </cell>
          <cell r="I99">
            <v>9.0706484190293697E-4</v>
          </cell>
          <cell r="J99">
            <v>6.894287862217352E-3</v>
          </cell>
          <cell r="K99">
            <v>5.9635590008180091E-3</v>
          </cell>
          <cell r="L99">
            <v>9.1849150044247415E-4</v>
          </cell>
        </row>
        <row r="100">
          <cell r="A100">
            <v>88</v>
          </cell>
          <cell r="B100">
            <v>0.88</v>
          </cell>
          <cell r="C100">
            <v>0.875</v>
          </cell>
          <cell r="D100">
            <v>0.90324702009818936</v>
          </cell>
          <cell r="E100">
            <v>6.6741360965122398E-3</v>
          </cell>
          <cell r="F100">
            <v>0</v>
          </cell>
          <cell r="G100">
            <v>5.8398690844482098E-3</v>
          </cell>
          <cell r="H100">
            <v>1.1170445651293227E-3</v>
          </cell>
          <cell r="I100">
            <v>9.2718460080440965E-4</v>
          </cell>
          <cell r="J100">
            <v>6.6741360965122398E-3</v>
          </cell>
          <cell r="K100">
            <v>5.8398690844482098E-3</v>
          </cell>
          <cell r="L100">
            <v>9.3855038857060887E-4</v>
          </cell>
        </row>
        <row r="101">
          <cell r="A101">
            <v>89</v>
          </cell>
          <cell r="B101">
            <v>0.89</v>
          </cell>
          <cell r="C101">
            <v>0.88500000000000001</v>
          </cell>
          <cell r="D101">
            <v>0.90969935001154212</v>
          </cell>
          <cell r="E101">
            <v>6.4523299133527612E-3</v>
          </cell>
          <cell r="F101">
            <v>0</v>
          </cell>
          <cell r="G101">
            <v>5.7103119733171934E-3</v>
          </cell>
          <cell r="H101">
            <v>1.1333602483025688E-3</v>
          </cell>
          <cell r="I101">
            <v>9.4511463326663872E-4</v>
          </cell>
          <cell r="J101">
            <v>6.4523299133527612E-3</v>
          </cell>
          <cell r="K101">
            <v>5.7103119733171934E-3</v>
          </cell>
          <cell r="L101">
            <v>9.563966014052987E-4</v>
          </cell>
        </row>
        <row r="102">
          <cell r="A102">
            <v>90</v>
          </cell>
          <cell r="B102">
            <v>0.9</v>
          </cell>
          <cell r="C102">
            <v>0.89500000000000002</v>
          </cell>
          <cell r="D102">
            <v>0.91592836781297082</v>
          </cell>
          <cell r="E102">
            <v>6.2290178014287045E-3</v>
          </cell>
          <cell r="F102">
            <v>0</v>
          </cell>
          <cell r="G102">
            <v>5.5749709322786903E-3</v>
          </cell>
          <cell r="H102">
            <v>1.1469706778339688E-3</v>
          </cell>
          <cell r="I102">
            <v>9.6070726249087169E-4</v>
          </cell>
          <cell r="J102">
            <v>6.2290178014287045E-3</v>
          </cell>
          <cell r="K102">
            <v>5.5749709322786903E-3</v>
          </cell>
          <cell r="L102">
            <v>9.7188250246651282E-4</v>
          </cell>
        </row>
        <row r="103">
          <cell r="A103">
            <v>91</v>
          </cell>
          <cell r="B103">
            <v>0.91</v>
          </cell>
          <cell r="C103">
            <v>0.90500000000000003</v>
          </cell>
          <cell r="D103">
            <v>0.92193272011161531</v>
          </cell>
          <cell r="E103">
            <v>6.0043522986444886E-3</v>
          </cell>
          <cell r="F103">
            <v>0</v>
          </cell>
          <cell r="G103">
            <v>5.4339388302732626E-3</v>
          </cell>
          <cell r="H103">
            <v>1.1577329575833658E-3</v>
          </cell>
          <cell r="I103">
            <v>9.738182076839371E-4</v>
          </cell>
          <cell r="J103">
            <v>6.0043522986444886E-3</v>
          </cell>
          <cell r="K103">
            <v>5.4339388302732626E-3</v>
          </cell>
          <cell r="L103">
            <v>9.8486388578377781E-4</v>
          </cell>
        </row>
        <row r="104">
          <cell r="A104">
            <v>92</v>
          </cell>
          <cell r="B104">
            <v>0.92</v>
          </cell>
          <cell r="C104">
            <v>0.91500000000000004</v>
          </cell>
          <cell r="D104">
            <v>0.92771121053367778</v>
          </cell>
          <cell r="E104">
            <v>5.7784904220624655E-3</v>
          </cell>
          <cell r="F104">
            <v>0</v>
          </cell>
          <cell r="G104">
            <v>5.2873187361871564E-3</v>
          </cell>
          <cell r="H104">
            <v>1.1655087071937127E-3</v>
          </cell>
          <cell r="I104">
            <v>9.8430711936767722E-4</v>
          </cell>
          <cell r="J104">
            <v>5.7784904220624655E-3</v>
          </cell>
          <cell r="K104">
            <v>5.2873187361871564E-3</v>
          </cell>
          <cell r="L104">
            <v>9.9520051293834296E-4</v>
          </cell>
        </row>
        <row r="105">
          <cell r="A105">
            <v>93</v>
          </cell>
          <cell r="B105">
            <v>0.93</v>
          </cell>
          <cell r="C105">
            <v>0.92500000000000004</v>
          </cell>
          <cell r="D105">
            <v>0.93326280468086198</v>
          </cell>
          <cell r="E105">
            <v>5.5515941471842023E-3</v>
          </cell>
          <cell r="F105">
            <v>0</v>
          </cell>
          <cell r="G105">
            <v>5.1352245861453873E-3</v>
          </cell>
          <cell r="H105">
            <v>1.1701646715918006E-3</v>
          </cell>
          <cell r="I105">
            <v>9.920381572040744E-4</v>
          </cell>
          <cell r="J105">
            <v>5.5515941471842023E-3</v>
          </cell>
          <cell r="K105">
            <v>5.1352245861453873E-3</v>
          </cell>
          <cell r="L105">
            <v>1.0027566928338034E-3</v>
          </cell>
        </row>
        <row r="106">
          <cell r="A106">
            <v>94</v>
          </cell>
          <cell r="B106">
            <v>0.94</v>
          </cell>
          <cell r="C106">
            <v>0.93500000000000005</v>
          </cell>
          <cell r="D106">
            <v>0.93858663562582589</v>
          </cell>
          <cell r="E106">
            <v>5.3238309449639143E-3</v>
          </cell>
          <cell r="F106">
            <v>0</v>
          </cell>
          <cell r="G106">
            <v>4.9777819335412605E-3</v>
          </cell>
          <cell r="H106">
            <v>1.1715733833236961E-3</v>
          </cell>
          <cell r="I106">
            <v>9.9688061666805008E-4</v>
          </cell>
          <cell r="J106">
            <v>5.3238309449639143E-3</v>
          </cell>
          <cell r="K106">
            <v>4.9777819335412605E-3</v>
          </cell>
          <cell r="L106">
            <v>1.0074019105594785E-3</v>
          </cell>
        </row>
        <row r="107">
          <cell r="A107">
            <v>95</v>
          </cell>
          <cell r="B107">
            <v>0.95</v>
          </cell>
          <cell r="C107">
            <v>0.94499999999999995</v>
          </cell>
          <cell r="D107">
            <v>0.94368201001254248</v>
          </cell>
          <cell r="E107">
            <v>5.095374386716589E-3</v>
          </cell>
          <cell r="F107">
            <v>0</v>
          </cell>
          <cell r="G107">
            <v>4.8151287954471761E-3</v>
          </cell>
          <cell r="H107">
            <v>1.1696138859026012E-3</v>
          </cell>
          <cell r="I107">
            <v>9.9870961211069717E-4</v>
          </cell>
          <cell r="J107">
            <v>5.095374386716589E-3</v>
          </cell>
          <cell r="K107">
            <v>4.8151287954471761E-3</v>
          </cell>
          <cell r="L107">
            <v>1.0090115129282615E-3</v>
          </cell>
        </row>
        <row r="108">
          <cell r="A108">
            <v>96</v>
          </cell>
          <cell r="B108">
            <v>0.96</v>
          </cell>
          <cell r="C108">
            <v>0.95499999999999996</v>
          </cell>
          <cell r="D108">
            <v>0.94854841484181607</v>
          </cell>
          <cell r="E108">
            <v>4.8664048292735851E-3</v>
          </cell>
          <cell r="F108">
            <v>0</v>
          </cell>
          <cell r="G108">
            <v>4.6474166119562735E-3</v>
          </cell>
          <cell r="H108">
            <v>1.1641725279812748E-3</v>
          </cell>
          <cell r="I108">
            <v>9.9740682525592127E-4</v>
          </cell>
          <cell r="J108">
            <v>4.8664048292735851E-3</v>
          </cell>
          <cell r="K108">
            <v>4.6474166119562735E-3</v>
          </cell>
          <cell r="L108">
            <v>1.0074674597791032E-3</v>
          </cell>
        </row>
        <row r="109">
          <cell r="A109">
            <v>97</v>
          </cell>
          <cell r="B109">
            <v>0.97</v>
          </cell>
          <cell r="C109">
            <v>0.96499999999999997</v>
          </cell>
          <cell r="D109">
            <v>0.95318552503736076</v>
          </cell>
          <cell r="E109">
            <v>4.6371101955446914E-3</v>
          </cell>
          <cell r="F109">
            <v>0</v>
          </cell>
          <cell r="G109">
            <v>4.474811338700627E-3</v>
          </cell>
          <cell r="H109">
            <v>1.1551438402169817E-3</v>
          </cell>
          <cell r="I109">
            <v>9.928613300591695E-4</v>
          </cell>
          <cell r="J109">
            <v>4.6371101955446914E-3</v>
          </cell>
          <cell r="K109">
            <v>4.474811338700627E-3</v>
          </cell>
          <cell r="L109">
            <v>1.0026591520304231E-3</v>
          </cell>
        </row>
        <row r="110">
          <cell r="A110">
            <v>98</v>
          </cell>
          <cell r="B110">
            <v>0.98</v>
          </cell>
          <cell r="C110">
            <v>0.97499999999999998</v>
          </cell>
          <cell r="D110">
            <v>0.9575932119065943</v>
          </cell>
          <cell r="E110">
            <v>4.4076868692335402E-3</v>
          </cell>
          <cell r="F110">
            <v>0</v>
          </cell>
          <cell r="G110">
            <v>4.2974946975027012E-3</v>
          </cell>
          <cell r="H110">
            <v>1.1424315092989717E-3</v>
          </cell>
          <cell r="I110">
            <v>9.8497050724253546E-4</v>
          </cell>
          <cell r="J110">
            <v>4.4076868692335402E-3</v>
          </cell>
          <cell r="K110">
            <v>4.2974946975027012E-3</v>
          </cell>
          <cell r="L110">
            <v>9.9448434986962536E-4</v>
          </cell>
        </row>
        <row r="111">
          <cell r="A111">
            <v>99</v>
          </cell>
          <cell r="B111">
            <v>0.99</v>
          </cell>
          <cell r="C111">
            <v>0.98499999999999999</v>
          </cell>
          <cell r="D111">
            <v>0.96177155263367164</v>
          </cell>
          <cell r="E111">
            <v>4.1783407270773454E-3</v>
          </cell>
          <cell r="F111">
            <v>0</v>
          </cell>
          <cell r="G111">
            <v>4.1156656161711854E-3</v>
          </cell>
          <cell r="H111">
            <v>1.1259494669308829E-3</v>
          </cell>
          <cell r="I111">
            <v>9.7364106486523148E-4</v>
          </cell>
          <cell r="J111">
            <v>4.1783407270773454E-3</v>
          </cell>
          <cell r="K111">
            <v>4.1156656161711854E-3</v>
          </cell>
          <cell r="L111">
            <v>9.8285019752561474E-4</v>
          </cell>
        </row>
        <row r="112">
          <cell r="A112">
            <v>100</v>
          </cell>
          <cell r="B112">
            <v>1</v>
          </cell>
          <cell r="C112">
            <v>0.995</v>
          </cell>
          <cell r="D112">
            <v>0.96572084097172117</v>
          </cell>
          <cell r="E112">
            <v>3.9492883380495281E-3</v>
          </cell>
          <cell r="F112">
            <v>3.9492883380495281E-3</v>
          </cell>
          <cell r="G112">
            <v>3.9295418963592801E-3</v>
          </cell>
          <cell r="H112">
            <v>1.10562311585821E-3</v>
          </cell>
          <cell r="I112">
            <v>9.5879018522451156E-4</v>
          </cell>
          <cell r="J112">
            <v>3.8228447366328355E-2</v>
          </cell>
          <cell r="K112">
            <v>3.8037305129496712E-2</v>
          </cell>
          <cell r="L112">
            <v>9.3669253159238321E-3</v>
          </cell>
        </row>
        <row r="113">
          <cell r="A113">
            <v>101</v>
          </cell>
          <cell r="B113">
            <v>1.01</v>
          </cell>
          <cell r="C113">
            <v>1.0049999999999999</v>
          </cell>
          <cell r="D113">
            <v>0.96944159933868657</v>
          </cell>
          <cell r="E113">
            <v>3.7207583669653932E-3</v>
          </cell>
          <cell r="F113">
            <v>0</v>
          </cell>
          <cell r="G113">
            <v>3.7393621588002199E-3</v>
          </cell>
          <cell r="H113">
            <v>3.4908692675225776E-3</v>
          </cell>
          <cell r="I113">
            <v>9.4034682351886356E-4</v>
          </cell>
        </row>
        <row r="114">
          <cell r="A114">
            <v>102</v>
          </cell>
          <cell r="B114">
            <v>1.02</v>
          </cell>
          <cell r="C114">
            <v>1.0150000000000001</v>
          </cell>
          <cell r="D114">
            <v>0.97293459256932446</v>
          </cell>
          <cell r="E114">
            <v>3.4929932306378975E-3</v>
          </cell>
          <cell r="F114">
            <v>0</v>
          </cell>
          <cell r="G114">
            <v>3.5453881290974662E-3</v>
          </cell>
          <cell r="H114">
            <v>3.3451933168697355E-3</v>
          </cell>
          <cell r="I114">
            <v>9.1825319049643282E-4</v>
          </cell>
        </row>
        <row r="115">
          <cell r="A115">
            <v>103</v>
          </cell>
          <cell r="B115">
            <v>1.03</v>
          </cell>
          <cell r="C115">
            <v>1.0249999999999999</v>
          </cell>
          <cell r="D115">
            <v>0.97620084363859827</v>
          </cell>
          <cell r="E115">
            <v>3.2662510692738067E-3</v>
          </cell>
          <cell r="F115">
            <v>0</v>
          </cell>
          <cell r="G115">
            <v>3.3479073460056514E-3</v>
          </cell>
          <cell r="H115">
            <v>3.1923000062036118E-3</v>
          </cell>
          <cell r="I115">
            <v>8.9246646041834892E-4</v>
          </cell>
        </row>
        <row r="116">
          <cell r="A116">
            <v>104</v>
          </cell>
          <cell r="B116">
            <v>1.04</v>
          </cell>
          <cell r="C116">
            <v>1.0350000000000001</v>
          </cell>
          <cell r="D116">
            <v>0.97924165175440336</v>
          </cell>
          <cell r="E116">
            <v>3.0408081158050937E-3</v>
          </cell>
          <cell r="F116">
            <v>0</v>
          </cell>
          <cell r="G116">
            <v>3.1472363998582722E-3</v>
          </cell>
          <cell r="H116">
            <v>3.0323891311555412E-3</v>
          </cell>
          <cell r="I116">
            <v>8.6296075805139517E-4</v>
          </cell>
        </row>
        <row r="117">
          <cell r="A117">
            <v>105</v>
          </cell>
          <cell r="B117">
            <v>1.05</v>
          </cell>
          <cell r="C117">
            <v>1.0449999999999999</v>
          </cell>
          <cell r="D117">
            <v>0.98205861332484423</v>
          </cell>
          <cell r="E117">
            <v>2.8169615704408679E-3</v>
          </cell>
          <cell r="F117">
            <v>0</v>
          </cell>
          <cell r="G117">
            <v>2.9437248411107067E-3</v>
          </cell>
          <cell r="H117">
            <v>2.8657052235285356E-3</v>
          </cell>
          <cell r="I117">
            <v>8.2972949452750063E-4</v>
          </cell>
        </row>
        <row r="118">
          <cell r="A118">
            <v>106</v>
          </cell>
          <cell r="B118">
            <v>1.06</v>
          </cell>
          <cell r="C118">
            <v>1.0550000000000002</v>
          </cell>
          <cell r="D118">
            <v>0.98465364648157061</v>
          </cell>
          <cell r="E118">
            <v>2.5950331567263785E-3</v>
          </cell>
          <cell r="F118">
            <v>0</v>
          </cell>
          <cell r="G118">
            <v>2.7377599803463295E-3</v>
          </cell>
          <cell r="H118">
            <v>2.6925439187184142E-3</v>
          </cell>
          <cell r="I118">
            <v>7.9278815461809545E-4</v>
          </cell>
        </row>
        <row r="119">
          <cell r="A119">
            <v>107</v>
          </cell>
          <cell r="B119">
            <v>1.07</v>
          </cell>
          <cell r="C119">
            <v>1.0649999999999999</v>
          </cell>
          <cell r="D119">
            <v>0.98702901996731629</v>
          </cell>
          <cell r="E119">
            <v>2.3753734857456799E-3</v>
          </cell>
          <cell r="F119">
            <v>0</v>
          </cell>
          <cell r="G119">
            <v>2.5297727623191488E-3</v>
          </cell>
          <cell r="H119">
            <v>2.5132596778957997E-3</v>
          </cell>
          <cell r="I119">
            <v>7.5217764080956332E-4</v>
          </cell>
        </row>
        <row r="120">
          <cell r="A120">
            <v>108</v>
          </cell>
          <cell r="B120">
            <v>1.08</v>
          </cell>
          <cell r="C120">
            <v>1.0750000000000002</v>
          </cell>
          <cell r="D120">
            <v>0.98918738763864678</v>
          </cell>
          <cell r="E120">
            <v>2.1583676713304856E-3</v>
          </cell>
          <cell r="F120">
            <v>0</v>
          </cell>
          <cell r="G120">
            <v>2.3202452466802724E-3</v>
          </cell>
          <cell r="H120">
            <v>2.3282754745526791E-3</v>
          </cell>
          <cell r="I120">
            <v>7.0796839861126065E-4</v>
          </cell>
        </row>
        <row r="121">
          <cell r="A121">
            <v>109</v>
          </cell>
          <cell r="B121">
            <v>1.0900000000000001</v>
          </cell>
          <cell r="C121">
            <v>1.085</v>
          </cell>
          <cell r="D121">
            <v>0.99113183010346151</v>
          </cell>
          <cell r="E121">
            <v>1.9444424648147329E-3</v>
          </cell>
          <cell r="F121">
            <v>0</v>
          </cell>
          <cell r="G121">
            <v>2.1097200743239852E-3</v>
          </cell>
          <cell r="H121">
            <v>2.1380949418068201E-3</v>
          </cell>
          <cell r="I121">
            <v>6.602655337952742E-4</v>
          </cell>
        </row>
        <row r="122">
          <cell r="A122">
            <v>110</v>
          </cell>
          <cell r="B122">
            <v>1.1000000000000001</v>
          </cell>
          <cell r="C122">
            <v>1.0950000000000002</v>
          </cell>
          <cell r="D122">
            <v>0.99286590575396894</v>
          </cell>
          <cell r="E122">
            <v>1.7340756505074273E-3</v>
          </cell>
          <cell r="F122">
            <v>0</v>
          </cell>
          <cell r="G122">
            <v>1.8988128373056332E-3</v>
          </cell>
          <cell r="H122">
            <v>1.9433180587964168E-3</v>
          </cell>
          <cell r="I122">
            <v>6.0921533057049283E-4</v>
          </cell>
        </row>
        <row r="123">
          <cell r="A123">
            <v>111</v>
          </cell>
          <cell r="B123">
            <v>1.1100000000000001</v>
          </cell>
          <cell r="C123">
            <v>1.105</v>
          </cell>
          <cell r="D123">
            <v>0.99439371439513224</v>
          </cell>
          <cell r="E123">
            <v>1.5278086411633085E-3</v>
          </cell>
          <cell r="F123">
            <v>0</v>
          </cell>
          <cell r="G123">
            <v>1.6882285484854558E-3</v>
          </cell>
          <cell r="H123">
            <v>1.7446618153639528E-3</v>
          </cell>
          <cell r="I123">
            <v>5.5501373105260824E-4</v>
          </cell>
        </row>
        <row r="124">
          <cell r="A124">
            <v>112</v>
          </cell>
          <cell r="B124">
            <v>1.1200000000000001</v>
          </cell>
          <cell r="C124">
            <v>1.1150000000000002</v>
          </cell>
          <cell r="D124">
            <v>0.99571997823108527</v>
          </cell>
          <cell r="E124">
            <v>1.3262638359530232E-3</v>
          </cell>
          <cell r="F124">
            <v>0</v>
          </cell>
          <cell r="G124">
            <v>1.4787841770876212E-3</v>
          </cell>
          <cell r="H124">
            <v>1.542988193298975E-3</v>
          </cell>
          <cell r="I124">
            <v>4.9791767435871878E-4</v>
          </cell>
        </row>
        <row r="125">
          <cell r="A125">
            <v>113</v>
          </cell>
          <cell r="B125">
            <v>1.1299999999999999</v>
          </cell>
          <cell r="C125">
            <v>1.125</v>
          </cell>
          <cell r="D125">
            <v>0.99685014756053003</v>
          </cell>
          <cell r="E125">
            <v>1.1301693294447634E-3</v>
          </cell>
          <cell r="F125">
            <v>0</v>
          </cell>
          <cell r="G125">
            <v>1.2714404956253589E-3</v>
          </cell>
          <cell r="H125">
            <v>1.3393433071396234E-3</v>
          </cell>
          <cell r="I125">
            <v>4.3826076387554381E-4</v>
          </cell>
        </row>
        <row r="126">
          <cell r="A126">
            <v>114</v>
          </cell>
          <cell r="B126">
            <v>1.1399999999999999</v>
          </cell>
          <cell r="C126">
            <v>1.1349999999999998</v>
          </cell>
          <cell r="D126">
            <v>0.99779054307147308</v>
          </cell>
          <cell r="E126">
            <v>9.4039551094304841E-4</v>
          </cell>
          <cell r="F126">
            <v>0</v>
          </cell>
          <cell r="G126">
            <v>1.0673489049203596E-3</v>
          </cell>
          <cell r="H126">
            <v>1.1350143817034897E-3</v>
          </cell>
          <cell r="I126">
            <v>3.7647579889137734E-4</v>
          </cell>
        </row>
        <row r="127">
          <cell r="A127">
            <v>115</v>
          </cell>
          <cell r="B127">
            <v>1.1499999999999999</v>
          </cell>
          <cell r="C127">
            <v>1.145</v>
          </cell>
          <cell r="D127">
            <v>0.99854855512900198</v>
          </cell>
          <cell r="E127">
            <v>7.5801205752890066E-4</v>
          </cell>
          <cell r="F127">
            <v>0</v>
          </cell>
          <cell r="G127">
            <v>8.6792380587059122E-4</v>
          </cell>
          <cell r="H127">
            <v>9.3161695809373273E-4</v>
          </cell>
          <cell r="I127">
            <v>3.1312884861915604E-4</v>
          </cell>
        </row>
        <row r="128">
          <cell r="A128">
            <v>116</v>
          </cell>
          <cell r="B128">
            <v>1.1599999999999999</v>
          </cell>
          <cell r="C128">
            <v>1.1549999999999998</v>
          </cell>
          <cell r="D128">
            <v>0.99913293778801626</v>
          </cell>
          <cell r="E128">
            <v>5.8438265901428199E-4</v>
          </cell>
          <cell r="F128">
            <v>0</v>
          </cell>
          <cell r="G128">
            <v>6.7496197116149559E-4</v>
          </cell>
          <cell r="H128">
            <v>7.3123735668533874E-4</v>
          </cell>
          <cell r="I128">
            <v>2.489742585391287E-4</v>
          </cell>
        </row>
        <row r="129">
          <cell r="A129">
            <v>117</v>
          </cell>
          <cell r="B129">
            <v>1.17</v>
          </cell>
          <cell r="C129">
            <v>1.165</v>
          </cell>
          <cell r="D129">
            <v>0.9995542748794759</v>
          </cell>
          <cell r="E129">
            <v>4.2133709145963927E-4</v>
          </cell>
          <cell r="F129">
            <v>0</v>
          </cell>
          <cell r="G129">
            <v>4.9085771155047981E-4</v>
          </cell>
          <cell r="H129">
            <v>5.366870344656713E-4</v>
          </cell>
          <cell r="I129">
            <v>1.8505170250446588E-4</v>
          </cell>
        </row>
        <row r="130">
          <cell r="A130">
            <v>118</v>
          </cell>
          <cell r="B130">
            <v>1.18</v>
          </cell>
          <cell r="C130">
            <v>1.1749999999999998</v>
          </cell>
          <cell r="D130">
            <v>0.99982580214413708</v>
          </cell>
          <cell r="E130">
            <v>2.7152726466117549E-4</v>
          </cell>
          <cell r="F130">
            <v>0</v>
          </cell>
          <cell r="G130">
            <v>3.1904453597688114E-4</v>
          </cell>
          <cell r="H130">
            <v>3.5201974406985431E-4</v>
          </cell>
          <cell r="I130">
            <v>1.228811630034701E-4</v>
          </cell>
        </row>
        <row r="131">
          <cell r="A131">
            <v>119</v>
          </cell>
          <cell r="B131">
            <v>1.19</v>
          </cell>
          <cell r="C131">
            <v>1.1850000000000001</v>
          </cell>
          <cell r="D131">
            <v>0.99996514388130631</v>
          </cell>
          <cell r="E131">
            <v>1.393417371692296E-4</v>
          </cell>
          <cell r="F131">
            <v>0</v>
          </cell>
          <cell r="G131">
            <v>1.6511995854553708E-4</v>
          </cell>
          <cell r="H131">
            <v>1.8383574781905777E-4</v>
          </cell>
          <cell r="I131">
            <v>6.4948573131421502E-5</v>
          </cell>
        </row>
        <row r="132">
          <cell r="A132">
            <v>120</v>
          </cell>
          <cell r="B132">
            <v>1.2</v>
          </cell>
          <cell r="C132">
            <v>1.1949999999999998</v>
          </cell>
          <cell r="D132">
            <v>1</v>
          </cell>
          <cell r="E132">
            <v>3.4856118693693539E-5</v>
          </cell>
          <cell r="F132">
            <v>0</v>
          </cell>
          <cell r="G132">
            <v>4.1653061838963775E-5</v>
          </cell>
          <cell r="H132">
            <v>4.6790436834311072E-5</v>
          </cell>
          <cell r="I132">
            <v>1.6726211209646712E-5</v>
          </cell>
        </row>
      </sheetData>
      <sheetData sheetId="11">
        <row r="2">
          <cell r="F2" t="str">
            <v>AaaLow</v>
          </cell>
          <cell r="G2" t="str">
            <v>Aaa</v>
          </cell>
          <cell r="H2" t="str">
            <v>Low</v>
          </cell>
          <cell r="I2">
            <v>0</v>
          </cell>
          <cell r="J2">
            <v>1.0000000000000001E-5</v>
          </cell>
          <cell r="K2">
            <v>0</v>
          </cell>
          <cell r="M2" t="str">
            <v>Aaa</v>
          </cell>
          <cell r="N2" t="str">
            <v>0.001% - 0.003%</v>
          </cell>
          <cell r="O2" t="str">
            <v>0.000% - 0.006%</v>
          </cell>
          <cell r="Q2">
            <v>0</v>
          </cell>
          <cell r="R2">
            <v>1.0000000000000001E-5</v>
          </cell>
          <cell r="S2">
            <v>2.4058772731852808E-5</v>
          </cell>
          <cell r="T2">
            <v>2.8796757151323911E-5</v>
          </cell>
          <cell r="V2">
            <v>0</v>
          </cell>
          <cell r="W2">
            <v>1.0000000000000001E-5</v>
          </cell>
          <cell r="X2">
            <v>-1.0000000000000001E-5</v>
          </cell>
          <cell r="Y2">
            <v>1.8455019027856021E-5</v>
          </cell>
          <cell r="Z2">
            <v>1.5603753703996787E-5</v>
          </cell>
          <cell r="AA2">
            <v>2.8796757151323911E-5</v>
          </cell>
          <cell r="AC2">
            <v>0</v>
          </cell>
          <cell r="AD2">
            <v>0</v>
          </cell>
          <cell r="AE2" t="str">
            <v>Aaa</v>
          </cell>
        </row>
        <row r="3">
          <cell r="F3" t="str">
            <v>AaaHigh</v>
          </cell>
          <cell r="G3" t="str">
            <v>Aaa</v>
          </cell>
          <cell r="H3" t="str">
            <v>High</v>
          </cell>
          <cell r="I3">
            <v>1.0000000000000001E-5</v>
          </cell>
          <cell r="J3">
            <v>1.16E-4</v>
          </cell>
          <cell r="K3">
            <v>1.8455019027856021E-5</v>
          </cell>
          <cell r="M3" t="str">
            <v>Aa1</v>
          </cell>
          <cell r="N3" t="str">
            <v>0.003% - 0.017%</v>
          </cell>
          <cell r="O3" t="str">
            <v>0.002% - 0.021%</v>
          </cell>
          <cell r="Q3">
            <v>1.8455019027856021E-5</v>
          </cell>
          <cell r="R3">
            <v>1.5603753703996787E-5</v>
          </cell>
          <cell r="S3">
            <v>1.3927327854545713E-4</v>
          </cell>
          <cell r="T3">
            <v>3.8547634584320769E-5</v>
          </cell>
          <cell r="V3">
            <v>1.8455019027856021E-5</v>
          </cell>
          <cell r="W3">
            <v>1.5603753703996787E-5</v>
          </cell>
          <cell r="X3">
            <v>2.8796757151323911E-5</v>
          </cell>
          <cell r="Y3">
            <v>7.894192407199102E-5</v>
          </cell>
          <cell r="Z3">
            <v>3.1534597322142188E-5</v>
          </cell>
          <cell r="AA3">
            <v>3.8547634584320769E-5</v>
          </cell>
          <cell r="AC3">
            <v>1.8455019027856021E-5</v>
          </cell>
          <cell r="AD3">
            <v>1</v>
          </cell>
          <cell r="AE3" t="str">
            <v>Aaa</v>
          </cell>
        </row>
        <row r="4">
          <cell r="F4" t="str">
            <v>Aa1Low</v>
          </cell>
          <cell r="G4" t="str">
            <v>Aa1</v>
          </cell>
          <cell r="H4" t="str">
            <v>Low</v>
          </cell>
          <cell r="I4">
            <v>1.0000000000000001E-5</v>
          </cell>
          <cell r="J4">
            <v>1.16E-4</v>
          </cell>
          <cell r="K4">
            <v>6.2855529883176718E-5</v>
          </cell>
          <cell r="M4" t="str">
            <v>Aa2</v>
          </cell>
          <cell r="N4" t="str">
            <v>0.017% - 0.038%</v>
          </cell>
          <cell r="O4" t="str">
            <v>0.014% - 0.046%</v>
          </cell>
          <cell r="Q4">
            <v>1.4179745395516774E-4</v>
          </cell>
          <cell r="R4">
            <v>3.1534597322142188E-5</v>
          </cell>
          <cell r="S4">
            <v>2.0614653836906259E-4</v>
          </cell>
          <cell r="T4">
            <v>7.985799265834996E-5</v>
          </cell>
          <cell r="V4">
            <v>1.4179745395516774E-4</v>
          </cell>
          <cell r="W4">
            <v>3.1534597322142188E-5</v>
          </cell>
          <cell r="X4">
            <v>3.8547634584320769E-5</v>
          </cell>
          <cell r="Y4">
            <v>1.0162462785416243E-4</v>
          </cell>
          <cell r="Z4">
            <v>6.5974275930579386E-5</v>
          </cell>
          <cell r="AA4">
            <v>7.985799265834996E-5</v>
          </cell>
          <cell r="AC4">
            <v>3.4058772731852807E-5</v>
          </cell>
          <cell r="AD4">
            <v>-1</v>
          </cell>
          <cell r="AE4" t="str">
            <v>Aa1</v>
          </cell>
        </row>
        <row r="5">
          <cell r="A5" t="str">
            <v>Aaa</v>
          </cell>
          <cell r="B5">
            <v>1.0000000000000001E-5</v>
          </cell>
          <cell r="C5" t="str">
            <v>Aaa</v>
          </cell>
          <cell r="D5">
            <v>1.0000000000000001E-5</v>
          </cell>
          <cell r="F5" t="str">
            <v>Aa1High</v>
          </cell>
          <cell r="G5" t="str">
            <v>Aa1</v>
          </cell>
          <cell r="H5" t="str">
            <v>High</v>
          </cell>
          <cell r="I5">
            <v>1.16E-4</v>
          </cell>
          <cell r="J5">
            <v>2.5900000000000001E-4</v>
          </cell>
          <cell r="K5">
            <v>1.4179745395516774E-4</v>
          </cell>
          <cell r="M5" t="str">
            <v>Aa3</v>
          </cell>
          <cell r="N5" t="str">
            <v>0.038% - 0.076%</v>
          </cell>
          <cell r="O5" t="str">
            <v>0.031% - 0.089%</v>
          </cell>
          <cell r="Q5">
            <v>3.1350431371579313E-4</v>
          </cell>
          <cell r="R5">
            <v>6.5974275930579386E-5</v>
          </cell>
          <cell r="S5">
            <v>3.8094234641470145E-4</v>
          </cell>
          <cell r="T5">
            <v>1.2886966520687828E-4</v>
          </cell>
          <cell r="V5">
            <v>3.1350431371579313E-4</v>
          </cell>
          <cell r="W5">
            <v>6.5974275930579386E-5</v>
          </cell>
          <cell r="X5">
            <v>7.985799265834996E-5</v>
          </cell>
          <cell r="Y5">
            <v>1.9088956331690421E-4</v>
          </cell>
          <cell r="Z5">
            <v>1.1019479043944728E-4</v>
          </cell>
          <cell r="AA5">
            <v>1.2886966520687828E-4</v>
          </cell>
          <cell r="AC5">
            <v>6.2855529883176718E-5</v>
          </cell>
          <cell r="AD5">
            <v>0</v>
          </cell>
          <cell r="AE5" t="str">
            <v>Aa1</v>
          </cell>
        </row>
        <row r="6">
          <cell r="A6" t="str">
            <v>Aa1</v>
          </cell>
          <cell r="B6">
            <v>3.4058772731852807E-5</v>
          </cell>
          <cell r="C6" t="str">
            <v>Aa1</v>
          </cell>
          <cell r="D6">
            <v>1.16E-4</v>
          </cell>
          <cell r="F6" t="str">
            <v>Aa2Low</v>
          </cell>
          <cell r="G6" t="str">
            <v>Aa2</v>
          </cell>
          <cell r="H6" t="str">
            <v>Low</v>
          </cell>
          <cell r="I6">
            <v>1.16E-4</v>
          </cell>
          <cell r="J6">
            <v>2.5900000000000001E-4</v>
          </cell>
          <cell r="K6">
            <v>2.118796858616307E-4</v>
          </cell>
          <cell r="M6" t="str">
            <v>A1</v>
          </cell>
          <cell r="N6" t="str">
            <v>0.076% - 0.140%</v>
          </cell>
          <cell r="O6" t="str">
            <v>0.065% - 0.163%</v>
          </cell>
          <cell r="Q6">
            <v>6.5022614562162669E-4</v>
          </cell>
          <cell r="R6">
            <v>1.1019479043944728E-4</v>
          </cell>
          <cell r="S6">
            <v>6.4454169689398078E-4</v>
          </cell>
          <cell r="T6">
            <v>2.2801595764210714E-4</v>
          </cell>
          <cell r="V6">
            <v>6.5022614562162669E-4</v>
          </cell>
          <cell r="W6">
            <v>1.1019479043944728E-4</v>
          </cell>
          <cell r="X6">
            <v>1.2886966520687828E-4</v>
          </cell>
          <cell r="Y6">
            <v>3.194943830337457E-4</v>
          </cell>
          <cell r="Z6">
            <v>1.9617764865335679E-4</v>
          </cell>
          <cell r="AA6">
            <v>2.2801595764210714E-4</v>
          </cell>
          <cell r="AC6">
            <v>1.4179745395516774E-4</v>
          </cell>
          <cell r="AD6">
            <v>1</v>
          </cell>
          <cell r="AE6" t="str">
            <v>Aa1</v>
          </cell>
        </row>
        <row r="7">
          <cell r="A7" t="str">
            <v>Aa2</v>
          </cell>
          <cell r="B7">
            <v>1.7333205127730993E-4</v>
          </cell>
          <cell r="C7" t="str">
            <v>Aa2</v>
          </cell>
          <cell r="D7">
            <v>2.5900000000000001E-4</v>
          </cell>
          <cell r="F7" t="str">
            <v>Aa2High</v>
          </cell>
          <cell r="G7" t="str">
            <v>Aa2</v>
          </cell>
          <cell r="H7" t="str">
            <v>High</v>
          </cell>
          <cell r="I7">
            <v>2.5900000000000001E-4</v>
          </cell>
          <cell r="J7">
            <v>5.5599999999999996E-4</v>
          </cell>
          <cell r="K7">
            <v>3.1350431371579313E-4</v>
          </cell>
          <cell r="M7" t="str">
            <v>A2</v>
          </cell>
          <cell r="N7" t="str">
            <v>0.140% - 0.237%</v>
          </cell>
          <cell r="O7" t="str">
            <v>0.121% - 0.266%</v>
          </cell>
          <cell r="Q7">
            <v>1.2087849843016979E-3</v>
          </cell>
          <cell r="R7">
            <v>1.9617764865335679E-4</v>
          </cell>
          <cell r="S7">
            <v>9.6928672210435003E-4</v>
          </cell>
          <cell r="T7">
            <v>2.8122058160461863E-4</v>
          </cell>
          <cell r="V7">
            <v>1.2087849843016979E-3</v>
          </cell>
          <cell r="W7">
            <v>1.9617764865335679E-4</v>
          </cell>
          <cell r="X7">
            <v>2.2801595764210714E-4</v>
          </cell>
          <cell r="Y7">
            <v>4.8983211125610258E-4</v>
          </cell>
          <cell r="Z7">
            <v>2.5143865320614031E-4</v>
          </cell>
          <cell r="AA7">
            <v>2.8122058160461863E-4</v>
          </cell>
          <cell r="AC7">
            <v>1.7333205127730993E-4</v>
          </cell>
          <cell r="AD7">
            <v>-1</v>
          </cell>
          <cell r="AE7" t="str">
            <v>Aa2</v>
          </cell>
        </row>
        <row r="8">
          <cell r="A8" t="str">
            <v>Aa3</v>
          </cell>
          <cell r="B8">
            <v>3.7947858964637251E-4</v>
          </cell>
          <cell r="C8" t="str">
            <v>Aa3</v>
          </cell>
          <cell r="D8">
            <v>5.5599999999999996E-4</v>
          </cell>
          <cell r="F8" t="str">
            <v>Aa3Low</v>
          </cell>
          <cell r="G8" t="str">
            <v>Aa3</v>
          </cell>
          <cell r="H8" t="str">
            <v>Low</v>
          </cell>
          <cell r="I8">
            <v>2.5900000000000001E-4</v>
          </cell>
          <cell r="J8">
            <v>5.5599999999999996E-4</v>
          </cell>
          <cell r="K8">
            <v>4.5933658230472247E-4</v>
          </cell>
          <cell r="M8" t="str">
            <v>A3</v>
          </cell>
          <cell r="N8" t="str">
            <v>0.237% - 0.368%</v>
          </cell>
          <cell r="O8" t="str">
            <v>0.212% - 0.410%</v>
          </cell>
          <cell r="Q8">
            <v>2.1228107018532645E-3</v>
          </cell>
          <cell r="R8">
            <v>2.5143865320614031E-4</v>
          </cell>
          <cell r="S8">
            <v>1.3078763896701255E-3</v>
          </cell>
          <cell r="T8">
            <v>4.1774059756631478E-4</v>
          </cell>
          <cell r="V8">
            <v>2.1228107018532645E-3</v>
          </cell>
          <cell r="W8">
            <v>2.5143865320614031E-4</v>
          </cell>
          <cell r="X8">
            <v>2.8122058160461863E-4</v>
          </cell>
          <cell r="Y8">
            <v>6.5147933144498512E-4</v>
          </cell>
          <cell r="Z8">
            <v>3.7517647662052176E-4</v>
          </cell>
          <cell r="AA8">
            <v>4.1774059756631478E-4</v>
          </cell>
          <cell r="AC8">
            <v>2.118796858616307E-4</v>
          </cell>
          <cell r="AD8">
            <v>0</v>
          </cell>
          <cell r="AE8" t="str">
            <v>Aa2</v>
          </cell>
        </row>
        <row r="9">
          <cell r="A9" t="str">
            <v>A1</v>
          </cell>
          <cell r="B9">
            <v>7.6042093606107396E-4</v>
          </cell>
          <cell r="C9" t="str">
            <v>A1</v>
          </cell>
          <cell r="D9">
            <v>1.0399999999999999E-3</v>
          </cell>
          <cell r="F9" t="str">
            <v>Aa3High</v>
          </cell>
          <cell r="G9" t="str">
            <v>Aa3</v>
          </cell>
          <cell r="H9" t="str">
            <v>High</v>
          </cell>
          <cell r="I9">
            <v>5.5599999999999996E-4</v>
          </cell>
          <cell r="J9">
            <v>1.0399999999999999E-3</v>
          </cell>
          <cell r="K9">
            <v>6.5022614562162669E-4</v>
          </cell>
          <cell r="M9" t="str">
            <v>Baa1</v>
          </cell>
          <cell r="N9" t="str">
            <v>0.368% - 0.549%</v>
          </cell>
          <cell r="O9" t="str">
            <v>0.331% - 0.602%</v>
          </cell>
          <cell r="Q9">
            <v>3.3069492681090085E-3</v>
          </cell>
          <cell r="R9">
            <v>3.7517647662052176E-4</v>
          </cell>
          <cell r="S9">
            <v>1.8068632332153148E-3</v>
          </cell>
          <cell r="T9">
            <v>5.2992514791174068E-4</v>
          </cell>
          <cell r="V9">
            <v>3.3069492681090085E-3</v>
          </cell>
          <cell r="W9">
            <v>3.7517647662052176E-4</v>
          </cell>
          <cell r="X9">
            <v>4.1774059756631478E-4</v>
          </cell>
          <cell r="Y9">
            <v>9.0585385407133002E-4</v>
          </cell>
          <cell r="Z9">
            <v>4.8326878157767001E-4</v>
          </cell>
          <cell r="AA9">
            <v>5.2992514791174068E-4</v>
          </cell>
          <cell r="AC9">
            <v>3.1350431371579313E-4</v>
          </cell>
          <cell r="AD9">
            <v>1</v>
          </cell>
          <cell r="AE9" t="str">
            <v>Aa2</v>
          </cell>
        </row>
        <row r="10">
          <cell r="A10" t="str">
            <v>A2</v>
          </cell>
          <cell r="B10">
            <v>1.4049626329550547E-3</v>
          </cell>
          <cell r="C10" t="str">
            <v>A2</v>
          </cell>
          <cell r="D10">
            <v>1.8979999999999999E-3</v>
          </cell>
          <cell r="F10" t="str">
            <v>A1Low</v>
          </cell>
          <cell r="G10" t="str">
            <v>A1</v>
          </cell>
          <cell r="H10" t="str">
            <v>Low</v>
          </cell>
          <cell r="I10">
            <v>5.5599999999999996E-4</v>
          </cell>
          <cell r="J10">
            <v>1.0399999999999999E-3</v>
          </cell>
          <cell r="K10">
            <v>8.8929060126795225E-4</v>
          </cell>
          <cell r="M10" t="str">
            <v>Baa2</v>
          </cell>
          <cell r="N10" t="str">
            <v>0.549% - 0.929%</v>
          </cell>
          <cell r="O10" t="str">
            <v>0.501% - 1.103%</v>
          </cell>
          <cell r="Q10">
            <v>5.0057201963671751E-3</v>
          </cell>
          <cell r="R10">
            <v>4.8326878157767001E-4</v>
          </cell>
          <cell r="S10">
            <v>3.8058482987373028E-3</v>
          </cell>
          <cell r="T10">
            <v>1.7355489337716502E-3</v>
          </cell>
          <cell r="V10">
            <v>5.0057201963671751E-3</v>
          </cell>
          <cell r="W10">
            <v>4.8326878157767001E-4</v>
          </cell>
          <cell r="X10">
            <v>5.2992514791174068E-4</v>
          </cell>
          <cell r="Y10">
            <v>1.8134498867581339E-3</v>
          </cell>
          <cell r="Z10">
            <v>1.4624732640674282E-3</v>
          </cell>
          <cell r="AA10">
            <v>1.7355489337716502E-3</v>
          </cell>
          <cell r="AC10">
            <v>3.7947858964637251E-4</v>
          </cell>
          <cell r="AD10">
            <v>-1</v>
          </cell>
          <cell r="AE10" t="str">
            <v>Aa3</v>
          </cell>
        </row>
        <row r="11">
          <cell r="A11" t="str">
            <v>A3</v>
          </cell>
          <cell r="B11">
            <v>2.3742493550594048E-3</v>
          </cell>
          <cell r="C11" t="str">
            <v>A3</v>
          </cell>
          <cell r="D11">
            <v>2.97E-3</v>
          </cell>
          <cell r="F11" t="str">
            <v>A1High</v>
          </cell>
          <cell r="G11" t="str">
            <v>A1</v>
          </cell>
          <cell r="H11" t="str">
            <v>High</v>
          </cell>
          <cell r="I11">
            <v>1.0399999999999999E-3</v>
          </cell>
          <cell r="J11">
            <v>1.8979999999999999E-3</v>
          </cell>
          <cell r="K11">
            <v>1.2087849843016979E-3</v>
          </cell>
          <cell r="M11" t="str">
            <v>Baa3</v>
          </cell>
          <cell r="N11" t="str">
            <v>0.929% - 1.739%</v>
          </cell>
          <cell r="O11" t="str">
            <v>0.783% - 2.004%</v>
          </cell>
          <cell r="Q11">
            <v>7.8323640126147197E-3</v>
          </cell>
          <cell r="R11">
            <v>1.4624732640674282E-3</v>
          </cell>
          <cell r="S11">
            <v>8.094211000897621E-3</v>
          </cell>
          <cell r="T11">
            <v>2.653082727183495E-3</v>
          </cell>
          <cell r="V11">
            <v>7.8323640126147197E-3</v>
          </cell>
          <cell r="W11">
            <v>1.4624732640674282E-3</v>
          </cell>
          <cell r="X11">
            <v>1.7355489337716502E-3</v>
          </cell>
          <cell r="Y11">
            <v>4.0567819119447599E-3</v>
          </cell>
          <cell r="Z11">
            <v>2.3018801551812108E-3</v>
          </cell>
          <cell r="AA11">
            <v>2.653082727183495E-3</v>
          </cell>
          <cell r="AC11">
            <v>4.5933658230472247E-4</v>
          </cell>
          <cell r="AD11">
            <v>0</v>
          </cell>
          <cell r="AE11" t="str">
            <v>Aa3</v>
          </cell>
        </row>
        <row r="12">
          <cell r="A12" t="str">
            <v>Baa1</v>
          </cell>
          <cell r="B12">
            <v>3.6821257447295303E-3</v>
          </cell>
          <cell r="C12" t="str">
            <v>Baa1</v>
          </cell>
          <cell r="D12">
            <v>4.5649999999999996E-3</v>
          </cell>
          <cell r="F12" t="str">
            <v>A2Low</v>
          </cell>
          <cell r="G12" t="str">
            <v>A2</v>
          </cell>
          <cell r="H12" t="str">
            <v>Low</v>
          </cell>
          <cell r="I12">
            <v>1.0399999999999999E-3</v>
          </cell>
          <cell r="J12">
            <v>1.8979999999999999E-3</v>
          </cell>
          <cell r="K12">
            <v>1.6329785905971619E-3</v>
          </cell>
          <cell r="M12" t="str">
            <v>Ba1</v>
          </cell>
          <cell r="N12" t="str">
            <v>1.739% - 2.939%</v>
          </cell>
          <cell r="O12" t="str">
            <v>1.509% - 3.316%</v>
          </cell>
          <cell r="Q12">
            <v>1.5087168122398558E-2</v>
          </cell>
          <cell r="R12">
            <v>2.3018801551812108E-3</v>
          </cell>
          <cell r="S12">
            <v>1.2003807997372485E-2</v>
          </cell>
          <cell r="T12">
            <v>3.7627288455551848E-3</v>
          </cell>
          <cell r="V12">
            <v>1.5087168122398558E-2</v>
          </cell>
          <cell r="W12">
            <v>2.3018801551812108E-3</v>
          </cell>
          <cell r="X12">
            <v>2.653082727183495E-3</v>
          </cell>
          <cell r="Y12">
            <v>6.0150173417346138E-3</v>
          </cell>
          <cell r="Z12">
            <v>3.3357079284543761E-3</v>
          </cell>
          <cell r="AA12">
            <v>3.7627288455551848E-3</v>
          </cell>
          <cell r="AC12">
            <v>6.5022614562162669E-4</v>
          </cell>
          <cell r="AD12">
            <v>1</v>
          </cell>
          <cell r="AE12" t="str">
            <v>Aa3</v>
          </cell>
        </row>
        <row r="13">
          <cell r="A13" t="str">
            <v>Baa2</v>
          </cell>
          <cell r="B13">
            <v>5.4889889779448451E-3</v>
          </cell>
          <cell r="C13" t="str">
            <v>Baa2</v>
          </cell>
          <cell r="D13">
            <v>6.6E-3</v>
          </cell>
          <cell r="F13" t="str">
            <v>A2High</v>
          </cell>
          <cell r="G13" t="str">
            <v>A2</v>
          </cell>
          <cell r="H13" t="str">
            <v>High</v>
          </cell>
          <cell r="I13">
            <v>1.8979999999999999E-3</v>
          </cell>
          <cell r="J13">
            <v>2.97E-3</v>
          </cell>
          <cell r="K13">
            <v>2.1228107018532645E-3</v>
          </cell>
          <cell r="M13" t="str">
            <v>Ba2</v>
          </cell>
          <cell r="N13" t="str">
            <v>2.939% - 4.488%</v>
          </cell>
          <cell r="O13" t="str">
            <v>2.606% - 4.916%</v>
          </cell>
          <cell r="Q13">
            <v>2.6057148346497878E-2</v>
          </cell>
          <cell r="R13">
            <v>3.3357079284543761E-3</v>
          </cell>
          <cell r="S13">
            <v>1.5482560157655926E-2</v>
          </cell>
          <cell r="T13">
            <v>4.2806289515944299E-3</v>
          </cell>
          <cell r="V13">
            <v>2.6057148346497878E-2</v>
          </cell>
          <cell r="W13">
            <v>3.3357079284543761E-3</v>
          </cell>
          <cell r="X13">
            <v>3.7627288455551848E-3</v>
          </cell>
          <cell r="Y13">
            <v>7.8119700247479967E-3</v>
          </cell>
          <cell r="Z13">
            <v>3.9078612873527444E-3</v>
          </cell>
          <cell r="AA13">
            <v>4.2806289515944299E-3</v>
          </cell>
          <cell r="AC13">
            <v>7.6042093606107396E-4</v>
          </cell>
          <cell r="AD13">
            <v>-1</v>
          </cell>
          <cell r="AE13" t="str">
            <v>A1</v>
          </cell>
        </row>
        <row r="14">
          <cell r="A14" t="str">
            <v>Baa3</v>
          </cell>
          <cell r="B14">
            <v>9.2948372766821479E-3</v>
          </cell>
          <cell r="C14" t="str">
            <v>Baa3</v>
          </cell>
          <cell r="D14">
            <v>1.3089999999999999E-2</v>
          </cell>
          <cell r="F14" t="str">
            <v>A3Low</v>
          </cell>
          <cell r="G14" t="str">
            <v>A3</v>
          </cell>
          <cell r="H14" t="str">
            <v>Low</v>
          </cell>
          <cell r="I14">
            <v>1.8979999999999999E-3</v>
          </cell>
          <cell r="J14">
            <v>2.97E-3</v>
          </cell>
          <cell r="K14">
            <v>2.6554699366640234E-3</v>
          </cell>
          <cell r="M14" t="str">
            <v>Ba3</v>
          </cell>
          <cell r="N14" t="str">
            <v>4.488% - 6.404%</v>
          </cell>
          <cell r="O14" t="str">
            <v>4.097% - 6.985%</v>
          </cell>
          <cell r="Q14">
            <v>4.0967555145255435E-2</v>
          </cell>
          <cell r="R14">
            <v>3.9078612873527444E-3</v>
          </cell>
          <cell r="S14">
            <v>1.9168653355312072E-2</v>
          </cell>
          <cell r="T14">
            <v>5.8025981075121302E-3</v>
          </cell>
          <cell r="V14">
            <v>4.0967555145255435E-2</v>
          </cell>
          <cell r="W14">
            <v>3.9078612873527444E-3</v>
          </cell>
          <cell r="X14">
            <v>4.2806289515944299E-3</v>
          </cell>
          <cell r="Y14">
            <v>9.5674842928405168E-3</v>
          </cell>
          <cell r="Z14">
            <v>5.3205401108771255E-3</v>
          </cell>
          <cell r="AA14">
            <v>5.8025981075121302E-3</v>
          </cell>
          <cell r="AC14">
            <v>8.8929060126795225E-4</v>
          </cell>
          <cell r="AD14">
            <v>0</v>
          </cell>
          <cell r="AE14" t="str">
            <v>A1</v>
          </cell>
        </row>
        <row r="15">
          <cell r="A15" t="str">
            <v>Ba1</v>
          </cell>
          <cell r="B15">
            <v>1.7389048277579769E-2</v>
          </cell>
          <cell r="C15" t="str">
            <v>Ba1</v>
          </cell>
          <cell r="D15">
            <v>2.3099999999999999E-2</v>
          </cell>
          <cell r="F15" t="str">
            <v>A3High</v>
          </cell>
          <cell r="G15" t="str">
            <v>A3</v>
          </cell>
          <cell r="H15" t="str">
            <v>High</v>
          </cell>
          <cell r="I15">
            <v>2.97E-3</v>
          </cell>
          <cell r="J15">
            <v>4.5649999999999996E-3</v>
          </cell>
          <cell r="K15">
            <v>3.3069492681090085E-3</v>
          </cell>
          <cell r="M15" t="str">
            <v>B1</v>
          </cell>
          <cell r="N15" t="str">
            <v>6.404% - 8.715%</v>
          </cell>
          <cell r="O15" t="str">
            <v>5.872% - 9.322%</v>
          </cell>
          <cell r="Q15">
            <v>5.8723529677043126E-2</v>
          </cell>
          <cell r="R15">
            <v>5.3205401108771255E-3</v>
          </cell>
          <cell r="S15">
            <v>2.3109760449195549E-2</v>
          </cell>
          <cell r="T15">
            <v>6.0692580087367137E-3</v>
          </cell>
          <cell r="V15">
            <v>5.8723529677043126E-2</v>
          </cell>
          <cell r="W15">
            <v>5.3205401108771255E-3</v>
          </cell>
          <cell r="X15">
            <v>5.8025981075121302E-3</v>
          </cell>
          <cell r="Y15">
            <v>1.1633041347496889E-2</v>
          </cell>
          <cell r="Z15">
            <v>5.6741209941865295E-3</v>
          </cell>
          <cell r="AA15">
            <v>6.0692580087367137E-3</v>
          </cell>
          <cell r="AC15">
            <v>1.2087849843016979E-3</v>
          </cell>
          <cell r="AD15">
            <v>1</v>
          </cell>
          <cell r="AE15" t="str">
            <v>A1</v>
          </cell>
        </row>
        <row r="16">
          <cell r="A16" t="str">
            <v>Ba2</v>
          </cell>
          <cell r="B16">
            <v>2.9392856274952254E-2</v>
          </cell>
          <cell r="C16" t="str">
            <v>Ba2</v>
          </cell>
          <cell r="D16">
            <v>3.7400000000000003E-2</v>
          </cell>
          <cell r="F16" t="str">
            <v>Baa1Low</v>
          </cell>
          <cell r="G16" t="str">
            <v>Baa1</v>
          </cell>
          <cell r="H16" t="str">
            <v>Low</v>
          </cell>
          <cell r="I16">
            <v>2.97E-3</v>
          </cell>
          <cell r="J16">
            <v>4.5649999999999996E-3</v>
          </cell>
          <cell r="K16">
            <v>4.0998663422958451E-3</v>
          </cell>
          <cell r="M16" t="str">
            <v>B2</v>
          </cell>
          <cell r="N16" t="str">
            <v>8.715% - 11.482%</v>
          </cell>
          <cell r="O16" t="str">
            <v>8.148% - 12.321%</v>
          </cell>
          <cell r="Q16">
            <v>8.1479709242929271E-2</v>
          </cell>
          <cell r="R16">
            <v>5.6741209941865295E-3</v>
          </cell>
          <cell r="S16">
            <v>2.7669152218488438E-2</v>
          </cell>
          <cell r="T16">
            <v>8.3918492014653234E-3</v>
          </cell>
          <cell r="V16">
            <v>8.1479709242929271E-2</v>
          </cell>
          <cell r="W16">
            <v>5.6741209941865295E-3</v>
          </cell>
          <cell r="X16">
            <v>6.0692580087367137E-3</v>
          </cell>
          <cell r="Y16">
            <v>1.3779592540941701E-2</v>
          </cell>
          <cell r="Z16">
            <v>7.820301668810023E-3</v>
          </cell>
          <cell r="AA16">
            <v>8.3918492014653234E-3</v>
          </cell>
          <cell r="AC16">
            <v>1.4049626329550547E-3</v>
          </cell>
          <cell r="AD16">
            <v>-1</v>
          </cell>
          <cell r="AE16" t="str">
            <v>A2</v>
          </cell>
        </row>
        <row r="17">
          <cell r="A17" t="str">
            <v>Ba3</v>
          </cell>
          <cell r="B17">
            <v>4.487541643260818E-2</v>
          </cell>
          <cell r="C17" t="str">
            <v>Ba3</v>
          </cell>
          <cell r="D17">
            <v>5.3844999999999997E-2</v>
          </cell>
          <cell r="F17" t="str">
            <v>Baa1High</v>
          </cell>
          <cell r="G17" t="str">
            <v>Baa1</v>
          </cell>
          <cell r="H17" t="str">
            <v>High</v>
          </cell>
          <cell r="I17">
            <v>4.5649999999999996E-3</v>
          </cell>
          <cell r="J17">
            <v>6.6E-3</v>
          </cell>
          <cell r="K17">
            <v>5.0057201963671751E-3</v>
          </cell>
          <cell r="M17" t="str">
            <v>B3</v>
          </cell>
          <cell r="N17" t="str">
            <v>11.482% - 15.368%</v>
          </cell>
          <cell r="O17" t="str">
            <v>10.700% - 16.569%</v>
          </cell>
          <cell r="Q17">
            <v>0.10700268078679422</v>
          </cell>
          <cell r="R17">
            <v>7.820301668810023E-3</v>
          </cell>
          <cell r="S17">
            <v>3.8861719060194005E-2</v>
          </cell>
          <cell r="T17">
            <v>1.2005711515774287E-2</v>
          </cell>
          <cell r="V17">
            <v>0.10700268078679422</v>
          </cell>
          <cell r="W17">
            <v>7.820301668810023E-3</v>
          </cell>
          <cell r="X17">
            <v>8.3918492014653234E-3</v>
          </cell>
          <cell r="Y17">
            <v>1.933407656189523E-2</v>
          </cell>
          <cell r="Z17">
            <v>1.1135793296833452E-2</v>
          </cell>
          <cell r="AA17">
            <v>1.2005711515774287E-2</v>
          </cell>
          <cell r="AC17">
            <v>1.6329785905971619E-3</v>
          </cell>
          <cell r="AD17">
            <v>0</v>
          </cell>
          <cell r="AE17" t="str">
            <v>A2</v>
          </cell>
        </row>
        <row r="18">
          <cell r="A18" t="str">
            <v>B1</v>
          </cell>
          <cell r="B18">
            <v>6.4044069787920252E-2</v>
          </cell>
          <cell r="C18" t="str">
            <v>B1</v>
          </cell>
          <cell r="D18">
            <v>7.6175000000000007E-2</v>
          </cell>
          <cell r="F18" t="str">
            <v>Baa2Low</v>
          </cell>
          <cell r="G18" t="str">
            <v>Baa2</v>
          </cell>
          <cell r="H18" t="str">
            <v>Low</v>
          </cell>
          <cell r="I18">
            <v>4.5649999999999996E-3</v>
          </cell>
          <cell r="J18">
            <v>6.6E-3</v>
          </cell>
          <cell r="K18">
            <v>6.0189141258565858E-3</v>
          </cell>
          <cell r="M18" t="str">
            <v>Caa1</v>
          </cell>
          <cell r="N18" t="str">
            <v>15.368% - 20.763%</v>
          </cell>
          <cell r="O18" t="str">
            <v>14.255% - 22.385%</v>
          </cell>
          <cell r="Q18">
            <v>0.14254890821896479</v>
          </cell>
          <cell r="R18">
            <v>1.1135793296833452E-2</v>
          </cell>
          <cell r="S18">
            <v>5.394845951586355E-2</v>
          </cell>
          <cell r="T18">
            <v>1.6219886933697053E-2</v>
          </cell>
          <cell r="V18">
            <v>0.14254890821896479</v>
          </cell>
          <cell r="W18">
            <v>1.1135793296833452E-2</v>
          </cell>
          <cell r="X18">
            <v>1.2005711515774287E-2</v>
          </cell>
          <cell r="Y18">
            <v>2.6898117488107887E-2</v>
          </cell>
          <cell r="Z18">
            <v>1.5044630511981377E-2</v>
          </cell>
          <cell r="AA18">
            <v>1.6219886933697053E-2</v>
          </cell>
          <cell r="AC18">
            <v>2.1228107018532645E-3</v>
          </cell>
          <cell r="AD18">
            <v>1</v>
          </cell>
          <cell r="AE18" t="str">
            <v>A2</v>
          </cell>
        </row>
        <row r="19">
          <cell r="A19" t="str">
            <v>B2</v>
          </cell>
          <cell r="B19">
            <v>8.7153830237115801E-2</v>
          </cell>
          <cell r="C19" t="str">
            <v>B2</v>
          </cell>
          <cell r="D19">
            <v>9.9714999999999998E-2</v>
          </cell>
          <cell r="F19" t="str">
            <v>Baa2High</v>
          </cell>
          <cell r="G19" t="str">
            <v>Baa2</v>
          </cell>
          <cell r="H19" t="str">
            <v>High</v>
          </cell>
          <cell r="I19">
            <v>6.6E-3</v>
          </cell>
          <cell r="J19">
            <v>1.3089999999999999E-2</v>
          </cell>
          <cell r="K19">
            <v>7.8323640126147197E-3</v>
          </cell>
          <cell r="M19" t="str">
            <v>Caa2</v>
          </cell>
          <cell r="N19" t="str">
            <v>20.763% - 29.653%</v>
          </cell>
          <cell r="O19" t="str">
            <v>19.259% - 32.868%</v>
          </cell>
          <cell r="Q19">
            <v>0.19258853051968042</v>
          </cell>
          <cell r="R19">
            <v>1.5044630511981377E-2</v>
          </cell>
          <cell r="S19">
            <v>8.8892796584193468E-2</v>
          </cell>
          <cell r="T19">
            <v>3.2158691651709648E-2</v>
          </cell>
          <cell r="V19">
            <v>0.19258853051968042</v>
          </cell>
          <cell r="W19">
            <v>1.5044630511981377E-2</v>
          </cell>
          <cell r="X19">
            <v>1.6219886933697053E-2</v>
          </cell>
          <cell r="Y19">
            <v>4.3660642546006406E-2</v>
          </cell>
          <cell r="Z19">
            <v>2.9012267104490008E-2</v>
          </cell>
          <cell r="AA19">
            <v>3.2158691651709648E-2</v>
          </cell>
          <cell r="AC19">
            <v>2.3742493550594048E-3</v>
          </cell>
          <cell r="AD19">
            <v>-1</v>
          </cell>
          <cell r="AE19" t="str">
            <v>A3</v>
          </cell>
        </row>
        <row r="20">
          <cell r="A20" t="str">
            <v>B3</v>
          </cell>
          <cell r="B20">
            <v>0.11482298245560424</v>
          </cell>
          <cell r="C20" t="str">
            <v>B3</v>
          </cell>
          <cell r="D20">
            <v>0.13222</v>
          </cell>
          <cell r="F20" t="str">
            <v>Baa3Low</v>
          </cell>
          <cell r="G20" t="str">
            <v>Baa3</v>
          </cell>
          <cell r="H20" t="str">
            <v>Low</v>
          </cell>
          <cell r="I20">
            <v>6.6E-3</v>
          </cell>
          <cell r="J20">
            <v>1.3089999999999999E-2</v>
          </cell>
          <cell r="K20">
            <v>1.1030386210453798E-2</v>
          </cell>
          <cell r="M20" t="str">
            <v>Caa3</v>
          </cell>
          <cell r="N20" t="str">
            <v>29.653% - 42.681%</v>
          </cell>
          <cell r="O20" t="str">
            <v>26.751% - 46.196%</v>
          </cell>
          <cell r="Q20">
            <v>0.26751369051136525</v>
          </cell>
          <cell r="R20">
            <v>2.9012267104490008E-2</v>
          </cell>
          <cell r="S20">
            <v>0.13028254745404139</v>
          </cell>
          <cell r="T20">
            <v>3.5148476190207611E-2</v>
          </cell>
          <cell r="V20">
            <v>0.26751369051136525</v>
          </cell>
          <cell r="W20">
            <v>2.9012267104490008E-2</v>
          </cell>
          <cell r="X20">
            <v>3.2158691651709648E-2</v>
          </cell>
          <cell r="Y20">
            <v>6.5649687888889807E-2</v>
          </cell>
          <cell r="Z20">
            <v>3.2474167913441931E-2</v>
          </cell>
          <cell r="AA20">
            <v>3.5148476190207611E-2</v>
          </cell>
          <cell r="AC20">
            <v>2.6554699366640234E-3</v>
          </cell>
          <cell r="AD20">
            <v>0</v>
          </cell>
          <cell r="AE20" t="str">
            <v>A3</v>
          </cell>
        </row>
        <row r="21">
          <cell r="A21" t="str">
            <v>Caa1</v>
          </cell>
          <cell r="B21">
            <v>0.15368470151579824</v>
          </cell>
          <cell r="C21" t="str">
            <v>Caa1</v>
          </cell>
          <cell r="D21">
            <v>0.17863399999999999</v>
          </cell>
          <cell r="F21" t="str">
            <v>Baa3High</v>
          </cell>
          <cell r="G21" t="str">
            <v>Baa3</v>
          </cell>
          <cell r="H21" t="str">
            <v>High</v>
          </cell>
          <cell r="I21">
            <v>1.3089999999999999E-2</v>
          </cell>
          <cell r="J21">
            <v>2.3099999999999999E-2</v>
          </cell>
          <cell r="K21">
            <v>1.5087168122398558E-2</v>
          </cell>
          <cell r="M21" t="str">
            <v>Ca</v>
          </cell>
          <cell r="N21" t="str">
            <v>42.681% - 70.711%</v>
          </cell>
          <cell r="O21" t="str">
            <v>39.433% - 84.090%</v>
          </cell>
          <cell r="Q21">
            <v>0.39433433715645472</v>
          </cell>
          <cell r="R21">
            <v>3.2474167913441931E-2</v>
          </cell>
          <cell r="S21">
            <v>0.28029827611665092</v>
          </cell>
          <cell r="T21">
            <v>0.13378963406716693</v>
          </cell>
          <cell r="V21">
            <v>0.39433433715645472</v>
          </cell>
          <cell r="W21">
            <v>3.2474167913441931E-2</v>
          </cell>
          <cell r="X21">
            <v>3.5148476190207611E-2</v>
          </cell>
          <cell r="Y21">
            <v>0.13264657624125625</v>
          </cell>
          <cell r="Z21">
            <v>0.11250322368518706</v>
          </cell>
          <cell r="AA21">
            <v>0.13378963406716693</v>
          </cell>
          <cell r="AC21">
            <v>3.3069492681090085E-3</v>
          </cell>
          <cell r="AD21">
            <v>1</v>
          </cell>
          <cell r="AE21" t="str">
            <v>A3</v>
          </cell>
        </row>
        <row r="22">
          <cell r="A22" t="str">
            <v>Caa2</v>
          </cell>
          <cell r="B22">
            <v>0.20763316103166179</v>
          </cell>
          <cell r="C22" t="str">
            <v>Caa2</v>
          </cell>
          <cell r="D22">
            <v>0.24134</v>
          </cell>
          <cell r="F22" t="str">
            <v>Ba1Low</v>
          </cell>
          <cell r="G22" t="str">
            <v>Ba1</v>
          </cell>
          <cell r="H22" t="str">
            <v>Low</v>
          </cell>
          <cell r="I22">
            <v>1.3089999999999999E-2</v>
          </cell>
          <cell r="J22">
            <v>2.3099999999999999E-2</v>
          </cell>
          <cell r="K22">
            <v>2.0042131004763264E-2</v>
          </cell>
          <cell r="M22" t="str">
            <v>C</v>
          </cell>
          <cell r="N22" t="str">
            <v>70.711% - 99.500%</v>
          </cell>
          <cell r="O22" t="str">
            <v>59.460% - 100.000%</v>
          </cell>
          <cell r="Q22">
            <v>0.59460355750136051</v>
          </cell>
          <cell r="R22">
            <v>0.11250322368518706</v>
          </cell>
          <cell r="S22">
            <v>0.28789321881345242</v>
          </cell>
          <cell r="T22">
            <v>5.0000000000000044E-3</v>
          </cell>
          <cell r="V22">
            <v>0.59460355750136051</v>
          </cell>
          <cell r="W22">
            <v>0.11250322368518706</v>
          </cell>
          <cell r="X22">
            <v>0.13378963406716693</v>
          </cell>
          <cell r="Y22">
            <v>0.1591035847462855</v>
          </cell>
          <cell r="Z22">
            <v>-5.0000000000000044E-3</v>
          </cell>
          <cell r="AA22">
            <v>5.0000000000000044E-3</v>
          </cell>
          <cell r="AC22">
            <v>3.6821257447295303E-3</v>
          </cell>
          <cell r="AD22">
            <v>-1</v>
          </cell>
          <cell r="AE22" t="str">
            <v>Baa1</v>
          </cell>
        </row>
        <row r="23">
          <cell r="A23" t="str">
            <v>Caa3</v>
          </cell>
          <cell r="B23">
            <v>0.29652595761585526</v>
          </cell>
          <cell r="C23" t="str">
            <v>Caa3</v>
          </cell>
          <cell r="D23">
            <v>0.36433100000000002</v>
          </cell>
          <cell r="F23" t="str">
            <v>Ba1High</v>
          </cell>
          <cell r="G23" t="str">
            <v>Ba1</v>
          </cell>
          <cell r="H23" t="str">
            <v>High</v>
          </cell>
          <cell r="I23">
            <v>2.3099999999999999E-2</v>
          </cell>
          <cell r="J23">
            <v>3.7400000000000003E-2</v>
          </cell>
          <cell r="K23">
            <v>2.6057148346497878E-2</v>
          </cell>
          <cell r="M23" t="str">
            <v>D</v>
          </cell>
          <cell r="N23" t="str">
            <v>99.500% - 100.000%</v>
          </cell>
          <cell r="O23" t="str">
            <v>100.000% - 100.000%</v>
          </cell>
          <cell r="Q23">
            <v>1</v>
          </cell>
          <cell r="R23">
            <v>-5.0000000000000044E-3</v>
          </cell>
          <cell r="S23">
            <v>0</v>
          </cell>
          <cell r="T23">
            <v>0</v>
          </cell>
          <cell r="V23">
            <v>1</v>
          </cell>
          <cell r="W23">
            <v>-5.0000000000000044E-3</v>
          </cell>
          <cell r="X23">
            <v>5.0000000000000044E-3</v>
          </cell>
          <cell r="Y23">
            <v>0</v>
          </cell>
          <cell r="Z23">
            <v>0</v>
          </cell>
          <cell r="AA23">
            <v>0</v>
          </cell>
          <cell r="AC23">
            <v>4.0998663422958451E-3</v>
          </cell>
          <cell r="AD23">
            <v>0</v>
          </cell>
          <cell r="AE23" t="str">
            <v>Baa1</v>
          </cell>
        </row>
        <row r="24">
          <cell r="A24" t="str">
            <v>Ca</v>
          </cell>
          <cell r="B24">
            <v>0.42680850506989665</v>
          </cell>
          <cell r="C24" t="str">
            <v>Ca</v>
          </cell>
          <cell r="D24">
            <v>0.5</v>
          </cell>
          <cell r="F24" t="str">
            <v>Ba2Low</v>
          </cell>
          <cell r="G24" t="str">
            <v>Ba2</v>
          </cell>
          <cell r="H24" t="str">
            <v>Low</v>
          </cell>
          <cell r="I24">
            <v>2.3099999999999999E-2</v>
          </cell>
          <cell r="J24">
            <v>3.7400000000000003E-2</v>
          </cell>
          <cell r="K24">
            <v>3.3155585120507439E-2</v>
          </cell>
          <cell r="AC24">
            <v>5.0057201963671751E-3</v>
          </cell>
          <cell r="AD24">
            <v>1</v>
          </cell>
          <cell r="AE24" t="str">
            <v>Baa1</v>
          </cell>
        </row>
        <row r="25">
          <cell r="A25" t="str">
            <v>C</v>
          </cell>
          <cell r="B25">
            <v>0.70710678118654757</v>
          </cell>
          <cell r="C25" t="str">
            <v>C</v>
          </cell>
          <cell r="D25">
            <v>1</v>
          </cell>
          <cell r="F25" t="str">
            <v>Ba2High</v>
          </cell>
          <cell r="G25" t="str">
            <v>Ba2</v>
          </cell>
          <cell r="H25" t="str">
            <v>High</v>
          </cell>
          <cell r="I25">
            <v>3.7400000000000003E-2</v>
          </cell>
          <cell r="J25">
            <v>5.3844999999999997E-2</v>
          </cell>
          <cell r="K25">
            <v>4.0967555145255435E-2</v>
          </cell>
          <cell r="AC25">
            <v>5.4889889779448451E-3</v>
          </cell>
          <cell r="AD25">
            <v>-1</v>
          </cell>
          <cell r="AE25" t="str">
            <v>Baa2</v>
          </cell>
        </row>
        <row r="26">
          <cell r="A26" t="str">
            <v>D</v>
          </cell>
          <cell r="B26">
            <v>0.995</v>
          </cell>
          <cell r="C26" t="str">
            <v>D</v>
          </cell>
          <cell r="D26">
            <v>1</v>
          </cell>
          <cell r="F26" t="str">
            <v>Ba3Low</v>
          </cell>
          <cell r="G26" t="str">
            <v>Ba3</v>
          </cell>
          <cell r="H26" t="str">
            <v>Low</v>
          </cell>
          <cell r="I26">
            <v>3.7400000000000003E-2</v>
          </cell>
          <cell r="J26">
            <v>5.3844999999999997E-2</v>
          </cell>
          <cell r="K26">
            <v>4.915604538420261E-2</v>
          </cell>
          <cell r="AC26">
            <v>6.0189141258565858E-3</v>
          </cell>
          <cell r="AD26">
            <v>0</v>
          </cell>
          <cell r="AE26" t="str">
            <v>Baa2</v>
          </cell>
        </row>
        <row r="27">
          <cell r="F27" t="str">
            <v>Ba3High</v>
          </cell>
          <cell r="G27" t="str">
            <v>Ba3</v>
          </cell>
          <cell r="H27" t="str">
            <v>High</v>
          </cell>
          <cell r="I27">
            <v>5.3844999999999997E-2</v>
          </cell>
          <cell r="J27">
            <v>7.6175000000000007E-2</v>
          </cell>
          <cell r="K27">
            <v>5.8723529677043126E-2</v>
          </cell>
          <cell r="AC27">
            <v>7.8323640126147197E-3</v>
          </cell>
          <cell r="AD27">
            <v>1</v>
          </cell>
          <cell r="AE27" t="str">
            <v>Baa2</v>
          </cell>
        </row>
        <row r="28">
          <cell r="C28">
            <v>0.25</v>
          </cell>
          <cell r="F28" t="str">
            <v>B1Low</v>
          </cell>
          <cell r="G28" t="str">
            <v>B1</v>
          </cell>
          <cell r="H28" t="str">
            <v>Low</v>
          </cell>
          <cell r="I28">
            <v>5.3844999999999997E-2</v>
          </cell>
          <cell r="J28">
            <v>7.6175000000000007E-2</v>
          </cell>
          <cell r="K28">
            <v>6.9846667895432382E-2</v>
          </cell>
          <cell r="AC28">
            <v>9.2948372766821479E-3</v>
          </cell>
          <cell r="AD28">
            <v>-1</v>
          </cell>
          <cell r="AE28" t="str">
            <v>Baa3</v>
          </cell>
        </row>
        <row r="29">
          <cell r="F29" t="str">
            <v>B1High</v>
          </cell>
          <cell r="G29" t="str">
            <v>B1</v>
          </cell>
          <cell r="H29" t="str">
            <v>High</v>
          </cell>
          <cell r="I29">
            <v>7.6175000000000007E-2</v>
          </cell>
          <cell r="J29">
            <v>9.9714999999999998E-2</v>
          </cell>
          <cell r="K29">
            <v>8.1479709242929271E-2</v>
          </cell>
          <cell r="AC29">
            <v>1.1030386210453798E-2</v>
          </cell>
          <cell r="AD29">
            <v>0</v>
          </cell>
          <cell r="AE29" t="str">
            <v>Baa3</v>
          </cell>
        </row>
        <row r="30">
          <cell r="F30" t="str">
            <v>B2Low</v>
          </cell>
          <cell r="G30" t="str">
            <v>B2</v>
          </cell>
          <cell r="H30" t="str">
            <v>Low</v>
          </cell>
          <cell r="I30">
            <v>7.6175000000000007E-2</v>
          </cell>
          <cell r="J30">
            <v>9.9714999999999998E-2</v>
          </cell>
          <cell r="K30">
            <v>9.3223088245852515E-2</v>
          </cell>
          <cell r="AC30">
            <v>1.5087168122398558E-2</v>
          </cell>
          <cell r="AD30">
            <v>1</v>
          </cell>
          <cell r="AE30" t="str">
            <v>Baa3</v>
          </cell>
        </row>
        <row r="31">
          <cell r="A31">
            <v>1</v>
          </cell>
          <cell r="B31" t="str">
            <v>Aaa</v>
          </cell>
          <cell r="C31">
            <v>1</v>
          </cell>
          <cell r="F31" t="str">
            <v>B2High</v>
          </cell>
          <cell r="G31" t="str">
            <v>B2</v>
          </cell>
          <cell r="H31" t="str">
            <v>High</v>
          </cell>
          <cell r="I31">
            <v>9.9714999999999998E-2</v>
          </cell>
          <cell r="J31">
            <v>0.13222</v>
          </cell>
          <cell r="K31">
            <v>0.10700268078679422</v>
          </cell>
          <cell r="AC31">
            <v>1.7389048277579769E-2</v>
          </cell>
          <cell r="AD31">
            <v>-1</v>
          </cell>
          <cell r="AE31" t="str">
            <v>Ba1</v>
          </cell>
        </row>
        <row r="32">
          <cell r="A32">
            <v>2</v>
          </cell>
          <cell r="B32" t="str">
            <v>Aa1</v>
          </cell>
          <cell r="C32">
            <v>2</v>
          </cell>
          <cell r="F32" t="str">
            <v>B3Low</v>
          </cell>
          <cell r="G32" t="str">
            <v>B3</v>
          </cell>
          <cell r="H32" t="str">
            <v>Low</v>
          </cell>
          <cell r="I32">
            <v>9.9714999999999998E-2</v>
          </cell>
          <cell r="J32">
            <v>0.13222</v>
          </cell>
          <cell r="K32">
            <v>0.12321483165706956</v>
          </cell>
          <cell r="AC32">
            <v>2.0042131004763264E-2</v>
          </cell>
          <cell r="AD32">
            <v>0</v>
          </cell>
          <cell r="AE32" t="str">
            <v>Ba1</v>
          </cell>
        </row>
        <row r="33">
          <cell r="A33">
            <v>3</v>
          </cell>
          <cell r="B33" t="str">
            <v>Aa2</v>
          </cell>
          <cell r="C33">
            <v>3</v>
          </cell>
          <cell r="F33" t="str">
            <v>B3High</v>
          </cell>
          <cell r="G33" t="str">
            <v>B3</v>
          </cell>
          <cell r="H33" t="str">
            <v>High</v>
          </cell>
          <cell r="I33">
            <v>0.13222</v>
          </cell>
          <cell r="J33">
            <v>0.17863399999999999</v>
          </cell>
          <cell r="K33">
            <v>0.14254890821896479</v>
          </cell>
          <cell r="AC33">
            <v>2.6057148346497878E-2</v>
          </cell>
          <cell r="AD33">
            <v>1</v>
          </cell>
          <cell r="AE33" t="str">
            <v>Ba1</v>
          </cell>
        </row>
        <row r="34">
          <cell r="A34">
            <v>4</v>
          </cell>
          <cell r="B34" t="str">
            <v>Aa3</v>
          </cell>
          <cell r="C34">
            <v>4</v>
          </cell>
          <cell r="F34" t="str">
            <v>Caa1Low</v>
          </cell>
          <cell r="G34" t="str">
            <v>Caa1</v>
          </cell>
          <cell r="H34" t="str">
            <v>Low</v>
          </cell>
          <cell r="I34">
            <v>0.13222</v>
          </cell>
          <cell r="J34">
            <v>0.17863399999999999</v>
          </cell>
          <cell r="K34">
            <v>0.16569041303157253</v>
          </cell>
          <cell r="AC34">
            <v>2.9392856274952254E-2</v>
          </cell>
          <cell r="AD34">
            <v>-1</v>
          </cell>
          <cell r="AE34" t="str">
            <v>Ba2</v>
          </cell>
        </row>
        <row r="35">
          <cell r="A35">
            <v>5</v>
          </cell>
          <cell r="B35" t="str">
            <v>A1</v>
          </cell>
          <cell r="C35">
            <v>5</v>
          </cell>
          <cell r="F35" t="str">
            <v>Caa1High</v>
          </cell>
          <cell r="G35" t="str">
            <v>Caa1</v>
          </cell>
          <cell r="H35" t="str">
            <v>High</v>
          </cell>
          <cell r="I35">
            <v>0.17863399999999999</v>
          </cell>
          <cell r="J35">
            <v>0.24134</v>
          </cell>
          <cell r="K35">
            <v>0.19258853051968042</v>
          </cell>
          <cell r="AC35">
            <v>3.3155585120507439E-2</v>
          </cell>
          <cell r="AD35">
            <v>0</v>
          </cell>
          <cell r="AE35" t="str">
            <v>Ba2</v>
          </cell>
        </row>
        <row r="36">
          <cell r="A36">
            <v>6</v>
          </cell>
          <cell r="B36" t="str">
            <v>A2</v>
          </cell>
          <cell r="C36">
            <v>6</v>
          </cell>
          <cell r="F36" t="str">
            <v>Caa2Low</v>
          </cell>
          <cell r="G36" t="str">
            <v>Caa2</v>
          </cell>
          <cell r="H36" t="str">
            <v>Low</v>
          </cell>
          <cell r="I36">
            <v>0.17863399999999999</v>
          </cell>
          <cell r="J36">
            <v>0.24134</v>
          </cell>
          <cell r="K36">
            <v>0.22385304796535885</v>
          </cell>
          <cell r="AC36">
            <v>4.0967555145255435E-2</v>
          </cell>
          <cell r="AD36">
            <v>1</v>
          </cell>
          <cell r="AE36" t="str">
            <v>Ba2</v>
          </cell>
        </row>
        <row r="37">
          <cell r="A37">
            <v>7</v>
          </cell>
          <cell r="B37" t="str">
            <v>A3</v>
          </cell>
          <cell r="C37">
            <v>7</v>
          </cell>
          <cell r="F37" t="str">
            <v>Caa2High</v>
          </cell>
          <cell r="G37" t="str">
            <v>Caa2</v>
          </cell>
          <cell r="H37" t="str">
            <v>High</v>
          </cell>
          <cell r="I37">
            <v>0.24134</v>
          </cell>
          <cell r="J37">
            <v>0.36433100000000002</v>
          </cell>
          <cell r="K37">
            <v>0.26751369051136525</v>
          </cell>
          <cell r="AC37">
            <v>4.487541643260818E-2</v>
          </cell>
          <cell r="AD37">
            <v>-1</v>
          </cell>
          <cell r="AE37" t="str">
            <v>Ba3</v>
          </cell>
        </row>
        <row r="38">
          <cell r="A38">
            <v>8</v>
          </cell>
          <cell r="B38" t="str">
            <v>Baa1</v>
          </cell>
          <cell r="C38">
            <v>8</v>
          </cell>
          <cell r="F38" t="str">
            <v>Caa3Low</v>
          </cell>
          <cell r="G38" t="str">
            <v>Caa3</v>
          </cell>
          <cell r="H38" t="str">
            <v>Low</v>
          </cell>
          <cell r="I38">
            <v>0.24134</v>
          </cell>
          <cell r="J38">
            <v>0.36433100000000002</v>
          </cell>
          <cell r="K38">
            <v>0.32868464926756491</v>
          </cell>
          <cell r="AC38">
            <v>4.915604538420261E-2</v>
          </cell>
          <cell r="AD38">
            <v>0</v>
          </cell>
          <cell r="AE38" t="str">
            <v>Ba3</v>
          </cell>
        </row>
        <row r="39">
          <cell r="A39">
            <v>9</v>
          </cell>
          <cell r="B39" t="str">
            <v>Baa2</v>
          </cell>
          <cell r="C39">
            <v>9</v>
          </cell>
          <cell r="F39" t="str">
            <v>Caa3High</v>
          </cell>
          <cell r="G39" t="str">
            <v>Caa3</v>
          </cell>
          <cell r="H39" t="str">
            <v>High</v>
          </cell>
          <cell r="I39">
            <v>0.36433100000000002</v>
          </cell>
          <cell r="J39">
            <v>0.5</v>
          </cell>
          <cell r="K39">
            <v>0.39433433715645472</v>
          </cell>
          <cell r="AC39">
            <v>5.8723529677043126E-2</v>
          </cell>
          <cell r="AD39">
            <v>1</v>
          </cell>
          <cell r="AE39" t="str">
            <v>Ba3</v>
          </cell>
        </row>
        <row r="40">
          <cell r="A40">
            <v>10</v>
          </cell>
          <cell r="B40" t="str">
            <v>Baa3</v>
          </cell>
          <cell r="C40">
            <v>10</v>
          </cell>
          <cell r="F40" t="str">
            <v>CaLow</v>
          </cell>
          <cell r="G40" t="str">
            <v>Ca</v>
          </cell>
          <cell r="H40" t="str">
            <v>Low</v>
          </cell>
          <cell r="I40">
            <v>0.36433100000000002</v>
          </cell>
          <cell r="J40">
            <v>0.5</v>
          </cell>
          <cell r="K40">
            <v>0.46195698126010426</v>
          </cell>
          <cell r="AC40">
            <v>6.4044069787920252E-2</v>
          </cell>
          <cell r="AD40">
            <v>-1</v>
          </cell>
          <cell r="AE40" t="str">
            <v>B1</v>
          </cell>
        </row>
        <row r="41">
          <cell r="A41">
            <v>11</v>
          </cell>
          <cell r="B41" t="str">
            <v>Ba1</v>
          </cell>
          <cell r="C41">
            <v>11</v>
          </cell>
          <cell r="F41" t="str">
            <v>CaHigh</v>
          </cell>
          <cell r="G41" t="str">
            <v>Ca</v>
          </cell>
          <cell r="H41" t="str">
            <v>High</v>
          </cell>
          <cell r="I41">
            <v>0.5</v>
          </cell>
          <cell r="J41">
            <v>1</v>
          </cell>
          <cell r="K41">
            <v>0.59460355750136051</v>
          </cell>
          <cell r="AC41">
            <v>6.9846667895432382E-2</v>
          </cell>
          <cell r="AD41">
            <v>0</v>
          </cell>
          <cell r="AE41" t="str">
            <v>B1</v>
          </cell>
        </row>
        <row r="42">
          <cell r="A42">
            <v>12</v>
          </cell>
          <cell r="B42" t="str">
            <v>Ba2</v>
          </cell>
          <cell r="C42">
            <v>12</v>
          </cell>
          <cell r="F42" t="str">
            <v>CLow</v>
          </cell>
          <cell r="G42" t="str">
            <v>C</v>
          </cell>
          <cell r="H42" t="str">
            <v>Low</v>
          </cell>
          <cell r="I42">
            <v>0.5</v>
          </cell>
          <cell r="J42">
            <v>1</v>
          </cell>
          <cell r="K42">
            <v>0.8408964152537145</v>
          </cell>
          <cell r="AC42">
            <v>8.1479709242929271E-2</v>
          </cell>
          <cell r="AD42">
            <v>1</v>
          </cell>
          <cell r="AE42" t="str">
            <v>B1</v>
          </cell>
        </row>
        <row r="43">
          <cell r="A43">
            <v>13</v>
          </cell>
          <cell r="B43" t="str">
            <v>Ba3</v>
          </cell>
          <cell r="C43">
            <v>13</v>
          </cell>
          <cell r="F43" t="str">
            <v>CHigh</v>
          </cell>
          <cell r="G43" t="str">
            <v>C</v>
          </cell>
          <cell r="H43" t="str">
            <v>High</v>
          </cell>
          <cell r="I43">
            <v>1</v>
          </cell>
          <cell r="J43">
            <v>1</v>
          </cell>
          <cell r="K43">
            <v>1</v>
          </cell>
          <cell r="AC43">
            <v>8.7153830237115801E-2</v>
          </cell>
          <cell r="AD43">
            <v>-1</v>
          </cell>
          <cell r="AE43" t="str">
            <v>B2</v>
          </cell>
        </row>
        <row r="44">
          <cell r="A44">
            <v>14</v>
          </cell>
          <cell r="B44" t="str">
            <v>B1</v>
          </cell>
          <cell r="C44">
            <v>14</v>
          </cell>
          <cell r="F44" t="str">
            <v>DLow</v>
          </cell>
          <cell r="G44" t="str">
            <v>D</v>
          </cell>
          <cell r="H44" t="str">
            <v>Low</v>
          </cell>
          <cell r="I44">
            <v>1</v>
          </cell>
          <cell r="J44">
            <v>1</v>
          </cell>
          <cell r="K44">
            <v>1</v>
          </cell>
          <cell r="AC44">
            <v>9.3223088245852515E-2</v>
          </cell>
          <cell r="AD44">
            <v>0</v>
          </cell>
          <cell r="AE44" t="str">
            <v>B2</v>
          </cell>
        </row>
        <row r="45">
          <cell r="A45">
            <v>15</v>
          </cell>
          <cell r="B45" t="str">
            <v>B2</v>
          </cell>
          <cell r="C45">
            <v>15</v>
          </cell>
          <cell r="F45" t="str">
            <v>DHigh</v>
          </cell>
          <cell r="G45" t="str">
            <v>D</v>
          </cell>
          <cell r="H45" t="str">
            <v>High</v>
          </cell>
          <cell r="I45">
            <v>1</v>
          </cell>
          <cell r="J45">
            <v>1</v>
          </cell>
          <cell r="K45">
            <v>1</v>
          </cell>
          <cell r="AC45">
            <v>0.10700268078679422</v>
          </cell>
          <cell r="AD45">
            <v>1</v>
          </cell>
          <cell r="AE45" t="str">
            <v>B2</v>
          </cell>
        </row>
        <row r="46">
          <cell r="A46">
            <v>16</v>
          </cell>
          <cell r="B46" t="str">
            <v>B3</v>
          </cell>
          <cell r="C46">
            <v>16</v>
          </cell>
          <cell r="AC46">
            <v>0.11482298245560424</v>
          </cell>
          <cell r="AD46">
            <v>-1</v>
          </cell>
          <cell r="AE46" t="str">
            <v>B3</v>
          </cell>
        </row>
        <row r="47">
          <cell r="A47">
            <v>17</v>
          </cell>
          <cell r="B47" t="str">
            <v>Caa1</v>
          </cell>
          <cell r="C47">
            <v>17</v>
          </cell>
          <cell r="AC47">
            <v>0.12321483165706956</v>
          </cell>
          <cell r="AD47">
            <v>0</v>
          </cell>
          <cell r="AE47" t="str">
            <v>B3</v>
          </cell>
        </row>
        <row r="48">
          <cell r="A48">
            <v>18</v>
          </cell>
          <cell r="B48" t="str">
            <v>Caa2</v>
          </cell>
          <cell r="C48">
            <v>18</v>
          </cell>
          <cell r="AC48">
            <v>0.14254890821896479</v>
          </cell>
          <cell r="AD48">
            <v>1</v>
          </cell>
          <cell r="AE48" t="str">
            <v>B3</v>
          </cell>
        </row>
        <row r="49">
          <cell r="A49">
            <v>19</v>
          </cell>
          <cell r="B49" t="str">
            <v>Caa3</v>
          </cell>
          <cell r="C49">
            <v>19</v>
          </cell>
          <cell r="AC49">
            <v>0.15368470151579824</v>
          </cell>
          <cell r="AD49">
            <v>-1</v>
          </cell>
          <cell r="AE49" t="str">
            <v>Caa1</v>
          </cell>
        </row>
        <row r="50">
          <cell r="A50">
            <v>20</v>
          </cell>
          <cell r="B50" t="str">
            <v>Ca</v>
          </cell>
          <cell r="C50">
            <v>20</v>
          </cell>
          <cell r="AC50">
            <v>0.16569041303157253</v>
          </cell>
          <cell r="AD50">
            <v>0</v>
          </cell>
          <cell r="AE50" t="str">
            <v>Caa1</v>
          </cell>
        </row>
        <row r="51">
          <cell r="A51">
            <v>21</v>
          </cell>
          <cell r="B51" t="str">
            <v>C</v>
          </cell>
          <cell r="C51">
            <v>21</v>
          </cell>
          <cell r="AC51">
            <v>0.19258853051968042</v>
          </cell>
          <cell r="AD51">
            <v>1</v>
          </cell>
          <cell r="AE51" t="str">
            <v>Caa1</v>
          </cell>
        </row>
        <row r="52">
          <cell r="A52">
            <v>22</v>
          </cell>
          <cell r="B52" t="str">
            <v>D</v>
          </cell>
          <cell r="C52">
            <v>22</v>
          </cell>
          <cell r="AC52">
            <v>0.20763316103166179</v>
          </cell>
          <cell r="AD52">
            <v>-1</v>
          </cell>
          <cell r="AE52" t="str">
            <v>Caa2</v>
          </cell>
        </row>
        <row r="53">
          <cell r="AC53">
            <v>0.22385304796535885</v>
          </cell>
          <cell r="AD53">
            <v>0</v>
          </cell>
          <cell r="AE53" t="str">
            <v>Caa2</v>
          </cell>
        </row>
        <row r="54">
          <cell r="AC54">
            <v>0.26751369051136525</v>
          </cell>
          <cell r="AD54">
            <v>1</v>
          </cell>
          <cell r="AE54" t="str">
            <v>Caa2</v>
          </cell>
        </row>
        <row r="55">
          <cell r="AC55">
            <v>0.29652595761585526</v>
          </cell>
          <cell r="AD55">
            <v>-1</v>
          </cell>
          <cell r="AE55" t="str">
            <v>Caa3</v>
          </cell>
        </row>
        <row r="56">
          <cell r="AC56">
            <v>0.32868464926756491</v>
          </cell>
          <cell r="AD56">
            <v>0</v>
          </cell>
          <cell r="AE56" t="str">
            <v>Caa3</v>
          </cell>
        </row>
        <row r="57">
          <cell r="AC57">
            <v>0.39433433715645472</v>
          </cell>
          <cell r="AD57">
            <v>1</v>
          </cell>
          <cell r="AE57" t="str">
            <v>Caa3</v>
          </cell>
        </row>
        <row r="58">
          <cell r="AC58">
            <v>0.42680850506989665</v>
          </cell>
          <cell r="AD58">
            <v>-1</v>
          </cell>
          <cell r="AE58" t="str">
            <v>Ca</v>
          </cell>
        </row>
        <row r="59">
          <cell r="AC59">
            <v>0.46195698126010426</v>
          </cell>
          <cell r="AD59">
            <v>0</v>
          </cell>
          <cell r="AE59" t="str">
            <v>Ca</v>
          </cell>
        </row>
        <row r="60">
          <cell r="AC60">
            <v>0.59460355750136051</v>
          </cell>
          <cell r="AD60">
            <v>1</v>
          </cell>
          <cell r="AE60" t="str">
            <v>Ca</v>
          </cell>
        </row>
        <row r="61">
          <cell r="AC61">
            <v>0.70710678118654757</v>
          </cell>
          <cell r="AD61">
            <v>-1</v>
          </cell>
          <cell r="AE61" t="str">
            <v>C</v>
          </cell>
        </row>
        <row r="62">
          <cell r="AC62">
            <v>0.8408964152537145</v>
          </cell>
          <cell r="AD62">
            <v>0</v>
          </cell>
          <cell r="AE62" t="str">
            <v>C</v>
          </cell>
        </row>
      </sheetData>
      <sheetData sheetId="12">
        <row r="2">
          <cell r="M2" t="str">
            <v>Aaa</v>
          </cell>
          <cell r="N2" t="str">
            <v>0.000% - 0.000%</v>
          </cell>
          <cell r="O2" t="str">
            <v>0.000% - 0.000%</v>
          </cell>
          <cell r="Q2">
            <v>0</v>
          </cell>
          <cell r="R2">
            <v>0</v>
          </cell>
          <cell r="S2">
            <v>9.285068658873766E-7</v>
          </cell>
          <cell r="T2">
            <v>7.7762004163062189E-7</v>
          </cell>
          <cell r="V2">
            <v>0</v>
          </cell>
          <cell r="W2">
            <v>0</v>
          </cell>
          <cell r="X2">
            <v>0</v>
          </cell>
          <cell r="Y2">
            <v>5.0531117949143767E-7</v>
          </cell>
          <cell r="Z2">
            <v>4.2319568639593893E-7</v>
          </cell>
          <cell r="AA2">
            <v>7.7762004163062189E-7</v>
          </cell>
          <cell r="AC2">
            <v>0</v>
          </cell>
          <cell r="AD2">
            <v>0</v>
          </cell>
          <cell r="AE2" t="str">
            <v>Aaa</v>
          </cell>
        </row>
        <row r="3">
          <cell r="M3" t="str">
            <v>Aa1</v>
          </cell>
          <cell r="N3" t="str">
            <v>0.000% - 0.000%</v>
          </cell>
          <cell r="O3" t="str">
            <v>0.000% - 0.001%</v>
          </cell>
          <cell r="Q3">
            <v>5.0531117949143767E-7</v>
          </cell>
          <cell r="R3">
            <v>4.2319568639593893E-7</v>
          </cell>
          <cell r="S3">
            <v>3.9139924887847557E-6</v>
          </cell>
          <cell r="T3">
            <v>1.1759635033130749E-6</v>
          </cell>
          <cell r="V3">
            <v>5.0531117949143767E-7</v>
          </cell>
          <cell r="W3">
            <v>4.2319568639593893E-7</v>
          </cell>
          <cell r="X3">
            <v>7.7762004163062189E-7</v>
          </cell>
          <cell r="Y3">
            <v>2.190183587924725E-6</v>
          </cell>
          <cell r="Z3">
            <v>9.4618885922940857E-7</v>
          </cell>
          <cell r="AA3">
            <v>1.1759635033130749E-6</v>
          </cell>
          <cell r="AC3">
            <v>5.0531117949143767E-7</v>
          </cell>
          <cell r="AD3">
            <v>1</v>
          </cell>
          <cell r="AE3" t="str">
            <v>Aaa</v>
          </cell>
        </row>
        <row r="4">
          <cell r="M4" t="str">
            <v>Aa2</v>
          </cell>
          <cell r="N4" t="str">
            <v>0.000% - 0.001%</v>
          </cell>
          <cell r="O4" t="str">
            <v>0.000% - 0.001%</v>
          </cell>
          <cell r="Q4">
            <v>3.8963104954427237E-6</v>
          </cell>
          <cell r="R4">
            <v>9.4618885922940857E-7</v>
          </cell>
          <cell r="S4">
            <v>6.3039260813140645E-6</v>
          </cell>
          <cell r="T4">
            <v>2.4602687434142717E-6</v>
          </cell>
          <cell r="V4">
            <v>3.8963104954427237E-6</v>
          </cell>
          <cell r="W4">
            <v>9.4618885922940857E-7</v>
          </cell>
          <cell r="X4">
            <v>1.1759635033130749E-6</v>
          </cell>
          <cell r="Y4">
            <v>3.1125426869247604E-6</v>
          </cell>
          <cell r="Z4">
            <v>2.0154198910762292E-6</v>
          </cell>
          <cell r="AA4">
            <v>2.4602687434142717E-6</v>
          </cell>
          <cell r="AC4">
            <v>9.285068658873766E-7</v>
          </cell>
          <cell r="AD4">
            <v>-1</v>
          </cell>
          <cell r="AE4" t="str">
            <v>Aa1</v>
          </cell>
        </row>
        <row r="5">
          <cell r="M5" t="str">
            <v>Aa3</v>
          </cell>
          <cell r="N5" t="str">
            <v>0.001% - 0.002%</v>
          </cell>
          <cell r="O5" t="str">
            <v>0.001% - 0.003%</v>
          </cell>
          <cell r="Q5">
            <v>9.1310055449099676E-6</v>
          </cell>
          <cell r="R5">
            <v>2.0154198910762292E-6</v>
          </cell>
          <cell r="S5">
            <v>1.1892076034378577E-5</v>
          </cell>
          <cell r="T5">
            <v>4.0944179170787154E-6</v>
          </cell>
          <cell r="V5">
            <v>9.1310055449099676E-6</v>
          </cell>
          <cell r="W5">
            <v>2.0154198910762292E-6</v>
          </cell>
          <cell r="X5">
            <v>2.4602687434142717E-6</v>
          </cell>
          <cell r="Y5">
            <v>5.9552461492775267E-6</v>
          </cell>
          <cell r="Z5">
            <v>3.4765611416867788E-6</v>
          </cell>
          <cell r="AA5">
            <v>4.0944179170787154E-6</v>
          </cell>
          <cell r="AC5">
            <v>1.7061269075179985E-6</v>
          </cell>
          <cell r="AD5">
            <v>0</v>
          </cell>
          <cell r="AE5" t="str">
            <v>Aa1</v>
          </cell>
        </row>
        <row r="6">
          <cell r="M6" t="str">
            <v>A1</v>
          </cell>
          <cell r="N6" t="str">
            <v>0.002% - 0.004%</v>
          </cell>
          <cell r="O6" t="str">
            <v>0.002% - 0.005%</v>
          </cell>
          <cell r="Q6">
            <v>1.9561940328677995E-5</v>
          </cell>
          <cell r="R6">
            <v>3.4765611416867788E-6</v>
          </cell>
          <cell r="S6">
            <v>2.0669960810983006E-5</v>
          </cell>
          <cell r="T6">
            <v>7.410129419621184E-6</v>
          </cell>
          <cell r="V6">
            <v>1.9561940328677995E-5</v>
          </cell>
          <cell r="W6">
            <v>3.4765611416867788E-6</v>
          </cell>
          <cell r="X6">
            <v>4.0944179170787154E-6</v>
          </cell>
          <cell r="Y6">
            <v>1.0239582698989948E-5</v>
          </cell>
          <cell r="Z6">
            <v>6.3359601949143418E-6</v>
          </cell>
          <cell r="AA6">
            <v>7.410129419621184E-6</v>
          </cell>
          <cell r="AC6">
            <v>3.8963104954427237E-6</v>
          </cell>
          <cell r="AD6">
            <v>1</v>
          </cell>
          <cell r="AE6" t="str">
            <v>Aa1</v>
          </cell>
        </row>
        <row r="7">
          <cell r="M7" t="str">
            <v>A2</v>
          </cell>
          <cell r="N7" t="str">
            <v>0.004% - 0.011%</v>
          </cell>
          <cell r="O7" t="str">
            <v>0.004% - 0.016%</v>
          </cell>
          <cell r="Q7">
            <v>3.7372502086433438E-5</v>
          </cell>
          <cell r="R7">
            <v>6.3359601949143418E-6</v>
          </cell>
          <cell r="S7">
            <v>6.931613625808523E-5</v>
          </cell>
          <cell r="T7">
            <v>4.2379812893812195E-5</v>
          </cell>
          <cell r="V7">
            <v>3.7372502086433438E-5</v>
          </cell>
          <cell r="W7">
            <v>6.3359601949143418E-6</v>
          </cell>
          <cell r="X7">
            <v>7.410129419621184E-6</v>
          </cell>
          <cell r="Y7">
            <v>3.1083449780249775E-5</v>
          </cell>
          <cell r="Z7">
            <v>3.0822557058214278E-5</v>
          </cell>
          <cell r="AA7">
            <v>4.2379812893812195E-5</v>
          </cell>
          <cell r="AC7">
            <v>4.8424993546721323E-6</v>
          </cell>
          <cell r="AD7">
            <v>-1</v>
          </cell>
          <cell r="AE7" t="str">
            <v>Aa2</v>
          </cell>
        </row>
        <row r="8">
          <cell r="M8" t="str">
            <v>A3</v>
          </cell>
          <cell r="N8" t="str">
            <v>0.011% - 0.033%</v>
          </cell>
          <cell r="O8" t="str">
            <v>0.008% - 0.040%</v>
          </cell>
          <cell r="Q8">
            <v>8.2202041481218739E-5</v>
          </cell>
          <cell r="R8">
            <v>3.0822557058214278E-5</v>
          </cell>
          <cell r="S8">
            <v>2.1219705664361272E-4</v>
          </cell>
          <cell r="T8">
            <v>7.6007355876234087E-5</v>
          </cell>
          <cell r="V8">
            <v>8.2202041481218739E-5</v>
          </cell>
          <cell r="W8">
            <v>3.0822557058214278E-5</v>
          </cell>
          <cell r="X8">
            <v>4.2379812893812195E-5</v>
          </cell>
          <cell r="Y8">
            <v>1.082084432822206E-4</v>
          </cell>
          <cell r="Z8">
            <v>6.1608800467579912E-5</v>
          </cell>
          <cell r="AA8">
            <v>7.6007355876234087E-5</v>
          </cell>
          <cell r="AC8">
            <v>6.0184628579852072E-6</v>
          </cell>
          <cell r="AD8">
            <v>0</v>
          </cell>
          <cell r="AE8" t="str">
            <v>Aa2</v>
          </cell>
        </row>
        <row r="9">
          <cell r="M9" t="str">
            <v>Baa1</v>
          </cell>
          <cell r="N9" t="str">
            <v>0.033% - 0.068%</v>
          </cell>
          <cell r="O9" t="str">
            <v>0.026% - 0.080%</v>
          </cell>
          <cell r="Q9">
            <v>2.6361285471546581E-4</v>
          </cell>
          <cell r="R9">
            <v>6.1608800467579912E-5</v>
          </cell>
          <cell r="S9">
            <v>3.5509077304386814E-4</v>
          </cell>
          <cell r="T9">
            <v>1.1724140719246673E-4</v>
          </cell>
          <cell r="V9">
            <v>2.6361285471546581E-4</v>
          </cell>
          <cell r="W9">
            <v>6.1608800467579912E-5</v>
          </cell>
          <cell r="X9">
            <v>7.6007355876234087E-5</v>
          </cell>
          <cell r="Y9">
            <v>1.7907664286141245E-4</v>
          </cell>
          <cell r="Z9">
            <v>1.000067743062216E-4</v>
          </cell>
          <cell r="AA9">
            <v>1.1724140719246673E-4</v>
          </cell>
          <cell r="AC9">
            <v>9.1310055449099676E-6</v>
          </cell>
          <cell r="AD9">
            <v>1</v>
          </cell>
          <cell r="AE9" t="str">
            <v>Aa2</v>
          </cell>
        </row>
        <row r="10">
          <cell r="M10" t="str">
            <v>Baa2</v>
          </cell>
          <cell r="N10" t="str">
            <v>0.068% - 0.147%</v>
          </cell>
          <cell r="O10" t="str">
            <v>0.058% - 0.184%</v>
          </cell>
          <cell r="Q10">
            <v>5.8030565392069226E-4</v>
          </cell>
          <cell r="R10">
            <v>1.000067743062216E-4</v>
          </cell>
          <cell r="S10">
            <v>7.89330385520699E-4</v>
          </cell>
          <cell r="T10">
            <v>3.72875815671635E-4</v>
          </cell>
          <cell r="V10">
            <v>5.8030565392069226E-4</v>
          </cell>
          <cell r="W10">
            <v>1.000067743062216E-4</v>
          </cell>
          <cell r="X10">
            <v>1.1724140719246673E-4</v>
          </cell>
          <cell r="Y10">
            <v>3.7467311822655025E-4</v>
          </cell>
          <cell r="Z10">
            <v>2.9741586010168203E-4</v>
          </cell>
          <cell r="AA10">
            <v>3.72875815671635E-4</v>
          </cell>
          <cell r="AC10">
            <v>1.1146425435986197E-5</v>
          </cell>
          <cell r="AD10">
            <v>-1</v>
          </cell>
          <cell r="AE10" t="str">
            <v>Aa3</v>
          </cell>
        </row>
        <row r="11">
          <cell r="M11" t="str">
            <v>Baa3</v>
          </cell>
          <cell r="N11" t="str">
            <v>0.147% - 0.332%</v>
          </cell>
          <cell r="O11" t="str">
            <v>0.117% - 0.399%</v>
          </cell>
          <cell r="Q11">
            <v>1.1722269536459308E-3</v>
          </cell>
          <cell r="R11">
            <v>2.9741586010168203E-4</v>
          </cell>
          <cell r="S11">
            <v>1.8550150633880168E-3</v>
          </cell>
          <cell r="T11">
            <v>6.6388671232228257E-4</v>
          </cell>
          <cell r="V11">
            <v>1.1722269536459308E-3</v>
          </cell>
          <cell r="W11">
            <v>2.9741586010168203E-4</v>
          </cell>
          <cell r="X11">
            <v>3.72875815671635E-4</v>
          </cell>
          <cell r="Y11">
            <v>9.2875539098784894E-4</v>
          </cell>
          <cell r="Z11">
            <v>5.5338385672853291E-4</v>
          </cell>
          <cell r="AA11">
            <v>6.6388671232228257E-4</v>
          </cell>
          <cell r="AC11">
            <v>1.3606694179400469E-5</v>
          </cell>
          <cell r="AD11">
            <v>0</v>
          </cell>
          <cell r="AE11" t="str">
            <v>Aa3</v>
          </cell>
        </row>
        <row r="12">
          <cell r="M12" t="str">
            <v>Ba1</v>
          </cell>
          <cell r="N12" t="str">
            <v>0.332% - 0.641%</v>
          </cell>
          <cell r="O12" t="str">
            <v>0.277% - 0.741%</v>
          </cell>
          <cell r="Q12">
            <v>2.7712740204070968E-3</v>
          </cell>
          <cell r="R12">
            <v>5.5338385672853291E-4</v>
          </cell>
          <cell r="S12">
            <v>3.0827831097170796E-3</v>
          </cell>
          <cell r="T12">
            <v>1.0071287017533832E-3</v>
          </cell>
          <cell r="V12">
            <v>2.7712740204070968E-3</v>
          </cell>
          <cell r="W12">
            <v>5.5338385672853291E-4</v>
          </cell>
          <cell r="X12">
            <v>6.6388671232228257E-4</v>
          </cell>
          <cell r="Y12">
            <v>1.5485670332286107E-3</v>
          </cell>
          <cell r="Z12">
            <v>8.7032936416618634E-4</v>
          </cell>
          <cell r="AA12">
            <v>1.0071287017533832E-3</v>
          </cell>
          <cell r="AC12">
            <v>1.9561940328677995E-5</v>
          </cell>
          <cell r="AD12">
            <v>1</v>
          </cell>
          <cell r="AE12" t="str">
            <v>Aa3</v>
          </cell>
        </row>
        <row r="13">
          <cell r="M13" t="str">
            <v>Ba2</v>
          </cell>
          <cell r="N13" t="str">
            <v>0.641% - 1.152%</v>
          </cell>
          <cell r="O13" t="str">
            <v>0.554% - 1.334%</v>
          </cell>
          <cell r="Q13">
            <v>5.5371116226865229E-3</v>
          </cell>
          <cell r="R13">
            <v>8.7032936416618634E-4</v>
          </cell>
          <cell r="S13">
            <v>5.1079356895743378E-3</v>
          </cell>
          <cell r="T13">
            <v>1.8251685348519911E-3</v>
          </cell>
          <cell r="V13">
            <v>5.5371116226865229E-3</v>
          </cell>
          <cell r="W13">
            <v>8.7032936416618634E-4</v>
          </cell>
          <cell r="X13">
            <v>1.0071287017533832E-3</v>
          </cell>
          <cell r="Y13">
            <v>2.5253464017713336E-3</v>
          </cell>
          <cell r="Z13">
            <v>1.575460586049621E-3</v>
          </cell>
          <cell r="AA13">
            <v>1.8251685348519911E-3</v>
          </cell>
          <cell r="AC13">
            <v>2.3038501470364774E-5</v>
          </cell>
          <cell r="AD13">
            <v>-1</v>
          </cell>
          <cell r="AE13" t="str">
            <v>A1</v>
          </cell>
        </row>
        <row r="14">
          <cell r="M14" t="str">
            <v>Ba3</v>
          </cell>
          <cell r="N14" t="str">
            <v>1.152% - 1.995%</v>
          </cell>
          <cell r="O14" t="str">
            <v>0.994% - 2.266%</v>
          </cell>
          <cell r="Q14">
            <v>9.9399160903774261E-3</v>
          </cell>
          <cell r="R14">
            <v>1.575460586049621E-3</v>
          </cell>
          <cell r="S14">
            <v>8.4298407954382371E-3</v>
          </cell>
          <cell r="T14">
            <v>2.7128914016884033E-3</v>
          </cell>
          <cell r="V14">
            <v>9.9399160903774261E-3</v>
          </cell>
          <cell r="W14">
            <v>1.575460586049621E-3</v>
          </cell>
          <cell r="X14">
            <v>1.8251685348519911E-3</v>
          </cell>
          <cell r="Y14">
            <v>4.2165996599031266E-3</v>
          </cell>
          <cell r="Z14">
            <v>2.3880726006831193E-3</v>
          </cell>
          <cell r="AA14">
            <v>2.7128914016884033E-3</v>
          </cell>
          <cell r="AC14">
            <v>2.713291938744349E-5</v>
          </cell>
          <cell r="AD14">
            <v>0</v>
          </cell>
          <cell r="AE14" t="str">
            <v>A1</v>
          </cell>
        </row>
        <row r="15">
          <cell r="M15" t="str">
            <v>B1</v>
          </cell>
          <cell r="N15" t="str">
            <v>1.995% - 3.184%</v>
          </cell>
          <cell r="O15" t="str">
            <v>1.756% - 3.541%</v>
          </cell>
          <cell r="Q15">
            <v>1.7557144871182165E-2</v>
          </cell>
          <cell r="R15">
            <v>2.3880726006831193E-3</v>
          </cell>
          <cell r="S15">
            <v>1.1892514859442489E-2</v>
          </cell>
          <cell r="T15">
            <v>3.5708810163919621E-3</v>
          </cell>
          <cell r="V15">
            <v>1.7557144871182165E-2</v>
          </cell>
          <cell r="W15">
            <v>2.3880726006831193E-3</v>
          </cell>
          <cell r="X15">
            <v>2.7128914016884033E-3</v>
          </cell>
          <cell r="Y15">
            <v>5.9688579620693662E-3</v>
          </cell>
          <cell r="Z15">
            <v>3.2107654956847198E-3</v>
          </cell>
          <cell r="AA15">
            <v>3.5708810163919621E-3</v>
          </cell>
          <cell r="AC15">
            <v>3.7372502086433438E-5</v>
          </cell>
          <cell r="AD15">
            <v>1</v>
          </cell>
          <cell r="AE15" t="str">
            <v>A1</v>
          </cell>
        </row>
        <row r="16">
          <cell r="M16" t="str">
            <v>B2</v>
          </cell>
          <cell r="N16" t="str">
            <v>3.184% - 5.017%</v>
          </cell>
          <cell r="O16" t="str">
            <v>2.863% - 5.662%</v>
          </cell>
          <cell r="Q16">
            <v>2.8626966835623054E-2</v>
          </cell>
          <cell r="R16">
            <v>3.2107654956847198E-3</v>
          </cell>
          <cell r="S16">
            <v>1.8329745181519211E-2</v>
          </cell>
          <cell r="T16">
            <v>6.4558700378501213E-3</v>
          </cell>
          <cell r="V16">
            <v>2.8626966835623054E-2</v>
          </cell>
          <cell r="W16">
            <v>3.2107654956847198E-3</v>
          </cell>
          <cell r="X16">
            <v>3.5708810163919621E-3</v>
          </cell>
          <cell r="Y16">
            <v>9.0390554826801847E-3</v>
          </cell>
          <cell r="Z16">
            <v>5.719808682447064E-3</v>
          </cell>
          <cell r="AA16">
            <v>6.4558700378501213E-3</v>
          </cell>
          <cell r="AC16">
            <v>4.370846228134778E-5</v>
          </cell>
          <cell r="AD16">
            <v>-1</v>
          </cell>
          <cell r="AE16" t="str">
            <v>A2</v>
          </cell>
        </row>
        <row r="17">
          <cell r="M17" t="str">
            <v>B3</v>
          </cell>
          <cell r="N17" t="str">
            <v>5.017% - 7.816%</v>
          </cell>
          <cell r="O17" t="str">
            <v>4.445% - 8.644%</v>
          </cell>
          <cell r="Q17">
            <v>4.444766883037992E-2</v>
          </cell>
          <cell r="R17">
            <v>5.719808682447064E-3</v>
          </cell>
          <cell r="S17">
            <v>2.7997214774242211E-2</v>
          </cell>
          <cell r="T17">
            <v>8.2786449662278355E-3</v>
          </cell>
          <cell r="V17">
            <v>4.444766883037992E-2</v>
          </cell>
          <cell r="W17">
            <v>5.719808682447064E-3</v>
          </cell>
          <cell r="X17">
            <v>6.4558700378501213E-3</v>
          </cell>
          <cell r="Y17">
            <v>1.4055542395802617E-2</v>
          </cell>
          <cell r="Z17">
            <v>7.485802340589473E-3</v>
          </cell>
          <cell r="AA17">
            <v>8.2786449662278355E-3</v>
          </cell>
          <cell r="AC17">
            <v>5.1118591700968964E-5</v>
          </cell>
          <cell r="AD17">
            <v>0</v>
          </cell>
          <cell r="AE17" t="str">
            <v>A2</v>
          </cell>
        </row>
        <row r="18">
          <cell r="M18" t="str">
            <v>Caa1</v>
          </cell>
          <cell r="N18" t="str">
            <v>7.816% - 11.692%</v>
          </cell>
          <cell r="O18" t="str">
            <v>7.068% - 12.930%</v>
          </cell>
          <cell r="Q18">
            <v>7.0678889946479723E-2</v>
          </cell>
          <cell r="R18">
            <v>7.485802340589473E-3</v>
          </cell>
          <cell r="S18">
            <v>3.8756768446575787E-2</v>
          </cell>
          <cell r="T18">
            <v>1.2383484589073596E-2</v>
          </cell>
          <cell r="V18">
            <v>7.0678889946479723E-2</v>
          </cell>
          <cell r="W18">
            <v>7.485802340589473E-3</v>
          </cell>
          <cell r="X18">
            <v>8.2786449662278355E-3</v>
          </cell>
          <cell r="Y18">
            <v>1.9280600419544588E-2</v>
          </cell>
          <cell r="Z18">
            <v>1.1197523060803363E-2</v>
          </cell>
          <cell r="AA18">
            <v>1.2383484589073596E-2</v>
          </cell>
          <cell r="AC18">
            <v>8.2202041481218739E-5</v>
          </cell>
          <cell r="AD18">
            <v>1</v>
          </cell>
          <cell r="AE18" t="str">
            <v>A2</v>
          </cell>
        </row>
        <row r="19">
          <cell r="M19" t="str">
            <v>Caa2</v>
          </cell>
          <cell r="N19" t="str">
            <v>11.692% - 20.026%</v>
          </cell>
          <cell r="O19" t="str">
            <v>10.572% - 23.699%</v>
          </cell>
          <cell r="Q19">
            <v>0.10572393767284162</v>
          </cell>
          <cell r="R19">
            <v>1.1197523060803363E-2</v>
          </cell>
          <cell r="S19">
            <v>8.3337842357140951E-2</v>
          </cell>
          <cell r="T19">
            <v>3.6725791763537186E-2</v>
          </cell>
          <cell r="V19">
            <v>0.10572393767284162</v>
          </cell>
          <cell r="W19">
            <v>1.1197523060803363E-2</v>
          </cell>
          <cell r="X19">
            <v>1.2383484589073596E-2</v>
          </cell>
          <cell r="Y19">
            <v>3.9919994748130322E-2</v>
          </cell>
          <cell r="Z19">
            <v>3.1034363019937034E-2</v>
          </cell>
          <cell r="AA19">
            <v>3.6725791763537186E-2</v>
          </cell>
          <cell r="AC19">
            <v>1.1302459853943302E-4</v>
          </cell>
          <cell r="AD19">
            <v>-1</v>
          </cell>
          <cell r="AE19" t="str">
            <v>A3</v>
          </cell>
        </row>
        <row r="20">
          <cell r="M20" t="str">
            <v>Caa3</v>
          </cell>
          <cell r="N20" t="str">
            <v>20.026% - 37.446%</v>
          </cell>
          <cell r="O20" t="str">
            <v>16.922% - 43.270%</v>
          </cell>
          <cell r="Q20">
            <v>0.1692249400708489</v>
          </cell>
          <cell r="R20">
            <v>3.1034363019937034E-2</v>
          </cell>
          <cell r="S20">
            <v>0.17420436220105734</v>
          </cell>
          <cell r="T20">
            <v>5.8239272814568976E-2</v>
          </cell>
          <cell r="V20">
            <v>0.1692249400708489</v>
          </cell>
          <cell r="W20">
            <v>3.1034363019937034E-2</v>
          </cell>
          <cell r="X20">
            <v>3.6725791763537186E-2</v>
          </cell>
          <cell r="Y20">
            <v>8.7077961517430358E-2</v>
          </cell>
          <cell r="Z20">
            <v>5.0400608920089796E-2</v>
          </cell>
          <cell r="AA20">
            <v>5.8239272814568976E-2</v>
          </cell>
          <cell r="AC20">
            <v>1.5540441143324521E-4</v>
          </cell>
          <cell r="AD20">
            <v>0</v>
          </cell>
          <cell r="AE20" t="str">
            <v>A3</v>
          </cell>
        </row>
        <row r="21">
          <cell r="M21" t="str">
            <v>Ca</v>
          </cell>
          <cell r="N21" t="str">
            <v>37.446% - 70.711%</v>
          </cell>
          <cell r="O21" t="str">
            <v>32.406% - 84.090%</v>
          </cell>
          <cell r="Q21">
            <v>0.32406305637175348</v>
          </cell>
          <cell r="R21">
            <v>5.0400608920089796E-2</v>
          </cell>
          <cell r="S21">
            <v>0.3326431158947043</v>
          </cell>
          <cell r="T21">
            <v>0.13378963406716693</v>
          </cell>
          <cell r="V21">
            <v>0.32406305637175348</v>
          </cell>
          <cell r="W21">
            <v>5.0400608920089796E-2</v>
          </cell>
          <cell r="X21">
            <v>5.8239272814568976E-2</v>
          </cell>
          <cell r="Y21">
            <v>0.16190061939494826</v>
          </cell>
          <cell r="Z21">
            <v>0.11250322368518706</v>
          </cell>
          <cell r="AA21">
            <v>0.13378963406716693</v>
          </cell>
          <cell r="AC21">
            <v>2.6361285471546581E-4</v>
          </cell>
          <cell r="AD21">
            <v>1</v>
          </cell>
          <cell r="AE21" t="str">
            <v>A3</v>
          </cell>
        </row>
        <row r="22">
          <cell r="M22" t="str">
            <v>C</v>
          </cell>
          <cell r="N22" t="str">
            <v>70.711% - 100.000%</v>
          </cell>
          <cell r="O22" t="str">
            <v>59.460% - 100.000%</v>
          </cell>
          <cell r="Q22">
            <v>0.59460355750136051</v>
          </cell>
          <cell r="R22">
            <v>0.11250322368518706</v>
          </cell>
          <cell r="S22">
            <v>0.29289321881345243</v>
          </cell>
          <cell r="T22">
            <v>0</v>
          </cell>
          <cell r="V22">
            <v>0.59460355750136051</v>
          </cell>
          <cell r="W22">
            <v>0.11250322368518706</v>
          </cell>
          <cell r="X22">
            <v>0.13378963406716693</v>
          </cell>
          <cell r="Y22">
            <v>0.1591035847462855</v>
          </cell>
          <cell r="Z22">
            <v>0</v>
          </cell>
          <cell r="AA22">
            <v>0</v>
          </cell>
          <cell r="AC22">
            <v>3.2522165518304572E-4</v>
          </cell>
          <cell r="AD22">
            <v>-1</v>
          </cell>
          <cell r="AE22" t="str">
            <v>Baa1</v>
          </cell>
        </row>
        <row r="23">
          <cell r="M23" t="str">
            <v>D</v>
          </cell>
          <cell r="N23" t="str">
            <v>100.000% - 100.000%</v>
          </cell>
          <cell r="O23" t="str">
            <v>100.000% - 100.000%</v>
          </cell>
          <cell r="Q23">
            <v>1</v>
          </cell>
          <cell r="R23">
            <v>0</v>
          </cell>
          <cell r="S23">
            <v>0</v>
          </cell>
          <cell r="T23">
            <v>0</v>
          </cell>
          <cell r="V23">
            <v>1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C23">
            <v>4.0122901105927981E-4</v>
          </cell>
          <cell r="AD23">
            <v>0</v>
          </cell>
          <cell r="AE23" t="str">
            <v>Baa1</v>
          </cell>
        </row>
        <row r="24">
          <cell r="AC24">
            <v>5.8030565392069226E-4</v>
          </cell>
          <cell r="AD24">
            <v>1</v>
          </cell>
          <cell r="AE24" t="str">
            <v>Baa1</v>
          </cell>
        </row>
        <row r="25">
          <cell r="AC25">
            <v>6.8031242822691386E-4</v>
          </cell>
          <cell r="AD25">
            <v>-1</v>
          </cell>
          <cell r="AE25" t="str">
            <v>Baa2</v>
          </cell>
        </row>
        <row r="26">
          <cell r="AC26">
            <v>7.9755383541938059E-4</v>
          </cell>
          <cell r="AD26">
            <v>0</v>
          </cell>
          <cell r="AE26" t="str">
            <v>Baa2</v>
          </cell>
        </row>
        <row r="27">
          <cell r="AC27">
            <v>1.1722269536459308E-3</v>
          </cell>
          <cell r="AD27">
            <v>1</v>
          </cell>
          <cell r="AE27" t="str">
            <v>Baa2</v>
          </cell>
        </row>
        <row r="28">
          <cell r="AC28">
            <v>1.4696428137476129E-3</v>
          </cell>
          <cell r="AD28">
            <v>-1</v>
          </cell>
          <cell r="AE28" t="str">
            <v>Baa3</v>
          </cell>
        </row>
        <row r="29">
          <cell r="AC29">
            <v>1.8425186294192479E-3</v>
          </cell>
          <cell r="AD29">
            <v>0</v>
          </cell>
          <cell r="AE29" t="str">
            <v>Baa3</v>
          </cell>
        </row>
        <row r="30">
          <cell r="AC30">
            <v>2.7712740204070968E-3</v>
          </cell>
          <cell r="AD30">
            <v>1</v>
          </cell>
          <cell r="AE30" t="str">
            <v>Baa3</v>
          </cell>
        </row>
        <row r="31">
          <cell r="AC31">
            <v>3.3246578771356297E-3</v>
          </cell>
          <cell r="AD31">
            <v>-1</v>
          </cell>
          <cell r="AE31" t="str">
            <v>Ba1</v>
          </cell>
        </row>
        <row r="32">
          <cell r="AC32">
            <v>3.9885445894579123E-3</v>
          </cell>
          <cell r="AD32">
            <v>0</v>
          </cell>
          <cell r="AE32" t="str">
            <v>Ba1</v>
          </cell>
        </row>
        <row r="33">
          <cell r="AC33">
            <v>5.5371116226865229E-3</v>
          </cell>
          <cell r="AD33">
            <v>1</v>
          </cell>
          <cell r="AE33" t="str">
            <v>Ba1</v>
          </cell>
        </row>
        <row r="34">
          <cell r="AC34">
            <v>6.4074409868527093E-3</v>
          </cell>
          <cell r="AD34">
            <v>-1</v>
          </cell>
          <cell r="AE34" t="str">
            <v>Ba2</v>
          </cell>
        </row>
        <row r="35">
          <cell r="AC35">
            <v>7.4145696886060925E-3</v>
          </cell>
          <cell r="AD35">
            <v>0</v>
          </cell>
          <cell r="AE35" t="str">
            <v>Ba2</v>
          </cell>
        </row>
        <row r="36">
          <cell r="AC36">
            <v>9.9399160903774261E-3</v>
          </cell>
          <cell r="AD36">
            <v>1</v>
          </cell>
          <cell r="AE36" t="str">
            <v>Ba2</v>
          </cell>
        </row>
        <row r="37">
          <cell r="AC37">
            <v>1.1515376676427047E-2</v>
          </cell>
          <cell r="AD37">
            <v>-1</v>
          </cell>
          <cell r="AE37" t="str">
            <v>Ba3</v>
          </cell>
        </row>
        <row r="38">
          <cell r="AC38">
            <v>1.3340545211279038E-2</v>
          </cell>
          <cell r="AD38">
            <v>0</v>
          </cell>
          <cell r="AE38" t="str">
            <v>Ba3</v>
          </cell>
        </row>
        <row r="39">
          <cell r="AC39">
            <v>1.7557144871182165E-2</v>
          </cell>
          <cell r="AD39">
            <v>1</v>
          </cell>
          <cell r="AE39" t="str">
            <v>Ba3</v>
          </cell>
        </row>
        <row r="40">
          <cell r="AC40">
            <v>1.9945217471865284E-2</v>
          </cell>
          <cell r="AD40">
            <v>-1</v>
          </cell>
          <cell r="AE40" t="str">
            <v>B1</v>
          </cell>
        </row>
        <row r="41">
          <cell r="AC41">
            <v>2.2658108873553687E-2</v>
          </cell>
          <cell r="AD41">
            <v>0</v>
          </cell>
          <cell r="AE41" t="str">
            <v>B1</v>
          </cell>
        </row>
        <row r="42">
          <cell r="AC42">
            <v>2.8626966835623054E-2</v>
          </cell>
          <cell r="AD42">
            <v>1</v>
          </cell>
          <cell r="AE42" t="str">
            <v>B1</v>
          </cell>
        </row>
        <row r="43">
          <cell r="AC43">
            <v>3.1837732331307773E-2</v>
          </cell>
          <cell r="AD43">
            <v>-1</v>
          </cell>
          <cell r="AE43" t="str">
            <v>B2</v>
          </cell>
        </row>
        <row r="44">
          <cell r="AC44">
            <v>3.5408613347699736E-2</v>
          </cell>
          <cell r="AD44">
            <v>0</v>
          </cell>
          <cell r="AE44" t="str">
            <v>B2</v>
          </cell>
        </row>
        <row r="45">
          <cell r="AC45">
            <v>4.444766883037992E-2</v>
          </cell>
          <cell r="AD45">
            <v>1</v>
          </cell>
          <cell r="AE45" t="str">
            <v>B2</v>
          </cell>
        </row>
        <row r="46">
          <cell r="AC46">
            <v>5.0167477512826984E-2</v>
          </cell>
          <cell r="AD46">
            <v>-1</v>
          </cell>
          <cell r="AE46" t="str">
            <v>B3</v>
          </cell>
        </row>
        <row r="47">
          <cell r="AC47">
            <v>5.6623347550677106E-2</v>
          </cell>
          <cell r="AD47">
            <v>0</v>
          </cell>
          <cell r="AE47" t="str">
            <v>B3</v>
          </cell>
        </row>
        <row r="48">
          <cell r="AC48">
            <v>7.0678889946479723E-2</v>
          </cell>
          <cell r="AD48">
            <v>1</v>
          </cell>
          <cell r="AE48" t="str">
            <v>B3</v>
          </cell>
        </row>
        <row r="49">
          <cell r="AC49">
            <v>7.8164692287069196E-2</v>
          </cell>
          <cell r="AD49">
            <v>-1</v>
          </cell>
          <cell r="AE49" t="str">
            <v>Caa1</v>
          </cell>
        </row>
        <row r="50">
          <cell r="AC50">
            <v>8.6443337253297031E-2</v>
          </cell>
          <cell r="AD50">
            <v>0</v>
          </cell>
          <cell r="AE50" t="str">
            <v>Caa1</v>
          </cell>
        </row>
        <row r="51">
          <cell r="AC51">
            <v>0.10572393767284162</v>
          </cell>
          <cell r="AD51">
            <v>1</v>
          </cell>
          <cell r="AE51" t="str">
            <v>Caa1</v>
          </cell>
        </row>
        <row r="52">
          <cell r="AC52">
            <v>0.11692146073364498</v>
          </cell>
          <cell r="AD52">
            <v>-1</v>
          </cell>
          <cell r="AE52" t="str">
            <v>Caa2</v>
          </cell>
        </row>
        <row r="53">
          <cell r="AC53">
            <v>0.12930494532271858</v>
          </cell>
          <cell r="AD53">
            <v>0</v>
          </cell>
          <cell r="AE53" t="str">
            <v>Caa2</v>
          </cell>
        </row>
        <row r="54">
          <cell r="AC54">
            <v>0.1692249400708489</v>
          </cell>
          <cell r="AD54">
            <v>1</v>
          </cell>
          <cell r="AE54" t="str">
            <v>Caa2</v>
          </cell>
        </row>
        <row r="55">
          <cell r="AC55">
            <v>0.20025930309078593</v>
          </cell>
          <cell r="AD55">
            <v>-1</v>
          </cell>
          <cell r="AE55" t="str">
            <v>Caa3</v>
          </cell>
        </row>
        <row r="56">
          <cell r="AC56">
            <v>0.23698509485432312</v>
          </cell>
          <cell r="AD56">
            <v>0</v>
          </cell>
          <cell r="AE56" t="str">
            <v>Caa3</v>
          </cell>
        </row>
        <row r="57">
          <cell r="AC57">
            <v>0.32406305637175348</v>
          </cell>
          <cell r="AD57">
            <v>1</v>
          </cell>
          <cell r="AE57" t="str">
            <v>Caa3</v>
          </cell>
        </row>
        <row r="58">
          <cell r="AC58">
            <v>0.37446366529184327</v>
          </cell>
          <cell r="AD58">
            <v>-1</v>
          </cell>
          <cell r="AE58" t="str">
            <v>Ca</v>
          </cell>
        </row>
        <row r="59">
          <cell r="AC59">
            <v>0.43270293810641225</v>
          </cell>
          <cell r="AD59">
            <v>0</v>
          </cell>
          <cell r="AE59" t="str">
            <v>Ca</v>
          </cell>
        </row>
        <row r="60">
          <cell r="AC60">
            <v>0.59460355750136051</v>
          </cell>
          <cell r="AD60">
            <v>1</v>
          </cell>
          <cell r="AE60" t="str">
            <v>Ca</v>
          </cell>
        </row>
        <row r="61">
          <cell r="AC61">
            <v>0.70710678118654757</v>
          </cell>
          <cell r="AD61">
            <v>-1</v>
          </cell>
          <cell r="AE61" t="str">
            <v>C</v>
          </cell>
        </row>
        <row r="62">
          <cell r="AC62">
            <v>0.8408964152537145</v>
          </cell>
          <cell r="AD62">
            <v>0</v>
          </cell>
          <cell r="AE62" t="str">
            <v>C</v>
          </cell>
        </row>
      </sheetData>
      <sheetData sheetId="13">
        <row r="3">
          <cell r="B3" t="str">
            <v>Admin. &amp; Priority Claims</v>
          </cell>
          <cell r="E3" t="str">
            <v>Revolver</v>
          </cell>
          <cell r="N3">
            <v>0</v>
          </cell>
          <cell r="O3" t="str">
            <v>Aaa</v>
          </cell>
        </row>
        <row r="4">
          <cell r="B4" t="str">
            <v>Senior Secured (1st Lien) - All Assets</v>
          </cell>
          <cell r="E4" t="str">
            <v>Term Loan</v>
          </cell>
          <cell r="N4">
            <v>9.285068658873766E-7</v>
          </cell>
          <cell r="O4" t="str">
            <v>Aa1</v>
          </cell>
        </row>
        <row r="5">
          <cell r="B5" t="str">
            <v>Senior Secured (1st Lien) - Stock Only</v>
          </cell>
          <cell r="N5">
            <v>4.8424993546721323E-6</v>
          </cell>
          <cell r="O5" t="str">
            <v>Aa2</v>
          </cell>
        </row>
        <row r="6">
          <cell r="B6" t="str">
            <v>Senior Secured (1st Lien) - Other</v>
          </cell>
          <cell r="N6">
            <v>1.1146425435986197E-5</v>
          </cell>
          <cell r="O6" t="str">
            <v>Aa3</v>
          </cell>
        </row>
        <row r="7">
          <cell r="B7" t="str">
            <v>Senior Secured (2nd Lien) - All Assets</v>
          </cell>
          <cell r="N7">
            <v>2.3038501470364774E-5</v>
          </cell>
          <cell r="O7" t="str">
            <v>A1</v>
          </cell>
        </row>
        <row r="8">
          <cell r="B8" t="str">
            <v>Senior Secured (2nd Lien) - Stock Only</v>
          </cell>
          <cell r="N8">
            <v>4.370846228134778E-5</v>
          </cell>
          <cell r="O8" t="str">
            <v>A2</v>
          </cell>
        </row>
        <row r="9">
          <cell r="B9" t="str">
            <v>Senior Secured (2nd Lien) - Other</v>
          </cell>
          <cell r="N9">
            <v>1.1302459853943302E-4</v>
          </cell>
          <cell r="O9" t="str">
            <v>A3</v>
          </cell>
        </row>
        <row r="10">
          <cell r="B10" t="str">
            <v>Senior Secured (3rd Lien) - All Assets</v>
          </cell>
          <cell r="N10">
            <v>3.2522165518304572E-4</v>
          </cell>
          <cell r="O10" t="str">
            <v>Baa1</v>
          </cell>
        </row>
        <row r="11">
          <cell r="B11" t="str">
            <v>Senior Secured (3rd Lien) - Stock Only</v>
          </cell>
          <cell r="N11">
            <v>6.8031242822691386E-4</v>
          </cell>
          <cell r="O11" t="str">
            <v>Baa2</v>
          </cell>
        </row>
        <row r="12">
          <cell r="B12" t="str">
            <v>Senior Secured (3rd Lien) - Other</v>
          </cell>
          <cell r="N12">
            <v>1.4696428137476129E-3</v>
          </cell>
          <cell r="O12" t="str">
            <v>Baa3</v>
          </cell>
        </row>
        <row r="13">
          <cell r="B13" t="str">
            <v>Senior Secured (Non-Debt) - Trade Claims</v>
          </cell>
          <cell r="N13">
            <v>3.3246578771356297E-3</v>
          </cell>
          <cell r="O13" t="str">
            <v>Ba1</v>
          </cell>
        </row>
        <row r="14">
          <cell r="B14" t="str">
            <v>Senior Secured (Non-Debt) - Pensions</v>
          </cell>
          <cell r="N14">
            <v>6.4074409868527093E-3</v>
          </cell>
          <cell r="O14" t="str">
            <v>Ba2</v>
          </cell>
        </row>
        <row r="15">
          <cell r="B15" t="str">
            <v>Senior Unsecured (Debt)</v>
          </cell>
          <cell r="J15" t="str">
            <v>Ba1</v>
          </cell>
          <cell r="K15">
            <v>11</v>
          </cell>
          <cell r="L15">
            <v>0.5</v>
          </cell>
          <cell r="N15">
            <v>1.1515376676427047E-2</v>
          </cell>
          <cell r="O15" t="str">
            <v>Ba3</v>
          </cell>
        </row>
        <row r="16">
          <cell r="B16" t="str">
            <v>Senior Unsecured (Non-Debt): Lease Rejection Claims</v>
          </cell>
          <cell r="J16" t="str">
            <v>Ba2</v>
          </cell>
          <cell r="K16">
            <v>12</v>
          </cell>
          <cell r="L16">
            <v>0.5</v>
          </cell>
          <cell r="N16">
            <v>1.9945217471865284E-2</v>
          </cell>
          <cell r="O16" t="str">
            <v>B1</v>
          </cell>
        </row>
        <row r="17">
          <cell r="B17" t="str">
            <v>Senior Unsecured (Non-Debt): Pensions</v>
          </cell>
          <cell r="J17" t="str">
            <v>Ba3</v>
          </cell>
          <cell r="K17">
            <v>13</v>
          </cell>
          <cell r="L17">
            <v>0.5</v>
          </cell>
          <cell r="N17">
            <v>3.1837732331307773E-2</v>
          </cell>
          <cell r="O17" t="str">
            <v>B2</v>
          </cell>
        </row>
        <row r="18">
          <cell r="B18" t="str">
            <v>Senior Unsecured (Non-Debt): Trade Claims</v>
          </cell>
          <cell r="J18" t="str">
            <v>B1</v>
          </cell>
          <cell r="K18">
            <v>14</v>
          </cell>
          <cell r="L18">
            <v>0.75</v>
          </cell>
          <cell r="N18">
            <v>5.0167477512826984E-2</v>
          </cell>
          <cell r="O18" t="str">
            <v>B3</v>
          </cell>
        </row>
        <row r="19">
          <cell r="B19" t="str">
            <v>Senior Unsecured (Non-Debt): Other</v>
          </cell>
          <cell r="J19" t="str">
            <v>B2</v>
          </cell>
          <cell r="K19">
            <v>15</v>
          </cell>
          <cell r="L19">
            <v>0.75</v>
          </cell>
          <cell r="N19">
            <v>7.8164692287069196E-2</v>
          </cell>
          <cell r="O19" t="str">
            <v>Caa1</v>
          </cell>
        </row>
        <row r="20">
          <cell r="B20" t="str">
            <v>Subordinated</v>
          </cell>
          <cell r="J20" t="str">
            <v>B3</v>
          </cell>
          <cell r="K20">
            <v>16</v>
          </cell>
          <cell r="L20">
            <v>0.75</v>
          </cell>
          <cell r="N20">
            <v>0.11692146073364498</v>
          </cell>
          <cell r="O20" t="str">
            <v>Caa2</v>
          </cell>
        </row>
        <row r="21">
          <cell r="B21" t="str">
            <v>Trust Preferred Stock</v>
          </cell>
          <cell r="J21" t="str">
            <v>Caa1</v>
          </cell>
          <cell r="K21">
            <v>17</v>
          </cell>
          <cell r="L21">
            <v>1</v>
          </cell>
          <cell r="N21">
            <v>0.20025930309078593</v>
          </cell>
          <cell r="O21" t="str">
            <v>Caa3</v>
          </cell>
        </row>
        <row r="22">
          <cell r="B22" t="str">
            <v>Straight Preferred Stock</v>
          </cell>
          <cell r="J22" t="str">
            <v>Caa2</v>
          </cell>
          <cell r="K22">
            <v>18</v>
          </cell>
          <cell r="L22">
            <v>1</v>
          </cell>
          <cell r="N22">
            <v>0.37446366529184327</v>
          </cell>
          <cell r="O22" t="str">
            <v>Ca</v>
          </cell>
        </row>
        <row r="23">
          <cell r="J23" t="str">
            <v>Caa3</v>
          </cell>
          <cell r="K23">
            <v>19</v>
          </cell>
          <cell r="L23">
            <v>1</v>
          </cell>
          <cell r="N23">
            <v>0.70710678118654757</v>
          </cell>
          <cell r="O23" t="str">
            <v>C</v>
          </cell>
        </row>
        <row r="24">
          <cell r="J24" t="str">
            <v>Ca</v>
          </cell>
          <cell r="K24">
            <v>20</v>
          </cell>
          <cell r="L24">
            <v>1</v>
          </cell>
        </row>
        <row r="25">
          <cell r="J25" t="str">
            <v>C</v>
          </cell>
          <cell r="K25">
            <v>21</v>
          </cell>
          <cell r="L25">
            <v>1</v>
          </cell>
        </row>
        <row r="38">
          <cell r="E38" t="str">
            <v>HoldCo - 1</v>
          </cell>
        </row>
        <row r="39">
          <cell r="E39" t="str">
            <v>HoldCo - 2</v>
          </cell>
        </row>
        <row r="40">
          <cell r="E40" t="str">
            <v>HoldCo - 3</v>
          </cell>
        </row>
        <row r="41">
          <cell r="E41" t="str">
            <v>HoldCo - 4</v>
          </cell>
        </row>
        <row r="42">
          <cell r="E42" t="str">
            <v>HoldCo - 5</v>
          </cell>
        </row>
        <row r="43">
          <cell r="E43" t="str">
            <v>HoldCo - 6</v>
          </cell>
        </row>
        <row r="44">
          <cell r="E44" t="str">
            <v>HoldCo - 7</v>
          </cell>
        </row>
        <row r="45">
          <cell r="E45" t="str">
            <v>HoldCo - 8</v>
          </cell>
        </row>
        <row r="46">
          <cell r="E46" t="str">
            <v>HoldCo - 9</v>
          </cell>
        </row>
        <row r="47">
          <cell r="E47" t="str">
            <v>HoldCo - 10</v>
          </cell>
        </row>
        <row r="48">
          <cell r="E48" t="str">
            <v>OpCo - 1A</v>
          </cell>
        </row>
        <row r="49">
          <cell r="E49" t="str">
            <v>OpCo - 1B</v>
          </cell>
        </row>
        <row r="50">
          <cell r="E50" t="str">
            <v>OpCo - 1C</v>
          </cell>
        </row>
        <row r="51">
          <cell r="E51" t="str">
            <v>OpCo - 1D</v>
          </cell>
        </row>
        <row r="52">
          <cell r="E52" t="str">
            <v>OpCo - 1E</v>
          </cell>
        </row>
        <row r="53">
          <cell r="E53" t="str">
            <v>OpCo - 1F</v>
          </cell>
        </row>
        <row r="54">
          <cell r="E54" t="str">
            <v>OpCo - 2A</v>
          </cell>
        </row>
        <row r="55">
          <cell r="E55" t="str">
            <v>OpCo - 2B</v>
          </cell>
        </row>
        <row r="56">
          <cell r="E56" t="str">
            <v>OpCo - 2C</v>
          </cell>
        </row>
        <row r="57">
          <cell r="E57" t="str">
            <v>OpCo - 2D</v>
          </cell>
        </row>
        <row r="58">
          <cell r="E58" t="str">
            <v>OpCo - 2E</v>
          </cell>
        </row>
        <row r="59">
          <cell r="E59" t="str">
            <v>OpCo - 2F</v>
          </cell>
          <cell r="H59" t="str">
            <v>U.S. Dollars</v>
          </cell>
          <cell r="L59" t="str">
            <v>Units</v>
          </cell>
          <cell r="M59">
            <v>1</v>
          </cell>
          <cell r="N59" t="str">
            <v>Units</v>
          </cell>
        </row>
        <row r="60">
          <cell r="E60" t="str">
            <v>OpCo - 3A</v>
          </cell>
          <cell r="H60" t="str">
            <v>Euros</v>
          </cell>
          <cell r="L60" t="str">
            <v>Thousands</v>
          </cell>
          <cell r="M60">
            <v>1000</v>
          </cell>
          <cell r="N60" t="str">
            <v>Thousands</v>
          </cell>
        </row>
        <row r="61">
          <cell r="E61" t="str">
            <v>OpCo - 3B</v>
          </cell>
          <cell r="H61" t="str">
            <v>British Pounds</v>
          </cell>
          <cell r="L61" t="str">
            <v>Millions</v>
          </cell>
          <cell r="M61">
            <v>1000000</v>
          </cell>
          <cell r="N61" t="str">
            <v>Millions</v>
          </cell>
        </row>
        <row r="62">
          <cell r="E62" t="str">
            <v>OpCo - 3C</v>
          </cell>
          <cell r="H62" t="str">
            <v>Japanese Yens</v>
          </cell>
          <cell r="L62" t="str">
            <v>Billions</v>
          </cell>
          <cell r="M62">
            <v>1000000000</v>
          </cell>
          <cell r="N62" t="str">
            <v>Billions</v>
          </cell>
        </row>
        <row r="63">
          <cell r="E63" t="str">
            <v>OpCo - 3D</v>
          </cell>
          <cell r="H63" t="str">
            <v>Afghanistan Afghanis</v>
          </cell>
          <cell r="L63" t="str">
            <v>Trillions</v>
          </cell>
          <cell r="M63">
            <v>1000000000000</v>
          </cell>
          <cell r="N63" t="str">
            <v>Trillions</v>
          </cell>
        </row>
        <row r="64">
          <cell r="E64" t="str">
            <v>OpCo - 3E</v>
          </cell>
          <cell r="H64" t="str">
            <v>Albanian Leks</v>
          </cell>
        </row>
        <row r="65">
          <cell r="E65" t="str">
            <v>OpCo - 3F</v>
          </cell>
          <cell r="H65" t="str">
            <v>Algerian Dinars</v>
          </cell>
        </row>
        <row r="66">
          <cell r="E66" t="str">
            <v>OpCo - 4A</v>
          </cell>
          <cell r="H66" t="str">
            <v>Andorran Pesetas</v>
          </cell>
        </row>
        <row r="67">
          <cell r="E67" t="str">
            <v>OpCo - 4B</v>
          </cell>
          <cell r="H67" t="str">
            <v>Angolan New Kwanzas</v>
          </cell>
          <cell r="L67" t="str">
            <v>New</v>
          </cell>
        </row>
        <row r="68">
          <cell r="E68" t="str">
            <v>OpCo - 4C</v>
          </cell>
          <cell r="H68" t="str">
            <v>Argentine Pesos</v>
          </cell>
          <cell r="L68" t="str">
            <v>Aaa</v>
          </cell>
          <cell r="M68" t="str">
            <v>N/A</v>
          </cell>
          <cell r="N68">
            <v>3.3476788152390007E-5</v>
          </cell>
          <cell r="R68" t="str">
            <v>Aaa</v>
          </cell>
          <cell r="S68" t="str">
            <v>N/A</v>
          </cell>
          <cell r="T68">
            <v>9.1922179722850281E-7</v>
          </cell>
        </row>
        <row r="69">
          <cell r="E69" t="str">
            <v>OpCo - 4D</v>
          </cell>
          <cell r="H69" t="str">
            <v>Armenian Drams</v>
          </cell>
          <cell r="L69" t="str">
            <v>Aa1</v>
          </cell>
          <cell r="M69">
            <v>3.4371043398764332E-5</v>
          </cell>
          <cell r="N69">
            <v>1.6999538800010854E-4</v>
          </cell>
          <cell r="R69" t="str">
            <v>Aa1</v>
          </cell>
          <cell r="S69">
            <v>9.4396950371149518E-7</v>
          </cell>
          <cell r="T69">
            <v>4.7631770742484331E-6</v>
          </cell>
        </row>
        <row r="70">
          <cell r="E70" t="str">
            <v>OpCo - 4E</v>
          </cell>
          <cell r="H70" t="str">
            <v>Aruban Florins</v>
          </cell>
          <cell r="L70" t="str">
            <v>Aa2</v>
          </cell>
          <cell r="M70">
            <v>1.7415332726135704E-4</v>
          </cell>
          <cell r="N70">
            <v>3.7597744734234057E-4</v>
          </cell>
          <cell r="R70" t="str">
            <v>Aa2</v>
          </cell>
          <cell r="S70">
            <v>4.8830394387039917E-6</v>
          </cell>
          <cell r="T70">
            <v>1.1053885322497031E-5</v>
          </cell>
        </row>
        <row r="71">
          <cell r="E71" t="str">
            <v>OpCo - 4F</v>
          </cell>
          <cell r="H71" t="str">
            <v>Australian Dollars</v>
          </cell>
          <cell r="L71" t="str">
            <v>Aa3</v>
          </cell>
          <cell r="M71">
            <v>3.8158748716211259E-4</v>
          </cell>
          <cell r="N71">
            <v>7.5462720653090513E-4</v>
          </cell>
          <cell r="R71" t="str">
            <v>Aa3</v>
          </cell>
          <cell r="S71">
            <v>1.1227648329521424E-5</v>
          </cell>
          <cell r="T71">
            <v>2.2871836671359763E-5</v>
          </cell>
        </row>
        <row r="72">
          <cell r="E72" t="str">
            <v>OpCo - 5A</v>
          </cell>
          <cell r="H72" t="str">
            <v>Austrian Schillings</v>
          </cell>
          <cell r="L72" t="str">
            <v>A1</v>
          </cell>
          <cell r="M72">
            <v>7.6457794652252942E-4</v>
          </cell>
          <cell r="N72">
            <v>1.3958400351888011E-3</v>
          </cell>
          <cell r="R72" t="str">
            <v>A1</v>
          </cell>
          <cell r="S72">
            <v>2.3186507650605351E-5</v>
          </cell>
          <cell r="T72">
            <v>4.342945853296385E-5</v>
          </cell>
        </row>
        <row r="73">
          <cell r="E73" t="str">
            <v>OpCo - 5B</v>
          </cell>
          <cell r="H73" t="str">
            <v>Azerbaijani Manat News</v>
          </cell>
          <cell r="L73" t="str">
            <v>A2</v>
          </cell>
          <cell r="M73">
            <v>1.4118312772860751E-3</v>
          </cell>
          <cell r="N73">
            <v>2.361508195776141E-3</v>
          </cell>
          <cell r="R73" t="str">
            <v>A2</v>
          </cell>
          <cell r="S73">
            <v>4.4125699409437181E-5</v>
          </cell>
          <cell r="T73">
            <v>1.1195587760063326E-4</v>
          </cell>
        </row>
        <row r="74">
          <cell r="E74" t="str">
            <v>OpCo - 5C</v>
          </cell>
          <cell r="H74" t="str">
            <v>Azerbaijanian Manats</v>
          </cell>
          <cell r="L74" t="str">
            <v>A3</v>
          </cell>
          <cell r="M74">
            <v>2.3843796792910291E-3</v>
          </cell>
          <cell r="N74">
            <v>3.6659988180614833E-3</v>
          </cell>
          <cell r="R74" t="str">
            <v>A3</v>
          </cell>
          <cell r="S74">
            <v>1.14225492151862E-4</v>
          </cell>
          <cell r="T74">
            <v>3.2180248314906876E-4</v>
          </cell>
        </row>
        <row r="75">
          <cell r="E75" t="str">
            <v>OpCo - 5D</v>
          </cell>
          <cell r="H75" t="str">
            <v>Bahamian Dollars</v>
          </cell>
          <cell r="L75" t="str">
            <v>Baa1</v>
          </cell>
          <cell r="M75">
            <v>3.6968561597646656E-3</v>
          </cell>
          <cell r="N75">
            <v>5.4671176683038589E-3</v>
          </cell>
          <cell r="R75" t="str">
            <v>Baa1</v>
          </cell>
          <cell r="S75">
            <v>3.2763081735066142E-4</v>
          </cell>
          <cell r="T75">
            <v>6.7530989831383523E-4</v>
          </cell>
        </row>
        <row r="76">
          <cell r="E76" t="str">
            <v>OpCo - 5E</v>
          </cell>
          <cell r="H76" t="str">
            <v>Bahrain Dinars</v>
          </cell>
          <cell r="L76" t="str">
            <v>Baa2</v>
          </cell>
          <cell r="M76">
            <v>5.5179765820656734E-3</v>
          </cell>
          <cell r="N76">
            <v>9.2460086781303401E-3</v>
          </cell>
          <cell r="R76" t="str">
            <v>Baa2</v>
          </cell>
          <cell r="S76">
            <v>6.8557257918782722E-4</v>
          </cell>
          <cell r="T76">
            <v>1.458366774866227E-3</v>
          </cell>
        </row>
        <row r="77">
          <cell r="E77" t="str">
            <v>OpCo - 5F</v>
          </cell>
          <cell r="H77" t="str">
            <v>Bangladeshi Takas</v>
          </cell>
          <cell r="L77" t="str">
            <v>Baa3</v>
          </cell>
          <cell r="M77">
            <v>9.3532411409120372E-3</v>
          </cell>
          <cell r="N77">
            <v>1.7280466920658637E-2</v>
          </cell>
          <cell r="R77" t="str">
            <v>Baa3</v>
          </cell>
          <cell r="S77">
            <v>1.4816893081811171E-3</v>
          </cell>
          <cell r="T77">
            <v>3.297627600012698E-3</v>
          </cell>
        </row>
        <row r="78">
          <cell r="H78" t="str">
            <v>Barbados Dollars</v>
          </cell>
          <cell r="L78" t="str">
            <v>Ba1</v>
          </cell>
          <cell r="M78">
            <v>1.7480565296956095E-2</v>
          </cell>
          <cell r="N78">
            <v>2.9238974146340042E-2</v>
          </cell>
          <cell r="R78" t="str">
            <v>Ba1</v>
          </cell>
          <cell r="S78">
            <v>3.346542444281988E-3</v>
          </cell>
          <cell r="T78">
            <v>6.3655398082937175E-3</v>
          </cell>
        </row>
        <row r="79">
          <cell r="H79" t="str">
            <v>Belarussian Rubles</v>
          </cell>
          <cell r="L79" t="str">
            <v>Ba2</v>
          </cell>
          <cell r="M79">
            <v>2.9517492261435074E-2</v>
          </cell>
          <cell r="N79">
            <v>4.4685932456585829E-2</v>
          </cell>
          <cell r="R79" t="str">
            <v>Ba2</v>
          </cell>
          <cell r="S79">
            <v>6.4451132110584074E-3</v>
          </cell>
          <cell r="T79">
            <v>1.1448068339434131E-2</v>
          </cell>
        </row>
        <row r="80">
          <cell r="H80" t="str">
            <v>Belgian Francs</v>
          </cell>
          <cell r="L80" t="str">
            <v>Ba3</v>
          </cell>
          <cell r="M80">
            <v>4.5035314096226374E-2</v>
          </cell>
          <cell r="N80">
            <v>6.3816681629689398E-2</v>
          </cell>
          <cell r="R80" t="str">
            <v>Ba3</v>
          </cell>
          <cell r="S80">
            <v>1.1578805397494943E-2</v>
          </cell>
          <cell r="T80">
            <v>1.9835957527317368E-2</v>
          </cell>
        </row>
        <row r="81">
          <cell r="H81" t="str">
            <v>Belize Dollars</v>
          </cell>
          <cell r="L81" t="str">
            <v>B1</v>
          </cell>
          <cell r="M81">
            <v>6.4241695960244677E-2</v>
          </cell>
          <cell r="N81">
            <v>8.6885719664757444E-2</v>
          </cell>
          <cell r="R81" t="str">
            <v>B1</v>
          </cell>
          <cell r="S81">
            <v>2.0038712273930906E-2</v>
          </cell>
          <cell r="T81">
            <v>3.1689186734073643E-2</v>
          </cell>
        </row>
        <row r="82">
          <cell r="H82" t="str">
            <v>Bermudian Dollars</v>
          </cell>
          <cell r="L82" t="str">
            <v>B2</v>
          </cell>
          <cell r="M82">
            <v>8.7394459685281201E-2</v>
          </cell>
          <cell r="N82">
            <v>0.11450683208400753</v>
          </cell>
          <cell r="R82" t="str">
            <v>B2</v>
          </cell>
          <cell r="S82">
            <v>3.1982832865610392E-2</v>
          </cell>
          <cell r="T82">
            <v>4.9939876417504594E-2</v>
          </cell>
        </row>
        <row r="83">
          <cell r="H83" t="str">
            <v>Bhutan Ngultrums</v>
          </cell>
          <cell r="L83" t="str">
            <v>B3</v>
          </cell>
          <cell r="M83">
            <v>0.11515819176613974</v>
          </cell>
          <cell r="N83">
            <v>0.15323718949217621</v>
          </cell>
          <cell r="R83" t="str">
            <v>B3</v>
          </cell>
          <cell r="S83">
            <v>5.0390439733419612E-2</v>
          </cell>
          <cell r="T83">
            <v>7.7818837528578044E-2</v>
          </cell>
        </row>
        <row r="84">
          <cell r="H84" t="str">
            <v>Bolivian Bolivianos</v>
          </cell>
          <cell r="L84" t="str">
            <v>Caa1</v>
          </cell>
          <cell r="M84">
            <v>0.15414763021430608</v>
          </cell>
          <cell r="N84">
            <v>0.20700918175411895</v>
          </cell>
          <cell r="R84" t="str">
            <v>Caa1</v>
          </cell>
          <cell r="S84">
            <v>7.84800838941839E-2</v>
          </cell>
          <cell r="T84">
            <v>0.11645158295603322</v>
          </cell>
        </row>
        <row r="85">
          <cell r="H85" t="str">
            <v>Botswanian Pulas</v>
          </cell>
          <cell r="L85" t="str">
            <v>Caa2</v>
          </cell>
          <cell r="M85">
            <v>0.20837419418007055</v>
          </cell>
          <cell r="N85">
            <v>0.29547108696232</v>
          </cell>
          <cell r="R85" t="str">
            <v>Caa2</v>
          </cell>
          <cell r="S85">
            <v>0.11755232336471598</v>
          </cell>
          <cell r="T85">
            <v>0.19918458072692133</v>
          </cell>
        </row>
        <row r="86">
          <cell r="H86" t="str">
            <v>Brazilian Reals</v>
          </cell>
          <cell r="L86" t="str">
            <v>Caa3</v>
          </cell>
          <cell r="M86">
            <v>0.29760783269272911</v>
          </cell>
          <cell r="N86">
            <v>0.42525683065392045</v>
          </cell>
          <cell r="R86" t="str">
            <v>Caa3</v>
          </cell>
          <cell r="S86">
            <v>0.2015166200438214</v>
          </cell>
          <cell r="T86">
            <v>0.3721272847264841</v>
          </cell>
        </row>
        <row r="87">
          <cell r="H87" t="str">
            <v>Brunei Dollars</v>
          </cell>
          <cell r="L87" t="str">
            <v>Ca</v>
          </cell>
          <cell r="M87">
            <v>0.42896861792371077</v>
          </cell>
          <cell r="N87">
            <v>0.70354597400832375</v>
          </cell>
          <cell r="R87" t="str">
            <v>Ca</v>
          </cell>
          <cell r="S87">
            <v>0.376851663859326</v>
          </cell>
          <cell r="T87">
            <v>0.70262605271307277</v>
          </cell>
        </row>
        <row r="88">
          <cell r="H88" t="str">
            <v>Bulgarian Levs</v>
          </cell>
          <cell r="L88" t="str">
            <v>C</v>
          </cell>
          <cell r="M88">
            <v>0.70956167810019133</v>
          </cell>
          <cell r="N88">
            <v>0.99654026282786778</v>
          </cell>
          <cell r="R88" t="str">
            <v>C</v>
          </cell>
          <cell r="S88">
            <v>0.70956167810019133</v>
          </cell>
          <cell r="T88">
            <v>0.99654026282786778</v>
          </cell>
        </row>
        <row r="89">
          <cell r="H89" t="str">
            <v>Burundi Francs</v>
          </cell>
          <cell r="L89" t="str">
            <v>D</v>
          </cell>
          <cell r="M89" t="str">
            <v>N/A</v>
          </cell>
          <cell r="N89" t="str">
            <v>N/A</v>
          </cell>
          <cell r="R89" t="str">
            <v>D</v>
          </cell>
          <cell r="S89" t="str">
            <v>N/A</v>
          </cell>
          <cell r="T89" t="str">
            <v>N/A</v>
          </cell>
        </row>
        <row r="90">
          <cell r="H90" t="str">
            <v>Cambodian Riels</v>
          </cell>
        </row>
        <row r="91">
          <cell r="H91" t="str">
            <v>Canadian Dollars</v>
          </cell>
          <cell r="M91">
            <v>0.01</v>
          </cell>
        </row>
        <row r="92">
          <cell r="H92" t="str">
            <v>Cape Verde Escudos</v>
          </cell>
        </row>
        <row r="93">
          <cell r="H93" t="str">
            <v>Cayman Islands Dollars</v>
          </cell>
        </row>
        <row r="94">
          <cell r="H94" t="str">
            <v>CFA Franc BCEAOs</v>
          </cell>
        </row>
        <row r="95">
          <cell r="H95" t="str">
            <v>CFA Franc BEACs</v>
          </cell>
        </row>
        <row r="96">
          <cell r="H96" t="str">
            <v>Chilean Pesos</v>
          </cell>
        </row>
        <row r="97">
          <cell r="H97" t="str">
            <v>Chinese Renminbis</v>
          </cell>
        </row>
        <row r="98">
          <cell r="H98" t="str">
            <v>Colombian Pesos</v>
          </cell>
        </row>
        <row r="99">
          <cell r="H99" t="str">
            <v>Comoro Francs</v>
          </cell>
        </row>
        <row r="100">
          <cell r="H100" t="str">
            <v>Convertible Markas</v>
          </cell>
        </row>
        <row r="101">
          <cell r="H101" t="str">
            <v>Costa Rican Colons</v>
          </cell>
        </row>
        <row r="102">
          <cell r="H102" t="str">
            <v>Croatian Kunas</v>
          </cell>
        </row>
        <row r="103">
          <cell r="H103" t="str">
            <v>Cuban Pesos</v>
          </cell>
        </row>
        <row r="104">
          <cell r="H104" t="str">
            <v>Cypriot Pounds</v>
          </cell>
        </row>
        <row r="105">
          <cell r="H105" t="str">
            <v>Czech Korunas</v>
          </cell>
        </row>
        <row r="106">
          <cell r="H106" t="str">
            <v>Danish Krones</v>
          </cell>
        </row>
        <row r="107">
          <cell r="H107" t="str">
            <v>Djibouti Francs</v>
          </cell>
        </row>
        <row r="108">
          <cell r="H108" t="str">
            <v>Dominican Republic Pesos</v>
          </cell>
        </row>
        <row r="109">
          <cell r="H109" t="str">
            <v>East Caribbean Dollars</v>
          </cell>
        </row>
        <row r="110">
          <cell r="H110" t="str">
            <v>East Timor Escudos</v>
          </cell>
        </row>
        <row r="111">
          <cell r="H111" t="str">
            <v>Ecuadoran Sucres</v>
          </cell>
        </row>
        <row r="112">
          <cell r="H112" t="str">
            <v>Egyptian Pounds</v>
          </cell>
        </row>
        <row r="113">
          <cell r="H113" t="str">
            <v>El Salvador Colons</v>
          </cell>
        </row>
        <row r="114">
          <cell r="H114" t="str">
            <v>Estonian Kroons</v>
          </cell>
        </row>
        <row r="115">
          <cell r="H115" t="str">
            <v>Ethiopian Birrs</v>
          </cell>
        </row>
        <row r="116">
          <cell r="H116" t="str">
            <v>European Currency Units</v>
          </cell>
        </row>
        <row r="117">
          <cell r="H117" t="str">
            <v>Fiji Dollars</v>
          </cell>
        </row>
        <row r="118">
          <cell r="H118" t="str">
            <v>Finnish Markkas</v>
          </cell>
        </row>
        <row r="119">
          <cell r="H119" t="str">
            <v>French Francs</v>
          </cell>
        </row>
        <row r="120">
          <cell r="H120" t="str">
            <v>Gambia Dalasis</v>
          </cell>
        </row>
        <row r="121">
          <cell r="H121" t="str">
            <v>Georgian Laris</v>
          </cell>
        </row>
        <row r="122">
          <cell r="H122" t="str">
            <v>German Marks</v>
          </cell>
        </row>
        <row r="123">
          <cell r="H123" t="str">
            <v>Ghanian Cedis</v>
          </cell>
        </row>
        <row r="124">
          <cell r="H124" t="str">
            <v>Ghanian Cedi News</v>
          </cell>
        </row>
        <row r="125">
          <cell r="H125" t="str">
            <v>Gibraltar Pounds</v>
          </cell>
        </row>
        <row r="126">
          <cell r="H126" t="str">
            <v>Greek Drachmas</v>
          </cell>
        </row>
        <row r="127">
          <cell r="H127" t="str">
            <v>Guatamalan Quetzals</v>
          </cell>
        </row>
        <row r="128">
          <cell r="H128" t="str">
            <v>Guinea Francs</v>
          </cell>
        </row>
        <row r="129">
          <cell r="H129" t="str">
            <v>Guinea-Bissau Pesos</v>
          </cell>
        </row>
        <row r="130">
          <cell r="H130" t="str">
            <v>Guyana Dollars</v>
          </cell>
        </row>
        <row r="131">
          <cell r="H131" t="str">
            <v>Haitian Gourdes</v>
          </cell>
        </row>
        <row r="132">
          <cell r="H132" t="str">
            <v>Honduran Lempiras</v>
          </cell>
        </row>
        <row r="133">
          <cell r="H133" t="str">
            <v>Hong Kong Dollars</v>
          </cell>
        </row>
        <row r="134">
          <cell r="H134" t="str">
            <v>Hungarian Forints</v>
          </cell>
        </row>
        <row r="135">
          <cell r="H135" t="str">
            <v>Icelandic Krones</v>
          </cell>
        </row>
        <row r="136">
          <cell r="H136" t="str">
            <v>Indian Rupees</v>
          </cell>
        </row>
        <row r="137">
          <cell r="H137" t="str">
            <v>Indonesian Rupiahs</v>
          </cell>
        </row>
        <row r="138">
          <cell r="H138" t="str">
            <v>Iranian Rials</v>
          </cell>
        </row>
        <row r="139">
          <cell r="H139" t="str">
            <v>Iraqi Dinars</v>
          </cell>
        </row>
        <row r="140">
          <cell r="H140" t="str">
            <v>Irish Punts</v>
          </cell>
        </row>
        <row r="141">
          <cell r="H141" t="str">
            <v>Israeli Shekels</v>
          </cell>
        </row>
        <row r="142">
          <cell r="H142" t="str">
            <v>Italian Liras</v>
          </cell>
        </row>
        <row r="143">
          <cell r="H143" t="str">
            <v>Jamaican Dollars</v>
          </cell>
        </row>
        <row r="144">
          <cell r="H144" t="str">
            <v>Jordanian Dinars</v>
          </cell>
        </row>
        <row r="145">
          <cell r="H145" t="str">
            <v>Kazakstani Tenges</v>
          </cell>
        </row>
        <row r="146">
          <cell r="H146" t="str">
            <v>Kenyan Shillings</v>
          </cell>
        </row>
        <row r="147">
          <cell r="H147" t="str">
            <v>Kuwaiti Dinars</v>
          </cell>
        </row>
        <row r="148">
          <cell r="H148" t="str">
            <v>Kyrgyzstani Soms</v>
          </cell>
        </row>
        <row r="149">
          <cell r="H149" t="str">
            <v>Lao People's Democratic Republic Kips</v>
          </cell>
        </row>
        <row r="150">
          <cell r="H150" t="str">
            <v>Latvian Lats</v>
          </cell>
        </row>
        <row r="151">
          <cell r="H151" t="str">
            <v>Lebanese Pounds</v>
          </cell>
        </row>
        <row r="152">
          <cell r="H152" t="str">
            <v>Lesotho Lotis</v>
          </cell>
        </row>
        <row r="153">
          <cell r="H153" t="str">
            <v>Liberian Dollars</v>
          </cell>
        </row>
        <row r="154">
          <cell r="H154" t="str">
            <v>Libyan Dinars</v>
          </cell>
        </row>
        <row r="155">
          <cell r="H155" t="str">
            <v>Lithuanian Lituss</v>
          </cell>
        </row>
        <row r="156">
          <cell r="H156" t="str">
            <v>Luxembourg Francs</v>
          </cell>
        </row>
        <row r="157">
          <cell r="H157" t="str">
            <v>Macau Patacas</v>
          </cell>
        </row>
        <row r="158">
          <cell r="H158" t="str">
            <v>Macedonian Denars</v>
          </cell>
        </row>
        <row r="159">
          <cell r="H159" t="str">
            <v>Malawi Kwachas</v>
          </cell>
        </row>
        <row r="160">
          <cell r="H160" t="str">
            <v>Malaysian Ringgits</v>
          </cell>
        </row>
        <row r="161">
          <cell r="H161" t="str">
            <v>Maldives Rufiyaas</v>
          </cell>
        </row>
        <row r="162">
          <cell r="H162" t="str">
            <v>Maltese Liras</v>
          </cell>
        </row>
        <row r="163">
          <cell r="H163" t="str">
            <v>Mauritanian Ouguiyas</v>
          </cell>
        </row>
        <row r="164">
          <cell r="H164" t="str">
            <v>Mauritius Rupees</v>
          </cell>
        </row>
        <row r="165">
          <cell r="H165" t="str">
            <v>Mexican Pesos</v>
          </cell>
        </row>
        <row r="166">
          <cell r="H166" t="str">
            <v>Moldovan Leus</v>
          </cell>
        </row>
        <row r="167">
          <cell r="H167" t="str">
            <v>Mongolian Tugriks</v>
          </cell>
        </row>
        <row r="168">
          <cell r="H168" t="str">
            <v>Moroccan Dirhams</v>
          </cell>
        </row>
        <row r="169">
          <cell r="H169" t="str">
            <v>Mozambique Meticals</v>
          </cell>
        </row>
        <row r="170">
          <cell r="H170" t="str">
            <v>Multiples</v>
          </cell>
        </row>
        <row r="171">
          <cell r="H171" t="str">
            <v>Myanmar Kyats</v>
          </cell>
        </row>
        <row r="172">
          <cell r="H172" t="str">
            <v>Namibia Dollars</v>
          </cell>
        </row>
        <row r="173">
          <cell r="H173" t="str">
            <v>Nepalese Rupees</v>
          </cell>
        </row>
        <row r="174">
          <cell r="H174" t="str">
            <v>Netherlands Antilles Guilders</v>
          </cell>
        </row>
        <row r="175">
          <cell r="H175" t="str">
            <v>Netherlands Guilders</v>
          </cell>
        </row>
        <row r="176">
          <cell r="H176" t="str">
            <v>New Zealand Dollars</v>
          </cell>
        </row>
        <row r="177">
          <cell r="H177" t="str">
            <v>Nicaragua Cordoba Oros</v>
          </cell>
        </row>
        <row r="178">
          <cell r="H178" t="str">
            <v>Nigerian Nairas</v>
          </cell>
        </row>
        <row r="179">
          <cell r="H179" t="str">
            <v>North Korean Wons</v>
          </cell>
        </row>
        <row r="180">
          <cell r="H180" t="str">
            <v>Norwegian Krones</v>
          </cell>
        </row>
        <row r="181">
          <cell r="H181" t="str">
            <v>Omani Rials</v>
          </cell>
        </row>
        <row r="182">
          <cell r="H182" t="str">
            <v>Pakistani Rupees</v>
          </cell>
        </row>
        <row r="183">
          <cell r="H183" t="str">
            <v>Panama Balboas</v>
          </cell>
        </row>
        <row r="184">
          <cell r="H184" t="str">
            <v>Papua New Guinea Kinas</v>
          </cell>
        </row>
        <row r="185">
          <cell r="H185" t="str">
            <v>Paraguayan Guaranis</v>
          </cell>
        </row>
        <row r="186">
          <cell r="H186" t="str">
            <v>Peruvian Sols</v>
          </cell>
        </row>
        <row r="187">
          <cell r="H187" t="str">
            <v>Philippine Pesos</v>
          </cell>
        </row>
        <row r="188">
          <cell r="H188" t="str">
            <v>Polish Zlotys</v>
          </cell>
        </row>
        <row r="189">
          <cell r="H189" t="str">
            <v>Portuguese Escudos</v>
          </cell>
        </row>
        <row r="190">
          <cell r="H190" t="str">
            <v>Qatar Riyals</v>
          </cell>
        </row>
        <row r="191">
          <cell r="H191" t="str">
            <v>Romanian Leus</v>
          </cell>
        </row>
        <row r="192">
          <cell r="H192" t="str">
            <v>Romanian Leu News</v>
          </cell>
        </row>
        <row r="193">
          <cell r="H193" t="str">
            <v>Russian Rubles</v>
          </cell>
        </row>
        <row r="194">
          <cell r="H194" t="str">
            <v>Rwanda Francs</v>
          </cell>
        </row>
        <row r="195">
          <cell r="H195" t="str">
            <v>Samoan Talas</v>
          </cell>
        </row>
        <row r="196">
          <cell r="H196" t="str">
            <v>Sao Tome and Principe Dobras</v>
          </cell>
        </row>
        <row r="197">
          <cell r="H197" t="str">
            <v>Saudi Riyals</v>
          </cell>
        </row>
        <row r="198">
          <cell r="H198" t="str">
            <v>Seychelles Rupees</v>
          </cell>
        </row>
        <row r="199">
          <cell r="H199" t="str">
            <v>Sierra Leone Leones</v>
          </cell>
        </row>
        <row r="200">
          <cell r="H200" t="str">
            <v>Singapore Dollars</v>
          </cell>
        </row>
        <row r="201">
          <cell r="H201" t="str">
            <v>Slovak Korunas</v>
          </cell>
        </row>
        <row r="202">
          <cell r="H202" t="str">
            <v>Slovenian Tolars</v>
          </cell>
        </row>
        <row r="203">
          <cell r="H203" t="str">
            <v>Solomon Islands Dollars</v>
          </cell>
        </row>
        <row r="204">
          <cell r="H204" t="str">
            <v>Somali Shillings</v>
          </cell>
        </row>
        <row r="205">
          <cell r="H205" t="str">
            <v>South African Rands</v>
          </cell>
        </row>
        <row r="206">
          <cell r="H206" t="str">
            <v>South Korean Wons</v>
          </cell>
        </row>
        <row r="207">
          <cell r="H207" t="str">
            <v>Spanish Pesetas</v>
          </cell>
        </row>
        <row r="208">
          <cell r="H208" t="str">
            <v>Special Drawing Rights</v>
          </cell>
        </row>
        <row r="209">
          <cell r="H209" t="str">
            <v>Sri Lankan Rupees</v>
          </cell>
        </row>
        <row r="210">
          <cell r="H210" t="str">
            <v>Sudanese Dinars</v>
          </cell>
        </row>
        <row r="211">
          <cell r="H211" t="str">
            <v>Sudanese Pounds</v>
          </cell>
        </row>
        <row r="212">
          <cell r="H212" t="str">
            <v>Suriname Dollars</v>
          </cell>
        </row>
        <row r="213">
          <cell r="H213" t="str">
            <v>Suriname Guilders</v>
          </cell>
        </row>
        <row r="214">
          <cell r="H214" t="str">
            <v>Swaziland Lilangenis</v>
          </cell>
        </row>
        <row r="215">
          <cell r="H215" t="str">
            <v>Swedish Krones</v>
          </cell>
        </row>
        <row r="216">
          <cell r="H216" t="str">
            <v>Swiss Francs</v>
          </cell>
        </row>
        <row r="217">
          <cell r="H217" t="str">
            <v>Syrian Pounds</v>
          </cell>
        </row>
        <row r="218">
          <cell r="H218" t="str">
            <v>Taiwan Dollars</v>
          </cell>
        </row>
        <row r="219">
          <cell r="H219" t="str">
            <v>Tajik Rubles</v>
          </cell>
        </row>
        <row r="220">
          <cell r="H220" t="str">
            <v>Tanzanian Shillings</v>
          </cell>
        </row>
        <row r="221">
          <cell r="H221" t="str">
            <v>Thai Bahts</v>
          </cell>
        </row>
        <row r="222">
          <cell r="H222" t="str">
            <v>Trinidad and Tobago Dollars</v>
          </cell>
        </row>
        <row r="223">
          <cell r="H223" t="str">
            <v>Tunisian Dinars</v>
          </cell>
        </row>
        <row r="224">
          <cell r="H224" t="str">
            <v>Turkish Liras</v>
          </cell>
        </row>
        <row r="225">
          <cell r="H225" t="str">
            <v>Turkish Lira News</v>
          </cell>
        </row>
        <row r="226">
          <cell r="H226" t="str">
            <v>Turkish Lira News</v>
          </cell>
        </row>
        <row r="227">
          <cell r="H227" t="str">
            <v>Turkmenistan Manats</v>
          </cell>
        </row>
        <row r="228">
          <cell r="H228" t="str">
            <v>UAE Dirhams</v>
          </cell>
        </row>
        <row r="229">
          <cell r="H229" t="str">
            <v>Uganda Shillings</v>
          </cell>
        </row>
        <row r="230">
          <cell r="H230" t="str">
            <v>Ukrainian Hryvnias</v>
          </cell>
        </row>
        <row r="231">
          <cell r="H231" t="str">
            <v>Uruguayan Pesos</v>
          </cell>
        </row>
        <row r="232">
          <cell r="H232" t="str">
            <v>Uzbekistan Sums</v>
          </cell>
        </row>
        <row r="233">
          <cell r="H233" t="str">
            <v>Vanuatu Vatus</v>
          </cell>
        </row>
        <row r="234">
          <cell r="H234" t="str">
            <v>Venezuelan Bolivars</v>
          </cell>
        </row>
        <row r="235">
          <cell r="H235" t="str">
            <v>Venezuelan Bolivar Fuertes</v>
          </cell>
        </row>
        <row r="236">
          <cell r="H236" t="str">
            <v>Vietnamese Dongs</v>
          </cell>
        </row>
        <row r="237">
          <cell r="H237" t="str">
            <v>Yemeni Rials</v>
          </cell>
        </row>
        <row r="238">
          <cell r="H238" t="str">
            <v>Yugoslav Dinars</v>
          </cell>
        </row>
        <row r="239">
          <cell r="H239" t="str">
            <v>Zaire New Zaires</v>
          </cell>
        </row>
        <row r="240">
          <cell r="H240" t="str">
            <v>Zambian Kwachas</v>
          </cell>
        </row>
        <row r="241">
          <cell r="H241" t="str">
            <v>Zimbabwe Dollars</v>
          </cell>
        </row>
      </sheetData>
      <sheetData sheetId="14">
        <row r="2">
          <cell r="J2">
            <v>0.35</v>
          </cell>
          <cell r="N2" t="str">
            <v>Public</v>
          </cell>
          <cell r="R2" t="str">
            <v>No</v>
          </cell>
          <cell r="T2">
            <v>-1</v>
          </cell>
        </row>
        <row r="3">
          <cell r="J3">
            <v>0.5</v>
          </cell>
          <cell r="N3" t="str">
            <v>Private</v>
          </cell>
          <cell r="R3" t="str">
            <v>Yes - Exclude</v>
          </cell>
          <cell r="T3">
            <v>0</v>
          </cell>
        </row>
        <row r="4">
          <cell r="B4" t="str">
            <v>Yes</v>
          </cell>
          <cell r="J4">
            <v>0.65</v>
          </cell>
          <cell r="R4" t="str">
            <v>Yes - Include</v>
          </cell>
          <cell r="T4">
            <v>1</v>
          </cell>
        </row>
        <row r="5">
          <cell r="B5" t="str">
            <v>No</v>
          </cell>
        </row>
        <row r="10">
          <cell r="W10">
            <v>1000000</v>
          </cell>
        </row>
        <row r="13">
          <cell r="B13">
            <v>0</v>
          </cell>
        </row>
      </sheetData>
      <sheetData sheetId="15"/>
      <sheetData sheetId="1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 Data SG"/>
      <sheetName val="Chart Data IG"/>
      <sheetName val="GL 12"/>
      <sheetName val="US 12"/>
      <sheetName val="EMU 12"/>
      <sheetName val="GL 60"/>
      <sheetName val="US 60"/>
      <sheetName val="EMU 60"/>
      <sheetName val="Chart Def Industry"/>
      <sheetName val="Chart CDX IG"/>
      <sheetName val="Chart CDX HY"/>
      <sheetName val="Chart Unemployment"/>
      <sheetName val="Chart High Yield Sprd"/>
      <sheetName val="DATA GLOBAL"/>
      <sheetName val="DATA US"/>
      <sheetName val="DATA EMU"/>
      <sheetName val="DATA BONDLOAN"/>
      <sheetName val="DATA BOND"/>
      <sheetName val="DATA LOAN"/>
      <sheetName val="CDX-NA"/>
      <sheetName val="DATA ECON"/>
      <sheetName val="COHORT DATA - SG"/>
      <sheetName val="COHORT DATA - IG"/>
      <sheetName val="COHORT DATA - TRANS"/>
      <sheetName val="DataCheck"/>
      <sheetName val="Charts-DataCheck"/>
      <sheetName val="HY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36">
          <cell r="V36">
            <v>7</v>
          </cell>
          <cell r="AF36">
            <v>6</v>
          </cell>
        </row>
        <row r="39">
          <cell r="T39">
            <v>-2</v>
          </cell>
          <cell r="V39">
            <v>1.1959934220361788E-3</v>
          </cell>
          <cell r="AD39">
            <v>-2</v>
          </cell>
          <cell r="AF39">
            <v>5.979967110180894E-4</v>
          </cell>
        </row>
      </sheetData>
      <sheetData sheetId="25"/>
      <sheetData sheetId="2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lobal Corporate Default Rates"/>
      <sheetName val="Global Corp Transitions"/>
      <sheetName val="NA Corp Transitions"/>
      <sheetName val="EMEA Corp Transitions"/>
      <sheetName val="APAC Corp Transitions"/>
      <sheetName val="LatAm Corp Transitions"/>
      <sheetName val="EM-DM Corp Transitions"/>
      <sheetName val="Global SF Impairment Rates"/>
      <sheetName val="Global SF Transitions"/>
      <sheetName val="NA SF Transitions"/>
      <sheetName val="EMEA SF Transitions"/>
      <sheetName val="APAC SF Transitions"/>
      <sheetName val="Covered Bonds"/>
      <sheetName val="Closed End Funds"/>
      <sheetName val="Sovereign Default Rates"/>
      <sheetName val="Sovereign Transition Rates"/>
      <sheetName val="Sovereign Local Currency"/>
      <sheetName val="Supranational Transitions"/>
      <sheetName val="USPF Default Rates"/>
      <sheetName val="USPF Transition Rates"/>
      <sheetName val="Sector-Specific Transitions"/>
      <sheetName val="GIG Default Rates "/>
      <sheetName val="GIG Transition Rates"/>
      <sheetName val="IPF Default Rates"/>
      <sheetName val="IPF Transition Rates"/>
      <sheetName val="IPF Local Currency"/>
      <sheetName val="Gini Coefficients"/>
      <sheetName val="Gini Coefficient Methodology"/>
      <sheetName val="T&amp;D Methodology"/>
      <sheetName val="Disclaimer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2TempSheet"/>
      <sheetName val="Лист2"/>
      <sheetName val="Лист1"/>
      <sheetName val="1"/>
      <sheetName val="2"/>
      <sheetName val="3"/>
      <sheetName val="4"/>
      <sheetName val="5"/>
      <sheetName val="5а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-49_D-"/>
      <sheetName val="-50_D-"/>
      <sheetName val="-73_2-"/>
      <sheetName val="11л"/>
      <sheetName val="12д"/>
      <sheetName val="Рег-я"/>
    </sheetNames>
    <sheetDataSet>
      <sheetData sheetId="0" refreshError="1">
        <row r="1">
          <cell r="A1" t="str">
            <v>3.424, Developer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 значений"/>
      <sheetName val="списки_значений"/>
      <sheetName val="списки_значений1"/>
    </sheetNames>
    <sheetDataSet>
      <sheetData sheetId="0"/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не изменять, не удалять"/>
      <sheetName val="Класификатор отраслей"/>
      <sheetName val="Примечание"/>
    </sheetNames>
    <sheetDataSet>
      <sheetData sheetId="0" refreshError="1"/>
      <sheetData sheetId="1">
        <row r="1">
          <cell r="E1">
            <v>810</v>
          </cell>
        </row>
        <row r="2">
          <cell r="E2">
            <v>840</v>
          </cell>
        </row>
        <row r="3">
          <cell r="E3">
            <v>978</v>
          </cell>
        </row>
        <row r="4">
          <cell r="E4">
            <v>756</v>
          </cell>
        </row>
        <row r="5">
          <cell r="E5">
            <v>392</v>
          </cell>
        </row>
        <row r="6">
          <cell r="E6">
            <v>826</v>
          </cell>
        </row>
      </sheetData>
      <sheetData sheetId="2" refreshError="1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не изменять, не удалять"/>
      <sheetName val="струк по отрасл"/>
      <sheetName val="не изменять_ не удалять"/>
      <sheetName val="Лист1"/>
      <sheetName val="Класификатор отраслей"/>
      <sheetName val="Примечание"/>
    </sheetNames>
    <sheetDataSet>
      <sheetData sheetId="0">
        <row r="1">
          <cell r="A1" t="str">
            <v xml:space="preserve">Азнакаевский </v>
          </cell>
        </row>
      </sheetData>
      <sheetData sheetId="1">
        <row r="1">
          <cell r="A1" t="str">
            <v xml:space="preserve">Азнакаевский </v>
          </cell>
          <cell r="B1" t="str">
            <v>нкл</v>
          </cell>
        </row>
        <row r="2">
          <cell r="B2" t="str">
            <v>вкл</v>
          </cell>
        </row>
        <row r="3">
          <cell r="B3" t="str">
            <v>к</v>
          </cell>
        </row>
        <row r="4">
          <cell r="B4" t="str">
            <v>ов</v>
          </cell>
        </row>
        <row r="5">
          <cell r="B5" t="str">
            <v>ц</v>
          </cell>
        </row>
        <row r="6">
          <cell r="B6" t="str">
            <v>пц</v>
          </cell>
        </row>
        <row r="9">
          <cell r="E9" t="str">
            <v>1.1.1.1</v>
          </cell>
          <cell r="H9">
            <v>300</v>
          </cell>
        </row>
        <row r="10">
          <cell r="B10">
            <v>1</v>
          </cell>
          <cell r="E10" t="str">
            <v>1.1.1.2</v>
          </cell>
          <cell r="H10">
            <v>450</v>
          </cell>
        </row>
        <row r="11">
          <cell r="B11">
            <v>2</v>
          </cell>
          <cell r="E11" t="str">
            <v>1.1.2.1</v>
          </cell>
          <cell r="H11">
            <v>100</v>
          </cell>
        </row>
        <row r="12">
          <cell r="B12">
            <v>3</v>
          </cell>
          <cell r="E12" t="str">
            <v>1.1.2.2</v>
          </cell>
          <cell r="H12" t="str">
            <v>КФХ</v>
          </cell>
        </row>
        <row r="13">
          <cell r="B13">
            <v>4</v>
          </cell>
          <cell r="E13" t="str">
            <v>1.1.3.1</v>
          </cell>
          <cell r="H13" t="str">
            <v>МС</v>
          </cell>
        </row>
        <row r="14">
          <cell r="B14">
            <v>5</v>
          </cell>
          <cell r="E14" t="str">
            <v>1.1.3.2</v>
          </cell>
          <cell r="H14" t="str">
            <v>У1</v>
          </cell>
        </row>
        <row r="15">
          <cell r="E15" t="str">
            <v>1.2.0.0</v>
          </cell>
          <cell r="H15" t="str">
            <v>У2</v>
          </cell>
        </row>
        <row r="16">
          <cell r="E16">
            <v>2</v>
          </cell>
          <cell r="H16" t="str">
            <v>У3</v>
          </cell>
        </row>
        <row r="17">
          <cell r="E17">
            <v>3</v>
          </cell>
          <cell r="H17" t="str">
            <v>И1</v>
          </cell>
        </row>
        <row r="18">
          <cell r="E18">
            <v>4</v>
          </cell>
          <cell r="H18" t="str">
            <v>И2</v>
          </cell>
        </row>
        <row r="19">
          <cell r="H19" t="str">
            <v>И3</v>
          </cell>
        </row>
        <row r="20">
          <cell r="H20" t="str">
            <v>ПК</v>
          </cell>
        </row>
        <row r="21">
          <cell r="F21" t="str">
            <v>ПФ</v>
          </cell>
          <cell r="H21">
            <v>50</v>
          </cell>
        </row>
        <row r="22">
          <cell r="F22" t="str">
            <v>ИК</v>
          </cell>
          <cell r="H22">
            <v>120</v>
          </cell>
        </row>
        <row r="23">
          <cell r="F23" t="str">
            <v>КК</v>
          </cell>
          <cell r="H23" t="str">
            <v>МК</v>
          </cell>
        </row>
        <row r="24">
          <cell r="F24" t="str">
            <v>СБ</v>
          </cell>
          <cell r="H24" t="str">
            <v>МО</v>
          </cell>
        </row>
        <row r="25">
          <cell r="F25" t="str">
            <v>МБ</v>
          </cell>
        </row>
        <row r="26">
          <cell r="F26" t="str">
            <v>ГМО</v>
          </cell>
        </row>
      </sheetData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списки значений"/>
      <sheetName val="руководство по заполнению"/>
      <sheetName val="примечание по заполнению"/>
    </sheetNames>
    <sheetDataSet>
      <sheetData sheetId="0"/>
      <sheetData sheetId="1">
        <row r="2">
          <cell r="A2">
            <v>810</v>
          </cell>
          <cell r="C2" t="str">
            <v>к</v>
          </cell>
          <cell r="F2">
            <v>1</v>
          </cell>
          <cell r="H2" t="str">
            <v>РТ</v>
          </cell>
          <cell r="M2">
            <v>300</v>
          </cell>
          <cell r="P2" t="str">
            <v>СМП</v>
          </cell>
          <cell r="S2" t="str">
            <v>Азнакаево</v>
          </cell>
        </row>
        <row r="3">
          <cell r="A3">
            <v>840</v>
          </cell>
          <cell r="C3" t="str">
            <v xml:space="preserve">кл </v>
          </cell>
          <cell r="F3">
            <v>2</v>
          </cell>
          <cell r="H3" t="str">
            <v>РФ</v>
          </cell>
          <cell r="M3">
            <v>450</v>
          </cell>
          <cell r="S3" t="str">
            <v>Альметьевск</v>
          </cell>
        </row>
        <row r="4">
          <cell r="A4">
            <v>978</v>
          </cell>
          <cell r="C4" t="str">
            <v>ов</v>
          </cell>
          <cell r="F4">
            <v>3</v>
          </cell>
          <cell r="M4">
            <v>100</v>
          </cell>
          <cell r="S4" t="str">
            <v>Апастово</v>
          </cell>
        </row>
        <row r="5">
          <cell r="A5">
            <v>756</v>
          </cell>
          <cell r="C5" t="str">
            <v>вкл</v>
          </cell>
          <cell r="F5">
            <v>4</v>
          </cell>
          <cell r="M5" t="str">
            <v>КФХ</v>
          </cell>
          <cell r="S5" t="str">
            <v>Арск</v>
          </cell>
        </row>
        <row r="6">
          <cell r="A6">
            <v>392</v>
          </cell>
          <cell r="C6" t="str">
            <v>ф</v>
          </cell>
          <cell r="F6">
            <v>5</v>
          </cell>
          <cell r="M6" t="str">
            <v>МС</v>
          </cell>
          <cell r="S6" t="str">
            <v>Бавлы</v>
          </cell>
        </row>
        <row r="7">
          <cell r="A7">
            <v>826</v>
          </cell>
          <cell r="C7" t="str">
            <v>пр</v>
          </cell>
          <cell r="M7" t="str">
            <v>У1</v>
          </cell>
          <cell r="S7" t="str">
            <v>Бугульма</v>
          </cell>
        </row>
        <row r="8">
          <cell r="M8" t="str">
            <v>У2</v>
          </cell>
          <cell r="S8" t="str">
            <v>Буинск</v>
          </cell>
        </row>
        <row r="9">
          <cell r="M9" t="str">
            <v>У3</v>
          </cell>
          <cell r="S9" t="str">
            <v>Елабуга</v>
          </cell>
        </row>
        <row r="10">
          <cell r="M10" t="str">
            <v>И1</v>
          </cell>
          <cell r="S10" t="str">
            <v>Заинск</v>
          </cell>
        </row>
        <row r="11">
          <cell r="M11" t="str">
            <v>И2</v>
          </cell>
          <cell r="S11" t="str">
            <v>Зеленодольск</v>
          </cell>
        </row>
        <row r="12">
          <cell r="M12" t="str">
            <v>И3</v>
          </cell>
          <cell r="S12" t="str">
            <v>Казань (крц)</v>
          </cell>
        </row>
        <row r="13">
          <cell r="M13" t="str">
            <v>ПК</v>
          </cell>
          <cell r="S13" t="str">
            <v>Кукмор</v>
          </cell>
        </row>
        <row r="14">
          <cell r="M14">
            <v>50</v>
          </cell>
          <cell r="S14" t="str">
            <v>Лениногорск</v>
          </cell>
        </row>
        <row r="15">
          <cell r="M15">
            <v>120</v>
          </cell>
          <cell r="S15" t="str">
            <v>Мамадыш</v>
          </cell>
        </row>
        <row r="16">
          <cell r="H16" t="str">
            <v>1.1.1.1</v>
          </cell>
          <cell r="M16" t="str">
            <v>МК</v>
          </cell>
          <cell r="S16" t="str">
            <v>Менделеевск</v>
          </cell>
        </row>
        <row r="17">
          <cell r="H17" t="str">
            <v>1.1.1.2</v>
          </cell>
          <cell r="M17" t="str">
            <v>МО</v>
          </cell>
          <cell r="S17" t="str">
            <v>Мензелинск</v>
          </cell>
        </row>
        <row r="18">
          <cell r="H18" t="str">
            <v>1.1.2.1</v>
          </cell>
          <cell r="S18" t="str">
            <v xml:space="preserve">Набережные челны </v>
          </cell>
        </row>
        <row r="19">
          <cell r="H19" t="str">
            <v>1.1.2.2</v>
          </cell>
          <cell r="S19" t="str">
            <v>Нижнекамск</v>
          </cell>
        </row>
        <row r="20">
          <cell r="H20" t="str">
            <v>1.1.3.1</v>
          </cell>
          <cell r="S20" t="str">
            <v>Нурлат</v>
          </cell>
        </row>
        <row r="21">
          <cell r="H21" t="str">
            <v>1.1.3.2</v>
          </cell>
          <cell r="S21" t="str">
            <v>Чистополь</v>
          </cell>
        </row>
        <row r="22">
          <cell r="H22" t="str">
            <v>1.2.0.0</v>
          </cell>
          <cell r="S22" t="str">
            <v>Ульяновск</v>
          </cell>
        </row>
        <row r="23">
          <cell r="H23">
            <v>2</v>
          </cell>
          <cell r="S23" t="str">
            <v xml:space="preserve">Санкт-Петербург </v>
          </cell>
        </row>
        <row r="24">
          <cell r="H24">
            <v>3</v>
          </cell>
          <cell r="S24" t="str">
            <v xml:space="preserve">Йошкар-Ола </v>
          </cell>
        </row>
        <row r="25">
          <cell r="H25">
            <v>4</v>
          </cell>
          <cell r="S25" t="str">
            <v>Чебоксары</v>
          </cell>
        </row>
        <row r="26">
          <cell r="S26" t="str">
            <v>Ижевск</v>
          </cell>
        </row>
        <row r="27">
          <cell r="S27" t="str">
            <v>Екатеринбург</v>
          </cell>
        </row>
        <row r="28">
          <cell r="S28" t="str">
            <v>Тольятти</v>
          </cell>
        </row>
        <row r="29">
          <cell r="S29" t="str">
            <v>Омск</v>
          </cell>
        </row>
        <row r="30">
          <cell r="S30" t="str">
            <v>Самара</v>
          </cell>
        </row>
        <row r="31">
          <cell r="S31" t="str">
            <v>Москва</v>
          </cell>
        </row>
        <row r="32">
          <cell r="K32" t="str">
            <v xml:space="preserve">в конце срока </v>
          </cell>
          <cell r="O32" t="str">
            <v>ПФ</v>
          </cell>
          <cell r="S32" t="str">
            <v>Нижний Новгород</v>
          </cell>
        </row>
        <row r="33">
          <cell r="K33" t="str">
            <v>ежемесячно</v>
          </cell>
          <cell r="O33" t="str">
            <v>ИК</v>
          </cell>
          <cell r="S33" t="str">
            <v>Красноярск</v>
          </cell>
        </row>
        <row r="34">
          <cell r="K34" t="str">
            <v>ежеквартально</v>
          </cell>
          <cell r="O34" t="str">
            <v>КК</v>
          </cell>
          <cell r="S34" t="str">
            <v>Уральский</v>
          </cell>
        </row>
        <row r="35">
          <cell r="K35" t="str">
            <v>ежегодно</v>
          </cell>
          <cell r="O35" t="str">
            <v>СБ</v>
          </cell>
          <cell r="S35" t="str">
            <v>Барнаул</v>
          </cell>
        </row>
        <row r="36">
          <cell r="K36" t="str">
            <v xml:space="preserve">начиная с 1-го месяца </v>
          </cell>
          <cell r="O36" t="str">
            <v>МБ</v>
          </cell>
          <cell r="S36" t="str">
            <v>Пермь</v>
          </cell>
        </row>
        <row r="37">
          <cell r="K37" t="str">
            <v xml:space="preserve">начиная с 2-го месяца </v>
          </cell>
          <cell r="O37" t="str">
            <v>ГМО</v>
          </cell>
          <cell r="S37" t="str">
            <v>Тюмень</v>
          </cell>
        </row>
        <row r="38">
          <cell r="K38" t="str">
            <v xml:space="preserve">начиная с 3-го месяца </v>
          </cell>
          <cell r="S38" t="str">
            <v>Новосибирск</v>
          </cell>
        </row>
        <row r="39">
          <cell r="K39" t="str">
            <v xml:space="preserve">начиная с 4-го месяца </v>
          </cell>
          <cell r="S39" t="str">
            <v>ГО</v>
          </cell>
        </row>
        <row r="40">
          <cell r="K40" t="str">
            <v xml:space="preserve">начиная с 5-го месяца </v>
          </cell>
        </row>
        <row r="41">
          <cell r="K41" t="str">
            <v xml:space="preserve">начиная с 6-го месяца </v>
          </cell>
        </row>
        <row r="42">
          <cell r="K42" t="str">
            <v>начиная с 7-го месяца</v>
          </cell>
        </row>
        <row r="43">
          <cell r="K43" t="str">
            <v>начиная с 8-го месяца</v>
          </cell>
        </row>
        <row r="44">
          <cell r="K44" t="str">
            <v>начиная с 9-го месяца</v>
          </cell>
        </row>
        <row r="45">
          <cell r="K45" t="str">
            <v>начиная с 10-го месяца</v>
          </cell>
        </row>
        <row r="46">
          <cell r="K46" t="str">
            <v>начиная с 11-го месяца</v>
          </cell>
        </row>
        <row r="47">
          <cell r="K47" t="str">
            <v>начиная с 12-го месяца</v>
          </cell>
        </row>
      </sheetData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списки значений"/>
      <sheetName val="руководство по заполнению"/>
      <sheetName val="примечание"/>
      <sheetName val="коды ОКВЭД"/>
    </sheetNames>
    <sheetDataSet>
      <sheetData sheetId="0"/>
      <sheetData sheetId="1">
        <row r="2">
          <cell r="C2" t="str">
            <v>к</v>
          </cell>
          <cell r="J2">
            <v>1</v>
          </cell>
        </row>
        <row r="3">
          <cell r="C3" t="str">
            <v xml:space="preserve">кл </v>
          </cell>
          <cell r="J3">
            <v>2</v>
          </cell>
        </row>
        <row r="4">
          <cell r="C4" t="str">
            <v>ов</v>
          </cell>
          <cell r="J4">
            <v>3</v>
          </cell>
        </row>
        <row r="5">
          <cell r="C5" t="str">
            <v>вкл</v>
          </cell>
          <cell r="J5">
            <v>4</v>
          </cell>
        </row>
        <row r="6">
          <cell r="C6" t="str">
            <v>ф</v>
          </cell>
          <cell r="J6">
            <v>5</v>
          </cell>
        </row>
        <row r="7">
          <cell r="C7" t="str">
            <v>пр</v>
          </cell>
          <cell r="J7">
            <v>6</v>
          </cell>
        </row>
        <row r="8">
          <cell r="J8">
            <v>7</v>
          </cell>
        </row>
        <row r="9">
          <cell r="J9">
            <v>8</v>
          </cell>
        </row>
        <row r="10">
          <cell r="J10">
            <v>9</v>
          </cell>
        </row>
        <row r="11">
          <cell r="J11">
            <v>10</v>
          </cell>
        </row>
        <row r="12">
          <cell r="J12">
            <v>11</v>
          </cell>
        </row>
        <row r="13">
          <cell r="J13">
            <v>12</v>
          </cell>
        </row>
        <row r="14">
          <cell r="J14">
            <v>13</v>
          </cell>
        </row>
        <row r="15">
          <cell r="J15">
            <v>14</v>
          </cell>
        </row>
        <row r="16">
          <cell r="J16">
            <v>15</v>
          </cell>
        </row>
        <row r="17">
          <cell r="J17">
            <v>16</v>
          </cell>
        </row>
        <row r="18">
          <cell r="J18">
            <v>17</v>
          </cell>
        </row>
        <row r="19">
          <cell r="J19">
            <v>18</v>
          </cell>
        </row>
        <row r="20">
          <cell r="J20">
            <v>19</v>
          </cell>
        </row>
        <row r="32">
          <cell r="K32" t="str">
            <v xml:space="preserve">в конце срока </v>
          </cell>
        </row>
        <row r="33">
          <cell r="K33" t="str">
            <v>ежемесячно</v>
          </cell>
        </row>
        <row r="34">
          <cell r="K34" t="str">
            <v>ежеквартально</v>
          </cell>
        </row>
        <row r="35">
          <cell r="K35" t="str">
            <v>ежегодно</v>
          </cell>
        </row>
        <row r="36">
          <cell r="K36" t="str">
            <v xml:space="preserve">начиная с 1-го месяца </v>
          </cell>
        </row>
        <row r="37">
          <cell r="K37" t="str">
            <v xml:space="preserve">начиная с 2-го месяца </v>
          </cell>
        </row>
        <row r="38">
          <cell r="K38" t="str">
            <v xml:space="preserve">начиная с 3-го месяца </v>
          </cell>
        </row>
        <row r="39">
          <cell r="K39" t="str">
            <v xml:space="preserve">начиная с 4-го месяца </v>
          </cell>
        </row>
        <row r="40">
          <cell r="K40" t="str">
            <v xml:space="preserve">начиная с 5-го месяца </v>
          </cell>
        </row>
        <row r="41">
          <cell r="K41" t="str">
            <v xml:space="preserve">начиная с 6-го месяца </v>
          </cell>
        </row>
        <row r="42">
          <cell r="K42" t="str">
            <v>начиная с 7-го месяца</v>
          </cell>
        </row>
        <row r="43">
          <cell r="K43" t="str">
            <v>начиная с 8-го месяца</v>
          </cell>
        </row>
        <row r="44">
          <cell r="K44" t="str">
            <v>начиная с 9-го месяца</v>
          </cell>
        </row>
        <row r="45">
          <cell r="K45" t="str">
            <v>начиная с 10-го месяца</v>
          </cell>
        </row>
        <row r="46">
          <cell r="K46" t="str">
            <v>начиная с 11-го месяца</v>
          </cell>
        </row>
        <row r="47">
          <cell r="K47" t="str">
            <v>начиная с 12-го месяца</v>
          </cell>
        </row>
      </sheetData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 значений"/>
      <sheetName val="Данные"/>
      <sheetName val="руководство по заполнению"/>
      <sheetName val="примечание"/>
      <sheetName val="списки_значений"/>
      <sheetName val="руководство_по_заполнению"/>
      <sheetName val="списки_значений1"/>
      <sheetName val="руководство_по_заполнению1"/>
      <sheetName val="Голова"/>
      <sheetName val="Свод"/>
      <sheetName val="SYS"/>
      <sheetName val="SRC"/>
      <sheetName val="сводная на 01.04.08"/>
    </sheetNames>
    <sheetDataSet>
      <sheetData sheetId="0">
        <row r="32">
          <cell r="K32" t="str">
            <v xml:space="preserve">в конце срока </v>
          </cell>
        </row>
        <row r="33">
          <cell r="K33" t="str">
            <v>ежемесячно</v>
          </cell>
        </row>
        <row r="34">
          <cell r="K34" t="str">
            <v>ежеквартально</v>
          </cell>
        </row>
        <row r="35">
          <cell r="K35" t="str">
            <v>ежегодно</v>
          </cell>
        </row>
        <row r="36">
          <cell r="K36" t="str">
            <v xml:space="preserve">начиная с 1-го месяца </v>
          </cell>
        </row>
        <row r="37">
          <cell r="K37" t="str">
            <v xml:space="preserve">начиная с 2-го месяца </v>
          </cell>
        </row>
        <row r="38">
          <cell r="K38" t="str">
            <v xml:space="preserve">начиная с 3-го месяца </v>
          </cell>
        </row>
        <row r="39">
          <cell r="K39" t="str">
            <v xml:space="preserve">начиная с 4-го месяца </v>
          </cell>
        </row>
        <row r="40">
          <cell r="K40" t="str">
            <v xml:space="preserve">начиная с 5-го месяца </v>
          </cell>
        </row>
        <row r="41">
          <cell r="K41" t="str">
            <v xml:space="preserve">начиная с 6-го месяца </v>
          </cell>
        </row>
        <row r="42">
          <cell r="K42" t="str">
            <v>начиная с 7-го месяца</v>
          </cell>
        </row>
        <row r="43">
          <cell r="K43" t="str">
            <v>начиная с 8-го месяца</v>
          </cell>
        </row>
        <row r="44">
          <cell r="K44" t="str">
            <v>начиная с 9-го месяца</v>
          </cell>
        </row>
        <row r="45">
          <cell r="K45" t="str">
            <v>начиная с 10-го месяца</v>
          </cell>
        </row>
        <row r="46">
          <cell r="K46" t="str">
            <v>начиная с 11-го месяца</v>
          </cell>
        </row>
        <row r="47">
          <cell r="K47" t="str">
            <v>начиная с 12-го месяца</v>
          </cell>
        </row>
      </sheetData>
      <sheetData sheetId="1">
        <row r="32">
          <cell r="K32" t="str">
            <v xml:space="preserve">в конце срока 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списки значений"/>
      <sheetName val="руководство по заполнению"/>
      <sheetName val="примечание"/>
    </sheetNames>
    <sheetDataSet>
      <sheetData sheetId="0" refreshError="1"/>
      <sheetData sheetId="1" refreshError="1">
        <row r="2">
          <cell r="J2">
            <v>1</v>
          </cell>
        </row>
        <row r="3">
          <cell r="J3">
            <v>2</v>
          </cell>
        </row>
        <row r="4">
          <cell r="J4">
            <v>3</v>
          </cell>
        </row>
        <row r="5">
          <cell r="J5">
            <v>4</v>
          </cell>
        </row>
        <row r="6">
          <cell r="J6">
            <v>5</v>
          </cell>
        </row>
        <row r="7">
          <cell r="J7">
            <v>6</v>
          </cell>
        </row>
        <row r="8">
          <cell r="J8">
            <v>7</v>
          </cell>
        </row>
        <row r="9">
          <cell r="J9">
            <v>8</v>
          </cell>
        </row>
        <row r="10">
          <cell r="J10">
            <v>9</v>
          </cell>
        </row>
        <row r="11">
          <cell r="J11">
            <v>10</v>
          </cell>
        </row>
        <row r="12">
          <cell r="J12">
            <v>11</v>
          </cell>
        </row>
        <row r="13">
          <cell r="J13">
            <v>12</v>
          </cell>
        </row>
        <row r="14">
          <cell r="J14">
            <v>13</v>
          </cell>
        </row>
        <row r="15">
          <cell r="J15">
            <v>14</v>
          </cell>
        </row>
        <row r="16">
          <cell r="J16">
            <v>15</v>
          </cell>
        </row>
        <row r="17">
          <cell r="J17">
            <v>16</v>
          </cell>
        </row>
        <row r="18">
          <cell r="J18">
            <v>17</v>
          </cell>
        </row>
        <row r="19">
          <cell r="J19">
            <v>18</v>
          </cell>
        </row>
        <row r="20">
          <cell r="J20">
            <v>19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ookTable"/>
      <sheetName val="PIVOTOutlooks"/>
      <sheetName val="BBB-RWN"/>
      <sheetName val="BBB-RON"/>
      <sheetName val="BBB-ROSdn"/>
      <sheetName val="BB+RWP"/>
      <sheetName val="BB+ROP"/>
      <sheetName val="Movers-Shakers"/>
      <sheetName val="BB+ROSup"/>
      <sheetName val="Pivot"/>
      <sheetName val="NonUSDistr"/>
      <sheetName val="USDistr"/>
      <sheetName val="Sheet10"/>
      <sheetName val="data"/>
      <sheetName val="a1___issr_out_first_of_mkt_se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GRP_ID</v>
          </cell>
          <cell r="B1" t="str">
            <v>GRP_NM</v>
          </cell>
          <cell r="C1" t="str">
            <v>FirstOfMRKT_SCTR_DESC</v>
          </cell>
          <cell r="D1" t="str">
            <v>CNTRY_NM</v>
          </cell>
          <cell r="E1" t="str">
            <v>PBLSH_FLG</v>
          </cell>
          <cell r="F1" t="str">
            <v>RTNG_ACTN_DESC</v>
          </cell>
          <cell r="G1" t="str">
            <v>EFF_DT</v>
          </cell>
          <cell r="H1" t="str">
            <v>RTNG_CD</v>
          </cell>
          <cell r="I1" t="str">
            <v>RTNG_ALRT_DESC</v>
          </cell>
        </row>
        <row r="2">
          <cell r="A2">
            <v>80088915</v>
          </cell>
          <cell r="B2" t="str">
            <v>TXU U.S. Holdings Co. (TXU Electric Co.)</v>
          </cell>
          <cell r="C2" t="str">
            <v>Corporates</v>
          </cell>
          <cell r="D2" t="str">
            <v>UNITED STATES</v>
          </cell>
          <cell r="E2" t="str">
            <v>Y</v>
          </cell>
          <cell r="F2" t="str">
            <v>Affirmed</v>
          </cell>
          <cell r="G2">
            <v>38001</v>
          </cell>
          <cell r="H2" t="str">
            <v>BBB-</v>
          </cell>
          <cell r="I2" t="str">
            <v>Rating Outlook Stable</v>
          </cell>
        </row>
        <row r="3">
          <cell r="A3">
            <v>80088916</v>
          </cell>
          <cell r="B3" t="str">
            <v>Transamerica Finance Corp.</v>
          </cell>
          <cell r="C3" t="str">
            <v>Banks</v>
          </cell>
          <cell r="D3" t="str">
            <v>UNITED STATES</v>
          </cell>
          <cell r="E3" t="str">
            <v>Y</v>
          </cell>
          <cell r="F3" t="str">
            <v>Upgrade</v>
          </cell>
          <cell r="G3">
            <v>38000</v>
          </cell>
          <cell r="H3" t="str">
            <v>AA-</v>
          </cell>
          <cell r="I3" t="str">
            <v>Rating Outlook Negative</v>
          </cell>
        </row>
        <row r="4">
          <cell r="A4">
            <v>80088917</v>
          </cell>
          <cell r="B4" t="str">
            <v>Transcontinental Gas Pipe Line Corp.</v>
          </cell>
          <cell r="C4" t="str">
            <v>Global Power</v>
          </cell>
          <cell r="D4" t="str">
            <v>UNITED STATES</v>
          </cell>
          <cell r="E4" t="str">
            <v>Y</v>
          </cell>
          <cell r="F4" t="str">
            <v>Affirmed</v>
          </cell>
          <cell r="G4">
            <v>37908</v>
          </cell>
          <cell r="H4" t="str">
            <v>BB</v>
          </cell>
          <cell r="I4" t="str">
            <v>Rating Outlook Positive</v>
          </cell>
        </row>
        <row r="5">
          <cell r="A5">
            <v>80088919</v>
          </cell>
          <cell r="B5" t="str">
            <v>Union Oil Company of California (Unocal)</v>
          </cell>
          <cell r="C5" t="str">
            <v>Energy (Oil &amp; Gas)</v>
          </cell>
          <cell r="D5" t="str">
            <v>UNITED STATES</v>
          </cell>
          <cell r="E5" t="str">
            <v>Y</v>
          </cell>
          <cell r="F5" t="str">
            <v>Affirmed</v>
          </cell>
          <cell r="G5">
            <v>37489</v>
          </cell>
          <cell r="H5" t="str">
            <v>BBB+</v>
          </cell>
          <cell r="I5" t="str">
            <v>Rating Outlook Stable</v>
          </cell>
        </row>
        <row r="6">
          <cell r="A6">
            <v>80088920</v>
          </cell>
          <cell r="B6" t="str">
            <v>Sprint Corp.</v>
          </cell>
          <cell r="C6" t="str">
            <v>Telecommunications</v>
          </cell>
          <cell r="D6" t="str">
            <v>UNITED STATES</v>
          </cell>
          <cell r="E6" t="str">
            <v>Y</v>
          </cell>
          <cell r="F6" t="str">
            <v>Affirmed</v>
          </cell>
          <cell r="G6">
            <v>38057</v>
          </cell>
          <cell r="H6" t="str">
            <v>BBB</v>
          </cell>
          <cell r="I6" t="str">
            <v>Rating Outlook Stable</v>
          </cell>
        </row>
        <row r="7">
          <cell r="A7">
            <v>80088921</v>
          </cell>
          <cell r="B7" t="str">
            <v>Virginia Electric &amp; Power Co.</v>
          </cell>
          <cell r="C7" t="str">
            <v>Corporates</v>
          </cell>
          <cell r="D7" t="str">
            <v>UNITED STATES</v>
          </cell>
          <cell r="E7" t="str">
            <v>Y</v>
          </cell>
          <cell r="F7" t="str">
            <v>Withdrawn</v>
          </cell>
          <cell r="G7">
            <v>37371</v>
          </cell>
          <cell r="H7" t="str">
            <v>NR</v>
          </cell>
          <cell r="I7" t="str">
            <v>Rating Outlook Stable</v>
          </cell>
        </row>
        <row r="8">
          <cell r="A8">
            <v>80088922</v>
          </cell>
          <cell r="B8" t="str">
            <v>Washington Gas Light Co.</v>
          </cell>
          <cell r="C8" t="str">
            <v>Corporates</v>
          </cell>
          <cell r="D8" t="str">
            <v>UNITED STATES</v>
          </cell>
          <cell r="E8" t="str">
            <v>Y</v>
          </cell>
          <cell r="F8" t="str">
            <v>Affirmed</v>
          </cell>
          <cell r="G8">
            <v>38169</v>
          </cell>
          <cell r="H8" t="str">
            <v>AA-</v>
          </cell>
          <cell r="I8" t="str">
            <v>Rating Outlook Stable</v>
          </cell>
        </row>
        <row r="9">
          <cell r="A9">
            <v>80088923</v>
          </cell>
          <cell r="B9" t="str">
            <v>Wells Fargo &amp; Co.</v>
          </cell>
          <cell r="C9" t="str">
            <v>Banks</v>
          </cell>
          <cell r="D9" t="str">
            <v>UNITED STATES</v>
          </cell>
          <cell r="E9" t="str">
            <v>Y</v>
          </cell>
          <cell r="F9" t="str">
            <v>Affirmed</v>
          </cell>
          <cell r="G9">
            <v>37658</v>
          </cell>
          <cell r="H9" t="str">
            <v>AA</v>
          </cell>
          <cell r="I9" t="str">
            <v>Rating Outlook Stable</v>
          </cell>
        </row>
        <row r="10">
          <cell r="A10">
            <v>80088924</v>
          </cell>
          <cell r="B10" t="str">
            <v>West Penn Power Co.</v>
          </cell>
          <cell r="C10" t="str">
            <v>Corporates</v>
          </cell>
          <cell r="D10" t="str">
            <v>UNITED STATES</v>
          </cell>
          <cell r="E10" t="str">
            <v>Y</v>
          </cell>
          <cell r="F10" t="str">
            <v>Affirmed</v>
          </cell>
          <cell r="G10">
            <v>38240</v>
          </cell>
          <cell r="H10" t="str">
            <v>BBB-</v>
          </cell>
          <cell r="I10" t="str">
            <v>Rating Outlook Stable</v>
          </cell>
        </row>
        <row r="11">
          <cell r="A11">
            <v>80088925</v>
          </cell>
          <cell r="B11" t="str">
            <v>AEP Texas North Co. (Formerly West Texas Utilities Co.)</v>
          </cell>
          <cell r="C11" t="str">
            <v>Corporates</v>
          </cell>
          <cell r="D11" t="str">
            <v>UNITED STATES</v>
          </cell>
          <cell r="E11" t="str">
            <v>Y</v>
          </cell>
          <cell r="F11" t="str">
            <v>New Rating</v>
          </cell>
          <cell r="G11">
            <v>37665</v>
          </cell>
          <cell r="H11" t="str">
            <v>A-</v>
          </cell>
          <cell r="I11" t="str">
            <v>Rating Outlook Stable</v>
          </cell>
        </row>
        <row r="12">
          <cell r="A12">
            <v>80088926</v>
          </cell>
          <cell r="B12" t="str">
            <v>Western Massachusetts Electric Co.</v>
          </cell>
          <cell r="C12" t="str">
            <v>Corporates</v>
          </cell>
          <cell r="D12" t="str">
            <v>UNITED STATES</v>
          </cell>
          <cell r="E12" t="str">
            <v>Y</v>
          </cell>
          <cell r="F12" t="str">
            <v>Affirmed</v>
          </cell>
          <cell r="G12">
            <v>38204</v>
          </cell>
          <cell r="H12" t="str">
            <v>BBB+</v>
          </cell>
          <cell r="I12" t="str">
            <v>Rating Outlook Stable</v>
          </cell>
        </row>
        <row r="13">
          <cell r="A13">
            <v>80088927</v>
          </cell>
          <cell r="B13" t="str">
            <v>Wisconsin Electric Power Co.</v>
          </cell>
          <cell r="C13" t="str">
            <v>Corporates</v>
          </cell>
          <cell r="D13" t="str">
            <v>UNITED STATES</v>
          </cell>
          <cell r="E13" t="str">
            <v>Y</v>
          </cell>
          <cell r="F13" t="str">
            <v>Downgrade</v>
          </cell>
          <cell r="G13">
            <v>37909</v>
          </cell>
          <cell r="H13" t="str">
            <v>A+</v>
          </cell>
          <cell r="I13" t="str">
            <v>Rating Outlook Stable</v>
          </cell>
        </row>
        <row r="14">
          <cell r="A14">
            <v>80088928</v>
          </cell>
          <cell r="B14" t="str">
            <v>Southern California Edison Co.</v>
          </cell>
          <cell r="C14" t="str">
            <v>Corporates</v>
          </cell>
          <cell r="D14" t="str">
            <v>UNITED STATES</v>
          </cell>
          <cell r="E14" t="str">
            <v>Y</v>
          </cell>
          <cell r="F14" t="str">
            <v>Upgrade</v>
          </cell>
          <cell r="G14">
            <v>38079</v>
          </cell>
          <cell r="H14" t="str">
            <v>BBB</v>
          </cell>
          <cell r="I14" t="str">
            <v>Rating Outlook Stable</v>
          </cell>
        </row>
        <row r="15">
          <cell r="A15">
            <v>80088929</v>
          </cell>
          <cell r="B15" t="str">
            <v>Southern Indiana Gas &amp; Electric Co.</v>
          </cell>
          <cell r="C15" t="str">
            <v>Corporates</v>
          </cell>
          <cell r="D15" t="str">
            <v>UNITED STATES</v>
          </cell>
          <cell r="E15" t="str">
            <v>N</v>
          </cell>
          <cell r="F15" t="str">
            <v>Downgrade</v>
          </cell>
          <cell r="G15">
            <v>30054</v>
          </cell>
          <cell r="H15" t="str">
            <v>AA</v>
          </cell>
          <cell r="I15" t="str">
            <v>Rating Outlook Stable</v>
          </cell>
        </row>
        <row r="16">
          <cell r="A16">
            <v>80088930</v>
          </cell>
          <cell r="B16" t="str">
            <v>State Street Corporation</v>
          </cell>
          <cell r="C16" t="str">
            <v>Banks</v>
          </cell>
          <cell r="D16" t="str">
            <v>UNITED STATES</v>
          </cell>
          <cell r="E16" t="str">
            <v>Y</v>
          </cell>
          <cell r="F16" t="str">
            <v>Affirmed</v>
          </cell>
          <cell r="G16">
            <v>37859</v>
          </cell>
          <cell r="H16" t="str">
            <v>AA</v>
          </cell>
          <cell r="I16" t="str">
            <v>Rating Outlook Negative</v>
          </cell>
        </row>
        <row r="17">
          <cell r="A17">
            <v>80088931</v>
          </cell>
          <cell r="B17" t="str">
            <v>State Street Bank and Trust Company</v>
          </cell>
          <cell r="C17" t="str">
            <v>Banks</v>
          </cell>
          <cell r="D17" t="str">
            <v>UNITED STATES</v>
          </cell>
          <cell r="E17" t="str">
            <v>Y</v>
          </cell>
          <cell r="F17" t="str">
            <v>Downgrade</v>
          </cell>
          <cell r="G17">
            <v>37859</v>
          </cell>
          <cell r="H17" t="str">
            <v>AA</v>
          </cell>
          <cell r="I17" t="str">
            <v>Rating Outlook Negative</v>
          </cell>
        </row>
        <row r="18">
          <cell r="A18">
            <v>80088933</v>
          </cell>
          <cell r="B18" t="str">
            <v>SunTrust Banks, Inc</v>
          </cell>
          <cell r="C18" t="str">
            <v>Banks</v>
          </cell>
          <cell r="D18" t="str">
            <v>UNITED STATES</v>
          </cell>
          <cell r="E18" t="str">
            <v>Y</v>
          </cell>
          <cell r="F18" t="str">
            <v>Affirmed</v>
          </cell>
          <cell r="G18">
            <v>38117</v>
          </cell>
          <cell r="H18" t="str">
            <v>AA-</v>
          </cell>
          <cell r="I18" t="str">
            <v>Rating Outlook Negative</v>
          </cell>
        </row>
        <row r="19">
          <cell r="A19">
            <v>80088934</v>
          </cell>
          <cell r="B19" t="str">
            <v>Texas Eastern Transmission, LP</v>
          </cell>
          <cell r="C19" t="str">
            <v>Corporates</v>
          </cell>
          <cell r="D19" t="str">
            <v>UNITED STATES</v>
          </cell>
          <cell r="E19" t="str">
            <v>Y</v>
          </cell>
          <cell r="F19" t="str">
            <v>Affirmed</v>
          </cell>
          <cell r="G19">
            <v>38114</v>
          </cell>
          <cell r="H19" t="str">
            <v>BBB</v>
          </cell>
          <cell r="I19" t="str">
            <v>Rating Outlook Stable</v>
          </cell>
        </row>
        <row r="20">
          <cell r="A20">
            <v>80088935</v>
          </cell>
          <cell r="B20" t="str">
            <v>Public Service Electric &amp; Gas Co.</v>
          </cell>
          <cell r="C20" t="str">
            <v>Corporates</v>
          </cell>
          <cell r="D20" t="str">
            <v>UNITED STATES</v>
          </cell>
          <cell r="E20" t="str">
            <v>Y</v>
          </cell>
          <cell r="F20" t="str">
            <v>Affirmed</v>
          </cell>
          <cell r="G20">
            <v>38240</v>
          </cell>
          <cell r="H20" t="str">
            <v>A-</v>
          </cell>
          <cell r="I20" t="str">
            <v>Rating Outlook Stable</v>
          </cell>
        </row>
        <row r="21">
          <cell r="A21">
            <v>80088936</v>
          </cell>
          <cell r="B21" t="str">
            <v>Reliance Financial Services Corp.</v>
          </cell>
          <cell r="C21" t="str">
            <v>Property/Casualty Insurers</v>
          </cell>
          <cell r="D21" t="str">
            <v>UNITED STATES</v>
          </cell>
          <cell r="E21" t="str">
            <v>N</v>
          </cell>
          <cell r="F21" t="str">
            <v>New Rating</v>
          </cell>
          <cell r="G21">
            <v>33148</v>
          </cell>
          <cell r="H21" t="str">
            <v>BBB-</v>
          </cell>
        </row>
        <row r="22">
          <cell r="A22">
            <v>80088937</v>
          </cell>
          <cell r="B22" t="str">
            <v>Republic New York Corp</v>
          </cell>
          <cell r="C22" t="str">
            <v>Banks</v>
          </cell>
          <cell r="D22" t="str">
            <v>UNITED STATES</v>
          </cell>
          <cell r="E22" t="str">
            <v>Y</v>
          </cell>
          <cell r="F22" t="str">
            <v>Withdrawn</v>
          </cell>
          <cell r="G22">
            <v>36595</v>
          </cell>
          <cell r="H22" t="str">
            <v>NR</v>
          </cell>
        </row>
        <row r="23">
          <cell r="A23">
            <v>80088938</v>
          </cell>
          <cell r="B23" t="str">
            <v>Frontier Corp. (Acquired by Global Crossing Ltd.)</v>
          </cell>
          <cell r="C23" t="str">
            <v>Telecommunications</v>
          </cell>
          <cell r="D23" t="str">
            <v>UNITED STATES</v>
          </cell>
          <cell r="E23" t="str">
            <v>N</v>
          </cell>
          <cell r="F23" t="str">
            <v>Withdrawn</v>
          </cell>
          <cell r="G23">
            <v>36944</v>
          </cell>
          <cell r="H23" t="str">
            <v>NR</v>
          </cell>
          <cell r="I23" t="str">
            <v>Rating Watch Off</v>
          </cell>
        </row>
        <row r="24">
          <cell r="A24">
            <v>80088939</v>
          </cell>
          <cell r="B24" t="str">
            <v>San Diego Gas &amp; Electric Co.</v>
          </cell>
          <cell r="C24" t="str">
            <v>Corporates</v>
          </cell>
          <cell r="D24" t="str">
            <v>UNITED STATES</v>
          </cell>
          <cell r="E24" t="str">
            <v>Y</v>
          </cell>
          <cell r="F24" t="str">
            <v>Affirmed</v>
          </cell>
          <cell r="G24">
            <v>38118</v>
          </cell>
          <cell r="H24" t="str">
            <v>AA-</v>
          </cell>
          <cell r="I24" t="str">
            <v>Rating Outlook Stable</v>
          </cell>
        </row>
        <row r="25">
          <cell r="A25">
            <v>80088940</v>
          </cell>
          <cell r="B25" t="str">
            <v>Sears Overseas Finance N.V.</v>
          </cell>
          <cell r="C25" t="str">
            <v>General Retailing</v>
          </cell>
          <cell r="D25" t="str">
            <v>UNITED STATES</v>
          </cell>
          <cell r="E25" t="str">
            <v>N</v>
          </cell>
          <cell r="F25" t="str">
            <v>New Rating</v>
          </cell>
          <cell r="G25">
            <v>34500</v>
          </cell>
          <cell r="H25" t="str">
            <v>A</v>
          </cell>
        </row>
        <row r="26">
          <cell r="A26">
            <v>80088941</v>
          </cell>
          <cell r="B26" t="str">
            <v>Sears Roebuck Acceptance Corp.</v>
          </cell>
          <cell r="C26" t="str">
            <v>Other</v>
          </cell>
          <cell r="D26" t="str">
            <v>UNITED STATES</v>
          </cell>
          <cell r="E26" t="str">
            <v>Y</v>
          </cell>
          <cell r="F26" t="str">
            <v>Affirmed</v>
          </cell>
          <cell r="G26">
            <v>38168</v>
          </cell>
          <cell r="H26" t="str">
            <v>BBB</v>
          </cell>
          <cell r="I26" t="str">
            <v>Rating Outlook Stable</v>
          </cell>
        </row>
        <row r="27">
          <cell r="A27">
            <v>80088942</v>
          </cell>
          <cell r="B27" t="str">
            <v>Sears, Roebuck and Co.</v>
          </cell>
          <cell r="C27" t="str">
            <v>General Retailing</v>
          </cell>
          <cell r="D27" t="str">
            <v>UNITED STATES</v>
          </cell>
          <cell r="E27" t="str">
            <v>Y</v>
          </cell>
          <cell r="F27" t="str">
            <v>Affirmed</v>
          </cell>
          <cell r="G27">
            <v>38168</v>
          </cell>
          <cell r="H27" t="str">
            <v>BBB</v>
          </cell>
          <cell r="I27" t="str">
            <v>Rating Outlook Stable</v>
          </cell>
        </row>
        <row r="28">
          <cell r="A28">
            <v>80088944</v>
          </cell>
          <cell r="B28" t="str">
            <v>Ohio Edison Co.</v>
          </cell>
          <cell r="C28" t="str">
            <v>Corporates</v>
          </cell>
          <cell r="D28" t="str">
            <v>UNITED STATES</v>
          </cell>
          <cell r="E28" t="str">
            <v>Y</v>
          </cell>
          <cell r="F28" t="str">
            <v>New Rating</v>
          </cell>
          <cell r="G28">
            <v>37894</v>
          </cell>
          <cell r="H28" t="str">
            <v>BBB</v>
          </cell>
          <cell r="I28" t="str">
            <v>Rating Outlook Stable</v>
          </cell>
        </row>
        <row r="29">
          <cell r="A29">
            <v>80088945</v>
          </cell>
          <cell r="B29" t="str">
            <v>Ohio Power Co.</v>
          </cell>
          <cell r="C29" t="str">
            <v>Corporates</v>
          </cell>
          <cell r="D29" t="str">
            <v>UNITED STATES</v>
          </cell>
          <cell r="E29" t="str">
            <v>Y</v>
          </cell>
          <cell r="F29" t="str">
            <v>Downgrade</v>
          </cell>
          <cell r="G29">
            <v>36655</v>
          </cell>
          <cell r="H29" t="str">
            <v>BBB+</v>
          </cell>
          <cell r="I29" t="str">
            <v>Rating Outlook Stable</v>
          </cell>
        </row>
        <row r="30">
          <cell r="A30">
            <v>80088947</v>
          </cell>
          <cell r="B30" t="str">
            <v>PHH Corp.</v>
          </cell>
          <cell r="C30" t="str">
            <v>Diversified Finance Companies</v>
          </cell>
          <cell r="D30" t="str">
            <v>UNITED STATES</v>
          </cell>
          <cell r="E30" t="str">
            <v>Y</v>
          </cell>
          <cell r="F30" t="str">
            <v>Affirmed</v>
          </cell>
          <cell r="G30">
            <v>38104</v>
          </cell>
          <cell r="H30" t="str">
            <v>BBB+</v>
          </cell>
          <cell r="I30" t="str">
            <v>Rating Outlook Stable</v>
          </cell>
        </row>
        <row r="31">
          <cell r="A31">
            <v>80088949</v>
          </cell>
          <cell r="B31" t="str">
            <v>Panhandle Eastern Pipe Line Co.</v>
          </cell>
          <cell r="C31" t="str">
            <v>Corporates</v>
          </cell>
          <cell r="D31" t="str">
            <v>UNITED STATES</v>
          </cell>
          <cell r="E31" t="str">
            <v>Y</v>
          </cell>
          <cell r="F31" t="str">
            <v>Upgrade</v>
          </cell>
          <cell r="G31">
            <v>37783</v>
          </cell>
          <cell r="H31" t="str">
            <v>BBB</v>
          </cell>
          <cell r="I31" t="str">
            <v>Rating Outlook Stable</v>
          </cell>
        </row>
        <row r="32">
          <cell r="A32">
            <v>80088950</v>
          </cell>
          <cell r="B32" t="str">
            <v>Penney (J.C.) Co., Inc.</v>
          </cell>
          <cell r="C32" t="str">
            <v>Bank Loans</v>
          </cell>
          <cell r="D32" t="str">
            <v>UNITED STATES</v>
          </cell>
          <cell r="E32" t="str">
            <v>Y</v>
          </cell>
          <cell r="F32" t="str">
            <v>Upgrade</v>
          </cell>
          <cell r="G32">
            <v>38201</v>
          </cell>
          <cell r="H32" t="str">
            <v>BB+</v>
          </cell>
          <cell r="I32" t="str">
            <v>Rating Outlook Positive</v>
          </cell>
        </row>
        <row r="33">
          <cell r="A33">
            <v>80088954</v>
          </cell>
          <cell r="B33" t="str">
            <v>PECO Energy Co.</v>
          </cell>
          <cell r="C33" t="str">
            <v>Corporates</v>
          </cell>
          <cell r="D33" t="str">
            <v>UNITED STATES</v>
          </cell>
          <cell r="E33" t="str">
            <v>Y</v>
          </cell>
          <cell r="F33" t="str">
            <v>Affirmed</v>
          </cell>
          <cell r="G33">
            <v>37189</v>
          </cell>
          <cell r="H33" t="str">
            <v>A-</v>
          </cell>
          <cell r="I33" t="str">
            <v>Rating Outlook Stable</v>
          </cell>
        </row>
        <row r="34">
          <cell r="A34">
            <v>80088955</v>
          </cell>
          <cell r="B34" t="str">
            <v>Potomac Edison Co.</v>
          </cell>
          <cell r="C34" t="str">
            <v>Corporates</v>
          </cell>
          <cell r="D34" t="str">
            <v>UNITED STATES</v>
          </cell>
          <cell r="E34" t="str">
            <v>Y</v>
          </cell>
          <cell r="F34" t="str">
            <v>Affirmed</v>
          </cell>
          <cell r="G34">
            <v>38240</v>
          </cell>
          <cell r="H34" t="str">
            <v>BBB-</v>
          </cell>
          <cell r="I34" t="str">
            <v>Rating Outlook Stable</v>
          </cell>
        </row>
        <row r="35">
          <cell r="A35">
            <v>80088956</v>
          </cell>
          <cell r="B35" t="str">
            <v>Potomac Electric Power Co.</v>
          </cell>
          <cell r="C35" t="str">
            <v>Corporates</v>
          </cell>
          <cell r="D35" t="str">
            <v>UNITED STATES</v>
          </cell>
          <cell r="E35" t="str">
            <v>Y</v>
          </cell>
          <cell r="F35" t="str">
            <v>Affirmed</v>
          </cell>
          <cell r="G35">
            <v>38125</v>
          </cell>
          <cell r="H35" t="str">
            <v>A-</v>
          </cell>
          <cell r="I35" t="str">
            <v>Rating Outlook Negative</v>
          </cell>
        </row>
        <row r="36">
          <cell r="A36">
            <v>80088957</v>
          </cell>
          <cell r="B36" t="str">
            <v>PSI Energy, Inc.</v>
          </cell>
          <cell r="C36" t="str">
            <v>Corporates</v>
          </cell>
          <cell r="D36" t="str">
            <v>UNITED STATES</v>
          </cell>
          <cell r="E36" t="str">
            <v>Y</v>
          </cell>
          <cell r="F36" t="str">
            <v>Affirmed</v>
          </cell>
          <cell r="G36">
            <v>38090</v>
          </cell>
          <cell r="H36" t="str">
            <v>BBB+</v>
          </cell>
          <cell r="I36" t="str">
            <v>Rating Outlook Stable</v>
          </cell>
        </row>
        <row r="37">
          <cell r="A37">
            <v>80088958</v>
          </cell>
          <cell r="B37" t="str">
            <v>National Rural Utilities Cooperative Finance Corp.</v>
          </cell>
          <cell r="C37" t="str">
            <v>Corporates</v>
          </cell>
          <cell r="D37" t="str">
            <v>UNITED STATES</v>
          </cell>
          <cell r="E37" t="str">
            <v>Y</v>
          </cell>
          <cell r="F37" t="str">
            <v>Affirmed</v>
          </cell>
          <cell r="G37">
            <v>37557</v>
          </cell>
          <cell r="H37" t="str">
            <v>A</v>
          </cell>
          <cell r="I37" t="str">
            <v>Rating Outlook Stable</v>
          </cell>
        </row>
        <row r="38">
          <cell r="A38">
            <v>80088960</v>
          </cell>
          <cell r="B38" t="str">
            <v>New York State Electric &amp; Gas Corp.</v>
          </cell>
          <cell r="C38" t="str">
            <v>Global Power</v>
          </cell>
          <cell r="D38" t="str">
            <v>UNITED STATES</v>
          </cell>
          <cell r="E38" t="str">
            <v>Y</v>
          </cell>
          <cell r="F38" t="str">
            <v>Upgrade</v>
          </cell>
          <cell r="G38">
            <v>38251</v>
          </cell>
          <cell r="H38" t="str">
            <v>BBB+</v>
          </cell>
          <cell r="I38" t="str">
            <v>Rating Outlook Stable</v>
          </cell>
        </row>
        <row r="39">
          <cell r="A39">
            <v>80088962</v>
          </cell>
          <cell r="B39" t="str">
            <v>Northern Indiana Public Service Co.</v>
          </cell>
          <cell r="C39" t="str">
            <v>Corporates</v>
          </cell>
          <cell r="D39" t="str">
            <v>UNITED STATES</v>
          </cell>
          <cell r="E39" t="str">
            <v>Y</v>
          </cell>
          <cell r="F39" t="str">
            <v>Downgrade</v>
          </cell>
          <cell r="G39">
            <v>37802</v>
          </cell>
          <cell r="H39" t="str">
            <v>BBB+</v>
          </cell>
          <cell r="I39" t="str">
            <v>Rating Outlook Stable</v>
          </cell>
        </row>
        <row r="40">
          <cell r="A40">
            <v>80088963</v>
          </cell>
          <cell r="B40" t="str">
            <v>Northern States Power Co. (MN)</v>
          </cell>
          <cell r="C40" t="str">
            <v>Global Power</v>
          </cell>
          <cell r="D40" t="str">
            <v>UNITED STATES</v>
          </cell>
          <cell r="E40" t="str">
            <v>Y</v>
          </cell>
          <cell r="F40" t="str">
            <v>Upgrade</v>
          </cell>
          <cell r="G40">
            <v>37963</v>
          </cell>
          <cell r="H40" t="str">
            <v>A-</v>
          </cell>
          <cell r="I40" t="str">
            <v>Rating Outlook Stable</v>
          </cell>
        </row>
        <row r="41">
          <cell r="A41">
            <v>80088964</v>
          </cell>
          <cell r="B41" t="str">
            <v>Northern States Power Co. (WI)</v>
          </cell>
          <cell r="C41" t="str">
            <v>Corporates</v>
          </cell>
          <cell r="D41" t="str">
            <v>UNITED STATES</v>
          </cell>
          <cell r="E41" t="str">
            <v>Y</v>
          </cell>
          <cell r="F41" t="str">
            <v>Upgrade</v>
          </cell>
          <cell r="G41">
            <v>37963</v>
          </cell>
          <cell r="H41" t="str">
            <v>A-</v>
          </cell>
          <cell r="I41" t="str">
            <v>Rating Outlook Stable</v>
          </cell>
        </row>
        <row r="42">
          <cell r="A42">
            <v>80088965</v>
          </cell>
          <cell r="B42" t="str">
            <v>NorthWestern Corporation</v>
          </cell>
          <cell r="C42" t="str">
            <v>Global Power</v>
          </cell>
          <cell r="D42" t="str">
            <v>UNITED STATES</v>
          </cell>
          <cell r="E42" t="str">
            <v>Y</v>
          </cell>
          <cell r="F42" t="str">
            <v>Downgrade</v>
          </cell>
          <cell r="G42">
            <v>37879</v>
          </cell>
          <cell r="H42" t="str">
            <v>DD</v>
          </cell>
        </row>
        <row r="43">
          <cell r="A43">
            <v>80088967</v>
          </cell>
          <cell r="B43" t="str">
            <v>Occidental Petroleum Corp.</v>
          </cell>
          <cell r="C43" t="str">
            <v>Bank Loans</v>
          </cell>
          <cell r="D43" t="str">
            <v>UNITED STATES</v>
          </cell>
          <cell r="E43" t="str">
            <v>Y</v>
          </cell>
          <cell r="F43" t="str">
            <v>Revision Outlook</v>
          </cell>
          <cell r="G43">
            <v>38161</v>
          </cell>
          <cell r="H43" t="str">
            <v>BBB+</v>
          </cell>
          <cell r="I43" t="str">
            <v>Rating Outlook Positive</v>
          </cell>
        </row>
        <row r="44">
          <cell r="A44">
            <v>80088968</v>
          </cell>
          <cell r="B44" t="str">
            <v>NCNB Corp.</v>
          </cell>
          <cell r="C44" t="str">
            <v>Banks</v>
          </cell>
          <cell r="D44" t="str">
            <v>UNITED STATES</v>
          </cell>
          <cell r="E44" t="str">
            <v>Y</v>
          </cell>
          <cell r="F44" t="str">
            <v>Withdrawn</v>
          </cell>
          <cell r="G44">
            <v>36069</v>
          </cell>
          <cell r="H44" t="str">
            <v>NR</v>
          </cell>
        </row>
        <row r="45">
          <cell r="A45">
            <v>80088969</v>
          </cell>
          <cell r="B45" t="str">
            <v>Manufacturers Hanover Corp.</v>
          </cell>
          <cell r="C45" t="str">
            <v>Banks</v>
          </cell>
          <cell r="D45" t="str">
            <v>UNITED STATES</v>
          </cell>
          <cell r="E45" t="str">
            <v>N</v>
          </cell>
          <cell r="F45" t="str">
            <v>Withdrawn</v>
          </cell>
          <cell r="G45">
            <v>33603</v>
          </cell>
          <cell r="H45" t="str">
            <v>NR</v>
          </cell>
        </row>
        <row r="46">
          <cell r="A46">
            <v>80088970</v>
          </cell>
          <cell r="B46" t="str">
            <v>HSBC USA Inc.</v>
          </cell>
          <cell r="C46" t="str">
            <v>Banks</v>
          </cell>
          <cell r="D46" t="str">
            <v>UNITED STATES</v>
          </cell>
          <cell r="E46" t="str">
            <v>Y</v>
          </cell>
          <cell r="F46" t="str">
            <v>Upgrade</v>
          </cell>
          <cell r="G46">
            <v>38215</v>
          </cell>
          <cell r="H46" t="str">
            <v>AA</v>
          </cell>
          <cell r="I46" t="str">
            <v>Rating Outlook Stable</v>
          </cell>
        </row>
        <row r="47">
          <cell r="A47">
            <v>80088971</v>
          </cell>
          <cell r="B47" t="str">
            <v>Mellon Financial Corporation</v>
          </cell>
          <cell r="C47" t="str">
            <v>Banks</v>
          </cell>
          <cell r="D47" t="str">
            <v>UNITED STATES</v>
          </cell>
          <cell r="E47" t="str">
            <v>Y</v>
          </cell>
          <cell r="F47" t="str">
            <v>Affirmed</v>
          </cell>
          <cell r="G47">
            <v>37930</v>
          </cell>
          <cell r="H47" t="str">
            <v>AA-</v>
          </cell>
          <cell r="I47" t="str">
            <v>Rating Outlook Stable</v>
          </cell>
        </row>
        <row r="48">
          <cell r="A48">
            <v>80088972</v>
          </cell>
          <cell r="B48" t="str">
            <v>Merrill Lynch &amp; Co., Inc.</v>
          </cell>
          <cell r="C48" t="str">
            <v>Banks</v>
          </cell>
          <cell r="D48" t="str">
            <v>UNITED STATES</v>
          </cell>
          <cell r="E48" t="str">
            <v>Y</v>
          </cell>
          <cell r="F48" t="str">
            <v>Affirmed</v>
          </cell>
          <cell r="G48">
            <v>38181</v>
          </cell>
          <cell r="H48" t="str">
            <v>AA-</v>
          </cell>
          <cell r="I48" t="str">
            <v>Rating Outlook Stable</v>
          </cell>
        </row>
        <row r="49">
          <cell r="A49">
            <v>80088973</v>
          </cell>
          <cell r="B49" t="str">
            <v>Michigan Consolidated Gas Co.</v>
          </cell>
          <cell r="C49" t="str">
            <v>Global Power</v>
          </cell>
          <cell r="D49" t="str">
            <v>UNITED STATES</v>
          </cell>
          <cell r="E49" t="str">
            <v>Y</v>
          </cell>
          <cell r="F49" t="str">
            <v>Rating Watch On</v>
          </cell>
          <cell r="G49">
            <v>38121</v>
          </cell>
          <cell r="H49" t="str">
            <v>A</v>
          </cell>
          <cell r="I49" t="str">
            <v>Rating Watch Negative</v>
          </cell>
        </row>
        <row r="50">
          <cell r="A50">
            <v>80088974</v>
          </cell>
          <cell r="B50" t="str">
            <v>Monongahela Power Co.</v>
          </cell>
          <cell r="C50" t="str">
            <v>Global Power</v>
          </cell>
          <cell r="D50" t="str">
            <v>UNITED STATES</v>
          </cell>
          <cell r="E50" t="str">
            <v>Y</v>
          </cell>
          <cell r="F50" t="str">
            <v>Affirmed</v>
          </cell>
          <cell r="G50">
            <v>38240</v>
          </cell>
          <cell r="H50" t="str">
            <v>BBB-</v>
          </cell>
          <cell r="I50" t="str">
            <v>Rating Outlook Stable</v>
          </cell>
        </row>
        <row r="51">
          <cell r="A51">
            <v>80088976</v>
          </cell>
          <cell r="B51" t="str">
            <v>Morgan Guaranty Trust Co. of New York</v>
          </cell>
          <cell r="C51" t="str">
            <v>Banks</v>
          </cell>
          <cell r="D51" t="str">
            <v>UNITED STATES</v>
          </cell>
          <cell r="E51" t="str">
            <v>Y</v>
          </cell>
          <cell r="F51" t="str">
            <v>Withdrawn</v>
          </cell>
          <cell r="G51">
            <v>37209</v>
          </cell>
          <cell r="H51" t="str">
            <v>NR</v>
          </cell>
          <cell r="I51" t="str">
            <v>Rating Outlook Stable</v>
          </cell>
        </row>
        <row r="52">
          <cell r="A52">
            <v>80088977</v>
          </cell>
          <cell r="B52" t="str">
            <v>KeyCorp</v>
          </cell>
          <cell r="C52" t="str">
            <v>Banks</v>
          </cell>
          <cell r="D52" t="str">
            <v>UNITED STATES</v>
          </cell>
          <cell r="E52" t="str">
            <v>Y</v>
          </cell>
          <cell r="F52" t="str">
            <v>Revision Rating</v>
          </cell>
          <cell r="G52">
            <v>37245</v>
          </cell>
          <cell r="H52" t="str">
            <v>A</v>
          </cell>
          <cell r="I52" t="str">
            <v>Rating Outlook Stable</v>
          </cell>
        </row>
        <row r="53">
          <cell r="A53">
            <v>80088979</v>
          </cell>
          <cell r="B53" t="str">
            <v>Loews Corporation</v>
          </cell>
          <cell r="C53" t="str">
            <v>Corporates</v>
          </cell>
          <cell r="D53" t="str">
            <v>UNITED STATES</v>
          </cell>
          <cell r="E53" t="str">
            <v>Y</v>
          </cell>
          <cell r="F53" t="str">
            <v>Downgrade</v>
          </cell>
          <cell r="G53">
            <v>37860</v>
          </cell>
          <cell r="H53" t="str">
            <v>A-</v>
          </cell>
          <cell r="I53" t="str">
            <v>Rating Outlook Negative</v>
          </cell>
        </row>
        <row r="54">
          <cell r="A54">
            <v>80088980</v>
          </cell>
          <cell r="B54" t="str">
            <v>Long Island Lighting Co.</v>
          </cell>
          <cell r="C54" t="str">
            <v>Corporates</v>
          </cell>
          <cell r="D54" t="str">
            <v>UNITED STATES</v>
          </cell>
          <cell r="E54" t="str">
            <v>Y</v>
          </cell>
          <cell r="F54" t="str">
            <v>Upgrade</v>
          </cell>
          <cell r="G54">
            <v>35944</v>
          </cell>
          <cell r="H54" t="str">
            <v>BBB+</v>
          </cell>
          <cell r="I54" t="str">
            <v>Rating Outlook Stable</v>
          </cell>
        </row>
        <row r="55">
          <cell r="A55">
            <v>80088981</v>
          </cell>
          <cell r="B55" t="str">
            <v>MDU Resources Group, Inc.</v>
          </cell>
          <cell r="C55" t="str">
            <v>Corporates</v>
          </cell>
          <cell r="D55" t="str">
            <v>UNITED STATES</v>
          </cell>
          <cell r="E55" t="str">
            <v>Y</v>
          </cell>
          <cell r="F55" t="str">
            <v>Affirmed</v>
          </cell>
          <cell r="G55">
            <v>37837</v>
          </cell>
          <cell r="H55" t="str">
            <v>A</v>
          </cell>
          <cell r="I55" t="str">
            <v>Rating Outlook Stable</v>
          </cell>
        </row>
        <row r="56">
          <cell r="A56">
            <v>80088982</v>
          </cell>
          <cell r="B56" t="str">
            <v>Kentucky Power Co.</v>
          </cell>
          <cell r="C56" t="str">
            <v>Corporates</v>
          </cell>
          <cell r="D56" t="str">
            <v>UNITED STATES</v>
          </cell>
          <cell r="E56" t="str">
            <v>Y</v>
          </cell>
          <cell r="F56" t="str">
            <v>Affirmed</v>
          </cell>
          <cell r="G56">
            <v>37435</v>
          </cell>
          <cell r="H56" t="str">
            <v>BBB</v>
          </cell>
          <cell r="I56" t="str">
            <v>Rating Outlook Stable</v>
          </cell>
        </row>
        <row r="57">
          <cell r="A57">
            <v>80088983</v>
          </cell>
          <cell r="B57" t="str">
            <v>Household Financial Corp., Ltd.</v>
          </cell>
          <cell r="C57" t="str">
            <v>Banks</v>
          </cell>
          <cell r="D57" t="str">
            <v>UNITED STATES</v>
          </cell>
          <cell r="E57" t="str">
            <v>Y</v>
          </cell>
          <cell r="F57" t="str">
            <v>Upgrade</v>
          </cell>
          <cell r="G57">
            <v>38215</v>
          </cell>
          <cell r="H57" t="str">
            <v>A+</v>
          </cell>
          <cell r="I57" t="str">
            <v>Rating Outlook Positive</v>
          </cell>
        </row>
        <row r="58">
          <cell r="A58">
            <v>80088984</v>
          </cell>
          <cell r="B58" t="str">
            <v>CenterPoint Energy Houston Electric, LLC</v>
          </cell>
          <cell r="C58" t="str">
            <v>Corporates</v>
          </cell>
          <cell r="D58" t="str">
            <v>UNITED STATES</v>
          </cell>
          <cell r="E58" t="str">
            <v>Y</v>
          </cell>
          <cell r="F58" t="str">
            <v>Affirmed</v>
          </cell>
          <cell r="G58">
            <v>37715</v>
          </cell>
          <cell r="H58" t="str">
            <v>BBB</v>
          </cell>
          <cell r="I58" t="str">
            <v>Rating Outlook Negative</v>
          </cell>
        </row>
        <row r="59">
          <cell r="A59">
            <v>80088985</v>
          </cell>
          <cell r="B59" t="str">
            <v>Huntington Bancshares Incorporated</v>
          </cell>
          <cell r="C59" t="str">
            <v>Banks</v>
          </cell>
          <cell r="D59" t="str">
            <v>UNITED STATES</v>
          </cell>
          <cell r="E59" t="str">
            <v>Y</v>
          </cell>
          <cell r="F59" t="str">
            <v>Affirmed</v>
          </cell>
          <cell r="G59">
            <v>37799</v>
          </cell>
          <cell r="H59" t="str">
            <v>A</v>
          </cell>
          <cell r="I59" t="str">
            <v>Rating Outlook Stable</v>
          </cell>
        </row>
        <row r="60">
          <cell r="A60">
            <v>80088986</v>
          </cell>
          <cell r="B60" t="str">
            <v>Illinois Power Co.</v>
          </cell>
          <cell r="C60" t="str">
            <v>Corporates</v>
          </cell>
          <cell r="D60" t="str">
            <v>UNITED STATES</v>
          </cell>
          <cell r="E60" t="str">
            <v>Y</v>
          </cell>
          <cell r="F60" t="str">
            <v>Rating Watch On</v>
          </cell>
          <cell r="G60">
            <v>38022</v>
          </cell>
          <cell r="H60" t="str">
            <v>CCC+</v>
          </cell>
          <cell r="I60" t="str">
            <v>Rating Watch Positive</v>
          </cell>
        </row>
        <row r="61">
          <cell r="A61">
            <v>80088987</v>
          </cell>
          <cell r="B61" t="str">
            <v>Indiana Michigan Power Co.</v>
          </cell>
          <cell r="C61" t="str">
            <v>Corporates</v>
          </cell>
          <cell r="D61" t="str">
            <v>UNITED STATES</v>
          </cell>
          <cell r="E61" t="str">
            <v>Y</v>
          </cell>
          <cell r="F61" t="str">
            <v>Affirmed</v>
          </cell>
          <cell r="G61">
            <v>37221</v>
          </cell>
          <cell r="H61" t="str">
            <v>BBB</v>
          </cell>
          <cell r="I61" t="str">
            <v>Rating Outlook Stable</v>
          </cell>
        </row>
        <row r="62">
          <cell r="A62">
            <v>80088988</v>
          </cell>
          <cell r="B62" t="str">
            <v>Johnson Controls, Inc.</v>
          </cell>
          <cell r="C62" t="str">
            <v>Auto Suppliers</v>
          </cell>
          <cell r="D62" t="str">
            <v>UNITED STATES</v>
          </cell>
          <cell r="E62" t="str">
            <v>Y</v>
          </cell>
          <cell r="F62" t="str">
            <v>Affirmed</v>
          </cell>
          <cell r="G62">
            <v>38057</v>
          </cell>
          <cell r="H62" t="str">
            <v>A</v>
          </cell>
          <cell r="I62" t="str">
            <v>Rating Outlook Stable</v>
          </cell>
        </row>
        <row r="63">
          <cell r="A63">
            <v>80088989</v>
          </cell>
          <cell r="B63" t="str">
            <v>Johnson (S.C.) &amp; Son, Inc.</v>
          </cell>
          <cell r="C63" t="str">
            <v>Consumer</v>
          </cell>
          <cell r="D63" t="str">
            <v>UNITED STATES</v>
          </cell>
          <cell r="E63" t="str">
            <v>Y</v>
          </cell>
          <cell r="F63" t="str">
            <v>Affirmed</v>
          </cell>
          <cell r="G63">
            <v>37946</v>
          </cell>
          <cell r="H63" t="str">
            <v>BBB+</v>
          </cell>
          <cell r="I63" t="str">
            <v>Rating Outlook Stable</v>
          </cell>
        </row>
        <row r="64">
          <cell r="A64">
            <v>80088991</v>
          </cell>
          <cell r="B64" t="str">
            <v>Kinder Morgan, Inc.</v>
          </cell>
          <cell r="C64" t="str">
            <v>Corporates</v>
          </cell>
          <cell r="D64" t="str">
            <v>UNITED STATES</v>
          </cell>
          <cell r="E64" t="str">
            <v>Y</v>
          </cell>
          <cell r="F64" t="str">
            <v>Affirmed</v>
          </cell>
          <cell r="G64">
            <v>37847</v>
          </cell>
          <cell r="H64" t="str">
            <v>BBB</v>
          </cell>
          <cell r="I64" t="str">
            <v>Rating Outlook Positive</v>
          </cell>
        </row>
        <row r="65">
          <cell r="A65">
            <v>80088992</v>
          </cell>
          <cell r="B65" t="str">
            <v>Westar Energy (Formerly Western Resources, Inc.)</v>
          </cell>
          <cell r="C65" t="str">
            <v>Global Power</v>
          </cell>
          <cell r="D65" t="str">
            <v>UNITED STATES</v>
          </cell>
          <cell r="E65" t="str">
            <v>Y</v>
          </cell>
          <cell r="F65" t="str">
            <v>Affirmed</v>
          </cell>
          <cell r="G65">
            <v>38152</v>
          </cell>
          <cell r="H65" t="str">
            <v>BB+</v>
          </cell>
          <cell r="I65" t="str">
            <v>Rating Outlook Stable</v>
          </cell>
        </row>
        <row r="66">
          <cell r="A66">
            <v>80088993</v>
          </cell>
          <cell r="B66" t="str">
            <v>Wachovia Corporation</v>
          </cell>
          <cell r="C66" t="str">
            <v>Banks</v>
          </cell>
          <cell r="D66" t="str">
            <v>UNITED STATES</v>
          </cell>
          <cell r="E66" t="str">
            <v>Y</v>
          </cell>
          <cell r="F66" t="str">
            <v>Affirmed</v>
          </cell>
          <cell r="G66">
            <v>38159</v>
          </cell>
          <cell r="H66" t="str">
            <v>A+</v>
          </cell>
          <cell r="I66" t="str">
            <v>Rating Outlook Positive</v>
          </cell>
        </row>
        <row r="67">
          <cell r="A67">
            <v>80088994</v>
          </cell>
          <cell r="B67" t="str">
            <v>Florida Power &amp; Light Co.</v>
          </cell>
          <cell r="C67" t="str">
            <v>Corporates</v>
          </cell>
          <cell r="D67" t="str">
            <v>UNITED STATES</v>
          </cell>
          <cell r="E67" t="str">
            <v>Y</v>
          </cell>
          <cell r="F67" t="str">
            <v>New Rating</v>
          </cell>
          <cell r="G67">
            <v>37831</v>
          </cell>
          <cell r="H67" t="str">
            <v>A+</v>
          </cell>
          <cell r="I67" t="str">
            <v>Rating Outlook Stable</v>
          </cell>
        </row>
        <row r="68">
          <cell r="A68">
            <v>80088995</v>
          </cell>
          <cell r="B68" t="str">
            <v>Ford Motor Co.</v>
          </cell>
          <cell r="C68" t="str">
            <v>Automotive Manufacturer</v>
          </cell>
          <cell r="D68" t="str">
            <v>UNITED STATES</v>
          </cell>
          <cell r="E68" t="str">
            <v>Y</v>
          </cell>
          <cell r="F68" t="str">
            <v>Affirmed</v>
          </cell>
          <cell r="G68">
            <v>38111</v>
          </cell>
          <cell r="H68" t="str">
            <v>BBB+</v>
          </cell>
          <cell r="I68" t="str">
            <v>Rating Outlook Stable</v>
          </cell>
        </row>
        <row r="69">
          <cell r="A69">
            <v>80088996</v>
          </cell>
          <cell r="B69" t="str">
            <v>Ford Motor Credit Co.</v>
          </cell>
          <cell r="C69" t="str">
            <v>Financial Institutions</v>
          </cell>
          <cell r="D69" t="str">
            <v>UNITED STATES</v>
          </cell>
          <cell r="E69" t="str">
            <v>Y</v>
          </cell>
          <cell r="F69" t="str">
            <v>Affirmed</v>
          </cell>
          <cell r="G69">
            <v>38111</v>
          </cell>
          <cell r="H69" t="str">
            <v>BBB+</v>
          </cell>
          <cell r="I69" t="str">
            <v>Rating Outlook Stable</v>
          </cell>
        </row>
        <row r="70">
          <cell r="A70">
            <v>80088998</v>
          </cell>
          <cell r="B70" t="str">
            <v>General Electric Capital Corp.</v>
          </cell>
          <cell r="C70" t="str">
            <v>Diversified Finance Companies</v>
          </cell>
          <cell r="D70" t="str">
            <v>UNITED STATES</v>
          </cell>
          <cell r="E70" t="str">
            <v>N</v>
          </cell>
          <cell r="F70" t="str">
            <v>Affirmed</v>
          </cell>
          <cell r="G70">
            <v>36124</v>
          </cell>
          <cell r="H70" t="str">
            <v>AAA</v>
          </cell>
        </row>
        <row r="71">
          <cell r="A71">
            <v>80088999</v>
          </cell>
          <cell r="B71" t="str">
            <v>General Motors Acceptance Corp.</v>
          </cell>
          <cell r="C71" t="str">
            <v>Bank Loans</v>
          </cell>
          <cell r="D71" t="str">
            <v>UNITED STATES</v>
          </cell>
          <cell r="E71" t="str">
            <v>Y</v>
          </cell>
          <cell r="F71" t="str">
            <v>Affirmed</v>
          </cell>
          <cell r="G71">
            <v>38111</v>
          </cell>
          <cell r="H71" t="str">
            <v>BBB+</v>
          </cell>
          <cell r="I71" t="str">
            <v>Rating Outlook Negative</v>
          </cell>
        </row>
        <row r="72">
          <cell r="A72">
            <v>80089000</v>
          </cell>
          <cell r="B72" t="str">
            <v>General Motors Corp.</v>
          </cell>
          <cell r="C72" t="str">
            <v>Corporates</v>
          </cell>
          <cell r="D72" t="str">
            <v>UNITED STATES</v>
          </cell>
          <cell r="E72" t="str">
            <v>Y</v>
          </cell>
          <cell r="F72" t="str">
            <v>Affirmed</v>
          </cell>
          <cell r="G72">
            <v>38111</v>
          </cell>
          <cell r="H72" t="str">
            <v>BBB+</v>
          </cell>
          <cell r="I72" t="str">
            <v>Rating Outlook Negative</v>
          </cell>
        </row>
        <row r="73">
          <cell r="A73">
            <v>80089001</v>
          </cell>
          <cell r="B73" t="str">
            <v>FINOVA Capital Corp.</v>
          </cell>
          <cell r="C73" t="str">
            <v>Banks</v>
          </cell>
          <cell r="D73" t="str">
            <v>UNITED STATES</v>
          </cell>
          <cell r="E73" t="str">
            <v>Y</v>
          </cell>
          <cell r="F73" t="str">
            <v>Downgrade</v>
          </cell>
          <cell r="G73">
            <v>36950</v>
          </cell>
          <cell r="H73" t="str">
            <v>DD</v>
          </cell>
          <cell r="I73" t="str">
            <v>Rating Watch Off</v>
          </cell>
        </row>
        <row r="74">
          <cell r="A74">
            <v>80089002</v>
          </cell>
          <cell r="B74" t="str">
            <v>Household Finance Corp.</v>
          </cell>
          <cell r="C74" t="str">
            <v>Banks</v>
          </cell>
          <cell r="D74" t="str">
            <v>UNITED STATES</v>
          </cell>
          <cell r="E74" t="str">
            <v>Y</v>
          </cell>
          <cell r="F74" t="str">
            <v>Upgrade</v>
          </cell>
          <cell r="G74">
            <v>38215</v>
          </cell>
          <cell r="H74" t="str">
            <v>A+</v>
          </cell>
          <cell r="I74" t="str">
            <v>Rating Outlook Positive</v>
          </cell>
        </row>
        <row r="75">
          <cell r="A75">
            <v>80089003</v>
          </cell>
          <cell r="B75" t="str">
            <v>First Horizon National Corporation (formerly First Tennessee National Corporation)</v>
          </cell>
          <cell r="C75" t="str">
            <v>Banks</v>
          </cell>
          <cell r="D75" t="str">
            <v>UNITED STATES</v>
          </cell>
          <cell r="E75" t="str">
            <v>Y</v>
          </cell>
          <cell r="F75" t="str">
            <v>Affirmed</v>
          </cell>
          <cell r="G75">
            <v>37904</v>
          </cell>
          <cell r="H75" t="str">
            <v>A</v>
          </cell>
          <cell r="I75" t="str">
            <v>Rating Outlook Positive</v>
          </cell>
        </row>
        <row r="76">
          <cell r="A76">
            <v>80089004</v>
          </cell>
          <cell r="B76" t="str">
            <v>Duke Energy Corp.</v>
          </cell>
          <cell r="C76" t="str">
            <v>Global Power</v>
          </cell>
          <cell r="D76" t="str">
            <v>UNITED STATES</v>
          </cell>
          <cell r="E76" t="str">
            <v>Y</v>
          </cell>
          <cell r="F76" t="str">
            <v>Affirmed</v>
          </cell>
          <cell r="G76">
            <v>38114</v>
          </cell>
          <cell r="H76" t="str">
            <v>BBB+</v>
          </cell>
          <cell r="I76" t="str">
            <v>Rating Outlook Stable</v>
          </cell>
        </row>
        <row r="77">
          <cell r="A77">
            <v>80089005</v>
          </cell>
          <cell r="B77" t="str">
            <v>Duquesne Light Co.</v>
          </cell>
          <cell r="C77" t="str">
            <v>Corporates</v>
          </cell>
          <cell r="D77" t="str">
            <v>UNITED STATES</v>
          </cell>
          <cell r="E77" t="str">
            <v>Y</v>
          </cell>
          <cell r="F77" t="str">
            <v>Affirmed</v>
          </cell>
          <cell r="G77">
            <v>38085</v>
          </cell>
          <cell r="H77" t="str">
            <v>BBB-</v>
          </cell>
          <cell r="I77" t="str">
            <v>Rating Outlook Stable</v>
          </cell>
        </row>
        <row r="78">
          <cell r="A78">
            <v>80089007</v>
          </cell>
          <cell r="B78" t="str">
            <v>TXU Gas Co.</v>
          </cell>
          <cell r="C78" t="str">
            <v>Corporates</v>
          </cell>
          <cell r="D78" t="str">
            <v>UNITED STATES</v>
          </cell>
          <cell r="E78" t="str">
            <v>Y</v>
          </cell>
          <cell r="F78" t="str">
            <v>Rating Watch On</v>
          </cell>
          <cell r="G78">
            <v>38103</v>
          </cell>
          <cell r="H78" t="str">
            <v>BBB-</v>
          </cell>
          <cell r="I78" t="str">
            <v>Rating Watch Evolving</v>
          </cell>
        </row>
        <row r="79">
          <cell r="A79">
            <v>80089008</v>
          </cell>
          <cell r="B79" t="str">
            <v>Equitable Resources, Inc.</v>
          </cell>
          <cell r="C79" t="str">
            <v>Corporates</v>
          </cell>
          <cell r="D79" t="str">
            <v>UNITED STATES</v>
          </cell>
          <cell r="E79" t="str">
            <v>N</v>
          </cell>
          <cell r="F79" t="str">
            <v>Downgrade</v>
          </cell>
          <cell r="G79">
            <v>34646</v>
          </cell>
          <cell r="H79" t="str">
            <v>A</v>
          </cell>
        </row>
        <row r="80">
          <cell r="A80">
            <v>80089009</v>
          </cell>
          <cell r="B80" t="str">
            <v>First Security Corporation</v>
          </cell>
          <cell r="C80" t="str">
            <v>Banks</v>
          </cell>
          <cell r="D80" t="str">
            <v>UNITED STATES</v>
          </cell>
          <cell r="E80" t="str">
            <v>Y</v>
          </cell>
          <cell r="F80" t="str">
            <v>Withdrawn</v>
          </cell>
          <cell r="G80">
            <v>37817</v>
          </cell>
          <cell r="H80" t="str">
            <v>NR</v>
          </cell>
        </row>
        <row r="81">
          <cell r="A81">
            <v>80089010</v>
          </cell>
          <cell r="B81" t="str">
            <v>Columbia Energy Group</v>
          </cell>
          <cell r="C81" t="str">
            <v>Corporates</v>
          </cell>
          <cell r="D81" t="str">
            <v>UNITED STATES</v>
          </cell>
          <cell r="E81" t="str">
            <v>Y</v>
          </cell>
          <cell r="F81" t="str">
            <v>Affirmed</v>
          </cell>
          <cell r="G81">
            <v>37802</v>
          </cell>
          <cell r="H81" t="str">
            <v>BBB+</v>
          </cell>
          <cell r="I81" t="str">
            <v>Rating Outlook Stable</v>
          </cell>
        </row>
        <row r="82">
          <cell r="A82">
            <v>80089011</v>
          </cell>
          <cell r="B82" t="str">
            <v>Columbus Southern Power Co.</v>
          </cell>
          <cell r="C82" t="str">
            <v>Corporates</v>
          </cell>
          <cell r="D82" t="str">
            <v>UNITED STATES</v>
          </cell>
          <cell r="E82" t="str">
            <v>Y</v>
          </cell>
          <cell r="F82" t="str">
            <v>Upgrade</v>
          </cell>
          <cell r="G82">
            <v>35668</v>
          </cell>
          <cell r="H82" t="str">
            <v>A</v>
          </cell>
          <cell r="I82" t="str">
            <v>Rating Outlook Stable</v>
          </cell>
        </row>
        <row r="83">
          <cell r="A83">
            <v>80089013</v>
          </cell>
          <cell r="B83" t="str">
            <v>Commonwealth Edison Co.</v>
          </cell>
          <cell r="C83" t="str">
            <v>Corporates</v>
          </cell>
          <cell r="D83" t="str">
            <v>UNITED STATES</v>
          </cell>
          <cell r="E83" t="str">
            <v>Y</v>
          </cell>
          <cell r="F83" t="str">
            <v>Affirmed</v>
          </cell>
          <cell r="G83">
            <v>37013</v>
          </cell>
          <cell r="H83" t="str">
            <v>BBB+</v>
          </cell>
          <cell r="I83" t="str">
            <v>Rating Outlook Stable</v>
          </cell>
        </row>
        <row r="84">
          <cell r="A84">
            <v>80089014</v>
          </cell>
          <cell r="B84" t="str">
            <v>Connecticut Light &amp; Power Co.</v>
          </cell>
          <cell r="C84" t="str">
            <v>Global Power</v>
          </cell>
          <cell r="D84" t="str">
            <v>UNITED STATES</v>
          </cell>
          <cell r="E84" t="str">
            <v>Y</v>
          </cell>
          <cell r="F84" t="str">
            <v>Affirmed</v>
          </cell>
          <cell r="G84">
            <v>38204</v>
          </cell>
          <cell r="H84" t="str">
            <v>BBB+</v>
          </cell>
          <cell r="I84" t="str">
            <v>Rating Outlook Stable</v>
          </cell>
        </row>
        <row r="85">
          <cell r="A85">
            <v>80089015</v>
          </cell>
          <cell r="B85" t="str">
            <v>Consolidated Edison Co. of New York, Inc. - Con Ed</v>
          </cell>
          <cell r="C85" t="str">
            <v>Corporates</v>
          </cell>
          <cell r="D85" t="str">
            <v>UNITED STATES</v>
          </cell>
          <cell r="E85" t="str">
            <v>Y</v>
          </cell>
          <cell r="F85" t="str">
            <v>Affirmed</v>
          </cell>
          <cell r="G85">
            <v>37487</v>
          </cell>
          <cell r="H85" t="str">
            <v>A+</v>
          </cell>
          <cell r="I85" t="str">
            <v>Rating Outlook Stable</v>
          </cell>
        </row>
        <row r="86">
          <cell r="A86">
            <v>80089016</v>
          </cell>
          <cell r="B86" t="str">
            <v>Consolidated Natural Gas Co.</v>
          </cell>
          <cell r="C86" t="str">
            <v>Corporates</v>
          </cell>
          <cell r="D86" t="str">
            <v>UNITED STATES</v>
          </cell>
          <cell r="E86" t="str">
            <v>Y</v>
          </cell>
          <cell r="F86" t="str">
            <v>Withdrawn</v>
          </cell>
          <cell r="G86">
            <v>37371</v>
          </cell>
          <cell r="H86" t="str">
            <v>NR</v>
          </cell>
          <cell r="I86" t="str">
            <v>Rating Outlook Stable</v>
          </cell>
        </row>
        <row r="87">
          <cell r="A87">
            <v>80089017</v>
          </cell>
          <cell r="B87" t="str">
            <v>Consumers Energy Co.</v>
          </cell>
          <cell r="C87" t="str">
            <v>Global Power</v>
          </cell>
          <cell r="D87" t="str">
            <v>UNITED STATES</v>
          </cell>
          <cell r="E87" t="str">
            <v>Y</v>
          </cell>
          <cell r="F87" t="str">
            <v>Affirmed</v>
          </cell>
          <cell r="G87">
            <v>37734</v>
          </cell>
          <cell r="H87" t="str">
            <v>BB</v>
          </cell>
          <cell r="I87" t="str">
            <v>Rating Outlook Stable</v>
          </cell>
        </row>
        <row r="88">
          <cell r="A88">
            <v>80089019</v>
          </cell>
          <cell r="B88" t="str">
            <v>Detroit Edison Co.</v>
          </cell>
          <cell r="C88" t="str">
            <v>Global Power</v>
          </cell>
          <cell r="D88" t="str">
            <v>UNITED STATES</v>
          </cell>
          <cell r="E88" t="str">
            <v>Y</v>
          </cell>
          <cell r="F88" t="str">
            <v>Affirmed</v>
          </cell>
          <cell r="G88">
            <v>38121</v>
          </cell>
          <cell r="H88" t="str">
            <v>BBB+</v>
          </cell>
          <cell r="I88" t="str">
            <v>Rating Outlook Stable</v>
          </cell>
        </row>
        <row r="89">
          <cell r="A89">
            <v>80089022</v>
          </cell>
          <cell r="B89" t="str">
            <v>JP Morgan Chase &amp; Co.</v>
          </cell>
          <cell r="C89" t="str">
            <v>Bank Loans</v>
          </cell>
          <cell r="D89" t="str">
            <v>UNITED STATES</v>
          </cell>
          <cell r="E89" t="str">
            <v>Y</v>
          </cell>
          <cell r="F89" t="str">
            <v>Affirmed</v>
          </cell>
          <cell r="G89">
            <v>38169</v>
          </cell>
          <cell r="H89" t="str">
            <v>A+</v>
          </cell>
          <cell r="I89" t="str">
            <v>Rating Outlook Positive</v>
          </cell>
        </row>
        <row r="90">
          <cell r="A90">
            <v>80089024</v>
          </cell>
          <cell r="B90" t="str">
            <v>Chrysler Corp.</v>
          </cell>
          <cell r="C90" t="str">
            <v>Automotive Manufacturer</v>
          </cell>
          <cell r="D90" t="str">
            <v>UNITED STATES</v>
          </cell>
          <cell r="E90" t="str">
            <v>N</v>
          </cell>
          <cell r="F90" t="str">
            <v>New Rating</v>
          </cell>
          <cell r="G90">
            <v>36184</v>
          </cell>
          <cell r="H90" t="str">
            <v>A</v>
          </cell>
          <cell r="I90" t="str">
            <v>Rating Watch Off</v>
          </cell>
        </row>
        <row r="91">
          <cell r="A91">
            <v>80089025</v>
          </cell>
          <cell r="B91" t="str">
            <v>Chrysler Corp. - Auburn Hills Trust</v>
          </cell>
          <cell r="C91" t="str">
            <v>Automotive Manufacturer</v>
          </cell>
          <cell r="D91" t="str">
            <v>UNITED STATES</v>
          </cell>
          <cell r="E91" t="str">
            <v>N</v>
          </cell>
          <cell r="F91" t="str">
            <v>Rating Watch On</v>
          </cell>
          <cell r="G91">
            <v>35922</v>
          </cell>
          <cell r="H91" t="str">
            <v>A</v>
          </cell>
          <cell r="I91" t="str">
            <v>Rating Watch Positive</v>
          </cell>
        </row>
        <row r="92">
          <cell r="A92">
            <v>80089026</v>
          </cell>
          <cell r="B92" t="str">
            <v>Chrysler Financial Co. L.L.C.</v>
          </cell>
          <cell r="C92" t="str">
            <v>Banks</v>
          </cell>
          <cell r="D92" t="str">
            <v>UNITED STATES</v>
          </cell>
          <cell r="E92" t="str">
            <v>N</v>
          </cell>
          <cell r="F92" t="str">
            <v>Withdrawn</v>
          </cell>
          <cell r="G92">
            <v>36678</v>
          </cell>
          <cell r="H92" t="str">
            <v>NR</v>
          </cell>
        </row>
        <row r="93">
          <cell r="A93">
            <v>80089027</v>
          </cell>
          <cell r="B93" t="str">
            <v>Cincinnati Gas &amp; Electric Co.</v>
          </cell>
          <cell r="C93" t="str">
            <v>Global Power</v>
          </cell>
          <cell r="D93" t="str">
            <v>UNITED STATES</v>
          </cell>
          <cell r="E93" t="str">
            <v>Y</v>
          </cell>
          <cell r="F93" t="str">
            <v>Affirmed</v>
          </cell>
          <cell r="G93">
            <v>38090</v>
          </cell>
          <cell r="H93" t="str">
            <v>BBB+</v>
          </cell>
          <cell r="I93" t="str">
            <v>Rating Outlook Stable</v>
          </cell>
        </row>
        <row r="94">
          <cell r="A94">
            <v>80089028</v>
          </cell>
          <cell r="B94" t="str">
            <v>Citicorp</v>
          </cell>
          <cell r="C94" t="str">
            <v>Banks</v>
          </cell>
          <cell r="D94" t="str">
            <v>UNITED STATES</v>
          </cell>
          <cell r="E94" t="str">
            <v>Y</v>
          </cell>
          <cell r="F94" t="str">
            <v>Affirmed</v>
          </cell>
          <cell r="G94">
            <v>37950</v>
          </cell>
          <cell r="H94" t="str">
            <v>AA+</v>
          </cell>
          <cell r="I94" t="str">
            <v>Rating Outlook Stable</v>
          </cell>
        </row>
        <row r="95">
          <cell r="A95">
            <v>80089030</v>
          </cell>
          <cell r="B95" t="str">
            <v>Bank of New York Company, Inc</v>
          </cell>
          <cell r="C95" t="str">
            <v>Banks</v>
          </cell>
          <cell r="D95" t="str">
            <v>UNITED STATES</v>
          </cell>
          <cell r="E95" t="str">
            <v>Y</v>
          </cell>
          <cell r="F95" t="str">
            <v>Affirmed</v>
          </cell>
          <cell r="G95">
            <v>38196</v>
          </cell>
          <cell r="H95" t="str">
            <v>AA-</v>
          </cell>
          <cell r="I95" t="str">
            <v>Rating Outlook Stable</v>
          </cell>
        </row>
        <row r="96">
          <cell r="A96">
            <v>80089031</v>
          </cell>
          <cell r="B96" t="str">
            <v>Bank of America Corporation</v>
          </cell>
          <cell r="C96" t="str">
            <v>Banks</v>
          </cell>
          <cell r="D96" t="str">
            <v>UNITED STATES</v>
          </cell>
          <cell r="E96" t="str">
            <v>Y</v>
          </cell>
          <cell r="F96" t="str">
            <v>Downgrade</v>
          </cell>
          <cell r="G96">
            <v>38078</v>
          </cell>
          <cell r="H96" t="str">
            <v>AA-</v>
          </cell>
          <cell r="I96" t="str">
            <v>Rating Outlook Stable</v>
          </cell>
        </row>
        <row r="97">
          <cell r="A97">
            <v>80089032</v>
          </cell>
          <cell r="B97" t="str">
            <v>Barnett Banks, Inc.</v>
          </cell>
          <cell r="C97" t="str">
            <v>Banks</v>
          </cell>
          <cell r="D97" t="str">
            <v>UNITED STATES</v>
          </cell>
          <cell r="E97" t="str">
            <v>Y</v>
          </cell>
          <cell r="F97" t="str">
            <v>Withdrawn</v>
          </cell>
          <cell r="G97">
            <v>35816</v>
          </cell>
          <cell r="H97" t="str">
            <v>NR</v>
          </cell>
        </row>
        <row r="98">
          <cell r="A98">
            <v>80089033</v>
          </cell>
          <cell r="B98" t="str">
            <v>Boston Edison Co.</v>
          </cell>
          <cell r="C98" t="str">
            <v>Corporates</v>
          </cell>
          <cell r="D98" t="str">
            <v>UNITED STATES</v>
          </cell>
          <cell r="E98" t="str">
            <v>Y</v>
          </cell>
          <cell r="F98" t="str">
            <v>Affirmed</v>
          </cell>
          <cell r="G98">
            <v>37480</v>
          </cell>
          <cell r="H98" t="str">
            <v>AA-</v>
          </cell>
          <cell r="I98" t="str">
            <v>Rating Outlook Stable</v>
          </cell>
        </row>
        <row r="99">
          <cell r="A99">
            <v>80089034</v>
          </cell>
          <cell r="B99" t="str">
            <v>Brooklyn Union Gas Co.</v>
          </cell>
          <cell r="C99" t="str">
            <v>Corporates</v>
          </cell>
          <cell r="D99" t="str">
            <v>UNITED STATES</v>
          </cell>
          <cell r="E99" t="str">
            <v>Y</v>
          </cell>
          <cell r="F99" t="str">
            <v>Affirmed</v>
          </cell>
          <cell r="G99">
            <v>38154</v>
          </cell>
          <cell r="H99" t="str">
            <v>A+</v>
          </cell>
          <cell r="I99" t="str">
            <v>Rating Outlook Stable</v>
          </cell>
        </row>
        <row r="100">
          <cell r="A100">
            <v>80089035</v>
          </cell>
          <cell r="B100" t="str">
            <v>Baltimore Gas and Electric Company</v>
          </cell>
          <cell r="C100" t="str">
            <v>Corporates</v>
          </cell>
          <cell r="D100" t="str">
            <v>UNITED STATES</v>
          </cell>
          <cell r="E100" t="str">
            <v>Y</v>
          </cell>
          <cell r="F100" t="str">
            <v>Affirmed</v>
          </cell>
          <cell r="G100">
            <v>37911</v>
          </cell>
          <cell r="H100" t="str">
            <v>A</v>
          </cell>
          <cell r="I100" t="str">
            <v>Rating Outlook Stable</v>
          </cell>
        </row>
        <row r="101">
          <cell r="A101">
            <v>80089037</v>
          </cell>
          <cell r="B101" t="str">
            <v>SunTrust Bank</v>
          </cell>
          <cell r="C101" t="str">
            <v>Banks</v>
          </cell>
          <cell r="D101" t="str">
            <v>UNITED STATES</v>
          </cell>
          <cell r="E101" t="str">
            <v>Y</v>
          </cell>
          <cell r="F101" t="str">
            <v>Affirmed</v>
          </cell>
          <cell r="G101">
            <v>38117</v>
          </cell>
          <cell r="H101" t="str">
            <v>AA-</v>
          </cell>
          <cell r="I101" t="str">
            <v>Rating Outlook Negative</v>
          </cell>
        </row>
        <row r="102">
          <cell r="A102">
            <v>80089038</v>
          </cell>
          <cell r="B102" t="str">
            <v>Wells Fargo Bank, N.A.</v>
          </cell>
          <cell r="C102" t="str">
            <v>Banks</v>
          </cell>
          <cell r="D102" t="str">
            <v>UNITED STATES</v>
          </cell>
          <cell r="E102" t="str">
            <v>Y</v>
          </cell>
          <cell r="F102" t="str">
            <v>Affirmed</v>
          </cell>
          <cell r="G102">
            <v>38041</v>
          </cell>
          <cell r="H102" t="str">
            <v>AA</v>
          </cell>
        </row>
        <row r="103">
          <cell r="A103">
            <v>80089039</v>
          </cell>
          <cell r="B103" t="str">
            <v>Peoples Energy Corp.</v>
          </cell>
          <cell r="C103" t="str">
            <v>Corporates</v>
          </cell>
          <cell r="D103" t="str">
            <v>UNITED STATES</v>
          </cell>
          <cell r="E103" t="str">
            <v>Y</v>
          </cell>
          <cell r="F103" t="str">
            <v>Affirmed</v>
          </cell>
          <cell r="G103">
            <v>37937</v>
          </cell>
          <cell r="H103" t="str">
            <v>A</v>
          </cell>
          <cell r="I103" t="str">
            <v>Rating Outlook Stable</v>
          </cell>
        </row>
        <row r="104">
          <cell r="A104">
            <v>80089040</v>
          </cell>
          <cell r="B104" t="str">
            <v>Household Bank, FSB</v>
          </cell>
          <cell r="C104" t="str">
            <v>Banks</v>
          </cell>
          <cell r="D104" t="str">
            <v>UNITED STATES</v>
          </cell>
          <cell r="E104" t="str">
            <v>N</v>
          </cell>
          <cell r="F104" t="str">
            <v>Withdrawn</v>
          </cell>
          <cell r="G104">
            <v>37711</v>
          </cell>
          <cell r="H104" t="str">
            <v>NR</v>
          </cell>
        </row>
        <row r="105">
          <cell r="A105">
            <v>80089041</v>
          </cell>
          <cell r="B105" t="str">
            <v>Mellon Bank, N.A.</v>
          </cell>
          <cell r="C105" t="str">
            <v>Banks</v>
          </cell>
          <cell r="D105" t="str">
            <v>UNITED STATES</v>
          </cell>
          <cell r="E105" t="str">
            <v>Y</v>
          </cell>
          <cell r="F105" t="str">
            <v>Affirmed</v>
          </cell>
          <cell r="G105">
            <v>37930</v>
          </cell>
          <cell r="H105" t="str">
            <v>AA-</v>
          </cell>
          <cell r="I105" t="str">
            <v>Rating Outlook Stable</v>
          </cell>
        </row>
        <row r="106">
          <cell r="A106">
            <v>80089043</v>
          </cell>
          <cell r="B106" t="str">
            <v>Commercial Metals Co.</v>
          </cell>
          <cell r="C106" t="str">
            <v>Metals &amp; Mining</v>
          </cell>
          <cell r="D106" t="str">
            <v>UNITED STATES</v>
          </cell>
          <cell r="E106" t="str">
            <v>N</v>
          </cell>
          <cell r="F106" t="str">
            <v>Withdrawn</v>
          </cell>
          <cell r="G106">
            <v>38078</v>
          </cell>
          <cell r="H106" t="str">
            <v>NR</v>
          </cell>
        </row>
        <row r="107">
          <cell r="A107">
            <v>80089044</v>
          </cell>
          <cell r="B107" t="str">
            <v>Dominion Resources, Inc.</v>
          </cell>
          <cell r="C107" t="str">
            <v>Corporates</v>
          </cell>
          <cell r="D107" t="str">
            <v>UNITED STATES</v>
          </cell>
          <cell r="E107" t="str">
            <v>Y</v>
          </cell>
          <cell r="F107" t="str">
            <v>Withdrawn</v>
          </cell>
          <cell r="G107">
            <v>37371</v>
          </cell>
          <cell r="H107" t="str">
            <v>NR</v>
          </cell>
          <cell r="I107" t="str">
            <v>Rating Outlook Stable</v>
          </cell>
        </row>
        <row r="108">
          <cell r="A108">
            <v>80089045</v>
          </cell>
          <cell r="B108" t="str">
            <v>Dover Corporation</v>
          </cell>
          <cell r="C108" t="str">
            <v>Diversified Manufacturing</v>
          </cell>
          <cell r="D108" t="str">
            <v>UNITED STATES</v>
          </cell>
          <cell r="E108" t="str">
            <v>Y</v>
          </cell>
          <cell r="F108" t="str">
            <v>Affirmed</v>
          </cell>
          <cell r="G108">
            <v>38246</v>
          </cell>
          <cell r="H108" t="str">
            <v>A+</v>
          </cell>
          <cell r="I108" t="str">
            <v>Rating Outlook Stable</v>
          </cell>
        </row>
        <row r="109">
          <cell r="A109">
            <v>80089048</v>
          </cell>
          <cell r="B109" t="str">
            <v>Household International, Inc.</v>
          </cell>
          <cell r="C109" t="str">
            <v>Banks</v>
          </cell>
          <cell r="D109" t="str">
            <v>UNITED STATES</v>
          </cell>
          <cell r="E109" t="str">
            <v>Y</v>
          </cell>
          <cell r="F109" t="str">
            <v>Upgrade</v>
          </cell>
          <cell r="G109">
            <v>38215</v>
          </cell>
          <cell r="H109" t="str">
            <v>A+</v>
          </cell>
          <cell r="I109" t="str">
            <v>Rating Outlook Positive</v>
          </cell>
        </row>
        <row r="110">
          <cell r="A110">
            <v>80089049</v>
          </cell>
          <cell r="B110" t="str">
            <v>Appalachian Power Co.</v>
          </cell>
          <cell r="C110" t="str">
            <v>Global Power</v>
          </cell>
          <cell r="D110" t="str">
            <v>UNITED STATES</v>
          </cell>
          <cell r="E110" t="str">
            <v>Y</v>
          </cell>
          <cell r="F110" t="str">
            <v>Affirmed</v>
          </cell>
          <cell r="G110">
            <v>38162</v>
          </cell>
          <cell r="H110" t="str">
            <v>BBB+</v>
          </cell>
          <cell r="I110" t="str">
            <v>Rating Outlook Stable</v>
          </cell>
        </row>
        <row r="111">
          <cell r="A111">
            <v>80089050</v>
          </cell>
          <cell r="B111" t="str">
            <v>Atlanta Gas Light Co.</v>
          </cell>
          <cell r="C111" t="str">
            <v>Corporates</v>
          </cell>
          <cell r="D111" t="str">
            <v>UNITED STATES</v>
          </cell>
          <cell r="E111" t="str">
            <v>Y</v>
          </cell>
          <cell r="F111" t="str">
            <v>Rating Watch On</v>
          </cell>
          <cell r="G111">
            <v>38183</v>
          </cell>
          <cell r="H111" t="str">
            <v>A</v>
          </cell>
          <cell r="I111" t="str">
            <v>Rating Watch Negative</v>
          </cell>
        </row>
        <row r="112">
          <cell r="A112">
            <v>80089051</v>
          </cell>
          <cell r="B112" t="str">
            <v>Northwest Pipeline Corp.</v>
          </cell>
          <cell r="C112" t="str">
            <v>Corporates</v>
          </cell>
          <cell r="D112" t="str">
            <v>UNITED STATES</v>
          </cell>
          <cell r="E112" t="str">
            <v>Y</v>
          </cell>
          <cell r="F112" t="str">
            <v>Affirmed</v>
          </cell>
          <cell r="G112">
            <v>37908</v>
          </cell>
          <cell r="H112" t="str">
            <v>BB</v>
          </cell>
          <cell r="I112" t="str">
            <v>Rating Outlook Positive</v>
          </cell>
        </row>
        <row r="113">
          <cell r="A113">
            <v>80089052</v>
          </cell>
          <cell r="B113" t="str">
            <v>AAR Corp.</v>
          </cell>
          <cell r="C113" t="str">
            <v>Bank Loans</v>
          </cell>
          <cell r="D113" t="str">
            <v>UNITED STATES</v>
          </cell>
          <cell r="E113" t="str">
            <v>Y</v>
          </cell>
          <cell r="F113" t="str">
            <v>Downgrade</v>
          </cell>
          <cell r="G113">
            <v>37820</v>
          </cell>
          <cell r="H113" t="str">
            <v>BB-</v>
          </cell>
          <cell r="I113" t="str">
            <v>Rating Outlook Negative</v>
          </cell>
        </row>
        <row r="114">
          <cell r="A114">
            <v>80089053</v>
          </cell>
          <cell r="B114" t="str">
            <v>Honeywell International, Inc.</v>
          </cell>
          <cell r="C114" t="str">
            <v>Aerospace &amp; Defense</v>
          </cell>
          <cell r="D114" t="str">
            <v>UNITED STATES</v>
          </cell>
          <cell r="E114" t="str">
            <v>Y</v>
          </cell>
          <cell r="F114" t="str">
            <v>Affirmed</v>
          </cell>
          <cell r="G114">
            <v>38156</v>
          </cell>
          <cell r="H114" t="str">
            <v>A+</v>
          </cell>
          <cell r="I114" t="str">
            <v>Rating Outlook Stable</v>
          </cell>
        </row>
        <row r="115">
          <cell r="A115">
            <v>80089054</v>
          </cell>
          <cell r="B115" t="str">
            <v>American Electric Power Co., Inc.</v>
          </cell>
          <cell r="C115" t="str">
            <v>Corporates</v>
          </cell>
          <cell r="D115" t="str">
            <v>UNITED STATES</v>
          </cell>
          <cell r="E115" t="str">
            <v>Y</v>
          </cell>
          <cell r="F115" t="str">
            <v>Downgrade</v>
          </cell>
          <cell r="G115">
            <v>37691</v>
          </cell>
          <cell r="H115" t="str">
            <v>BBB</v>
          </cell>
          <cell r="I115" t="str">
            <v>Rating Outlook Stable</v>
          </cell>
        </row>
        <row r="116">
          <cell r="A116">
            <v>80089055</v>
          </cell>
          <cell r="B116" t="str">
            <v>American General Finance Corp.</v>
          </cell>
          <cell r="C116" t="str">
            <v>Banks</v>
          </cell>
          <cell r="D116" t="str">
            <v>UNITED STATES</v>
          </cell>
          <cell r="E116" t="str">
            <v>Y</v>
          </cell>
          <cell r="F116" t="str">
            <v>Affirmed</v>
          </cell>
          <cell r="G116">
            <v>37455</v>
          </cell>
          <cell r="H116" t="str">
            <v>A+</v>
          </cell>
          <cell r="I116" t="str">
            <v>Rating Outlook Stable</v>
          </cell>
        </row>
        <row r="117">
          <cell r="A117">
            <v>80089056</v>
          </cell>
          <cell r="B117" t="str">
            <v>American Stores Co.</v>
          </cell>
          <cell r="C117" t="str">
            <v>Retailing</v>
          </cell>
          <cell r="D117" t="str">
            <v>UNITED STATES</v>
          </cell>
          <cell r="E117" t="str">
            <v>N</v>
          </cell>
          <cell r="F117" t="str">
            <v>Withdrawn</v>
          </cell>
          <cell r="G117">
            <v>36378</v>
          </cell>
          <cell r="H117" t="str">
            <v>NR</v>
          </cell>
          <cell r="I117" t="str">
            <v>Rating Watch Off</v>
          </cell>
        </row>
        <row r="118">
          <cell r="A118">
            <v>80089057</v>
          </cell>
          <cell r="B118" t="str">
            <v>Washington Mutual Finance Corp</v>
          </cell>
          <cell r="C118" t="str">
            <v>Banks</v>
          </cell>
          <cell r="D118" t="str">
            <v>UNITED STATES</v>
          </cell>
          <cell r="E118" t="str">
            <v>N</v>
          </cell>
          <cell r="F118" t="str">
            <v>Withdrawn</v>
          </cell>
          <cell r="G118">
            <v>37995</v>
          </cell>
          <cell r="H118" t="str">
            <v>NR</v>
          </cell>
        </row>
        <row r="119">
          <cell r="A119">
            <v>80089058</v>
          </cell>
          <cell r="B119" t="str">
            <v>Associates Corp. of North America</v>
          </cell>
          <cell r="C119" t="str">
            <v>Consumer Finance Companies</v>
          </cell>
          <cell r="D119" t="str">
            <v>UNITED STATES</v>
          </cell>
          <cell r="E119" t="str">
            <v>Y</v>
          </cell>
          <cell r="F119" t="str">
            <v>Affirmed</v>
          </cell>
          <cell r="G119">
            <v>37817</v>
          </cell>
          <cell r="H119" t="str">
            <v>AA+</v>
          </cell>
          <cell r="I119" t="str">
            <v>Rating Outlook Stable</v>
          </cell>
        </row>
        <row r="120">
          <cell r="A120">
            <v>80089060</v>
          </cell>
          <cell r="B120" t="str">
            <v>Bank of America, N.A.</v>
          </cell>
          <cell r="C120" t="str">
            <v>Banks</v>
          </cell>
          <cell r="D120" t="str">
            <v>UNITED STATES</v>
          </cell>
          <cell r="E120" t="str">
            <v>Y</v>
          </cell>
          <cell r="F120" t="str">
            <v>Downgrade</v>
          </cell>
          <cell r="G120">
            <v>38078</v>
          </cell>
          <cell r="H120" t="str">
            <v>AA-</v>
          </cell>
          <cell r="I120" t="str">
            <v>Rating Outlook Stable</v>
          </cell>
        </row>
        <row r="121">
          <cell r="A121">
            <v>80089067</v>
          </cell>
          <cell r="B121" t="str">
            <v>Credit Suisse First Boston</v>
          </cell>
          <cell r="C121" t="str">
            <v>Banks</v>
          </cell>
          <cell r="D121" t="str">
            <v>SWITZERLAND</v>
          </cell>
          <cell r="E121" t="str">
            <v>Y</v>
          </cell>
          <cell r="F121" t="str">
            <v>Revision Outlook</v>
          </cell>
          <cell r="G121">
            <v>37531</v>
          </cell>
          <cell r="H121" t="str">
            <v>AA-</v>
          </cell>
          <cell r="I121" t="str">
            <v>Rating Outlook Negative</v>
          </cell>
        </row>
        <row r="122">
          <cell r="A122">
            <v>80089069</v>
          </cell>
          <cell r="B122" t="str">
            <v>Bank of New York (The)</v>
          </cell>
          <cell r="C122" t="str">
            <v>Banks</v>
          </cell>
          <cell r="D122" t="str">
            <v>UNITED STATES</v>
          </cell>
          <cell r="E122" t="str">
            <v>Y</v>
          </cell>
          <cell r="F122" t="str">
            <v>Affirmed</v>
          </cell>
          <cell r="G122">
            <v>38196</v>
          </cell>
          <cell r="H122" t="str">
            <v>AA-</v>
          </cell>
          <cell r="I122" t="str">
            <v>Rating Outlook Stable</v>
          </cell>
        </row>
        <row r="123">
          <cell r="A123">
            <v>80089070</v>
          </cell>
          <cell r="B123" t="str">
            <v>Chase Manhattan Bank (The)</v>
          </cell>
          <cell r="C123" t="str">
            <v>Banks</v>
          </cell>
          <cell r="D123" t="str">
            <v>UNITED STATES</v>
          </cell>
          <cell r="E123" t="str">
            <v>Y</v>
          </cell>
          <cell r="F123" t="str">
            <v>Withdrawn</v>
          </cell>
          <cell r="G123">
            <v>37209</v>
          </cell>
          <cell r="H123" t="str">
            <v>NR</v>
          </cell>
          <cell r="I123" t="str">
            <v>Rating Outlook Negative</v>
          </cell>
        </row>
        <row r="124">
          <cell r="A124">
            <v>80089072</v>
          </cell>
          <cell r="B124" t="str">
            <v>Wachovia Bank, N. A.</v>
          </cell>
          <cell r="C124" t="str">
            <v>Banks</v>
          </cell>
          <cell r="D124" t="str">
            <v>UNITED STATES</v>
          </cell>
          <cell r="E124" t="str">
            <v>Y</v>
          </cell>
          <cell r="F124" t="str">
            <v>Affirmed</v>
          </cell>
          <cell r="G124">
            <v>38159</v>
          </cell>
          <cell r="H124" t="str">
            <v>A+</v>
          </cell>
          <cell r="I124" t="str">
            <v>Rating Outlook Positive</v>
          </cell>
        </row>
        <row r="125">
          <cell r="A125">
            <v>80089073</v>
          </cell>
          <cell r="B125" t="str">
            <v>Fleet National Bank</v>
          </cell>
          <cell r="C125" t="str">
            <v>Banks</v>
          </cell>
          <cell r="D125" t="str">
            <v>UNITED STATES</v>
          </cell>
          <cell r="E125" t="str">
            <v>Y</v>
          </cell>
          <cell r="F125" t="str">
            <v>Upgrade</v>
          </cell>
          <cell r="G125">
            <v>38078</v>
          </cell>
          <cell r="H125" t="str">
            <v>AA-</v>
          </cell>
          <cell r="I125" t="str">
            <v>Rating Outlook Stable</v>
          </cell>
        </row>
        <row r="126">
          <cell r="A126">
            <v>80089075</v>
          </cell>
          <cell r="B126" t="str">
            <v>Canadian Imperial Bank of Commerce</v>
          </cell>
          <cell r="C126" t="str">
            <v>Banks</v>
          </cell>
          <cell r="D126" t="str">
            <v>CANADA</v>
          </cell>
          <cell r="E126" t="str">
            <v>Y</v>
          </cell>
          <cell r="F126" t="str">
            <v>Affirmed</v>
          </cell>
          <cell r="G126">
            <v>38026</v>
          </cell>
          <cell r="H126" t="str">
            <v>AA-</v>
          </cell>
          <cell r="I126" t="str">
            <v>Rating Outlook Negative</v>
          </cell>
        </row>
        <row r="127">
          <cell r="A127">
            <v>80089076</v>
          </cell>
          <cell r="B127" t="str">
            <v>Republic National Bank of New York</v>
          </cell>
          <cell r="C127" t="str">
            <v>Banks</v>
          </cell>
          <cell r="D127" t="str">
            <v>UNITED STATES</v>
          </cell>
          <cell r="E127" t="str">
            <v>N</v>
          </cell>
          <cell r="F127" t="str">
            <v>Withdrawn</v>
          </cell>
          <cell r="G127">
            <v>36595</v>
          </cell>
          <cell r="H127" t="str">
            <v>NR</v>
          </cell>
        </row>
        <row r="128">
          <cell r="A128">
            <v>80089077</v>
          </cell>
          <cell r="B128" t="str">
            <v>CenterPoint Energy Resources Corp.</v>
          </cell>
          <cell r="C128" t="str">
            <v>Corporates</v>
          </cell>
          <cell r="D128" t="str">
            <v>UNITED STATES</v>
          </cell>
          <cell r="E128" t="str">
            <v>Y</v>
          </cell>
          <cell r="F128" t="str">
            <v>Affirmed</v>
          </cell>
          <cell r="G128">
            <v>37965</v>
          </cell>
          <cell r="H128" t="str">
            <v>BBB</v>
          </cell>
          <cell r="I128" t="str">
            <v>Rating Outlook Negative</v>
          </cell>
        </row>
        <row r="129">
          <cell r="A129">
            <v>80089078</v>
          </cell>
          <cell r="B129" t="str">
            <v>Associates First Capital Corp.</v>
          </cell>
          <cell r="C129" t="str">
            <v>Banks</v>
          </cell>
          <cell r="D129" t="str">
            <v>UNITED STATES</v>
          </cell>
          <cell r="E129" t="str">
            <v>Y</v>
          </cell>
          <cell r="F129" t="str">
            <v>Affirmed</v>
          </cell>
          <cell r="G129">
            <v>37817</v>
          </cell>
          <cell r="H129" t="str">
            <v>AA+</v>
          </cell>
          <cell r="I129" t="str">
            <v>Rating Outlook Stable</v>
          </cell>
        </row>
        <row r="130">
          <cell r="A130">
            <v>80089081</v>
          </cell>
          <cell r="B130" t="str">
            <v>R.J. Reynolds Tobacco Holdings, Inc.</v>
          </cell>
          <cell r="C130" t="str">
            <v>Bank Loans</v>
          </cell>
          <cell r="D130" t="str">
            <v>UNITED STATES</v>
          </cell>
          <cell r="E130" t="str">
            <v>Y</v>
          </cell>
          <cell r="F130" t="str">
            <v>Affirmed</v>
          </cell>
          <cell r="G130">
            <v>38161</v>
          </cell>
          <cell r="H130" t="str">
            <v>BB</v>
          </cell>
          <cell r="I130" t="str">
            <v>Rating Outlook Stable</v>
          </cell>
        </row>
        <row r="131">
          <cell r="A131">
            <v>80089086</v>
          </cell>
          <cell r="B131" t="str">
            <v>Verizon Finance Corp.</v>
          </cell>
          <cell r="C131" t="str">
            <v>Telecommunications</v>
          </cell>
          <cell r="D131" t="str">
            <v>UNITED STATES</v>
          </cell>
          <cell r="E131" t="str">
            <v>N</v>
          </cell>
          <cell r="F131" t="str">
            <v>Affirmed</v>
          </cell>
          <cell r="G131">
            <v>38198</v>
          </cell>
          <cell r="H131" t="str">
            <v>A+</v>
          </cell>
        </row>
        <row r="132">
          <cell r="A132">
            <v>80089091</v>
          </cell>
          <cell r="B132" t="str">
            <v>Fleet Bank, N.A.</v>
          </cell>
          <cell r="C132" t="str">
            <v>Banks</v>
          </cell>
          <cell r="D132" t="str">
            <v>UNITED STATES</v>
          </cell>
          <cell r="E132" t="str">
            <v>N</v>
          </cell>
          <cell r="F132" t="str">
            <v>Withdrawn</v>
          </cell>
          <cell r="G132">
            <v>37244</v>
          </cell>
          <cell r="H132" t="str">
            <v>NR</v>
          </cell>
          <cell r="I132" t="str">
            <v>Rating Outlook Stable</v>
          </cell>
        </row>
        <row r="133">
          <cell r="A133">
            <v>80089092</v>
          </cell>
          <cell r="B133" t="str">
            <v>Fleet Bank of Maine</v>
          </cell>
          <cell r="C133" t="str">
            <v>Banks</v>
          </cell>
          <cell r="D133" t="str">
            <v>UNITED STATES</v>
          </cell>
          <cell r="E133" t="str">
            <v>N</v>
          </cell>
          <cell r="F133" t="str">
            <v>Withdrawn</v>
          </cell>
          <cell r="G133">
            <v>37244</v>
          </cell>
          <cell r="H133" t="str">
            <v>NR</v>
          </cell>
          <cell r="I133" t="str">
            <v>Rating Outlook Stable</v>
          </cell>
        </row>
        <row r="134">
          <cell r="A134">
            <v>80089093</v>
          </cell>
          <cell r="B134" t="str">
            <v>Fleet Bank N.H.</v>
          </cell>
          <cell r="C134" t="str">
            <v>Banks</v>
          </cell>
          <cell r="D134" t="str">
            <v>UNITED STATES</v>
          </cell>
          <cell r="E134" t="str">
            <v>N</v>
          </cell>
          <cell r="F134" t="str">
            <v>Withdrawn</v>
          </cell>
          <cell r="G134">
            <v>37244</v>
          </cell>
          <cell r="H134" t="str">
            <v>NR</v>
          </cell>
          <cell r="I134" t="str">
            <v>Rating Outlook Stable</v>
          </cell>
        </row>
        <row r="135">
          <cell r="A135">
            <v>80089094</v>
          </cell>
          <cell r="B135" t="str">
            <v>Fleet Bank of New York</v>
          </cell>
          <cell r="C135" t="str">
            <v>Banks</v>
          </cell>
          <cell r="D135" t="str">
            <v>UNITED STATES</v>
          </cell>
          <cell r="E135" t="str">
            <v>N</v>
          </cell>
          <cell r="F135" t="str">
            <v>Withdrawn</v>
          </cell>
          <cell r="G135">
            <v>36678</v>
          </cell>
          <cell r="H135" t="str">
            <v>NR</v>
          </cell>
          <cell r="I135" t="str">
            <v>Rating Watch Off</v>
          </cell>
        </row>
        <row r="136">
          <cell r="A136">
            <v>80089095</v>
          </cell>
          <cell r="B136" t="str">
            <v>California Federal Bank, FSB</v>
          </cell>
          <cell r="C136" t="str">
            <v>Banks</v>
          </cell>
          <cell r="D136" t="str">
            <v>UNITED STATES</v>
          </cell>
          <cell r="E136" t="str">
            <v>N</v>
          </cell>
          <cell r="F136" t="str">
            <v>Withdrawn</v>
          </cell>
          <cell r="G136">
            <v>37575</v>
          </cell>
          <cell r="H136" t="str">
            <v>NR</v>
          </cell>
        </row>
        <row r="137">
          <cell r="A137">
            <v>80089096</v>
          </cell>
          <cell r="B137" t="str">
            <v>CBS Corp.</v>
          </cell>
          <cell r="C137" t="str">
            <v>Media &amp; Entertainment</v>
          </cell>
          <cell r="D137" t="str">
            <v>UNITED STATES</v>
          </cell>
          <cell r="E137" t="str">
            <v>Y</v>
          </cell>
          <cell r="F137" t="str">
            <v>Upgrade</v>
          </cell>
          <cell r="G137">
            <v>36992</v>
          </cell>
          <cell r="H137" t="str">
            <v>A-</v>
          </cell>
          <cell r="I137" t="str">
            <v>Rating Outlook Stable</v>
          </cell>
        </row>
        <row r="138">
          <cell r="A138">
            <v>80089097</v>
          </cell>
          <cell r="B138" t="str">
            <v>Sotheby's, Inc.</v>
          </cell>
          <cell r="C138" t="str">
            <v>Diversified Services</v>
          </cell>
          <cell r="D138" t="str">
            <v>UNITED STATES</v>
          </cell>
          <cell r="E138" t="str">
            <v>N</v>
          </cell>
          <cell r="F138" t="str">
            <v>Withdrawn</v>
          </cell>
          <cell r="G138">
            <v>37174</v>
          </cell>
          <cell r="H138" t="str">
            <v>NR</v>
          </cell>
          <cell r="I138" t="str">
            <v>Rating Outlook Stable</v>
          </cell>
        </row>
        <row r="139">
          <cell r="A139">
            <v>80089103</v>
          </cell>
          <cell r="B139" t="str">
            <v>Deere &amp; Co.</v>
          </cell>
          <cell r="C139" t="str">
            <v>Capital Goods</v>
          </cell>
          <cell r="D139" t="str">
            <v>UNITED STATES</v>
          </cell>
          <cell r="E139" t="str">
            <v>Y</v>
          </cell>
          <cell r="F139" t="str">
            <v>Affirmed</v>
          </cell>
          <cell r="G139">
            <v>38015</v>
          </cell>
          <cell r="H139" t="str">
            <v>A</v>
          </cell>
          <cell r="I139" t="str">
            <v>Rating Outlook Stable</v>
          </cell>
        </row>
        <row r="140">
          <cell r="A140">
            <v>80089104</v>
          </cell>
          <cell r="B140" t="str">
            <v>John Deere Capital Corp.</v>
          </cell>
          <cell r="C140" t="str">
            <v>Banks</v>
          </cell>
          <cell r="D140" t="str">
            <v>UNITED STATES</v>
          </cell>
          <cell r="E140" t="str">
            <v>Y</v>
          </cell>
          <cell r="F140" t="str">
            <v>Affirmed</v>
          </cell>
          <cell r="G140">
            <v>38016</v>
          </cell>
          <cell r="H140" t="str">
            <v>A</v>
          </cell>
          <cell r="I140" t="str">
            <v>Rating Outlook Stable</v>
          </cell>
        </row>
        <row r="141">
          <cell r="A141">
            <v>80089105</v>
          </cell>
          <cell r="B141" t="str">
            <v>Enron Corp.</v>
          </cell>
          <cell r="C141" t="str">
            <v>Corporate Finance</v>
          </cell>
          <cell r="D141" t="str">
            <v>UNITED STATES</v>
          </cell>
          <cell r="E141" t="str">
            <v>N</v>
          </cell>
          <cell r="F141" t="str">
            <v>Withdrawn</v>
          </cell>
          <cell r="G141">
            <v>38187</v>
          </cell>
          <cell r="H141" t="str">
            <v>NR</v>
          </cell>
        </row>
        <row r="142">
          <cell r="A142">
            <v>80089107</v>
          </cell>
          <cell r="B142" t="str">
            <v>MBNA America Bank, N.A.</v>
          </cell>
          <cell r="C142" t="str">
            <v>Banks</v>
          </cell>
          <cell r="D142" t="str">
            <v>UNITED STATES</v>
          </cell>
          <cell r="E142" t="str">
            <v>Y</v>
          </cell>
          <cell r="F142" t="str">
            <v>Downgrade</v>
          </cell>
          <cell r="G142">
            <v>37665</v>
          </cell>
          <cell r="H142" t="str">
            <v>BBB+</v>
          </cell>
          <cell r="I142" t="str">
            <v>Rating Outlook Stable</v>
          </cell>
        </row>
        <row r="143">
          <cell r="A143">
            <v>80089108</v>
          </cell>
          <cell r="B143" t="str">
            <v>Firstar Bank NA</v>
          </cell>
          <cell r="C143" t="str">
            <v>Banks</v>
          </cell>
          <cell r="D143" t="str">
            <v>UNITED STATES</v>
          </cell>
          <cell r="E143" t="str">
            <v>N</v>
          </cell>
          <cell r="F143" t="str">
            <v>Withdrawn</v>
          </cell>
          <cell r="G143">
            <v>37169</v>
          </cell>
          <cell r="H143" t="str">
            <v>NR</v>
          </cell>
        </row>
        <row r="144">
          <cell r="A144">
            <v>80089109</v>
          </cell>
          <cell r="B144" t="str">
            <v>Goldman Sachs Group, Inc.</v>
          </cell>
          <cell r="C144" t="str">
            <v>Banks</v>
          </cell>
          <cell r="D144" t="str">
            <v>UNITED STATES</v>
          </cell>
          <cell r="E144" t="str">
            <v>Y</v>
          </cell>
          <cell r="F144" t="str">
            <v>Affirmed</v>
          </cell>
          <cell r="G144">
            <v>37826</v>
          </cell>
          <cell r="H144" t="str">
            <v>AA-</v>
          </cell>
          <cell r="I144" t="str">
            <v>Rating Outlook Stable</v>
          </cell>
        </row>
        <row r="145">
          <cell r="A145">
            <v>80089110</v>
          </cell>
          <cell r="B145" t="str">
            <v>Western Corporate Federal Credit Union</v>
          </cell>
          <cell r="C145" t="str">
            <v>Banks</v>
          </cell>
          <cell r="D145" t="str">
            <v>UNITED STATES</v>
          </cell>
          <cell r="E145" t="str">
            <v>N</v>
          </cell>
          <cell r="F145" t="str">
            <v>Withdrawn</v>
          </cell>
          <cell r="G145">
            <v>36972</v>
          </cell>
          <cell r="H145" t="str">
            <v>NR</v>
          </cell>
        </row>
        <row r="146">
          <cell r="A146">
            <v>80089113</v>
          </cell>
          <cell r="B146" t="str">
            <v>Coca-Cola Enterprises Inc.</v>
          </cell>
          <cell r="C146" t="str">
            <v>Beverage</v>
          </cell>
          <cell r="D146" t="str">
            <v>UNITED STATES</v>
          </cell>
          <cell r="E146" t="str">
            <v>Y</v>
          </cell>
          <cell r="F146" t="str">
            <v>Downgrade</v>
          </cell>
          <cell r="G146">
            <v>37774</v>
          </cell>
          <cell r="H146" t="str">
            <v>A</v>
          </cell>
          <cell r="I146" t="str">
            <v>Rating Outlook Stable</v>
          </cell>
        </row>
        <row r="147">
          <cell r="A147">
            <v>80089116</v>
          </cell>
          <cell r="B147" t="str">
            <v>NationsBank Corp.</v>
          </cell>
          <cell r="C147" t="str">
            <v>Banks</v>
          </cell>
          <cell r="D147" t="str">
            <v>UNITED STATES</v>
          </cell>
          <cell r="E147" t="str">
            <v>Y</v>
          </cell>
          <cell r="F147" t="str">
            <v>Withdrawn</v>
          </cell>
          <cell r="G147">
            <v>36130</v>
          </cell>
          <cell r="H147" t="str">
            <v>NR</v>
          </cell>
          <cell r="I147" t="str">
            <v>Not on Rating Watch</v>
          </cell>
        </row>
        <row r="148">
          <cell r="A148">
            <v>80089117</v>
          </cell>
          <cell r="B148" t="str">
            <v>GMAC Australia (Finance) Limited</v>
          </cell>
          <cell r="C148" t="str">
            <v>Banks</v>
          </cell>
          <cell r="D148" t="str">
            <v>UNITED STATES</v>
          </cell>
          <cell r="E148" t="str">
            <v>Y</v>
          </cell>
          <cell r="F148" t="str">
            <v>Withdrawn</v>
          </cell>
          <cell r="G148">
            <v>38111</v>
          </cell>
          <cell r="H148" t="str">
            <v>NR</v>
          </cell>
        </row>
        <row r="149">
          <cell r="A149">
            <v>80089118</v>
          </cell>
          <cell r="B149" t="str">
            <v>GMAC International Finance B.V.</v>
          </cell>
          <cell r="C149" t="str">
            <v>Banks</v>
          </cell>
          <cell r="D149" t="str">
            <v>UNITED STATES</v>
          </cell>
          <cell r="E149" t="str">
            <v>Y</v>
          </cell>
          <cell r="F149" t="str">
            <v>Affirmed</v>
          </cell>
          <cell r="G149">
            <v>38111</v>
          </cell>
          <cell r="H149" t="str">
            <v>BBB+</v>
          </cell>
          <cell r="I149" t="str">
            <v>Rating Outlook Negative</v>
          </cell>
        </row>
        <row r="150">
          <cell r="A150">
            <v>80089120</v>
          </cell>
          <cell r="B150" t="str">
            <v>PNC Bank, N.A.</v>
          </cell>
          <cell r="C150" t="str">
            <v>Banks</v>
          </cell>
          <cell r="D150" t="str">
            <v>UNITED STATES</v>
          </cell>
          <cell r="E150" t="str">
            <v>Y</v>
          </cell>
          <cell r="F150" t="str">
            <v>Affirmed</v>
          </cell>
          <cell r="G150">
            <v>38225</v>
          </cell>
          <cell r="H150" t="str">
            <v>A</v>
          </cell>
          <cell r="I150" t="str">
            <v>Rating Outlook Stable</v>
          </cell>
        </row>
        <row r="151">
          <cell r="A151">
            <v>80089121</v>
          </cell>
          <cell r="B151" t="str">
            <v>Berkley (W.R.) Corp.</v>
          </cell>
          <cell r="C151" t="str">
            <v>Insurance</v>
          </cell>
          <cell r="D151" t="str">
            <v>UNITED STATES</v>
          </cell>
          <cell r="E151" t="str">
            <v>N</v>
          </cell>
          <cell r="F151" t="str">
            <v>Withdrawn</v>
          </cell>
          <cell r="G151">
            <v>36298</v>
          </cell>
          <cell r="H151" t="str">
            <v>NR</v>
          </cell>
        </row>
        <row r="152">
          <cell r="A152">
            <v>80089125</v>
          </cell>
          <cell r="B152" t="str">
            <v>NationsBank of Tennessee, N.A.</v>
          </cell>
          <cell r="C152" t="str">
            <v>Banks</v>
          </cell>
          <cell r="D152" t="str">
            <v>UNITED STATES</v>
          </cell>
          <cell r="E152" t="str">
            <v>N</v>
          </cell>
          <cell r="F152" t="str">
            <v>Withdrawn</v>
          </cell>
          <cell r="G152">
            <v>36678</v>
          </cell>
          <cell r="H152" t="str">
            <v>NR</v>
          </cell>
        </row>
        <row r="153">
          <cell r="A153">
            <v>80089126</v>
          </cell>
          <cell r="B153" t="str">
            <v>FleetBoston Financial Corp.</v>
          </cell>
          <cell r="C153" t="str">
            <v>Banks</v>
          </cell>
          <cell r="D153" t="str">
            <v>UNITED STATES</v>
          </cell>
          <cell r="E153" t="str">
            <v>Y</v>
          </cell>
          <cell r="F153" t="str">
            <v>Withdrawn</v>
          </cell>
          <cell r="G153">
            <v>38078</v>
          </cell>
          <cell r="H153" t="str">
            <v>NR</v>
          </cell>
          <cell r="I153" t="str">
            <v>Rating Outlook Stable</v>
          </cell>
        </row>
        <row r="154">
          <cell r="A154">
            <v>80089128</v>
          </cell>
          <cell r="B154" t="str">
            <v>Time Warner Inc.</v>
          </cell>
          <cell r="C154" t="str">
            <v>Media &amp; Entertainment</v>
          </cell>
          <cell r="D154" t="str">
            <v>UNITED STATES</v>
          </cell>
          <cell r="E154" t="str">
            <v>Y</v>
          </cell>
          <cell r="F154" t="str">
            <v>Affirmed</v>
          </cell>
          <cell r="G154">
            <v>38050</v>
          </cell>
          <cell r="H154" t="str">
            <v>BBB+</v>
          </cell>
          <cell r="I154" t="str">
            <v>Rating Outlook Stable</v>
          </cell>
        </row>
        <row r="155">
          <cell r="A155">
            <v>80089129</v>
          </cell>
          <cell r="B155" t="str">
            <v>Time Warner Entertainment Co., L.P.</v>
          </cell>
          <cell r="C155" t="str">
            <v>Media &amp; Entertainment</v>
          </cell>
          <cell r="D155" t="str">
            <v>UNITED STATES</v>
          </cell>
          <cell r="E155" t="str">
            <v>Y</v>
          </cell>
          <cell r="F155" t="str">
            <v>Affirmed</v>
          </cell>
          <cell r="G155">
            <v>38050</v>
          </cell>
          <cell r="H155" t="str">
            <v>BBB+</v>
          </cell>
          <cell r="I155" t="str">
            <v>Rating Outlook Stable</v>
          </cell>
        </row>
        <row r="156">
          <cell r="A156">
            <v>80089131</v>
          </cell>
          <cell r="B156" t="str">
            <v>Rogers Cablesystems Ltd.</v>
          </cell>
          <cell r="C156" t="str">
            <v>Corporates</v>
          </cell>
          <cell r="D156" t="str">
            <v>UNITED STATES</v>
          </cell>
          <cell r="E156" t="str">
            <v>N</v>
          </cell>
          <cell r="F156" t="str">
            <v>Downgrade</v>
          </cell>
          <cell r="G156">
            <v>34471</v>
          </cell>
          <cell r="H156" t="str">
            <v>BB+</v>
          </cell>
        </row>
        <row r="157">
          <cell r="A157">
            <v>80089132</v>
          </cell>
          <cell r="B157" t="str">
            <v>MBNA Corporation</v>
          </cell>
          <cell r="C157" t="str">
            <v>Banks</v>
          </cell>
          <cell r="D157" t="str">
            <v>UNITED STATES</v>
          </cell>
          <cell r="E157" t="str">
            <v>Y</v>
          </cell>
          <cell r="F157" t="str">
            <v>Downgrade</v>
          </cell>
          <cell r="G157">
            <v>37665</v>
          </cell>
          <cell r="H157" t="str">
            <v>BBB+</v>
          </cell>
          <cell r="I157" t="str">
            <v>Rating Outlook Stable</v>
          </cell>
        </row>
        <row r="158">
          <cell r="A158">
            <v>80089133</v>
          </cell>
          <cell r="B158" t="str">
            <v>GS Financial Products International, L.P.</v>
          </cell>
          <cell r="C158" t="str">
            <v>Banks</v>
          </cell>
          <cell r="D158" t="str">
            <v>UNITED STATES</v>
          </cell>
          <cell r="E158" t="str">
            <v>Y</v>
          </cell>
          <cell r="F158" t="str">
            <v>Affirmed</v>
          </cell>
          <cell r="G158">
            <v>36895</v>
          </cell>
          <cell r="H158" t="str">
            <v>AAA</v>
          </cell>
        </row>
        <row r="159">
          <cell r="A159">
            <v>80089134</v>
          </cell>
          <cell r="B159" t="str">
            <v>Fifth Third Bancorp</v>
          </cell>
          <cell r="C159" t="str">
            <v>Banks</v>
          </cell>
          <cell r="D159" t="str">
            <v>UNITED STATES</v>
          </cell>
          <cell r="E159" t="str">
            <v>Y</v>
          </cell>
          <cell r="F159" t="str">
            <v>Affirmed</v>
          </cell>
          <cell r="G159">
            <v>37707</v>
          </cell>
          <cell r="H159" t="str">
            <v>AA-</v>
          </cell>
          <cell r="I159" t="str">
            <v>Rating Outlook Stable</v>
          </cell>
        </row>
        <row r="160">
          <cell r="A160">
            <v>80089135</v>
          </cell>
          <cell r="B160" t="str">
            <v>Fifth Third Bank (Ohio)</v>
          </cell>
          <cell r="C160" t="str">
            <v>Banks</v>
          </cell>
          <cell r="D160" t="str">
            <v>UNITED STATES</v>
          </cell>
          <cell r="E160" t="str">
            <v>Y</v>
          </cell>
          <cell r="F160" t="str">
            <v>Affirmed</v>
          </cell>
          <cell r="G160">
            <v>37707</v>
          </cell>
          <cell r="H160" t="str">
            <v>AA-</v>
          </cell>
          <cell r="I160" t="str">
            <v>Rating Outlook Stable</v>
          </cell>
        </row>
        <row r="161">
          <cell r="A161">
            <v>80089136</v>
          </cell>
          <cell r="B161" t="str">
            <v>Fleet Mortgage Group, Inc.</v>
          </cell>
          <cell r="C161" t="str">
            <v>Financial Institutions</v>
          </cell>
          <cell r="D161" t="str">
            <v>UNITED STATES</v>
          </cell>
          <cell r="E161" t="str">
            <v>N</v>
          </cell>
          <cell r="F161" t="str">
            <v>Withdrawn</v>
          </cell>
          <cell r="G161">
            <v>37817</v>
          </cell>
          <cell r="H161" t="str">
            <v>NR</v>
          </cell>
        </row>
        <row r="162">
          <cell r="A162">
            <v>80089138</v>
          </cell>
          <cell r="B162" t="str">
            <v>CMS Energy Corp.</v>
          </cell>
          <cell r="C162" t="str">
            <v>Global Power</v>
          </cell>
          <cell r="D162" t="str">
            <v>UNITED STATES</v>
          </cell>
          <cell r="E162" t="str">
            <v>Y</v>
          </cell>
          <cell r="F162" t="str">
            <v>Affirmed</v>
          </cell>
          <cell r="G162">
            <v>37946</v>
          </cell>
          <cell r="H162" t="str">
            <v>B+</v>
          </cell>
          <cell r="I162" t="str">
            <v>Rating Outlook Stable</v>
          </cell>
        </row>
        <row r="163">
          <cell r="A163">
            <v>80089143</v>
          </cell>
          <cell r="B163" t="str">
            <v>Bank of Montreal</v>
          </cell>
          <cell r="C163" t="str">
            <v>Banks</v>
          </cell>
          <cell r="D163" t="str">
            <v>CANADA</v>
          </cell>
          <cell r="E163" t="str">
            <v>Y</v>
          </cell>
          <cell r="F163" t="str">
            <v>Affirmed</v>
          </cell>
          <cell r="G163">
            <v>36189</v>
          </cell>
          <cell r="H163" t="str">
            <v>AA-</v>
          </cell>
          <cell r="I163" t="str">
            <v>Rating Outlook Stable</v>
          </cell>
        </row>
        <row r="164">
          <cell r="A164">
            <v>80089144</v>
          </cell>
          <cell r="B164" t="str">
            <v>Bank of Nova Scotia</v>
          </cell>
          <cell r="C164" t="str">
            <v>Banks</v>
          </cell>
          <cell r="D164" t="str">
            <v>CANADA</v>
          </cell>
          <cell r="E164" t="str">
            <v>Y</v>
          </cell>
          <cell r="F164" t="str">
            <v>Affirmed</v>
          </cell>
          <cell r="G164">
            <v>37365</v>
          </cell>
          <cell r="H164" t="str">
            <v>AA-</v>
          </cell>
          <cell r="I164" t="str">
            <v>Rating Outlook Stable</v>
          </cell>
        </row>
        <row r="165">
          <cell r="A165">
            <v>80089146</v>
          </cell>
          <cell r="B165" t="str">
            <v>News America Holdings, Inc.</v>
          </cell>
          <cell r="C165" t="str">
            <v>Media &amp; Entertainment</v>
          </cell>
          <cell r="D165" t="str">
            <v>UNITED STATES</v>
          </cell>
          <cell r="E165" t="str">
            <v>N</v>
          </cell>
          <cell r="F165" t="str">
            <v>Affirmed</v>
          </cell>
          <cell r="G165">
            <v>35598</v>
          </cell>
          <cell r="H165" t="str">
            <v>BBB</v>
          </cell>
        </row>
        <row r="166">
          <cell r="A166">
            <v>80089147</v>
          </cell>
          <cell r="B166" t="str">
            <v>New England Education Loan Marketing Corp.</v>
          </cell>
          <cell r="C166" t="str">
            <v>Bank Loans</v>
          </cell>
          <cell r="D166" t="str">
            <v>UNITED STATES</v>
          </cell>
          <cell r="E166" t="str">
            <v>Y</v>
          </cell>
          <cell r="F166" t="str">
            <v>Upgrade</v>
          </cell>
          <cell r="G166">
            <v>36361</v>
          </cell>
          <cell r="H166" t="str">
            <v>AA</v>
          </cell>
          <cell r="I166" t="str">
            <v>Rating Watch Off</v>
          </cell>
        </row>
        <row r="167">
          <cell r="A167">
            <v>80089149</v>
          </cell>
          <cell r="B167" t="str">
            <v>Bank United FSB</v>
          </cell>
          <cell r="C167" t="str">
            <v>Banks</v>
          </cell>
          <cell r="D167" t="str">
            <v>UNITED STATES</v>
          </cell>
          <cell r="E167" t="str">
            <v>Y</v>
          </cell>
          <cell r="F167" t="str">
            <v>Withdrawn</v>
          </cell>
          <cell r="G167">
            <v>36936</v>
          </cell>
          <cell r="H167" t="str">
            <v>NR</v>
          </cell>
          <cell r="I167" t="str">
            <v>Rating Watch Off</v>
          </cell>
        </row>
        <row r="168">
          <cell r="A168">
            <v>80089150</v>
          </cell>
          <cell r="B168" t="str">
            <v>Merrill Lynch Derivative Products AG</v>
          </cell>
          <cell r="C168" t="str">
            <v>Banks</v>
          </cell>
          <cell r="D168" t="str">
            <v>UNITED STATES</v>
          </cell>
          <cell r="E168" t="str">
            <v>Y</v>
          </cell>
          <cell r="F168" t="str">
            <v>Affirmed</v>
          </cell>
          <cell r="G168">
            <v>36895</v>
          </cell>
          <cell r="H168" t="str">
            <v>AAA</v>
          </cell>
        </row>
        <row r="169">
          <cell r="A169">
            <v>80089152</v>
          </cell>
          <cell r="B169" t="str">
            <v>Sam Rayburn Municipal Power Agency (TX)</v>
          </cell>
          <cell r="C169" t="str">
            <v>Global Power</v>
          </cell>
          <cell r="D169" t="str">
            <v>UNITED STATES</v>
          </cell>
          <cell r="E169" t="str">
            <v>Y</v>
          </cell>
          <cell r="F169" t="str">
            <v>Withdrawn</v>
          </cell>
          <cell r="G169">
            <v>36083</v>
          </cell>
          <cell r="H169" t="str">
            <v>NR</v>
          </cell>
        </row>
        <row r="170">
          <cell r="A170">
            <v>80089154</v>
          </cell>
          <cell r="B170" t="str">
            <v>Morgan Stanley</v>
          </cell>
          <cell r="C170" t="str">
            <v>Banks</v>
          </cell>
          <cell r="D170" t="str">
            <v>UNITED STATES</v>
          </cell>
          <cell r="E170" t="str">
            <v>Y</v>
          </cell>
          <cell r="F170" t="str">
            <v>Downgrade</v>
          </cell>
          <cell r="G170">
            <v>37393</v>
          </cell>
          <cell r="H170" t="str">
            <v>AA-</v>
          </cell>
          <cell r="I170" t="str">
            <v>Rating Outlook Stable</v>
          </cell>
        </row>
        <row r="171">
          <cell r="A171">
            <v>80089155</v>
          </cell>
          <cell r="B171" t="str">
            <v>Salomon Swapco, Inc</v>
          </cell>
          <cell r="C171" t="str">
            <v>Banks</v>
          </cell>
          <cell r="D171" t="str">
            <v>UNITED STATES</v>
          </cell>
          <cell r="E171" t="str">
            <v>Y</v>
          </cell>
          <cell r="F171" t="str">
            <v>Affirmed</v>
          </cell>
          <cell r="G171">
            <v>36895</v>
          </cell>
          <cell r="H171" t="str">
            <v>AAA</v>
          </cell>
        </row>
        <row r="172">
          <cell r="A172">
            <v>80089156</v>
          </cell>
          <cell r="B172" t="str">
            <v>Provident Bank (The)</v>
          </cell>
          <cell r="C172" t="str">
            <v>Banks</v>
          </cell>
          <cell r="D172" t="str">
            <v>UNITED STATES</v>
          </cell>
          <cell r="E172" t="str">
            <v>Y</v>
          </cell>
          <cell r="F172" t="str">
            <v>Upgrade</v>
          </cell>
          <cell r="G172">
            <v>38169</v>
          </cell>
          <cell r="H172" t="str">
            <v>AA-</v>
          </cell>
          <cell r="I172" t="str">
            <v>Rating Outlook Stable</v>
          </cell>
        </row>
        <row r="173">
          <cell r="A173">
            <v>80089157</v>
          </cell>
          <cell r="B173" t="str">
            <v>Viacom International Inc.</v>
          </cell>
          <cell r="C173" t="str">
            <v>Media &amp; Entertainment</v>
          </cell>
          <cell r="D173" t="str">
            <v>UNITED STATES</v>
          </cell>
          <cell r="E173" t="str">
            <v>Y</v>
          </cell>
          <cell r="F173" t="str">
            <v>Upgrade</v>
          </cell>
          <cell r="G173">
            <v>36992</v>
          </cell>
          <cell r="H173" t="str">
            <v>A-</v>
          </cell>
          <cell r="I173" t="str">
            <v>Rating Outlook Stable</v>
          </cell>
        </row>
        <row r="174">
          <cell r="A174">
            <v>80089158</v>
          </cell>
          <cell r="B174" t="str">
            <v>Freddie Mac</v>
          </cell>
          <cell r="C174" t="str">
            <v>Financial Institutions</v>
          </cell>
          <cell r="D174" t="str">
            <v>UNITED STATES</v>
          </cell>
          <cell r="E174" t="str">
            <v>Y</v>
          </cell>
          <cell r="F174" t="str">
            <v>Affirmed</v>
          </cell>
          <cell r="G174">
            <v>38168</v>
          </cell>
          <cell r="H174" t="str">
            <v>AAA</v>
          </cell>
          <cell r="I174" t="str">
            <v>Rating Outlook Stable</v>
          </cell>
        </row>
        <row r="175">
          <cell r="A175">
            <v>80089159</v>
          </cell>
          <cell r="B175" t="str">
            <v>Fannie Mae</v>
          </cell>
          <cell r="C175" t="str">
            <v>Financial Institutions</v>
          </cell>
          <cell r="D175" t="str">
            <v>UNITED STATES</v>
          </cell>
          <cell r="E175" t="str">
            <v>Y</v>
          </cell>
          <cell r="F175" t="str">
            <v>Affirmed</v>
          </cell>
          <cell r="G175">
            <v>38259</v>
          </cell>
          <cell r="H175" t="str">
            <v>AAA</v>
          </cell>
          <cell r="I175" t="str">
            <v>Rating Outlook Stable</v>
          </cell>
        </row>
        <row r="176">
          <cell r="A176">
            <v>80089160</v>
          </cell>
          <cell r="B176" t="str">
            <v>WorldCom, Inc.</v>
          </cell>
          <cell r="C176" t="str">
            <v>Telecommunications</v>
          </cell>
          <cell r="D176" t="str">
            <v>UNITED STATES</v>
          </cell>
          <cell r="E176" t="str">
            <v>N</v>
          </cell>
          <cell r="F176" t="str">
            <v>Withdrawn</v>
          </cell>
          <cell r="G176">
            <v>38113</v>
          </cell>
          <cell r="H176" t="str">
            <v>NR</v>
          </cell>
        </row>
        <row r="177">
          <cell r="A177">
            <v>80089163</v>
          </cell>
          <cell r="B177" t="str">
            <v>Avco Financial Services, Inc.</v>
          </cell>
          <cell r="C177" t="str">
            <v>Banks</v>
          </cell>
          <cell r="D177" t="str">
            <v>UNITED STATES</v>
          </cell>
          <cell r="E177" t="str">
            <v>Y</v>
          </cell>
          <cell r="F177" t="str">
            <v>Affirmed</v>
          </cell>
          <cell r="G177">
            <v>37817</v>
          </cell>
          <cell r="H177" t="str">
            <v>AA+</v>
          </cell>
          <cell r="I177" t="str">
            <v>Rating Outlook Stable</v>
          </cell>
        </row>
        <row r="178">
          <cell r="A178">
            <v>80089167</v>
          </cell>
          <cell r="B178" t="str">
            <v>Citigroup Global Markets Holdings Inc.</v>
          </cell>
          <cell r="C178" t="str">
            <v>Banks</v>
          </cell>
          <cell r="D178" t="str">
            <v>UNITED STATES</v>
          </cell>
          <cell r="E178" t="str">
            <v>Y</v>
          </cell>
          <cell r="F178" t="str">
            <v>Affirmed</v>
          </cell>
          <cell r="G178">
            <v>38117</v>
          </cell>
          <cell r="H178" t="str">
            <v>AA+</v>
          </cell>
          <cell r="I178" t="str">
            <v>Rating Outlook Stable</v>
          </cell>
        </row>
        <row r="179">
          <cell r="A179">
            <v>80089169</v>
          </cell>
          <cell r="B179" t="str">
            <v>Williams Companies, Inc.</v>
          </cell>
          <cell r="C179" t="str">
            <v>Corporates</v>
          </cell>
          <cell r="D179" t="str">
            <v>UNITED STATES</v>
          </cell>
          <cell r="E179" t="str">
            <v>Y</v>
          </cell>
          <cell r="F179" t="str">
            <v>Affirmed</v>
          </cell>
          <cell r="G179">
            <v>37908</v>
          </cell>
          <cell r="H179" t="str">
            <v>B+</v>
          </cell>
          <cell r="I179" t="str">
            <v>Rating Outlook Positive</v>
          </cell>
        </row>
        <row r="180">
          <cell r="A180">
            <v>80089172</v>
          </cell>
          <cell r="B180" t="str">
            <v>Toronto-Dominion Bank</v>
          </cell>
          <cell r="C180" t="str">
            <v>Banks</v>
          </cell>
          <cell r="D180" t="str">
            <v>CANADA</v>
          </cell>
          <cell r="E180" t="str">
            <v>Y</v>
          </cell>
          <cell r="F180" t="str">
            <v>Affirmed</v>
          </cell>
          <cell r="G180">
            <v>38225</v>
          </cell>
          <cell r="H180" t="str">
            <v>AA-</v>
          </cell>
          <cell r="I180" t="str">
            <v>Rating Outlook Stable</v>
          </cell>
        </row>
        <row r="181">
          <cell r="A181">
            <v>80089173</v>
          </cell>
          <cell r="B181" t="str">
            <v>GS Financial Products U.S., L.P.</v>
          </cell>
          <cell r="C181" t="str">
            <v>Banks</v>
          </cell>
          <cell r="D181" t="str">
            <v>UNITED STATES</v>
          </cell>
          <cell r="E181" t="str">
            <v>N</v>
          </cell>
          <cell r="F181" t="str">
            <v>Withdrawn</v>
          </cell>
          <cell r="G181">
            <v>37557</v>
          </cell>
          <cell r="H181" t="str">
            <v>NR</v>
          </cell>
        </row>
        <row r="182">
          <cell r="A182">
            <v>80089174</v>
          </cell>
          <cell r="B182" t="str">
            <v>Electronic Data Systems Corp. (EDS)</v>
          </cell>
          <cell r="C182" t="str">
            <v>Corporates</v>
          </cell>
          <cell r="D182" t="str">
            <v>UNITED STATES</v>
          </cell>
          <cell r="E182" t="str">
            <v>Y</v>
          </cell>
          <cell r="F182" t="str">
            <v>Affirmed</v>
          </cell>
          <cell r="G182">
            <v>38183</v>
          </cell>
          <cell r="H182" t="str">
            <v>BBB-</v>
          </cell>
          <cell r="I182" t="str">
            <v>Rating Outlook Stable</v>
          </cell>
        </row>
        <row r="183">
          <cell r="A183">
            <v>80089175</v>
          </cell>
          <cell r="B183" t="str">
            <v>Sprint Capital Corp.</v>
          </cell>
          <cell r="C183" t="str">
            <v>Corporates</v>
          </cell>
          <cell r="D183" t="str">
            <v>UNITED STATES</v>
          </cell>
          <cell r="E183" t="str">
            <v>Y</v>
          </cell>
          <cell r="F183" t="str">
            <v>Affirmed</v>
          </cell>
          <cell r="G183">
            <v>38057</v>
          </cell>
          <cell r="H183" t="str">
            <v>BBB</v>
          </cell>
          <cell r="I183" t="str">
            <v>Rating Outlook Stable</v>
          </cell>
        </row>
        <row r="184">
          <cell r="A184">
            <v>80089176</v>
          </cell>
          <cell r="B184" t="str">
            <v>ITT Industries, Inc.</v>
          </cell>
          <cell r="C184" t="str">
            <v>Diversified Manufacturing</v>
          </cell>
          <cell r="D184" t="str">
            <v>UNITED STATES</v>
          </cell>
          <cell r="E184" t="str">
            <v>Y</v>
          </cell>
          <cell r="F184" t="str">
            <v>Affirmed</v>
          </cell>
          <cell r="G184">
            <v>38026</v>
          </cell>
          <cell r="H184" t="str">
            <v>A-</v>
          </cell>
          <cell r="I184" t="str">
            <v>Rating Outlook Stable</v>
          </cell>
        </row>
        <row r="185">
          <cell r="A185">
            <v>80089177</v>
          </cell>
          <cell r="B185" t="str">
            <v>U.S. Central Credit Union</v>
          </cell>
          <cell r="C185" t="str">
            <v>Financial Institutions</v>
          </cell>
          <cell r="D185" t="str">
            <v>UNITED STATES</v>
          </cell>
          <cell r="E185" t="str">
            <v>Y</v>
          </cell>
          <cell r="F185" t="str">
            <v>Revision Rating</v>
          </cell>
          <cell r="G185">
            <v>36861</v>
          </cell>
          <cell r="H185" t="str">
            <v>AAA</v>
          </cell>
          <cell r="I185" t="str">
            <v>Rating Outlook Stable</v>
          </cell>
        </row>
        <row r="186">
          <cell r="A186">
            <v>80089178</v>
          </cell>
          <cell r="B186" t="str">
            <v>Advanta National Bank</v>
          </cell>
          <cell r="C186" t="str">
            <v>Banks</v>
          </cell>
          <cell r="D186" t="str">
            <v>UNITED STATES</v>
          </cell>
          <cell r="E186" t="str">
            <v>N</v>
          </cell>
          <cell r="F186" t="str">
            <v>Affirmed</v>
          </cell>
          <cell r="G186">
            <v>38189</v>
          </cell>
          <cell r="H186" t="str">
            <v>B+</v>
          </cell>
        </row>
        <row r="187">
          <cell r="A187">
            <v>80089180</v>
          </cell>
          <cell r="B187" t="str">
            <v>Cox Enterprises, Inc.</v>
          </cell>
          <cell r="C187" t="str">
            <v>Media &amp; Entertainment</v>
          </cell>
          <cell r="D187" t="str">
            <v>UNITED STATES</v>
          </cell>
          <cell r="E187" t="str">
            <v>Y</v>
          </cell>
          <cell r="F187" t="str">
            <v>Rating Watch On</v>
          </cell>
          <cell r="G187">
            <v>38201</v>
          </cell>
          <cell r="H187" t="str">
            <v>BBB</v>
          </cell>
          <cell r="I187" t="str">
            <v>Rating Watch Negative</v>
          </cell>
        </row>
        <row r="188">
          <cell r="A188">
            <v>80089181</v>
          </cell>
          <cell r="B188" t="str">
            <v>International Business Machines Corp. (IBM)</v>
          </cell>
          <cell r="C188" t="str">
            <v>Corporates</v>
          </cell>
          <cell r="D188" t="str">
            <v>UNITED STATES</v>
          </cell>
          <cell r="E188" t="str">
            <v>Y</v>
          </cell>
          <cell r="F188" t="str">
            <v>Affirmed</v>
          </cell>
          <cell r="G188">
            <v>38152</v>
          </cell>
          <cell r="H188" t="str">
            <v>AA-</v>
          </cell>
          <cell r="I188" t="str">
            <v>Rating Outlook Stable</v>
          </cell>
        </row>
        <row r="189">
          <cell r="A189">
            <v>80089182</v>
          </cell>
          <cell r="B189" t="str">
            <v>IBM Credit Corp.</v>
          </cell>
          <cell r="C189" t="str">
            <v>Banks</v>
          </cell>
          <cell r="D189" t="str">
            <v>UNITED STATES</v>
          </cell>
          <cell r="E189" t="str">
            <v>N</v>
          </cell>
          <cell r="F189" t="str">
            <v>Withdrawn</v>
          </cell>
          <cell r="G189">
            <v>38152</v>
          </cell>
          <cell r="H189" t="str">
            <v>NR</v>
          </cell>
        </row>
        <row r="190">
          <cell r="A190">
            <v>80089183</v>
          </cell>
          <cell r="B190" t="str">
            <v>IBM International Finance N.V.</v>
          </cell>
          <cell r="C190" t="str">
            <v>Banks</v>
          </cell>
          <cell r="D190" t="str">
            <v>UNITED STATES</v>
          </cell>
          <cell r="E190" t="str">
            <v>Y</v>
          </cell>
          <cell r="F190" t="str">
            <v>Affirmed</v>
          </cell>
          <cell r="G190">
            <v>38152</v>
          </cell>
          <cell r="H190" t="str">
            <v>AA-</v>
          </cell>
          <cell r="I190" t="str">
            <v>Rating Outlook Stable</v>
          </cell>
        </row>
        <row r="191">
          <cell r="A191">
            <v>80089185</v>
          </cell>
          <cell r="B191" t="str">
            <v>American Residential Mortgage Corp.</v>
          </cell>
          <cell r="C191" t="str">
            <v>Financial Institutions</v>
          </cell>
          <cell r="D191" t="str">
            <v>UNITED STATES</v>
          </cell>
          <cell r="E191" t="str">
            <v>N</v>
          </cell>
          <cell r="F191" t="str">
            <v>Withdrawn</v>
          </cell>
          <cell r="G191">
            <v>37393</v>
          </cell>
          <cell r="H191" t="str">
            <v>NR</v>
          </cell>
          <cell r="I191" t="str">
            <v>Not on Rating Watch</v>
          </cell>
        </row>
        <row r="192">
          <cell r="A192">
            <v>80089186</v>
          </cell>
          <cell r="B192" t="str">
            <v>Jones Intercable, Inc.</v>
          </cell>
          <cell r="C192" t="str">
            <v>Media &amp; Entertainment</v>
          </cell>
          <cell r="D192" t="str">
            <v>UNITED STATES</v>
          </cell>
          <cell r="E192" t="str">
            <v>N</v>
          </cell>
          <cell r="F192" t="str">
            <v>Affirmed</v>
          </cell>
          <cell r="G192">
            <v>35507</v>
          </cell>
          <cell r="H192" t="str">
            <v>BB</v>
          </cell>
        </row>
        <row r="193">
          <cell r="A193">
            <v>80089187</v>
          </cell>
          <cell r="B193" t="str">
            <v>Household Bank International Netherlands B.V.</v>
          </cell>
          <cell r="C193" t="str">
            <v>Banks</v>
          </cell>
          <cell r="D193" t="str">
            <v>NETHERLANDS</v>
          </cell>
          <cell r="E193" t="str">
            <v>Y</v>
          </cell>
          <cell r="F193" t="str">
            <v>Upgrade</v>
          </cell>
          <cell r="G193">
            <v>38215</v>
          </cell>
          <cell r="H193" t="str">
            <v>A+</v>
          </cell>
          <cell r="I193" t="str">
            <v>Rating Outlook Positive</v>
          </cell>
        </row>
        <row r="194">
          <cell r="A194">
            <v>80089188</v>
          </cell>
          <cell r="B194" t="str">
            <v>Heller Financial, Inc.</v>
          </cell>
          <cell r="C194" t="str">
            <v>Commercial Finance Companies</v>
          </cell>
          <cell r="D194" t="str">
            <v>UNITED STATES</v>
          </cell>
          <cell r="E194" t="str">
            <v>N</v>
          </cell>
          <cell r="F194" t="str">
            <v>Withdrawn</v>
          </cell>
          <cell r="G194">
            <v>37201</v>
          </cell>
          <cell r="H194" t="str">
            <v>NR</v>
          </cell>
          <cell r="I194" t="str">
            <v>Rating Watch Positive</v>
          </cell>
        </row>
        <row r="195">
          <cell r="A195">
            <v>80089189</v>
          </cell>
          <cell r="B195" t="str">
            <v>Advanta Corporation</v>
          </cell>
          <cell r="C195" t="str">
            <v>Banks</v>
          </cell>
          <cell r="D195" t="str">
            <v>UNITED STATES</v>
          </cell>
          <cell r="E195" t="str">
            <v>Y</v>
          </cell>
          <cell r="F195" t="str">
            <v>Affirmed</v>
          </cell>
          <cell r="G195">
            <v>38189</v>
          </cell>
          <cell r="H195" t="str">
            <v>B+</v>
          </cell>
          <cell r="I195" t="str">
            <v>Rating Outlook Positive</v>
          </cell>
        </row>
        <row r="196">
          <cell r="A196">
            <v>80089190</v>
          </cell>
          <cell r="B196" t="str">
            <v>Methanex Corp.</v>
          </cell>
          <cell r="C196" t="str">
            <v>Corporates</v>
          </cell>
          <cell r="D196" t="str">
            <v>CANADA</v>
          </cell>
          <cell r="E196" t="str">
            <v>Y</v>
          </cell>
          <cell r="F196" t="str">
            <v>Affirmed</v>
          </cell>
          <cell r="G196">
            <v>38160</v>
          </cell>
          <cell r="H196" t="str">
            <v>BBB</v>
          </cell>
          <cell r="I196" t="str">
            <v>Rating Outlook Stable</v>
          </cell>
        </row>
        <row r="197">
          <cell r="A197">
            <v>80089192</v>
          </cell>
          <cell r="B197" t="str">
            <v>Wells Fargo Bank Minnesota, N.A.</v>
          </cell>
          <cell r="C197" t="str">
            <v>Banks</v>
          </cell>
          <cell r="D197" t="str">
            <v>UNITED STATES</v>
          </cell>
          <cell r="E197" t="str">
            <v>N</v>
          </cell>
          <cell r="F197" t="str">
            <v>Withdrawn</v>
          </cell>
          <cell r="G197">
            <v>38041</v>
          </cell>
          <cell r="H197" t="str">
            <v>NR</v>
          </cell>
        </row>
        <row r="198">
          <cell r="A198">
            <v>80089193</v>
          </cell>
          <cell r="B198" t="str">
            <v>Paribas Derives Garantis</v>
          </cell>
          <cell r="C198" t="str">
            <v>Banks</v>
          </cell>
          <cell r="D198" t="str">
            <v>FRANCE</v>
          </cell>
          <cell r="E198" t="str">
            <v>Y</v>
          </cell>
          <cell r="F198" t="str">
            <v>Affirmed</v>
          </cell>
          <cell r="G198">
            <v>37271</v>
          </cell>
          <cell r="H198" t="str">
            <v>AAA</v>
          </cell>
        </row>
        <row r="199">
          <cell r="A199">
            <v>80089196</v>
          </cell>
          <cell r="B199" t="str">
            <v>Wells Fargo Financial, Inc.</v>
          </cell>
          <cell r="C199" t="str">
            <v>Banks</v>
          </cell>
          <cell r="D199" t="str">
            <v>UNITED STATES</v>
          </cell>
          <cell r="E199" t="str">
            <v>Y</v>
          </cell>
          <cell r="F199" t="str">
            <v>Affirmed</v>
          </cell>
          <cell r="G199">
            <v>37658</v>
          </cell>
          <cell r="H199" t="str">
            <v>AA</v>
          </cell>
          <cell r="I199" t="str">
            <v>Rating Outlook Stable</v>
          </cell>
        </row>
        <row r="200">
          <cell r="A200">
            <v>80089198</v>
          </cell>
          <cell r="B200" t="str">
            <v>Equitable Companies Inc.</v>
          </cell>
          <cell r="C200" t="str">
            <v>Life Insurers</v>
          </cell>
          <cell r="D200" t="str">
            <v>UNITED STATES</v>
          </cell>
          <cell r="E200" t="str">
            <v>N</v>
          </cell>
          <cell r="F200" t="str">
            <v>New Rating</v>
          </cell>
          <cell r="G200">
            <v>35038</v>
          </cell>
          <cell r="H200" t="str">
            <v>A+</v>
          </cell>
        </row>
        <row r="201">
          <cell r="A201">
            <v>80089199</v>
          </cell>
          <cell r="B201" t="str">
            <v>Firstar Bank Missouri, N.A.</v>
          </cell>
          <cell r="C201" t="str">
            <v>Banks</v>
          </cell>
          <cell r="D201" t="str">
            <v>UNITED STATES</v>
          </cell>
          <cell r="E201" t="str">
            <v>N</v>
          </cell>
          <cell r="F201" t="str">
            <v>Revision Rating</v>
          </cell>
          <cell r="G201">
            <v>36861</v>
          </cell>
          <cell r="H201" t="str">
            <v>A+</v>
          </cell>
          <cell r="I201" t="str">
            <v>Rating Outlook Positive</v>
          </cell>
        </row>
        <row r="202">
          <cell r="A202">
            <v>80089204</v>
          </cell>
          <cell r="B202" t="str">
            <v>Forecast Group, L.P.</v>
          </cell>
          <cell r="C202" t="str">
            <v>Natural Resources</v>
          </cell>
          <cell r="D202" t="str">
            <v>UNITED STATES</v>
          </cell>
          <cell r="E202" t="str">
            <v>N</v>
          </cell>
          <cell r="F202" t="str">
            <v>Withdrawn</v>
          </cell>
          <cell r="G202">
            <v>36938</v>
          </cell>
          <cell r="H202" t="str">
            <v>NR</v>
          </cell>
        </row>
        <row r="203">
          <cell r="A203">
            <v>80089205</v>
          </cell>
          <cell r="B203" t="str">
            <v>ORIX Financial Services, Inc.</v>
          </cell>
          <cell r="C203" t="str">
            <v>Banks</v>
          </cell>
          <cell r="D203" t="str">
            <v>UNITED STATES</v>
          </cell>
          <cell r="E203" t="str">
            <v>N</v>
          </cell>
          <cell r="F203" t="str">
            <v>Withdrawn</v>
          </cell>
          <cell r="G203">
            <v>37943</v>
          </cell>
          <cell r="H203" t="str">
            <v>NR</v>
          </cell>
        </row>
        <row r="204">
          <cell r="A204">
            <v>80089206</v>
          </cell>
          <cell r="B204" t="str">
            <v>Conseco Finance Corp.</v>
          </cell>
          <cell r="C204" t="str">
            <v>Banks</v>
          </cell>
          <cell r="D204" t="str">
            <v>UNITED STATES</v>
          </cell>
          <cell r="E204" t="str">
            <v>N</v>
          </cell>
          <cell r="F204" t="str">
            <v>Downgrade</v>
          </cell>
          <cell r="G204">
            <v>37594</v>
          </cell>
          <cell r="H204" t="str">
            <v>D</v>
          </cell>
        </row>
        <row r="205">
          <cell r="A205">
            <v>80089207</v>
          </cell>
          <cell r="B205" t="str">
            <v>Bank One, N.A. (Chicago)</v>
          </cell>
          <cell r="C205" t="str">
            <v>Banks</v>
          </cell>
          <cell r="D205" t="str">
            <v>UNITED STATES</v>
          </cell>
          <cell r="E205" t="str">
            <v>Y</v>
          </cell>
          <cell r="F205" t="str">
            <v>Affirmed</v>
          </cell>
          <cell r="G205">
            <v>38169</v>
          </cell>
          <cell r="H205" t="str">
            <v>A+</v>
          </cell>
          <cell r="I205" t="str">
            <v>Rating Outlook Positive</v>
          </cell>
        </row>
        <row r="206">
          <cell r="A206">
            <v>80089208</v>
          </cell>
          <cell r="B206" t="str">
            <v>FCNBD Capital I</v>
          </cell>
          <cell r="C206" t="str">
            <v>Banks</v>
          </cell>
          <cell r="D206" t="str">
            <v>UNITED STATES</v>
          </cell>
          <cell r="E206" t="str">
            <v>N</v>
          </cell>
          <cell r="F206" t="str">
            <v>Withdrawn</v>
          </cell>
          <cell r="G206">
            <v>36078</v>
          </cell>
          <cell r="H206" t="str">
            <v>NR</v>
          </cell>
        </row>
        <row r="207">
          <cell r="A207">
            <v>80089209</v>
          </cell>
          <cell r="B207" t="str">
            <v>American National Bank &amp; Trust Company</v>
          </cell>
          <cell r="C207" t="str">
            <v>Banks</v>
          </cell>
          <cell r="D207" t="str">
            <v>UNITED STATES</v>
          </cell>
          <cell r="E207" t="str">
            <v>N</v>
          </cell>
          <cell r="F207" t="str">
            <v>Withdrawn</v>
          </cell>
          <cell r="G207">
            <v>37813</v>
          </cell>
          <cell r="H207" t="str">
            <v>NR</v>
          </cell>
        </row>
        <row r="208">
          <cell r="A208">
            <v>80089210</v>
          </cell>
          <cell r="B208" t="str">
            <v>FCC National Bank</v>
          </cell>
          <cell r="C208" t="str">
            <v>Banks</v>
          </cell>
          <cell r="D208" t="str">
            <v>UNITED STATES</v>
          </cell>
          <cell r="E208" t="str">
            <v>N</v>
          </cell>
          <cell r="F208" t="str">
            <v>Withdrawn</v>
          </cell>
          <cell r="G208">
            <v>36861</v>
          </cell>
          <cell r="H208" t="str">
            <v>NR</v>
          </cell>
        </row>
        <row r="209">
          <cell r="A209">
            <v>80089211</v>
          </cell>
          <cell r="B209" t="str">
            <v>Fifth Third Bank of Northwestern Ohio, N.A. (Inactive....merged)</v>
          </cell>
          <cell r="C209" t="str">
            <v>Banks</v>
          </cell>
          <cell r="D209" t="str">
            <v>UNITED STATES</v>
          </cell>
          <cell r="E209" t="str">
            <v>N</v>
          </cell>
          <cell r="F209" t="str">
            <v>Affirmed</v>
          </cell>
          <cell r="G209">
            <v>36851</v>
          </cell>
          <cell r="H209" t="str">
            <v>AA-</v>
          </cell>
          <cell r="I209" t="str">
            <v>Rating Outlook Stable</v>
          </cell>
        </row>
        <row r="210">
          <cell r="A210">
            <v>80089212</v>
          </cell>
          <cell r="B210" t="str">
            <v>Lehman Brothers Holdings Inc.</v>
          </cell>
          <cell r="C210" t="str">
            <v>Banks</v>
          </cell>
          <cell r="D210" t="str">
            <v>UNITED STATES</v>
          </cell>
          <cell r="E210" t="str">
            <v>Y</v>
          </cell>
          <cell r="F210" t="str">
            <v>Affirmed</v>
          </cell>
          <cell r="G210">
            <v>37824</v>
          </cell>
          <cell r="H210" t="str">
            <v>A+</v>
          </cell>
          <cell r="I210" t="str">
            <v>Rating Outlook Stable</v>
          </cell>
        </row>
        <row r="211">
          <cell r="A211">
            <v>80089214</v>
          </cell>
          <cell r="B211" t="str">
            <v>Viacom Inc.</v>
          </cell>
          <cell r="C211" t="str">
            <v>Media &amp; Entertainment</v>
          </cell>
          <cell r="D211" t="str">
            <v>UNITED STATES</v>
          </cell>
          <cell r="E211" t="str">
            <v>Y</v>
          </cell>
          <cell r="F211" t="str">
            <v>Affirmed</v>
          </cell>
          <cell r="G211">
            <v>37022</v>
          </cell>
          <cell r="H211" t="str">
            <v>A-</v>
          </cell>
          <cell r="I211" t="str">
            <v>Rating Outlook Stable</v>
          </cell>
        </row>
        <row r="212">
          <cell r="A212">
            <v>80089215</v>
          </cell>
          <cell r="B212" t="str">
            <v>HRPT Properties Trust</v>
          </cell>
          <cell r="C212" t="str">
            <v>Real Estate Investment Trusts</v>
          </cell>
          <cell r="D212" t="str">
            <v>UNITED STATES</v>
          </cell>
          <cell r="E212" t="str">
            <v>Y</v>
          </cell>
          <cell r="F212" t="str">
            <v>Affirmed</v>
          </cell>
          <cell r="G212">
            <v>37648</v>
          </cell>
          <cell r="H212" t="str">
            <v>BBB</v>
          </cell>
          <cell r="I212" t="str">
            <v>Rating Outlook Stable</v>
          </cell>
        </row>
        <row r="213">
          <cell r="A213">
            <v>80089216</v>
          </cell>
          <cell r="B213" t="str">
            <v>Sears DC Corp.</v>
          </cell>
          <cell r="C213" t="str">
            <v>General Retailing</v>
          </cell>
          <cell r="D213" t="str">
            <v>UNITED STATES</v>
          </cell>
          <cell r="E213" t="str">
            <v>Y</v>
          </cell>
          <cell r="F213" t="str">
            <v>Affirmed</v>
          </cell>
          <cell r="G213">
            <v>37817</v>
          </cell>
          <cell r="H213" t="str">
            <v>BBB+</v>
          </cell>
          <cell r="I213" t="str">
            <v>Rating Outlook Negative</v>
          </cell>
        </row>
        <row r="214">
          <cell r="A214">
            <v>80089217</v>
          </cell>
          <cell r="B214" t="str">
            <v>Paramount Communications Inc.</v>
          </cell>
          <cell r="C214" t="str">
            <v>Media &amp; Entertainment</v>
          </cell>
          <cell r="D214" t="str">
            <v>UNITED STATES</v>
          </cell>
          <cell r="E214" t="str">
            <v>Y</v>
          </cell>
          <cell r="F214" t="str">
            <v>New Rating</v>
          </cell>
          <cell r="G214">
            <v>36180</v>
          </cell>
          <cell r="H214" t="str">
            <v>BBB-</v>
          </cell>
        </row>
        <row r="215">
          <cell r="A215">
            <v>80089218</v>
          </cell>
          <cell r="B215" t="str">
            <v>John Deere Credit, Inc.</v>
          </cell>
          <cell r="C215" t="str">
            <v>Banks</v>
          </cell>
          <cell r="D215" t="str">
            <v>UNITED STATES</v>
          </cell>
          <cell r="E215" t="str">
            <v>Y</v>
          </cell>
          <cell r="F215" t="str">
            <v>Affirmed</v>
          </cell>
          <cell r="G215">
            <v>38016</v>
          </cell>
          <cell r="H215" t="str">
            <v>A</v>
          </cell>
          <cell r="I215" t="str">
            <v>Rating Outlook Stable</v>
          </cell>
        </row>
        <row r="216">
          <cell r="A216">
            <v>80089219</v>
          </cell>
          <cell r="B216" t="str">
            <v>John Deere Ltd.</v>
          </cell>
          <cell r="C216" t="str">
            <v>Financial Institutions</v>
          </cell>
          <cell r="D216" t="str">
            <v>UNITED STATES</v>
          </cell>
          <cell r="E216" t="str">
            <v>N</v>
          </cell>
          <cell r="F216" t="str">
            <v>Affirmed</v>
          </cell>
          <cell r="G216">
            <v>37827</v>
          </cell>
          <cell r="H216" t="str">
            <v>A</v>
          </cell>
          <cell r="I216" t="str">
            <v>Rating Outlook Negative</v>
          </cell>
        </row>
        <row r="217">
          <cell r="A217">
            <v>80089220</v>
          </cell>
          <cell r="B217" t="str">
            <v>Royal Bank of Canada</v>
          </cell>
          <cell r="C217" t="str">
            <v>Banks</v>
          </cell>
          <cell r="D217" t="str">
            <v>CANADA</v>
          </cell>
          <cell r="E217" t="str">
            <v>Y</v>
          </cell>
          <cell r="F217" t="str">
            <v>Rating Watch On</v>
          </cell>
          <cell r="G217">
            <v>38244</v>
          </cell>
          <cell r="H217" t="str">
            <v>AA</v>
          </cell>
          <cell r="I217" t="str">
            <v>Rating Watch Negative</v>
          </cell>
        </row>
        <row r="218">
          <cell r="A218">
            <v>80089223</v>
          </cell>
          <cell r="B218" t="str">
            <v>Comcast Cable Holdings, LLC (formerly AT&amp;T Broadband LLC)</v>
          </cell>
          <cell r="C218" t="str">
            <v>Telecommunications</v>
          </cell>
          <cell r="D218" t="str">
            <v>UNITED STATES</v>
          </cell>
          <cell r="E218" t="str">
            <v>Y</v>
          </cell>
          <cell r="F218" t="str">
            <v>Affirmed</v>
          </cell>
          <cell r="G218">
            <v>38125</v>
          </cell>
          <cell r="H218" t="str">
            <v>BBB</v>
          </cell>
          <cell r="I218" t="str">
            <v>Rating Outlook Positive</v>
          </cell>
        </row>
        <row r="219">
          <cell r="A219">
            <v>80089224</v>
          </cell>
          <cell r="B219" t="str">
            <v>Harsco Corporation</v>
          </cell>
          <cell r="C219" t="str">
            <v>Diversified Manufacturing</v>
          </cell>
          <cell r="D219" t="str">
            <v>UNITED STATES</v>
          </cell>
          <cell r="E219" t="str">
            <v>Y</v>
          </cell>
          <cell r="F219" t="str">
            <v>Affirmed</v>
          </cell>
          <cell r="G219">
            <v>38170</v>
          </cell>
          <cell r="H219" t="str">
            <v>A-</v>
          </cell>
          <cell r="I219" t="str">
            <v>Rating Outlook Stable</v>
          </cell>
        </row>
        <row r="220">
          <cell r="A220">
            <v>80089226</v>
          </cell>
          <cell r="B220" t="str">
            <v>Xerox Corp.</v>
          </cell>
          <cell r="C220" t="str">
            <v>Corporates</v>
          </cell>
          <cell r="D220" t="str">
            <v>UNITED STATES</v>
          </cell>
          <cell r="E220" t="str">
            <v>Y</v>
          </cell>
          <cell r="F220" t="str">
            <v>Affirmed</v>
          </cell>
          <cell r="G220">
            <v>38204</v>
          </cell>
          <cell r="H220" t="str">
            <v>BB</v>
          </cell>
          <cell r="I220" t="str">
            <v>Rating Outlook Stable</v>
          </cell>
        </row>
        <row r="221">
          <cell r="A221">
            <v>80089227</v>
          </cell>
          <cell r="B221" t="str">
            <v>Xerox Credit Corp.</v>
          </cell>
          <cell r="C221" t="str">
            <v>Banks</v>
          </cell>
          <cell r="D221" t="str">
            <v>UNITED STATES</v>
          </cell>
          <cell r="E221" t="str">
            <v>Y</v>
          </cell>
          <cell r="F221" t="str">
            <v>Affirmed</v>
          </cell>
          <cell r="G221">
            <v>38204</v>
          </cell>
          <cell r="H221" t="str">
            <v>BB</v>
          </cell>
          <cell r="I221" t="str">
            <v>Rating Outlook Stable</v>
          </cell>
        </row>
        <row r="222">
          <cell r="A222">
            <v>80089228</v>
          </cell>
          <cell r="B222" t="str">
            <v>NationsBank N.A.</v>
          </cell>
          <cell r="C222" t="str">
            <v>Banks</v>
          </cell>
          <cell r="D222" t="str">
            <v>UNITED STATES</v>
          </cell>
          <cell r="E222" t="str">
            <v>Y</v>
          </cell>
          <cell r="F222" t="str">
            <v>Withdrawn</v>
          </cell>
          <cell r="G222">
            <v>37813</v>
          </cell>
          <cell r="H222" t="str">
            <v>NR</v>
          </cell>
        </row>
        <row r="223">
          <cell r="A223">
            <v>80089229</v>
          </cell>
          <cell r="B223" t="str">
            <v>DTE Enterprises, Inc. (formerly MCN Energy Group Inc.)</v>
          </cell>
          <cell r="C223" t="str">
            <v>Corporates</v>
          </cell>
          <cell r="D223" t="str">
            <v>UNITED STATES</v>
          </cell>
          <cell r="E223" t="str">
            <v>N</v>
          </cell>
          <cell r="F223" t="str">
            <v>Affirmed</v>
          </cell>
          <cell r="G223">
            <v>37935</v>
          </cell>
          <cell r="H223" t="str">
            <v>BBB+</v>
          </cell>
          <cell r="I223" t="str">
            <v>Rating Outlook Stable</v>
          </cell>
        </row>
        <row r="224">
          <cell r="A224">
            <v>80089230</v>
          </cell>
          <cell r="B224" t="str">
            <v>Hormel Foods Corp.</v>
          </cell>
          <cell r="C224" t="str">
            <v>Corporates</v>
          </cell>
          <cell r="D224" t="str">
            <v>UNITED STATES</v>
          </cell>
          <cell r="E224" t="str">
            <v>Y</v>
          </cell>
          <cell r="F224" t="str">
            <v>Affirmed</v>
          </cell>
          <cell r="G224">
            <v>37659</v>
          </cell>
          <cell r="H224" t="str">
            <v>A</v>
          </cell>
          <cell r="I224" t="str">
            <v>Rating Outlook Stable</v>
          </cell>
        </row>
        <row r="225">
          <cell r="A225">
            <v>80089232</v>
          </cell>
          <cell r="B225" t="str">
            <v>Indiantown Cogeneration, L.P.</v>
          </cell>
          <cell r="C225" t="str">
            <v>Power Projects</v>
          </cell>
          <cell r="D225" t="str">
            <v>UNITED STATES</v>
          </cell>
          <cell r="E225" t="str">
            <v>Y</v>
          </cell>
          <cell r="F225" t="str">
            <v>Affirmed</v>
          </cell>
          <cell r="G225">
            <v>37602</v>
          </cell>
          <cell r="H225" t="str">
            <v>BBB-</v>
          </cell>
          <cell r="I225" t="str">
            <v>Rating Watch Off</v>
          </cell>
        </row>
        <row r="226">
          <cell r="A226">
            <v>80089234</v>
          </cell>
          <cell r="B226" t="str">
            <v>Capital One Bank</v>
          </cell>
          <cell r="C226" t="str">
            <v>Banks</v>
          </cell>
          <cell r="D226" t="str">
            <v>UNITED STATES</v>
          </cell>
          <cell r="E226" t="str">
            <v>Y</v>
          </cell>
          <cell r="F226" t="str">
            <v>Affirmed</v>
          </cell>
          <cell r="G226">
            <v>38012</v>
          </cell>
          <cell r="H226" t="str">
            <v>BBB</v>
          </cell>
          <cell r="I226" t="str">
            <v>Rating Outlook Stable</v>
          </cell>
        </row>
        <row r="227">
          <cell r="A227">
            <v>80089235</v>
          </cell>
          <cell r="B227" t="str">
            <v>PanEnergy Corp.</v>
          </cell>
          <cell r="C227" t="str">
            <v>Corporates</v>
          </cell>
          <cell r="D227" t="str">
            <v>UNITED STATES</v>
          </cell>
          <cell r="E227" t="str">
            <v>Y</v>
          </cell>
          <cell r="F227" t="str">
            <v>Affirmed</v>
          </cell>
          <cell r="G227">
            <v>38114</v>
          </cell>
          <cell r="H227" t="str">
            <v>BBB-</v>
          </cell>
          <cell r="I227" t="str">
            <v>Rating Outlook Stable</v>
          </cell>
        </row>
        <row r="228">
          <cell r="A228">
            <v>80089236</v>
          </cell>
          <cell r="B228" t="str">
            <v>Citibank, N.A.</v>
          </cell>
          <cell r="C228" t="str">
            <v>Banks</v>
          </cell>
          <cell r="D228" t="str">
            <v>UNITED STATES</v>
          </cell>
          <cell r="E228" t="str">
            <v>Y</v>
          </cell>
          <cell r="F228" t="str">
            <v>Affirmed</v>
          </cell>
          <cell r="G228">
            <v>37817</v>
          </cell>
          <cell r="H228" t="str">
            <v>AA+</v>
          </cell>
          <cell r="I228" t="str">
            <v>Rating Outlook Stable</v>
          </cell>
        </row>
        <row r="229">
          <cell r="A229">
            <v>80089237</v>
          </cell>
          <cell r="B229" t="str">
            <v>Mattel, Inc.</v>
          </cell>
          <cell r="C229" t="str">
            <v>Consumer</v>
          </cell>
          <cell r="D229" t="str">
            <v>UNITED STATES</v>
          </cell>
          <cell r="E229" t="str">
            <v>Y</v>
          </cell>
          <cell r="F229" t="str">
            <v>Affirmed</v>
          </cell>
          <cell r="G229">
            <v>38068</v>
          </cell>
          <cell r="H229" t="str">
            <v>BBB+</v>
          </cell>
          <cell r="I229" t="str">
            <v>Rating Outlook Stable</v>
          </cell>
        </row>
        <row r="230">
          <cell r="A230">
            <v>80089239</v>
          </cell>
          <cell r="B230" t="str">
            <v>Federated Department Stores, Inc.</v>
          </cell>
          <cell r="C230" t="str">
            <v>Bank Loans</v>
          </cell>
          <cell r="D230" t="str">
            <v>UNITED STATES</v>
          </cell>
          <cell r="E230" t="str">
            <v>Y</v>
          </cell>
          <cell r="F230" t="str">
            <v>Affirmed</v>
          </cell>
          <cell r="G230">
            <v>38188</v>
          </cell>
          <cell r="H230" t="str">
            <v>BBB+</v>
          </cell>
          <cell r="I230" t="str">
            <v>Rating Outlook Stable</v>
          </cell>
        </row>
        <row r="231">
          <cell r="A231">
            <v>80089240</v>
          </cell>
          <cell r="B231" t="str">
            <v>Frontier Telephone of Rochester, Inc.</v>
          </cell>
          <cell r="C231" t="str">
            <v>Telecommunications</v>
          </cell>
          <cell r="D231" t="str">
            <v>UNITED STATES</v>
          </cell>
          <cell r="E231" t="str">
            <v>N</v>
          </cell>
          <cell r="F231" t="str">
            <v>Withdrawn</v>
          </cell>
          <cell r="G231">
            <v>37914</v>
          </cell>
          <cell r="H231" t="str">
            <v>NR</v>
          </cell>
        </row>
        <row r="232">
          <cell r="A232">
            <v>80089241</v>
          </cell>
          <cell r="B232" t="str">
            <v>Texas Gas Transmission LLC</v>
          </cell>
          <cell r="C232" t="str">
            <v>Corporates</v>
          </cell>
          <cell r="D232" t="str">
            <v>UNITED STATES</v>
          </cell>
          <cell r="E232" t="str">
            <v>Y</v>
          </cell>
          <cell r="F232" t="str">
            <v>Upgrade</v>
          </cell>
          <cell r="G232">
            <v>37764</v>
          </cell>
          <cell r="H232" t="str">
            <v>BBB+</v>
          </cell>
          <cell r="I232" t="str">
            <v>Rating Outlook Stable</v>
          </cell>
        </row>
        <row r="233">
          <cell r="A233">
            <v>80089242</v>
          </cell>
          <cell r="B233" t="str">
            <v>Transco Energy Co.</v>
          </cell>
          <cell r="C233" t="str">
            <v>Corporates</v>
          </cell>
          <cell r="D233" t="str">
            <v>UNITED STATES</v>
          </cell>
          <cell r="E233" t="str">
            <v>N</v>
          </cell>
          <cell r="F233" t="str">
            <v>Affirmed</v>
          </cell>
          <cell r="G233">
            <v>35095</v>
          </cell>
          <cell r="H233" t="str">
            <v>BBB</v>
          </cell>
          <cell r="I233" t="str">
            <v>Rating Outlook Stable</v>
          </cell>
        </row>
        <row r="234">
          <cell r="A234">
            <v>80089245</v>
          </cell>
          <cell r="B234" t="str">
            <v>U.S. Bancorp</v>
          </cell>
          <cell r="C234" t="str">
            <v>Banks</v>
          </cell>
          <cell r="D234" t="str">
            <v>UNITED STATES</v>
          </cell>
          <cell r="E234" t="str">
            <v>Y</v>
          </cell>
          <cell r="F234" t="str">
            <v>Upgrade</v>
          </cell>
          <cell r="G234">
            <v>38257</v>
          </cell>
          <cell r="H234" t="str">
            <v>AA-</v>
          </cell>
          <cell r="I234" t="str">
            <v>Rating Outlook Stable</v>
          </cell>
        </row>
        <row r="235">
          <cell r="A235">
            <v>80089246</v>
          </cell>
          <cell r="B235" t="str">
            <v>Nabisco, Inc.</v>
          </cell>
          <cell r="C235" t="str">
            <v>Food</v>
          </cell>
          <cell r="D235" t="str">
            <v>UNITED STATES</v>
          </cell>
          <cell r="E235" t="str">
            <v>N</v>
          </cell>
          <cell r="F235" t="str">
            <v>Upgrade</v>
          </cell>
          <cell r="G235">
            <v>36872</v>
          </cell>
          <cell r="H235" t="str">
            <v>A</v>
          </cell>
          <cell r="I235" t="str">
            <v>Rating Outlook Stable</v>
          </cell>
        </row>
        <row r="236">
          <cell r="A236">
            <v>80089247</v>
          </cell>
          <cell r="B236" t="str">
            <v>Lehman Brothers Holdings PLC</v>
          </cell>
          <cell r="C236" t="str">
            <v>Banks</v>
          </cell>
          <cell r="D236" t="str">
            <v>UNITED STATES</v>
          </cell>
          <cell r="E236" t="str">
            <v>Y</v>
          </cell>
          <cell r="F236" t="str">
            <v>Affirmed</v>
          </cell>
          <cell r="G236">
            <v>37824</v>
          </cell>
          <cell r="H236" t="str">
            <v>A+</v>
          </cell>
        </row>
        <row r="237">
          <cell r="A237">
            <v>80089248</v>
          </cell>
          <cell r="B237" t="str">
            <v>AmeriGas Partners, L.P./AmeriGas Finance Corp.</v>
          </cell>
          <cell r="C237" t="str">
            <v>Global Power</v>
          </cell>
          <cell r="D237" t="str">
            <v>UNITED STATES</v>
          </cell>
          <cell r="E237" t="str">
            <v>Y</v>
          </cell>
          <cell r="F237" t="str">
            <v>Affirmed</v>
          </cell>
          <cell r="G237">
            <v>37382</v>
          </cell>
          <cell r="H237" t="str">
            <v>BB+</v>
          </cell>
          <cell r="I237" t="str">
            <v>Rating Outlook Stable</v>
          </cell>
        </row>
        <row r="238">
          <cell r="A238">
            <v>80089250</v>
          </cell>
          <cell r="B238" t="str">
            <v>Cole Taylor Bank</v>
          </cell>
          <cell r="C238" t="str">
            <v>Banks</v>
          </cell>
          <cell r="D238" t="str">
            <v>UNITED STATES</v>
          </cell>
          <cell r="E238" t="str">
            <v>Y</v>
          </cell>
          <cell r="F238" t="str">
            <v>Affirmed</v>
          </cell>
          <cell r="G238">
            <v>37545</v>
          </cell>
          <cell r="H238" t="str">
            <v>BBB-</v>
          </cell>
          <cell r="I238" t="str">
            <v>Rating Outlook Stable</v>
          </cell>
        </row>
        <row r="239">
          <cell r="A239">
            <v>80089251</v>
          </cell>
          <cell r="B239" t="str">
            <v>Quaker Oats Co.</v>
          </cell>
          <cell r="C239" t="str">
            <v>Food</v>
          </cell>
          <cell r="D239" t="str">
            <v>UNITED STATES</v>
          </cell>
          <cell r="E239" t="str">
            <v>N</v>
          </cell>
          <cell r="F239" t="str">
            <v>Withdrawn</v>
          </cell>
          <cell r="G239">
            <v>37168</v>
          </cell>
          <cell r="H239" t="str">
            <v>NR</v>
          </cell>
          <cell r="I239" t="str">
            <v>Rating Watch Positive</v>
          </cell>
        </row>
        <row r="240">
          <cell r="A240">
            <v>80089256</v>
          </cell>
          <cell r="B240" t="str">
            <v>MCN Energy Enterprises</v>
          </cell>
          <cell r="C240" t="str">
            <v>Corporates</v>
          </cell>
          <cell r="D240" t="str">
            <v>UNITED STATES</v>
          </cell>
          <cell r="E240" t="str">
            <v>N</v>
          </cell>
          <cell r="F240" t="str">
            <v>Affirmed</v>
          </cell>
          <cell r="G240">
            <v>37935</v>
          </cell>
          <cell r="H240" t="str">
            <v>BBB+</v>
          </cell>
          <cell r="I240" t="str">
            <v>Rating Outlook Stable</v>
          </cell>
        </row>
        <row r="241">
          <cell r="A241">
            <v>80089258</v>
          </cell>
          <cell r="B241" t="str">
            <v>Premdor Inc.</v>
          </cell>
          <cell r="C241" t="str">
            <v>Building Materials &amp; Construction</v>
          </cell>
          <cell r="D241" t="str">
            <v>UNITED STATES</v>
          </cell>
          <cell r="E241" t="str">
            <v>N</v>
          </cell>
          <cell r="F241" t="str">
            <v>Affirmed</v>
          </cell>
          <cell r="G241">
            <v>36270</v>
          </cell>
          <cell r="H241" t="str">
            <v>BBB</v>
          </cell>
        </row>
        <row r="242">
          <cell r="A242">
            <v>80089259</v>
          </cell>
          <cell r="B242" t="str">
            <v>CF Industries, Inc.</v>
          </cell>
          <cell r="C242" t="str">
            <v>Corporate Finance</v>
          </cell>
          <cell r="D242" t="str">
            <v>UNITED STATES</v>
          </cell>
          <cell r="E242" t="str">
            <v>N</v>
          </cell>
          <cell r="F242" t="str">
            <v>Downgrade</v>
          </cell>
          <cell r="G242">
            <v>37012</v>
          </cell>
          <cell r="H242" t="str">
            <v>BBB</v>
          </cell>
          <cell r="I242" t="str">
            <v>Rating Outlook Stable</v>
          </cell>
        </row>
        <row r="243">
          <cell r="A243">
            <v>80089261</v>
          </cell>
          <cell r="B243" t="str">
            <v>Deutsche Bank AG</v>
          </cell>
          <cell r="C243" t="str">
            <v>Banks</v>
          </cell>
          <cell r="D243" t="str">
            <v>GERMANY</v>
          </cell>
          <cell r="E243" t="str">
            <v>Y</v>
          </cell>
          <cell r="F243" t="str">
            <v>Affirmed</v>
          </cell>
          <cell r="G243">
            <v>38160</v>
          </cell>
          <cell r="H243" t="str">
            <v>AA-</v>
          </cell>
          <cell r="I243" t="str">
            <v>Rating Outlook Stable</v>
          </cell>
        </row>
        <row r="244">
          <cell r="A244">
            <v>80089262</v>
          </cell>
          <cell r="B244" t="str">
            <v>Arcadia Financial Ltd.</v>
          </cell>
          <cell r="C244" t="str">
            <v>Banks</v>
          </cell>
          <cell r="D244" t="str">
            <v>UNITED STATES</v>
          </cell>
          <cell r="E244" t="str">
            <v>Y</v>
          </cell>
          <cell r="F244" t="str">
            <v>Affirmed</v>
          </cell>
          <cell r="G244">
            <v>37817</v>
          </cell>
          <cell r="H244" t="str">
            <v>B</v>
          </cell>
          <cell r="I244" t="str">
            <v>Rating Outlook Stable</v>
          </cell>
        </row>
        <row r="245">
          <cell r="A245">
            <v>80089263</v>
          </cell>
          <cell r="B245" t="str">
            <v>Cox Communications Inc.</v>
          </cell>
          <cell r="C245" t="str">
            <v>Media &amp; Entertainment</v>
          </cell>
          <cell r="D245" t="str">
            <v>UNITED STATES</v>
          </cell>
          <cell r="E245" t="str">
            <v>Y</v>
          </cell>
          <cell r="F245" t="str">
            <v>Rating Watch On</v>
          </cell>
          <cell r="G245">
            <v>38201</v>
          </cell>
          <cell r="H245" t="str">
            <v>BBB</v>
          </cell>
          <cell r="I245" t="str">
            <v>Rating Watch Negative</v>
          </cell>
        </row>
        <row r="246">
          <cell r="A246">
            <v>80089264</v>
          </cell>
          <cell r="B246" t="str">
            <v>Lehman Brothers Financial Products Inc.</v>
          </cell>
          <cell r="C246" t="str">
            <v>Banks</v>
          </cell>
          <cell r="D246" t="str">
            <v>UNITED STATES</v>
          </cell>
          <cell r="E246" t="str">
            <v>Y</v>
          </cell>
          <cell r="F246" t="str">
            <v>Affirmed</v>
          </cell>
          <cell r="G246">
            <v>36896</v>
          </cell>
          <cell r="H246" t="str">
            <v>AAA</v>
          </cell>
        </row>
        <row r="247">
          <cell r="A247">
            <v>80089265</v>
          </cell>
          <cell r="B247" t="str">
            <v>Hubbell  Incorporated</v>
          </cell>
          <cell r="C247" t="str">
            <v>Diversified Manufacturing</v>
          </cell>
          <cell r="D247" t="str">
            <v>UNITED STATES</v>
          </cell>
          <cell r="E247" t="str">
            <v>Y</v>
          </cell>
          <cell r="F247" t="str">
            <v>Affirmed</v>
          </cell>
          <cell r="G247">
            <v>38204</v>
          </cell>
          <cell r="H247" t="str">
            <v>A</v>
          </cell>
          <cell r="I247" t="str">
            <v>Rating Outlook Positive</v>
          </cell>
        </row>
        <row r="248">
          <cell r="A248">
            <v>80089266</v>
          </cell>
          <cell r="B248" t="str">
            <v>Greenwood Trust Co.</v>
          </cell>
          <cell r="C248" t="str">
            <v>Banks</v>
          </cell>
          <cell r="D248" t="str">
            <v>UNITED STATES</v>
          </cell>
          <cell r="E248" t="str">
            <v>N</v>
          </cell>
          <cell r="F248" t="str">
            <v>New Rating</v>
          </cell>
          <cell r="G248">
            <v>34950</v>
          </cell>
          <cell r="H248" t="str">
            <v>AA-</v>
          </cell>
          <cell r="I248" t="str">
            <v>Rating Outlook Stable</v>
          </cell>
        </row>
        <row r="249">
          <cell r="A249">
            <v>80089267</v>
          </cell>
          <cell r="B249" t="str">
            <v>Mercantile Bancorp.</v>
          </cell>
          <cell r="C249" t="str">
            <v>Banks</v>
          </cell>
          <cell r="D249" t="str">
            <v>UNITED STATES</v>
          </cell>
          <cell r="E249" t="str">
            <v>Y</v>
          </cell>
          <cell r="F249" t="str">
            <v>Withdrawn</v>
          </cell>
          <cell r="G249">
            <v>36427</v>
          </cell>
          <cell r="H249" t="str">
            <v>NR</v>
          </cell>
        </row>
        <row r="250">
          <cell r="A250">
            <v>80089271</v>
          </cell>
          <cell r="B250" t="str">
            <v>General Parts, Inc.</v>
          </cell>
          <cell r="C250" t="str">
            <v>Corporate Finance</v>
          </cell>
          <cell r="D250" t="str">
            <v>UNITED STATES</v>
          </cell>
          <cell r="E250" t="str">
            <v>N</v>
          </cell>
          <cell r="F250" t="str">
            <v>Affirmed</v>
          </cell>
          <cell r="G250">
            <v>38254</v>
          </cell>
          <cell r="H250" t="str">
            <v>BBB-</v>
          </cell>
          <cell r="I250" t="str">
            <v>Rating Outlook Stable</v>
          </cell>
        </row>
        <row r="251">
          <cell r="A251">
            <v>80089272</v>
          </cell>
          <cell r="B251" t="str">
            <v>ITT Corp.</v>
          </cell>
          <cell r="C251" t="str">
            <v>Real Estate Investment Trusts</v>
          </cell>
          <cell r="D251" t="str">
            <v>UNITED STATES</v>
          </cell>
          <cell r="E251" t="str">
            <v>Y</v>
          </cell>
          <cell r="F251" t="str">
            <v>Affirmed</v>
          </cell>
          <cell r="G251">
            <v>37354</v>
          </cell>
          <cell r="H251" t="str">
            <v>BB+</v>
          </cell>
          <cell r="I251" t="str">
            <v>Rating Outlook Negative</v>
          </cell>
        </row>
        <row r="252">
          <cell r="A252">
            <v>80089275</v>
          </cell>
          <cell r="B252" t="str">
            <v>United Companies Financial Corp.</v>
          </cell>
          <cell r="C252" t="str">
            <v>Financial Institutions</v>
          </cell>
          <cell r="D252" t="str">
            <v>UNITED STATES</v>
          </cell>
          <cell r="E252" t="str">
            <v>N</v>
          </cell>
          <cell r="F252" t="str">
            <v>Downgrade</v>
          </cell>
          <cell r="G252">
            <v>36220</v>
          </cell>
          <cell r="H252" t="str">
            <v>D</v>
          </cell>
          <cell r="I252" t="str">
            <v>Rating Watch Off</v>
          </cell>
        </row>
        <row r="253">
          <cell r="A253">
            <v>80089276</v>
          </cell>
          <cell r="B253" t="str">
            <v>Xerox Capital Europe</v>
          </cell>
          <cell r="C253" t="str">
            <v>Corporates</v>
          </cell>
          <cell r="D253" t="str">
            <v>UNITED STATES</v>
          </cell>
          <cell r="E253" t="str">
            <v>Y</v>
          </cell>
          <cell r="F253" t="str">
            <v>Upgrade</v>
          </cell>
          <cell r="G253">
            <v>37792</v>
          </cell>
          <cell r="H253" t="str">
            <v>BB</v>
          </cell>
          <cell r="I253" t="str">
            <v>Rating Outlook Stable</v>
          </cell>
        </row>
        <row r="254">
          <cell r="A254">
            <v>80089277</v>
          </cell>
          <cell r="B254" t="str">
            <v>Union Acceptance Corp.</v>
          </cell>
          <cell r="C254" t="str">
            <v>Auto &amp; Related</v>
          </cell>
          <cell r="D254" t="str">
            <v>UNITED STATES</v>
          </cell>
          <cell r="E254" t="str">
            <v>Y</v>
          </cell>
          <cell r="F254" t="str">
            <v>Downgrade</v>
          </cell>
          <cell r="G254">
            <v>37561</v>
          </cell>
          <cell r="H254" t="str">
            <v>D</v>
          </cell>
        </row>
        <row r="255">
          <cell r="A255">
            <v>80089278</v>
          </cell>
          <cell r="B255" t="str">
            <v>Northwest Airlines, Inc.</v>
          </cell>
          <cell r="C255" t="str">
            <v>Transportation</v>
          </cell>
          <cell r="D255" t="str">
            <v>UNITED STATES</v>
          </cell>
          <cell r="E255" t="str">
            <v>Y</v>
          </cell>
          <cell r="F255" t="str">
            <v>Affirmed</v>
          </cell>
          <cell r="G255">
            <v>38166</v>
          </cell>
          <cell r="H255" t="str">
            <v>B</v>
          </cell>
          <cell r="I255" t="str">
            <v>Rating Outlook Negative</v>
          </cell>
        </row>
        <row r="256">
          <cell r="A256">
            <v>80089280</v>
          </cell>
          <cell r="B256" t="str">
            <v>Financial Federal Credit Inc.</v>
          </cell>
          <cell r="C256" t="str">
            <v>Banks</v>
          </cell>
          <cell r="D256" t="str">
            <v>UNITED STATES</v>
          </cell>
          <cell r="E256" t="str">
            <v>Y</v>
          </cell>
          <cell r="F256" t="str">
            <v>Upgrade</v>
          </cell>
          <cell r="G256">
            <v>38198</v>
          </cell>
          <cell r="H256" t="str">
            <v>BBB+</v>
          </cell>
          <cell r="I256" t="str">
            <v>Rating Outlook Stable</v>
          </cell>
        </row>
        <row r="257">
          <cell r="A257">
            <v>80089282</v>
          </cell>
          <cell r="B257" t="str">
            <v>Tele-Communications International, Inc.</v>
          </cell>
          <cell r="C257" t="str">
            <v>Corporates</v>
          </cell>
          <cell r="D257" t="str">
            <v>UNITED STATES</v>
          </cell>
          <cell r="E257" t="str">
            <v>N</v>
          </cell>
          <cell r="F257" t="str">
            <v>New Rating</v>
          </cell>
          <cell r="G257">
            <v>35998</v>
          </cell>
          <cell r="H257" t="str">
            <v>BB</v>
          </cell>
        </row>
        <row r="258">
          <cell r="A258">
            <v>80089284</v>
          </cell>
          <cell r="B258" t="str">
            <v>General Motors Acceptance Corp. of Canada Limited</v>
          </cell>
          <cell r="C258" t="str">
            <v>Banks</v>
          </cell>
          <cell r="D258" t="str">
            <v>CANADA</v>
          </cell>
          <cell r="E258" t="str">
            <v>Y</v>
          </cell>
          <cell r="F258" t="str">
            <v>Affirmed</v>
          </cell>
          <cell r="G258">
            <v>38111</v>
          </cell>
          <cell r="H258" t="str">
            <v>BBB+</v>
          </cell>
          <cell r="I258" t="str">
            <v>Rating Outlook Negative</v>
          </cell>
        </row>
        <row r="259">
          <cell r="A259">
            <v>80089286</v>
          </cell>
          <cell r="B259" t="str">
            <v>Credit Suisse First Boston (USA) Inc.</v>
          </cell>
          <cell r="C259" t="str">
            <v>Banks</v>
          </cell>
          <cell r="D259" t="str">
            <v>UNITED STATES</v>
          </cell>
          <cell r="E259" t="str">
            <v>Y</v>
          </cell>
          <cell r="F259" t="str">
            <v>Revision Outlook</v>
          </cell>
          <cell r="G259">
            <v>37531</v>
          </cell>
          <cell r="H259" t="str">
            <v>AA-</v>
          </cell>
          <cell r="I259" t="str">
            <v>Rating Outlook Negative</v>
          </cell>
        </row>
        <row r="260">
          <cell r="A260">
            <v>80089287</v>
          </cell>
          <cell r="B260" t="str">
            <v>Bank of America N.A. (USA)</v>
          </cell>
          <cell r="C260" t="str">
            <v>Banks</v>
          </cell>
          <cell r="D260" t="str">
            <v>UNITED STATES</v>
          </cell>
          <cell r="E260" t="str">
            <v>Y</v>
          </cell>
          <cell r="F260" t="str">
            <v>Downgrade</v>
          </cell>
          <cell r="G260">
            <v>38078</v>
          </cell>
          <cell r="H260" t="str">
            <v>AA-</v>
          </cell>
          <cell r="I260" t="str">
            <v>Rating Outlook Stable</v>
          </cell>
        </row>
        <row r="261">
          <cell r="A261">
            <v>80089288</v>
          </cell>
          <cell r="B261" t="str">
            <v>Lockheed Martin Corporation</v>
          </cell>
          <cell r="C261" t="str">
            <v>Aerospace &amp; Defense</v>
          </cell>
          <cell r="D261" t="str">
            <v>UNITED STATES</v>
          </cell>
          <cell r="E261" t="str">
            <v>Y</v>
          </cell>
          <cell r="F261" t="str">
            <v>Affirmed</v>
          </cell>
          <cell r="G261">
            <v>37880</v>
          </cell>
          <cell r="H261" t="str">
            <v>BBB+</v>
          </cell>
          <cell r="I261" t="str">
            <v>Rating Outlook Stable</v>
          </cell>
        </row>
        <row r="262">
          <cell r="A262">
            <v>80089290</v>
          </cell>
          <cell r="B262" t="str">
            <v>Union Pacific Resources Group Inc.</v>
          </cell>
          <cell r="C262" t="str">
            <v>Energy (Oil &amp; Gas)</v>
          </cell>
          <cell r="D262" t="str">
            <v>UNITED STATES</v>
          </cell>
          <cell r="E262" t="str">
            <v>N</v>
          </cell>
          <cell r="F262" t="str">
            <v>Withdrawn</v>
          </cell>
          <cell r="G262">
            <v>36720</v>
          </cell>
          <cell r="H262" t="str">
            <v>NR</v>
          </cell>
        </row>
        <row r="263">
          <cell r="A263">
            <v>80089291</v>
          </cell>
          <cell r="B263" t="str">
            <v>TriNet Corporate Realty Trust, Inc.</v>
          </cell>
          <cell r="C263" t="str">
            <v>Real Estate Investment Trusts</v>
          </cell>
          <cell r="D263" t="str">
            <v>UNITED STATES</v>
          </cell>
          <cell r="E263" t="str">
            <v>Y</v>
          </cell>
          <cell r="F263" t="str">
            <v>Upgrade</v>
          </cell>
          <cell r="G263">
            <v>37466</v>
          </cell>
          <cell r="H263" t="str">
            <v>BBB-</v>
          </cell>
          <cell r="I263" t="str">
            <v>Rating Outlook Stable</v>
          </cell>
        </row>
        <row r="264">
          <cell r="A264">
            <v>80089292</v>
          </cell>
          <cell r="B264" t="str">
            <v>Union Bank of California, NA</v>
          </cell>
          <cell r="C264" t="str">
            <v>Banks</v>
          </cell>
          <cell r="D264" t="str">
            <v>UNITED STATES</v>
          </cell>
          <cell r="E264" t="str">
            <v>Y</v>
          </cell>
          <cell r="F264" t="str">
            <v>Affirmed</v>
          </cell>
          <cell r="G264">
            <v>37958</v>
          </cell>
          <cell r="H264" t="str">
            <v>A</v>
          </cell>
          <cell r="I264" t="str">
            <v>Rating Outlook Stable</v>
          </cell>
        </row>
        <row r="265">
          <cell r="A265">
            <v>80089293</v>
          </cell>
          <cell r="B265" t="str">
            <v>UnionBanCal Corporation</v>
          </cell>
          <cell r="C265" t="str">
            <v>Banks</v>
          </cell>
          <cell r="D265" t="str">
            <v>UNITED STATES</v>
          </cell>
          <cell r="E265" t="str">
            <v>Y</v>
          </cell>
          <cell r="F265" t="str">
            <v>Affirmed</v>
          </cell>
          <cell r="G265">
            <v>37958</v>
          </cell>
          <cell r="H265" t="str">
            <v>A</v>
          </cell>
          <cell r="I265" t="str">
            <v>Rating Outlook Stable</v>
          </cell>
        </row>
        <row r="266">
          <cell r="A266">
            <v>80089296</v>
          </cell>
          <cell r="B266" t="str">
            <v>Homeside International Inc.</v>
          </cell>
          <cell r="C266" t="str">
            <v>Financial Institutions</v>
          </cell>
          <cell r="D266" t="str">
            <v>UNITED STATES</v>
          </cell>
          <cell r="E266" t="str">
            <v>N</v>
          </cell>
          <cell r="F266" t="str">
            <v>Withdrawn</v>
          </cell>
          <cell r="G266">
            <v>37139</v>
          </cell>
          <cell r="H266" t="str">
            <v>NR</v>
          </cell>
          <cell r="I266" t="str">
            <v>Rating Watch Off</v>
          </cell>
        </row>
        <row r="267">
          <cell r="A267">
            <v>80089297</v>
          </cell>
          <cell r="B267" t="str">
            <v>HomeSide Lending, Inc. (Washington Mutual, Inc. unit)</v>
          </cell>
          <cell r="C267" t="str">
            <v>Banks</v>
          </cell>
          <cell r="D267" t="str">
            <v>UNITED STATES</v>
          </cell>
          <cell r="E267" t="str">
            <v>N</v>
          </cell>
          <cell r="F267" t="str">
            <v>Withdrawn</v>
          </cell>
          <cell r="G267">
            <v>38225</v>
          </cell>
          <cell r="H267" t="str">
            <v>NR</v>
          </cell>
        </row>
        <row r="268">
          <cell r="A268">
            <v>80089298</v>
          </cell>
          <cell r="B268" t="str">
            <v>Travelers Insurance Group Holdings Inc.</v>
          </cell>
          <cell r="C268" t="str">
            <v>Property/Casualty Insurers</v>
          </cell>
          <cell r="D268" t="str">
            <v>UNITED STATES</v>
          </cell>
          <cell r="E268" t="str">
            <v>Y</v>
          </cell>
          <cell r="F268" t="str">
            <v>Affirmed</v>
          </cell>
          <cell r="G268">
            <v>38191</v>
          </cell>
          <cell r="H268" t="str">
            <v>A-</v>
          </cell>
          <cell r="I268" t="str">
            <v>Rating Outlook Stable</v>
          </cell>
        </row>
        <row r="269">
          <cell r="A269">
            <v>80089300</v>
          </cell>
          <cell r="B269" t="str">
            <v>Sun Communities Operating L.P.</v>
          </cell>
          <cell r="C269" t="str">
            <v>Real Estate Investment Trusts</v>
          </cell>
          <cell r="D269" t="str">
            <v>UNITED STATES</v>
          </cell>
          <cell r="E269" t="str">
            <v>Y</v>
          </cell>
          <cell r="F269" t="str">
            <v>Withdrawn</v>
          </cell>
          <cell r="G269">
            <v>38112</v>
          </cell>
          <cell r="H269" t="str">
            <v>NR</v>
          </cell>
        </row>
        <row r="270">
          <cell r="A270">
            <v>80089303</v>
          </cell>
          <cell r="B270" t="str">
            <v>Fifth Third Bank, Indiana</v>
          </cell>
          <cell r="C270" t="str">
            <v>Banks</v>
          </cell>
          <cell r="D270" t="str">
            <v>UNITED STATES</v>
          </cell>
          <cell r="E270" t="str">
            <v>N</v>
          </cell>
          <cell r="F270" t="str">
            <v>Withdrawn</v>
          </cell>
          <cell r="G270">
            <v>37988</v>
          </cell>
          <cell r="H270" t="str">
            <v>NR</v>
          </cell>
        </row>
        <row r="271">
          <cell r="A271">
            <v>80089304</v>
          </cell>
          <cell r="B271" t="str">
            <v>Fifth Third Bank, Kentucky, Inc.</v>
          </cell>
          <cell r="C271" t="str">
            <v>Banks</v>
          </cell>
          <cell r="D271" t="str">
            <v>UNITED STATES</v>
          </cell>
          <cell r="E271" t="str">
            <v>N</v>
          </cell>
          <cell r="F271" t="str">
            <v>Withdrawn</v>
          </cell>
          <cell r="G271">
            <v>37988</v>
          </cell>
          <cell r="H271" t="str">
            <v>NR</v>
          </cell>
        </row>
        <row r="272">
          <cell r="A272">
            <v>80089306</v>
          </cell>
          <cell r="B272" t="str">
            <v>Bally Total Fitness Holding Corp.</v>
          </cell>
          <cell r="C272" t="str">
            <v>Corporates</v>
          </cell>
          <cell r="D272" t="str">
            <v>UNITED STATES</v>
          </cell>
          <cell r="E272" t="str">
            <v>N</v>
          </cell>
          <cell r="F272" t="str">
            <v>Withdrawn</v>
          </cell>
          <cell r="G272">
            <v>38106</v>
          </cell>
          <cell r="H272" t="str">
            <v>NR</v>
          </cell>
        </row>
        <row r="273">
          <cell r="A273">
            <v>80089307</v>
          </cell>
          <cell r="B273" t="str">
            <v>Household Bank (Nevada) N.A.</v>
          </cell>
          <cell r="C273" t="str">
            <v>Banks</v>
          </cell>
          <cell r="D273" t="str">
            <v>UNITED STATES</v>
          </cell>
          <cell r="E273" t="str">
            <v>Y</v>
          </cell>
          <cell r="F273" t="str">
            <v>Upgrade</v>
          </cell>
          <cell r="G273">
            <v>38215</v>
          </cell>
          <cell r="H273" t="str">
            <v>A+</v>
          </cell>
          <cell r="I273" t="str">
            <v>Rating Outlook Positive</v>
          </cell>
        </row>
        <row r="274">
          <cell r="A274">
            <v>80089308</v>
          </cell>
          <cell r="B274" t="str">
            <v>CITGO Petroleum Corp.</v>
          </cell>
          <cell r="C274" t="str">
            <v>Energy (Oil &amp; Gas)</v>
          </cell>
          <cell r="D274" t="str">
            <v>UNITED STATES</v>
          </cell>
          <cell r="E274" t="str">
            <v>Y</v>
          </cell>
          <cell r="F274" t="str">
            <v>Rating Watch On</v>
          </cell>
          <cell r="G274">
            <v>38250</v>
          </cell>
          <cell r="H274" t="str">
            <v>BB-</v>
          </cell>
          <cell r="I274" t="str">
            <v>Rating Watch Positive</v>
          </cell>
        </row>
        <row r="275">
          <cell r="A275">
            <v>80089309</v>
          </cell>
          <cell r="B275" t="str">
            <v>AT&amp;T Capital Corp.</v>
          </cell>
          <cell r="C275" t="str">
            <v>Banks</v>
          </cell>
          <cell r="D275" t="str">
            <v>UNITED STATES</v>
          </cell>
          <cell r="E275" t="str">
            <v>Y</v>
          </cell>
          <cell r="F275" t="str">
            <v>Affirmed</v>
          </cell>
          <cell r="G275">
            <v>37651</v>
          </cell>
          <cell r="H275" t="str">
            <v>A</v>
          </cell>
          <cell r="I275" t="str">
            <v>Rating Outlook Stable</v>
          </cell>
        </row>
        <row r="276">
          <cell r="A276">
            <v>80089312</v>
          </cell>
          <cell r="B276" t="str">
            <v>Countrywide Home Loans, Inc.</v>
          </cell>
          <cell r="C276" t="str">
            <v>Financial Institutions</v>
          </cell>
          <cell r="D276" t="str">
            <v>UNITED STATES</v>
          </cell>
          <cell r="E276" t="str">
            <v>Y</v>
          </cell>
          <cell r="F276" t="str">
            <v>Affirmed</v>
          </cell>
          <cell r="G276">
            <v>38098</v>
          </cell>
          <cell r="H276" t="str">
            <v>A</v>
          </cell>
          <cell r="I276" t="str">
            <v>Rating Outlook Stable</v>
          </cell>
        </row>
        <row r="277">
          <cell r="A277">
            <v>80089314</v>
          </cell>
          <cell r="B277" t="str">
            <v>CIGNA Corp.</v>
          </cell>
          <cell r="C277" t="str">
            <v>Life Insurers</v>
          </cell>
          <cell r="D277" t="str">
            <v>UNITED STATES</v>
          </cell>
          <cell r="E277" t="str">
            <v>Y</v>
          </cell>
          <cell r="F277" t="str">
            <v>Downgrade</v>
          </cell>
          <cell r="G277">
            <v>38078</v>
          </cell>
          <cell r="H277" t="str">
            <v>BBB</v>
          </cell>
          <cell r="I277" t="str">
            <v>Rating Outlook Stable</v>
          </cell>
        </row>
        <row r="278">
          <cell r="A278">
            <v>80089315</v>
          </cell>
          <cell r="B278" t="str">
            <v>Spieker Properties L.P.</v>
          </cell>
          <cell r="C278" t="str">
            <v>Real Estate Investment Trusts</v>
          </cell>
          <cell r="D278" t="str">
            <v>UNITED STATES</v>
          </cell>
          <cell r="E278" t="str">
            <v>N</v>
          </cell>
          <cell r="F278" t="str">
            <v>Upgrade</v>
          </cell>
          <cell r="G278">
            <v>37082</v>
          </cell>
          <cell r="H278" t="str">
            <v>BBB+</v>
          </cell>
          <cell r="I278" t="str">
            <v>Rating Watch Off</v>
          </cell>
        </row>
        <row r="279">
          <cell r="A279">
            <v>80089316</v>
          </cell>
          <cell r="B279" t="str">
            <v>Kroger Co.</v>
          </cell>
          <cell r="C279" t="str">
            <v>Bank Loans</v>
          </cell>
          <cell r="D279" t="str">
            <v>UNITED STATES</v>
          </cell>
          <cell r="E279" t="str">
            <v>Y</v>
          </cell>
          <cell r="F279" t="str">
            <v>Affirmed</v>
          </cell>
          <cell r="G279">
            <v>38167</v>
          </cell>
          <cell r="H279" t="str">
            <v>BBB</v>
          </cell>
          <cell r="I279" t="str">
            <v>Rating Outlook Stable</v>
          </cell>
        </row>
        <row r="280">
          <cell r="A280">
            <v>80089321</v>
          </cell>
          <cell r="B280" t="str">
            <v>Aames Financial Corp.</v>
          </cell>
          <cell r="C280" t="str">
            <v>Banks</v>
          </cell>
          <cell r="D280" t="str">
            <v>UNITED STATES</v>
          </cell>
          <cell r="E280" t="str">
            <v>Y</v>
          </cell>
          <cell r="F280" t="str">
            <v>Withdrawn</v>
          </cell>
          <cell r="G280">
            <v>38076</v>
          </cell>
          <cell r="H280" t="str">
            <v>NR</v>
          </cell>
        </row>
        <row r="281">
          <cell r="A281">
            <v>80089330</v>
          </cell>
          <cell r="B281" t="str">
            <v>Ingram Industries Inc.</v>
          </cell>
          <cell r="C281" t="str">
            <v>Consumer</v>
          </cell>
          <cell r="D281" t="str">
            <v>UNITED STATES</v>
          </cell>
          <cell r="E281" t="str">
            <v>N</v>
          </cell>
          <cell r="F281" t="str">
            <v>Downgrade</v>
          </cell>
          <cell r="G281">
            <v>37970</v>
          </cell>
          <cell r="H281" t="str">
            <v>BB+</v>
          </cell>
          <cell r="I281" t="str">
            <v>Rating Outlook Stable</v>
          </cell>
        </row>
        <row r="282">
          <cell r="A282">
            <v>80089332</v>
          </cell>
          <cell r="B282" t="str">
            <v>Banc of America Financial Products</v>
          </cell>
          <cell r="C282" t="str">
            <v>Banks</v>
          </cell>
          <cell r="D282" t="str">
            <v>UNITED STATES</v>
          </cell>
          <cell r="E282" t="str">
            <v>Y</v>
          </cell>
          <cell r="F282" t="str">
            <v>Affirmed</v>
          </cell>
          <cell r="G282">
            <v>37301</v>
          </cell>
          <cell r="H282" t="str">
            <v>AAA</v>
          </cell>
        </row>
        <row r="283">
          <cell r="A283">
            <v>80089334</v>
          </cell>
          <cell r="B283" t="str">
            <v>Brown Group, Inc.</v>
          </cell>
          <cell r="C283" t="str">
            <v>General Retailing</v>
          </cell>
          <cell r="D283" t="str">
            <v>UNITED STATES</v>
          </cell>
          <cell r="E283" t="str">
            <v>N</v>
          </cell>
          <cell r="F283" t="str">
            <v>Affirmed</v>
          </cell>
          <cell r="G283">
            <v>35913</v>
          </cell>
          <cell r="H283" t="str">
            <v>BB+</v>
          </cell>
        </row>
        <row r="284">
          <cell r="A284">
            <v>80089337</v>
          </cell>
          <cell r="B284" t="str">
            <v>Student Loan Marketing Association</v>
          </cell>
          <cell r="C284" t="str">
            <v>Financial Services</v>
          </cell>
          <cell r="D284" t="str">
            <v>UNITED STATES</v>
          </cell>
          <cell r="E284" t="str">
            <v>Y</v>
          </cell>
          <cell r="F284" t="str">
            <v>Affirmed</v>
          </cell>
          <cell r="G284">
            <v>38028</v>
          </cell>
          <cell r="H284" t="str">
            <v>AAA</v>
          </cell>
          <cell r="I284" t="str">
            <v>Rating Outlook Stable</v>
          </cell>
        </row>
        <row r="285">
          <cell r="A285">
            <v>80089338</v>
          </cell>
          <cell r="B285" t="str">
            <v>Capital One Financial Corp.</v>
          </cell>
          <cell r="C285" t="str">
            <v>Banks</v>
          </cell>
          <cell r="D285" t="str">
            <v>UNITED STATES</v>
          </cell>
          <cell r="E285" t="str">
            <v>Y</v>
          </cell>
          <cell r="F285" t="str">
            <v>Affirmed</v>
          </cell>
          <cell r="G285">
            <v>38012</v>
          </cell>
          <cell r="H285" t="str">
            <v>BBB</v>
          </cell>
          <cell r="I285" t="str">
            <v>Rating Outlook Stable</v>
          </cell>
        </row>
        <row r="286">
          <cell r="A286">
            <v>80089339</v>
          </cell>
          <cell r="B286" t="str">
            <v>Ingram Micro Inc.</v>
          </cell>
          <cell r="C286" t="str">
            <v>Corporates</v>
          </cell>
          <cell r="D286" t="str">
            <v>UNITED STATES</v>
          </cell>
          <cell r="E286" t="str">
            <v>Y</v>
          </cell>
          <cell r="F286" t="str">
            <v>Affirmed</v>
          </cell>
          <cell r="G286">
            <v>38042</v>
          </cell>
          <cell r="H286" t="str">
            <v>BBB-</v>
          </cell>
          <cell r="I286" t="str">
            <v>Rating Outlook Stable</v>
          </cell>
        </row>
        <row r="287">
          <cell r="A287">
            <v>80089340</v>
          </cell>
          <cell r="B287" t="str">
            <v>PMI Group, Inc.</v>
          </cell>
          <cell r="C287" t="str">
            <v>Banks</v>
          </cell>
          <cell r="D287" t="str">
            <v>UNITED STATES</v>
          </cell>
          <cell r="E287" t="str">
            <v>Y</v>
          </cell>
          <cell r="F287" t="str">
            <v>Affirmed</v>
          </cell>
          <cell r="G287">
            <v>37973</v>
          </cell>
          <cell r="H287" t="str">
            <v>A+</v>
          </cell>
          <cell r="I287" t="str">
            <v>Rating Outlook Stable</v>
          </cell>
        </row>
        <row r="288">
          <cell r="A288">
            <v>80089344</v>
          </cell>
          <cell r="B288" t="str">
            <v>People's Bank</v>
          </cell>
          <cell r="C288" t="str">
            <v>Banks</v>
          </cell>
          <cell r="D288" t="str">
            <v>UNITED STATES</v>
          </cell>
          <cell r="E288" t="str">
            <v>Y</v>
          </cell>
          <cell r="F288" t="str">
            <v>Affirmed</v>
          </cell>
          <cell r="G288">
            <v>38191</v>
          </cell>
          <cell r="H288" t="str">
            <v>BBB</v>
          </cell>
          <cell r="I288" t="str">
            <v>Rating Outlook Stable</v>
          </cell>
        </row>
        <row r="289">
          <cell r="A289">
            <v>80089347</v>
          </cell>
          <cell r="B289" t="str">
            <v>Highwoods Realty L.P.</v>
          </cell>
          <cell r="C289" t="str">
            <v>Real Estate Investment Trusts</v>
          </cell>
          <cell r="D289" t="str">
            <v>UNITED STATES</v>
          </cell>
          <cell r="E289" t="str">
            <v>Y</v>
          </cell>
          <cell r="F289" t="str">
            <v>Downgrade</v>
          </cell>
          <cell r="G289">
            <v>37498</v>
          </cell>
          <cell r="H289" t="str">
            <v>BBB-</v>
          </cell>
          <cell r="I289" t="str">
            <v>Rating Outlook Stable</v>
          </cell>
        </row>
        <row r="290">
          <cell r="A290">
            <v>80089348</v>
          </cell>
          <cell r="B290" t="str">
            <v>Ocwen Federal Bank FSB</v>
          </cell>
          <cell r="C290" t="str">
            <v>Banks</v>
          </cell>
          <cell r="D290" t="str">
            <v>UNITED STATES</v>
          </cell>
          <cell r="E290" t="str">
            <v>Y</v>
          </cell>
          <cell r="F290" t="str">
            <v>Upgrade</v>
          </cell>
          <cell r="G290">
            <v>37694</v>
          </cell>
          <cell r="H290" t="str">
            <v>B+</v>
          </cell>
          <cell r="I290" t="str">
            <v>Rating Outlook Stable</v>
          </cell>
        </row>
        <row r="291">
          <cell r="A291">
            <v>80089349</v>
          </cell>
          <cell r="B291" t="str">
            <v>Bank One Michigan</v>
          </cell>
          <cell r="C291" t="str">
            <v>Banks</v>
          </cell>
          <cell r="D291" t="str">
            <v>UNITED STATES</v>
          </cell>
          <cell r="E291" t="str">
            <v>N</v>
          </cell>
          <cell r="F291" t="str">
            <v>Withdrawn</v>
          </cell>
          <cell r="G291">
            <v>37813</v>
          </cell>
          <cell r="H291" t="str">
            <v>NR</v>
          </cell>
        </row>
        <row r="292">
          <cell r="A292">
            <v>80089350</v>
          </cell>
          <cell r="B292" t="str">
            <v>NBD Bank, N.A. (IN)</v>
          </cell>
          <cell r="C292" t="str">
            <v>Banks</v>
          </cell>
          <cell r="D292" t="str">
            <v>UNITED STATES</v>
          </cell>
          <cell r="E292" t="str">
            <v>N</v>
          </cell>
          <cell r="F292" t="str">
            <v>Withdrawn</v>
          </cell>
          <cell r="G292">
            <v>36678</v>
          </cell>
          <cell r="H292" t="str">
            <v>NR</v>
          </cell>
        </row>
        <row r="293">
          <cell r="A293">
            <v>80089358</v>
          </cell>
          <cell r="B293" t="str">
            <v>Prudential Insurance Co. of America</v>
          </cell>
          <cell r="C293" t="str">
            <v>Life Insurers</v>
          </cell>
          <cell r="D293" t="str">
            <v>UNITED STATES</v>
          </cell>
          <cell r="E293" t="str">
            <v>Y</v>
          </cell>
          <cell r="F293" t="str">
            <v>Affirmed</v>
          </cell>
          <cell r="G293">
            <v>38252</v>
          </cell>
          <cell r="H293" t="str">
            <v>A</v>
          </cell>
          <cell r="I293" t="str">
            <v>Rating Outlook Stable</v>
          </cell>
        </row>
        <row r="294">
          <cell r="A294">
            <v>80089366</v>
          </cell>
          <cell r="B294" t="str">
            <v>AmeriCredit Corporation</v>
          </cell>
          <cell r="C294" t="str">
            <v>Banks</v>
          </cell>
          <cell r="D294" t="str">
            <v>UNITED STATES</v>
          </cell>
          <cell r="E294" t="str">
            <v>Y</v>
          </cell>
          <cell r="F294" t="str">
            <v>Upgrade</v>
          </cell>
          <cell r="G294">
            <v>38257</v>
          </cell>
          <cell r="H294" t="str">
            <v>BB-</v>
          </cell>
          <cell r="I294" t="str">
            <v>Rating Outlook Stable</v>
          </cell>
        </row>
        <row r="295">
          <cell r="A295">
            <v>80089368</v>
          </cell>
          <cell r="B295" t="str">
            <v>HCA Inc.</v>
          </cell>
          <cell r="C295" t="str">
            <v>Health Care</v>
          </cell>
          <cell r="D295" t="str">
            <v>UNITED STATES</v>
          </cell>
          <cell r="E295" t="str">
            <v>Y</v>
          </cell>
          <cell r="F295" t="str">
            <v>Affirmed</v>
          </cell>
          <cell r="G295">
            <v>38197</v>
          </cell>
          <cell r="H295" t="str">
            <v>BBB-</v>
          </cell>
          <cell r="I295" t="str">
            <v>Rating Outlook Stable</v>
          </cell>
        </row>
        <row r="296">
          <cell r="A296">
            <v>80089369</v>
          </cell>
          <cell r="B296" t="str">
            <v>Tenet Healthcare Corp.</v>
          </cell>
          <cell r="C296" t="str">
            <v>Bank Loans</v>
          </cell>
          <cell r="D296" t="str">
            <v>UNITED STATES</v>
          </cell>
          <cell r="E296" t="str">
            <v>Y</v>
          </cell>
          <cell r="F296" t="str">
            <v>Affirmed</v>
          </cell>
          <cell r="G296">
            <v>38155</v>
          </cell>
          <cell r="H296" t="str">
            <v>B-</v>
          </cell>
          <cell r="I296" t="str">
            <v>Rating Outlook Negative</v>
          </cell>
        </row>
        <row r="297">
          <cell r="A297">
            <v>80089371</v>
          </cell>
          <cell r="B297" t="str">
            <v>Interpool Inc.</v>
          </cell>
          <cell r="C297" t="str">
            <v>Financial Institutions</v>
          </cell>
          <cell r="D297" t="str">
            <v>UNITED STATES</v>
          </cell>
          <cell r="E297" t="str">
            <v>Y</v>
          </cell>
          <cell r="F297" t="str">
            <v>Affirmed</v>
          </cell>
          <cell r="G297">
            <v>38177</v>
          </cell>
          <cell r="H297" t="str">
            <v>B</v>
          </cell>
          <cell r="I297" t="str">
            <v>Rating Outlook Positive</v>
          </cell>
        </row>
        <row r="298">
          <cell r="A298">
            <v>80089378</v>
          </cell>
          <cell r="B298" t="str">
            <v>Tribune Co.</v>
          </cell>
          <cell r="C298" t="str">
            <v>Media &amp; Entertainment</v>
          </cell>
          <cell r="D298" t="str">
            <v>UNITED STATES</v>
          </cell>
          <cell r="E298" t="str">
            <v>Y</v>
          </cell>
          <cell r="F298" t="str">
            <v>Upgrade</v>
          </cell>
          <cell r="G298">
            <v>38021</v>
          </cell>
          <cell r="H298" t="str">
            <v>A</v>
          </cell>
          <cell r="I298" t="str">
            <v>Rating Outlook Stable</v>
          </cell>
        </row>
        <row r="299">
          <cell r="A299">
            <v>80089381</v>
          </cell>
          <cell r="B299" t="str">
            <v>ContiFinancial Corp.</v>
          </cell>
          <cell r="C299" t="str">
            <v>Banks</v>
          </cell>
          <cell r="D299" t="str">
            <v>UNITED STATES</v>
          </cell>
          <cell r="E299" t="str">
            <v>N</v>
          </cell>
          <cell r="F299" t="str">
            <v>Downgrade</v>
          </cell>
          <cell r="G299">
            <v>36664</v>
          </cell>
          <cell r="H299" t="str">
            <v>D</v>
          </cell>
          <cell r="I299" t="str">
            <v>Rating Watch Off</v>
          </cell>
        </row>
        <row r="300">
          <cell r="A300">
            <v>80089382</v>
          </cell>
          <cell r="B300" t="str">
            <v>Donohue Forest Products, Inc.</v>
          </cell>
          <cell r="C300" t="str">
            <v>Corporates</v>
          </cell>
          <cell r="D300" t="str">
            <v>UNITED STATES</v>
          </cell>
          <cell r="E300" t="str">
            <v>N</v>
          </cell>
          <cell r="F300" t="str">
            <v>Withdrawn</v>
          </cell>
          <cell r="G300">
            <v>36714</v>
          </cell>
          <cell r="H300" t="str">
            <v>NR</v>
          </cell>
          <cell r="I300" t="str">
            <v>Rating Watch Off</v>
          </cell>
        </row>
        <row r="301">
          <cell r="A301">
            <v>80089383</v>
          </cell>
          <cell r="B301" t="str">
            <v>First Industrial, L.P.</v>
          </cell>
          <cell r="C301" t="str">
            <v>Real Estate Investment Trusts</v>
          </cell>
          <cell r="D301" t="str">
            <v>UNITED STATES</v>
          </cell>
          <cell r="E301" t="str">
            <v>Y</v>
          </cell>
          <cell r="F301" t="str">
            <v>Downgrade</v>
          </cell>
          <cell r="G301">
            <v>37844</v>
          </cell>
          <cell r="H301" t="str">
            <v>BBB</v>
          </cell>
          <cell r="I301" t="str">
            <v>Rating Outlook Stable</v>
          </cell>
        </row>
        <row r="302">
          <cell r="A302">
            <v>80089385</v>
          </cell>
          <cell r="B302" t="str">
            <v>LaSalle Bank Corporation (Formerly ABN AMRO North America, Inc.)</v>
          </cell>
          <cell r="C302" t="str">
            <v>Banks</v>
          </cell>
          <cell r="D302" t="str">
            <v>UNITED STATES</v>
          </cell>
          <cell r="E302" t="str">
            <v>Y</v>
          </cell>
          <cell r="F302" t="str">
            <v>Downgrade</v>
          </cell>
          <cell r="G302">
            <v>37552</v>
          </cell>
          <cell r="H302" t="str">
            <v>AA-</v>
          </cell>
          <cell r="I302" t="str">
            <v>Rating Outlook Stable</v>
          </cell>
        </row>
        <row r="303">
          <cell r="A303">
            <v>80089388</v>
          </cell>
          <cell r="B303" t="str">
            <v>Georgia Transmission Corp.</v>
          </cell>
          <cell r="C303" t="str">
            <v>Corporates</v>
          </cell>
          <cell r="D303" t="str">
            <v>UNITED STATES</v>
          </cell>
          <cell r="E303" t="str">
            <v>Y</v>
          </cell>
          <cell r="F303" t="str">
            <v>Upgrade</v>
          </cell>
          <cell r="G303">
            <v>36591</v>
          </cell>
          <cell r="H303" t="str">
            <v>AA-</v>
          </cell>
          <cell r="I303" t="str">
            <v>Rating Outlook Stable</v>
          </cell>
        </row>
        <row r="304">
          <cell r="A304">
            <v>80089389</v>
          </cell>
          <cell r="B304" t="str">
            <v>PacifiCare Health Systems, Inc.</v>
          </cell>
          <cell r="C304" t="str">
            <v>Bank Loans</v>
          </cell>
          <cell r="D304" t="str">
            <v>UNITED STATES</v>
          </cell>
          <cell r="E304" t="str">
            <v>Y</v>
          </cell>
          <cell r="F304" t="str">
            <v>Affirmed</v>
          </cell>
          <cell r="G304">
            <v>38245</v>
          </cell>
          <cell r="H304" t="str">
            <v>BB+</v>
          </cell>
          <cell r="I304" t="str">
            <v>Rating Outlook Stable</v>
          </cell>
        </row>
        <row r="305">
          <cell r="A305">
            <v>80089393</v>
          </cell>
          <cell r="B305" t="str">
            <v>Evergreen International Aviation, Inc.</v>
          </cell>
          <cell r="C305" t="str">
            <v>Corporates</v>
          </cell>
          <cell r="D305" t="str">
            <v>UNITED STATES</v>
          </cell>
          <cell r="E305" t="str">
            <v>N</v>
          </cell>
          <cell r="F305" t="str">
            <v>New Rating</v>
          </cell>
          <cell r="G305">
            <v>35520</v>
          </cell>
          <cell r="H305" t="str">
            <v>BB-</v>
          </cell>
        </row>
        <row r="306">
          <cell r="A306">
            <v>80089403</v>
          </cell>
          <cell r="B306" t="str">
            <v>Bank United Corp.</v>
          </cell>
          <cell r="C306" t="str">
            <v>Banks</v>
          </cell>
          <cell r="D306" t="str">
            <v>UNITED STATES</v>
          </cell>
          <cell r="E306" t="str">
            <v>Y</v>
          </cell>
          <cell r="F306" t="str">
            <v>Withdrawn</v>
          </cell>
          <cell r="G306">
            <v>36935</v>
          </cell>
          <cell r="H306" t="str">
            <v>NR</v>
          </cell>
          <cell r="I306" t="str">
            <v>Rating Watch Off</v>
          </cell>
        </row>
        <row r="307">
          <cell r="A307">
            <v>80089404</v>
          </cell>
          <cell r="B307" t="str">
            <v>CRIIMI MAE, Inc.</v>
          </cell>
          <cell r="C307" t="str">
            <v>Banks</v>
          </cell>
          <cell r="D307" t="str">
            <v>UNITED STATES</v>
          </cell>
          <cell r="E307" t="str">
            <v>N</v>
          </cell>
          <cell r="F307" t="str">
            <v>Withdrawn</v>
          </cell>
          <cell r="G307">
            <v>37000</v>
          </cell>
          <cell r="H307" t="str">
            <v>NR</v>
          </cell>
        </row>
        <row r="308">
          <cell r="A308">
            <v>80089406</v>
          </cell>
          <cell r="B308" t="str">
            <v>Alliance Capital Management L.P.</v>
          </cell>
          <cell r="C308" t="str">
            <v>Financial Services</v>
          </cell>
          <cell r="D308" t="str">
            <v>UNITED STATES</v>
          </cell>
          <cell r="E308" t="str">
            <v>Y</v>
          </cell>
          <cell r="F308" t="str">
            <v>Affirmed</v>
          </cell>
          <cell r="G308">
            <v>37977</v>
          </cell>
          <cell r="H308" t="str">
            <v>A+</v>
          </cell>
          <cell r="I308" t="str">
            <v>Rating Outlook Stable</v>
          </cell>
        </row>
        <row r="309">
          <cell r="A309">
            <v>80089407</v>
          </cell>
          <cell r="B309" t="str">
            <v>Belo Corp.</v>
          </cell>
          <cell r="C309" t="str">
            <v>Media &amp; Entertainment</v>
          </cell>
          <cell r="D309" t="str">
            <v>UNITED STATES</v>
          </cell>
          <cell r="E309" t="str">
            <v>Y</v>
          </cell>
          <cell r="F309" t="str">
            <v>Affirmed</v>
          </cell>
          <cell r="G309">
            <v>38097</v>
          </cell>
          <cell r="H309" t="str">
            <v>BBB-</v>
          </cell>
          <cell r="I309" t="str">
            <v>Rating Outlook Positive</v>
          </cell>
        </row>
        <row r="310">
          <cell r="A310">
            <v>80089408</v>
          </cell>
          <cell r="B310" t="str">
            <v>Cinergy Corp.</v>
          </cell>
          <cell r="C310" t="str">
            <v>Global Power</v>
          </cell>
          <cell r="D310" t="str">
            <v>UNITED STATES</v>
          </cell>
          <cell r="E310" t="str">
            <v>Y</v>
          </cell>
          <cell r="F310" t="str">
            <v>Affirmed</v>
          </cell>
          <cell r="G310">
            <v>38090</v>
          </cell>
          <cell r="H310" t="str">
            <v>BBB+</v>
          </cell>
          <cell r="I310" t="str">
            <v>Rating Outlook Stable</v>
          </cell>
        </row>
        <row r="311">
          <cell r="A311">
            <v>80089409</v>
          </cell>
          <cell r="B311" t="str">
            <v>JM Family Enterprises</v>
          </cell>
          <cell r="C311" t="str">
            <v>Auto &amp; Related</v>
          </cell>
          <cell r="D311" t="str">
            <v>UNITED STATES</v>
          </cell>
          <cell r="E311" t="str">
            <v>N</v>
          </cell>
          <cell r="F311" t="str">
            <v>Affirmed</v>
          </cell>
          <cell r="G311">
            <v>37700</v>
          </cell>
          <cell r="H311" t="str">
            <v>BBB</v>
          </cell>
          <cell r="I311" t="str">
            <v>Rating Outlook Stable</v>
          </cell>
        </row>
        <row r="312">
          <cell r="A312">
            <v>80089411</v>
          </cell>
          <cell r="B312" t="str">
            <v>Martin Marietta Materials, Inc.</v>
          </cell>
          <cell r="C312" t="str">
            <v>Natural Resources</v>
          </cell>
          <cell r="D312" t="str">
            <v>UNITED STATES</v>
          </cell>
          <cell r="E312" t="str">
            <v>Y</v>
          </cell>
          <cell r="F312" t="str">
            <v>New Rating</v>
          </cell>
          <cell r="G312">
            <v>38055</v>
          </cell>
          <cell r="H312" t="str">
            <v>A-</v>
          </cell>
          <cell r="I312" t="str">
            <v>Rating Outlook Stable</v>
          </cell>
        </row>
        <row r="313">
          <cell r="A313">
            <v>80089414</v>
          </cell>
          <cell r="B313" t="str">
            <v>Community First Bankshares, Inc.</v>
          </cell>
          <cell r="C313" t="str">
            <v>Banks</v>
          </cell>
          <cell r="D313" t="str">
            <v>UNITED STATES</v>
          </cell>
          <cell r="E313" t="str">
            <v>Y</v>
          </cell>
          <cell r="F313" t="str">
            <v>Rating Watch On</v>
          </cell>
          <cell r="G313">
            <v>38062</v>
          </cell>
          <cell r="H313" t="str">
            <v>BBB</v>
          </cell>
          <cell r="I313" t="str">
            <v>Rating Watch Positive</v>
          </cell>
        </row>
        <row r="314">
          <cell r="A314">
            <v>80089417</v>
          </cell>
          <cell r="B314" t="str">
            <v>Mid-Peninsula Bank</v>
          </cell>
          <cell r="C314" t="str">
            <v>Banks</v>
          </cell>
          <cell r="D314" t="str">
            <v>UNITED STATES</v>
          </cell>
          <cell r="E314" t="str">
            <v>Y</v>
          </cell>
          <cell r="F314" t="str">
            <v>Affirmed</v>
          </cell>
          <cell r="G314">
            <v>37637</v>
          </cell>
          <cell r="H314" t="str">
            <v>BBB-</v>
          </cell>
          <cell r="I314" t="str">
            <v>Rating Outlook Stable</v>
          </cell>
        </row>
        <row r="315">
          <cell r="A315">
            <v>80089418</v>
          </cell>
          <cell r="B315" t="str">
            <v>Cupertino National Bank</v>
          </cell>
          <cell r="C315" t="str">
            <v>Banks</v>
          </cell>
          <cell r="D315" t="str">
            <v>UNITED STATES</v>
          </cell>
          <cell r="E315" t="str">
            <v>Y</v>
          </cell>
          <cell r="F315" t="str">
            <v>Affirmed</v>
          </cell>
          <cell r="G315">
            <v>37637</v>
          </cell>
          <cell r="H315" t="str">
            <v>BBB-</v>
          </cell>
          <cell r="I315" t="str">
            <v>Rating Outlook Stable</v>
          </cell>
        </row>
        <row r="316">
          <cell r="A316">
            <v>80089419</v>
          </cell>
          <cell r="B316" t="str">
            <v>Fifth Third Bank of Western Ohio, N.A. (Inactive...merged)</v>
          </cell>
          <cell r="C316" t="str">
            <v>Banks</v>
          </cell>
          <cell r="D316" t="str">
            <v>UNITED STATES</v>
          </cell>
          <cell r="E316" t="str">
            <v>N</v>
          </cell>
          <cell r="F316" t="str">
            <v>Affirmed</v>
          </cell>
          <cell r="G316">
            <v>36851</v>
          </cell>
          <cell r="H316" t="str">
            <v>AA-</v>
          </cell>
          <cell r="I316" t="str">
            <v>Rating Outlook Stable</v>
          </cell>
        </row>
        <row r="317">
          <cell r="A317">
            <v>80089420</v>
          </cell>
          <cell r="B317" t="str">
            <v>Fifth Third Bank, Northern Kentucky, Inc.</v>
          </cell>
          <cell r="C317" t="str">
            <v>Banks</v>
          </cell>
          <cell r="D317" t="str">
            <v>UNITED STATES</v>
          </cell>
          <cell r="E317" t="str">
            <v>N</v>
          </cell>
          <cell r="F317" t="str">
            <v>Withdrawn</v>
          </cell>
          <cell r="G317">
            <v>37988</v>
          </cell>
          <cell r="H317" t="str">
            <v>NR</v>
          </cell>
        </row>
        <row r="318">
          <cell r="A318">
            <v>80089421</v>
          </cell>
          <cell r="B318" t="str">
            <v>Fifth Third Bank of Columbus (Inactive...merged)</v>
          </cell>
          <cell r="C318" t="str">
            <v>Banks</v>
          </cell>
          <cell r="D318" t="str">
            <v>UNITED STATES</v>
          </cell>
          <cell r="E318" t="str">
            <v>N</v>
          </cell>
          <cell r="F318" t="str">
            <v>Withdrawn</v>
          </cell>
          <cell r="G318">
            <v>36440</v>
          </cell>
          <cell r="H318" t="str">
            <v>NR</v>
          </cell>
        </row>
        <row r="319">
          <cell r="A319">
            <v>80089423</v>
          </cell>
          <cell r="B319" t="str">
            <v>Southern Pacific Funding Corp.</v>
          </cell>
          <cell r="C319" t="str">
            <v>Other</v>
          </cell>
          <cell r="D319" t="str">
            <v>UNITED STATES</v>
          </cell>
          <cell r="E319" t="str">
            <v>Y</v>
          </cell>
          <cell r="F319" t="str">
            <v>Withdrawn</v>
          </cell>
          <cell r="G319">
            <v>36495</v>
          </cell>
          <cell r="H319" t="str">
            <v>NR</v>
          </cell>
        </row>
        <row r="320">
          <cell r="A320">
            <v>80089424</v>
          </cell>
          <cell r="B320" t="str">
            <v>Crown American Realty Trust</v>
          </cell>
          <cell r="C320" t="str">
            <v>Real Estate Investment Trusts</v>
          </cell>
          <cell r="D320" t="str">
            <v>UNITED STATES</v>
          </cell>
          <cell r="E320" t="str">
            <v>N</v>
          </cell>
          <cell r="F320" t="str">
            <v>Withdrawn</v>
          </cell>
          <cell r="G320">
            <v>37950</v>
          </cell>
          <cell r="H320" t="str">
            <v>NR</v>
          </cell>
        </row>
        <row r="321">
          <cell r="A321">
            <v>80089425</v>
          </cell>
          <cell r="B321" t="str">
            <v>Tudor Investment Corp.</v>
          </cell>
          <cell r="C321" t="str">
            <v>Corporate Finance</v>
          </cell>
          <cell r="D321" t="str">
            <v>UNITED STATES</v>
          </cell>
          <cell r="E321" t="str">
            <v>N</v>
          </cell>
          <cell r="F321" t="str">
            <v>New Rating</v>
          </cell>
          <cell r="G321">
            <v>36831</v>
          </cell>
          <cell r="H321" t="str">
            <v>BBB</v>
          </cell>
        </row>
        <row r="322">
          <cell r="A322">
            <v>80089427</v>
          </cell>
          <cell r="B322" t="str">
            <v>LaSalle National Corp.</v>
          </cell>
          <cell r="C322" t="str">
            <v>Banks</v>
          </cell>
          <cell r="D322" t="str">
            <v>UNITED STATES</v>
          </cell>
          <cell r="E322" t="str">
            <v>Y</v>
          </cell>
          <cell r="F322" t="str">
            <v>Downgrade</v>
          </cell>
          <cell r="G322">
            <v>37552</v>
          </cell>
          <cell r="H322" t="str">
            <v>AA-</v>
          </cell>
          <cell r="I322" t="str">
            <v>Rating Outlook Stable</v>
          </cell>
        </row>
        <row r="323">
          <cell r="A323">
            <v>80089429</v>
          </cell>
          <cell r="B323" t="str">
            <v>Western Financial Bank</v>
          </cell>
          <cell r="C323" t="str">
            <v>Financial Institutions</v>
          </cell>
          <cell r="D323" t="str">
            <v>UNITED STATES</v>
          </cell>
          <cell r="E323" t="str">
            <v>Y</v>
          </cell>
          <cell r="F323" t="str">
            <v>Affirmed</v>
          </cell>
          <cell r="G323">
            <v>38131</v>
          </cell>
          <cell r="H323" t="str">
            <v>BB</v>
          </cell>
          <cell r="I323" t="str">
            <v>Rating Outlook Positive</v>
          </cell>
        </row>
        <row r="324">
          <cell r="A324">
            <v>80089431</v>
          </cell>
          <cell r="B324" t="str">
            <v>Chase Manhattan Bank USA, N.A. (The)</v>
          </cell>
          <cell r="C324" t="str">
            <v>Banks</v>
          </cell>
          <cell r="D324" t="str">
            <v>UNITED STATES</v>
          </cell>
          <cell r="E324" t="str">
            <v>Y</v>
          </cell>
          <cell r="F324" t="str">
            <v>Affirmed</v>
          </cell>
          <cell r="G324">
            <v>38169</v>
          </cell>
          <cell r="H324" t="str">
            <v>A+</v>
          </cell>
          <cell r="I324" t="str">
            <v>Rating Outlook Positive</v>
          </cell>
        </row>
        <row r="325">
          <cell r="A325">
            <v>80089432</v>
          </cell>
          <cell r="B325" t="str">
            <v>Dynex Capital, Inc.</v>
          </cell>
          <cell r="C325" t="str">
            <v>Banks</v>
          </cell>
          <cell r="D325" t="str">
            <v>UNITED STATES</v>
          </cell>
          <cell r="E325" t="str">
            <v>N</v>
          </cell>
          <cell r="F325" t="str">
            <v>Withdrawn</v>
          </cell>
          <cell r="G325">
            <v>37518</v>
          </cell>
          <cell r="H325" t="str">
            <v>NR</v>
          </cell>
        </row>
        <row r="326">
          <cell r="A326">
            <v>80089434</v>
          </cell>
          <cell r="B326" t="str">
            <v>TXU Corp.</v>
          </cell>
          <cell r="C326" t="str">
            <v>Global Power</v>
          </cell>
          <cell r="D326" t="str">
            <v>UNITED STATES</v>
          </cell>
          <cell r="E326" t="str">
            <v>Y</v>
          </cell>
          <cell r="F326" t="str">
            <v>Affirmed</v>
          </cell>
          <cell r="G326">
            <v>38103</v>
          </cell>
          <cell r="H326" t="str">
            <v>BBB-</v>
          </cell>
          <cell r="I326" t="str">
            <v>Rating Outlook Stable</v>
          </cell>
        </row>
        <row r="327">
          <cell r="A327">
            <v>80089435</v>
          </cell>
          <cell r="B327" t="str">
            <v>Duke Capital, LLC</v>
          </cell>
          <cell r="C327" t="str">
            <v>Corporates</v>
          </cell>
          <cell r="D327" t="str">
            <v>UNITED STATES</v>
          </cell>
          <cell r="E327" t="str">
            <v>Y</v>
          </cell>
          <cell r="F327" t="str">
            <v>Affirmed</v>
          </cell>
          <cell r="G327">
            <v>38114</v>
          </cell>
          <cell r="H327" t="str">
            <v>BBB-</v>
          </cell>
          <cell r="I327" t="str">
            <v>Rating Outlook Stable</v>
          </cell>
        </row>
        <row r="328">
          <cell r="A328">
            <v>80089436</v>
          </cell>
          <cell r="B328" t="str">
            <v>Bay View Capital Corp.</v>
          </cell>
          <cell r="C328" t="str">
            <v>Banks</v>
          </cell>
          <cell r="D328" t="str">
            <v>UNITED STATES</v>
          </cell>
          <cell r="E328" t="str">
            <v>Y</v>
          </cell>
          <cell r="F328" t="str">
            <v>Withdrawn</v>
          </cell>
          <cell r="G328">
            <v>37901</v>
          </cell>
          <cell r="H328" t="str">
            <v>NR</v>
          </cell>
        </row>
        <row r="329">
          <cell r="A329">
            <v>80089437</v>
          </cell>
          <cell r="B329" t="str">
            <v>Financial Security Assurance Holdings Ltd.</v>
          </cell>
          <cell r="C329" t="str">
            <v>Bond Insurers</v>
          </cell>
          <cell r="D329" t="str">
            <v>UNITED STATES</v>
          </cell>
          <cell r="E329" t="str">
            <v>Y</v>
          </cell>
          <cell r="F329" t="str">
            <v>Affirmed</v>
          </cell>
          <cell r="G329">
            <v>37791</v>
          </cell>
          <cell r="H329" t="str">
            <v>AA</v>
          </cell>
          <cell r="I329" t="str">
            <v>Rating Outlook Stable</v>
          </cell>
        </row>
        <row r="330">
          <cell r="A330">
            <v>80089439</v>
          </cell>
          <cell r="B330" t="str">
            <v>Health Insurance Plan of Greater New York</v>
          </cell>
          <cell r="C330" t="str">
            <v>Life Insurers</v>
          </cell>
          <cell r="D330" t="str">
            <v>UNITED STATES</v>
          </cell>
          <cell r="E330" t="str">
            <v>Y</v>
          </cell>
          <cell r="F330" t="str">
            <v>Affirmed</v>
          </cell>
          <cell r="G330">
            <v>38163</v>
          </cell>
          <cell r="H330" t="str">
            <v>BB+</v>
          </cell>
          <cell r="I330" t="str">
            <v>Rating Outlook Stable</v>
          </cell>
        </row>
        <row r="331">
          <cell r="A331">
            <v>80089440</v>
          </cell>
          <cell r="B331" t="str">
            <v>First Republic Bank</v>
          </cell>
          <cell r="C331" t="str">
            <v>Banks</v>
          </cell>
          <cell r="D331" t="str">
            <v>UNITED STATES</v>
          </cell>
          <cell r="E331" t="str">
            <v>Y</v>
          </cell>
          <cell r="F331" t="str">
            <v>Affirmed</v>
          </cell>
          <cell r="G331">
            <v>37797</v>
          </cell>
          <cell r="H331" t="str">
            <v>BBB</v>
          </cell>
          <cell r="I331" t="str">
            <v>Rating Outlook Stable</v>
          </cell>
        </row>
        <row r="332">
          <cell r="A332">
            <v>80089442</v>
          </cell>
          <cell r="B332" t="str">
            <v>Oakwood Homes Corp.</v>
          </cell>
          <cell r="C332" t="str">
            <v>Other</v>
          </cell>
          <cell r="D332" t="str">
            <v>UNITED STATES</v>
          </cell>
          <cell r="E332" t="str">
            <v>N</v>
          </cell>
          <cell r="F332" t="str">
            <v>Withdrawn</v>
          </cell>
          <cell r="G332">
            <v>37559</v>
          </cell>
          <cell r="H332" t="str">
            <v>NR</v>
          </cell>
          <cell r="I332" t="str">
            <v>Rating Outlook Negative</v>
          </cell>
        </row>
        <row r="333">
          <cell r="A333">
            <v>80089443</v>
          </cell>
          <cell r="B333" t="str">
            <v>IndyMac Bancorp, Inc.</v>
          </cell>
          <cell r="C333" t="str">
            <v>Banks</v>
          </cell>
          <cell r="D333" t="str">
            <v>UNITED STATES</v>
          </cell>
          <cell r="E333" t="str">
            <v>Y</v>
          </cell>
          <cell r="F333" t="str">
            <v>Affirmed</v>
          </cell>
          <cell r="G333">
            <v>37211</v>
          </cell>
          <cell r="H333" t="str">
            <v>BBB-</v>
          </cell>
          <cell r="I333" t="str">
            <v>Rating Outlook Stable</v>
          </cell>
        </row>
        <row r="334">
          <cell r="A334">
            <v>80089445</v>
          </cell>
          <cell r="B334" t="str">
            <v>Irvine Apartment Communities, L.P.</v>
          </cell>
          <cell r="C334" t="str">
            <v>Real Estate Investment Trusts</v>
          </cell>
          <cell r="D334" t="str">
            <v>UNITED STATES</v>
          </cell>
          <cell r="E334" t="str">
            <v>Y</v>
          </cell>
          <cell r="F334" t="str">
            <v>Affirmed</v>
          </cell>
          <cell r="G334">
            <v>36321</v>
          </cell>
          <cell r="H334" t="str">
            <v>BBB+</v>
          </cell>
          <cell r="I334" t="str">
            <v>Rating Watch Off</v>
          </cell>
        </row>
        <row r="335">
          <cell r="A335">
            <v>80089446</v>
          </cell>
          <cell r="B335" t="str">
            <v>AOL Time Warner Companies, Inc.</v>
          </cell>
          <cell r="C335" t="str">
            <v>Media &amp; Entertainment</v>
          </cell>
          <cell r="D335" t="str">
            <v>UNITED STATES</v>
          </cell>
          <cell r="E335" t="str">
            <v>N</v>
          </cell>
          <cell r="F335" t="str">
            <v>Affirmed</v>
          </cell>
          <cell r="G335">
            <v>37315</v>
          </cell>
          <cell r="H335" t="str">
            <v>BBB+</v>
          </cell>
          <cell r="I335" t="str">
            <v>Rating Outlook Stable</v>
          </cell>
        </row>
        <row r="336">
          <cell r="A336">
            <v>80089447</v>
          </cell>
          <cell r="B336" t="str">
            <v>Mark IV Industries Inc.</v>
          </cell>
          <cell r="C336" t="str">
            <v>Auto Suppliers</v>
          </cell>
          <cell r="D336" t="str">
            <v>UNITED STATES</v>
          </cell>
          <cell r="E336" t="str">
            <v>N</v>
          </cell>
          <cell r="F336" t="str">
            <v>Withdrawn</v>
          </cell>
          <cell r="G336">
            <v>36763</v>
          </cell>
          <cell r="H336" t="str">
            <v>NR</v>
          </cell>
          <cell r="I336" t="str">
            <v>Rating Watch Off</v>
          </cell>
        </row>
        <row r="337">
          <cell r="A337">
            <v>80089449</v>
          </cell>
          <cell r="B337" t="str">
            <v>Teachers Insurance &amp; Annuity Association</v>
          </cell>
          <cell r="C337" t="str">
            <v>Life Insurers</v>
          </cell>
          <cell r="D337" t="str">
            <v>UNITED STATES</v>
          </cell>
          <cell r="E337" t="str">
            <v>Y</v>
          </cell>
          <cell r="F337" t="str">
            <v>Affirmed</v>
          </cell>
          <cell r="G337">
            <v>38184</v>
          </cell>
          <cell r="H337" t="str">
            <v>AAA</v>
          </cell>
          <cell r="I337" t="str">
            <v>Rating Outlook Stable</v>
          </cell>
        </row>
        <row r="338">
          <cell r="A338">
            <v>80089450</v>
          </cell>
          <cell r="B338" t="str">
            <v>PDV America, Inc.</v>
          </cell>
          <cell r="C338" t="str">
            <v>Corporates</v>
          </cell>
          <cell r="D338" t="str">
            <v>UNITED STATES</v>
          </cell>
          <cell r="E338" t="str">
            <v>N</v>
          </cell>
          <cell r="F338" t="str">
            <v>Withdrawn</v>
          </cell>
          <cell r="G338">
            <v>37841</v>
          </cell>
          <cell r="H338" t="str">
            <v>NR</v>
          </cell>
        </row>
        <row r="339">
          <cell r="A339">
            <v>80089451</v>
          </cell>
          <cell r="B339" t="str">
            <v>Bariven S.A.</v>
          </cell>
          <cell r="C339" t="str">
            <v>Financial Institutions</v>
          </cell>
          <cell r="D339" t="str">
            <v>UNITED STATES</v>
          </cell>
          <cell r="E339" t="str">
            <v>N</v>
          </cell>
          <cell r="F339" t="str">
            <v>New Rating</v>
          </cell>
          <cell r="G339">
            <v>35739</v>
          </cell>
          <cell r="H339" t="str">
            <v>BBB</v>
          </cell>
        </row>
        <row r="340">
          <cell r="A340">
            <v>80089452</v>
          </cell>
          <cell r="B340" t="str">
            <v>Louis Dreyfus Citrus</v>
          </cell>
          <cell r="C340" t="str">
            <v>Corporate Finance</v>
          </cell>
          <cell r="D340" t="str">
            <v>UNITED STATES</v>
          </cell>
          <cell r="E340" t="str">
            <v>N</v>
          </cell>
          <cell r="F340" t="str">
            <v>New Rating</v>
          </cell>
          <cell r="G340">
            <v>37956</v>
          </cell>
          <cell r="H340" t="str">
            <v>BBB-</v>
          </cell>
          <cell r="I340" t="str">
            <v>Rating Outlook Stable</v>
          </cell>
        </row>
        <row r="341">
          <cell r="A341">
            <v>80089455</v>
          </cell>
          <cell r="B341" t="str">
            <v>PPL Capital Funding Inc.</v>
          </cell>
          <cell r="C341" t="str">
            <v>Corporates</v>
          </cell>
          <cell r="D341" t="str">
            <v>UNITED STATES</v>
          </cell>
          <cell r="E341" t="str">
            <v>Y</v>
          </cell>
          <cell r="F341" t="str">
            <v>Downgrade</v>
          </cell>
          <cell r="G341">
            <v>37754</v>
          </cell>
          <cell r="H341" t="str">
            <v>BBB</v>
          </cell>
          <cell r="I341" t="str">
            <v>Rating Outlook Negative</v>
          </cell>
        </row>
        <row r="342">
          <cell r="A342">
            <v>80089456</v>
          </cell>
          <cell r="B342" t="str">
            <v>PPL Corporation</v>
          </cell>
          <cell r="C342" t="str">
            <v>Corporates</v>
          </cell>
          <cell r="D342" t="str">
            <v>UNITED STATES</v>
          </cell>
          <cell r="E342" t="str">
            <v>Y</v>
          </cell>
          <cell r="F342" t="str">
            <v>Downgrade</v>
          </cell>
          <cell r="G342">
            <v>37754</v>
          </cell>
          <cell r="H342" t="str">
            <v>BBB</v>
          </cell>
          <cell r="I342" t="str">
            <v>Rating Outlook Negative</v>
          </cell>
        </row>
        <row r="343">
          <cell r="A343">
            <v>80089458</v>
          </cell>
          <cell r="B343" t="str">
            <v>Mississippi Chemical Corp.</v>
          </cell>
          <cell r="C343" t="str">
            <v>Chemicals</v>
          </cell>
          <cell r="D343" t="str">
            <v>UNITED STATES</v>
          </cell>
          <cell r="E343" t="str">
            <v>N</v>
          </cell>
          <cell r="F343" t="str">
            <v>Withdrawn</v>
          </cell>
          <cell r="G343">
            <v>37813</v>
          </cell>
          <cell r="H343" t="str">
            <v>NR</v>
          </cell>
        </row>
        <row r="344">
          <cell r="A344">
            <v>80089459</v>
          </cell>
          <cell r="B344" t="str">
            <v>Levi Strauss &amp; Co.</v>
          </cell>
          <cell r="C344" t="str">
            <v>Consumer</v>
          </cell>
          <cell r="D344" t="str">
            <v>UNITED STATES</v>
          </cell>
          <cell r="E344" t="str">
            <v>Y</v>
          </cell>
          <cell r="F344" t="str">
            <v>Downgrade</v>
          </cell>
          <cell r="G344">
            <v>37957</v>
          </cell>
          <cell r="H344" t="str">
            <v>CCC+</v>
          </cell>
          <cell r="I344" t="str">
            <v>Rating Outlook Negative</v>
          </cell>
        </row>
        <row r="345">
          <cell r="A345">
            <v>80089460</v>
          </cell>
          <cell r="B345" t="str">
            <v>Ford Credit Europe Bank plc (FCE Bank plc)</v>
          </cell>
          <cell r="C345" t="str">
            <v>Financial Institutions</v>
          </cell>
          <cell r="D345" t="str">
            <v>UNITED KINGDOM</v>
          </cell>
          <cell r="E345" t="str">
            <v>Y</v>
          </cell>
          <cell r="F345" t="str">
            <v>Affirmed</v>
          </cell>
          <cell r="G345">
            <v>38111</v>
          </cell>
          <cell r="H345" t="str">
            <v>BBB+</v>
          </cell>
          <cell r="I345" t="str">
            <v>Rating Outlook Stable</v>
          </cell>
        </row>
        <row r="346">
          <cell r="A346">
            <v>80089463</v>
          </cell>
          <cell r="B346" t="str">
            <v>National City Corporation</v>
          </cell>
          <cell r="C346" t="str">
            <v>Banks</v>
          </cell>
          <cell r="D346" t="str">
            <v>UNITED STATES</v>
          </cell>
          <cell r="E346" t="str">
            <v>Y</v>
          </cell>
          <cell r="F346" t="str">
            <v>Affirmed</v>
          </cell>
          <cell r="G346">
            <v>38034</v>
          </cell>
          <cell r="H346" t="str">
            <v>AA-</v>
          </cell>
          <cell r="I346" t="str">
            <v>Rating Outlook Stable</v>
          </cell>
        </row>
        <row r="347">
          <cell r="A347">
            <v>80089464</v>
          </cell>
          <cell r="B347" t="str">
            <v>National City Bank (Cleveland)</v>
          </cell>
          <cell r="C347" t="str">
            <v>Banks</v>
          </cell>
          <cell r="D347" t="str">
            <v>UNITED STATES</v>
          </cell>
          <cell r="E347" t="str">
            <v>Y</v>
          </cell>
          <cell r="F347" t="str">
            <v>Affirmed</v>
          </cell>
          <cell r="G347">
            <v>38034</v>
          </cell>
          <cell r="H347" t="str">
            <v>AA-</v>
          </cell>
          <cell r="I347" t="str">
            <v>Rating Outlook Stable</v>
          </cell>
        </row>
        <row r="348">
          <cell r="A348">
            <v>80089467</v>
          </cell>
          <cell r="B348" t="str">
            <v>Hertz Corp.</v>
          </cell>
          <cell r="C348" t="str">
            <v>Financial Institutions</v>
          </cell>
          <cell r="D348" t="str">
            <v>UNITED STATES</v>
          </cell>
          <cell r="E348" t="str">
            <v>Y</v>
          </cell>
          <cell r="F348" t="str">
            <v>Affirmed</v>
          </cell>
          <cell r="G348">
            <v>38111</v>
          </cell>
          <cell r="H348" t="str">
            <v>BBB+</v>
          </cell>
          <cell r="I348" t="str">
            <v>Rating Outlook Stable</v>
          </cell>
        </row>
        <row r="349">
          <cell r="A349">
            <v>80089472</v>
          </cell>
          <cell r="B349" t="str">
            <v>U.S. Bank, N.A.</v>
          </cell>
          <cell r="C349" t="str">
            <v>Banks</v>
          </cell>
          <cell r="D349" t="str">
            <v>UNITED STATES</v>
          </cell>
          <cell r="E349" t="str">
            <v>Y</v>
          </cell>
          <cell r="F349" t="str">
            <v>Upgrade</v>
          </cell>
          <cell r="G349">
            <v>38257</v>
          </cell>
          <cell r="H349" t="str">
            <v>AA-</v>
          </cell>
          <cell r="I349" t="str">
            <v>Rating Outlook Stable</v>
          </cell>
        </row>
        <row r="350">
          <cell r="A350">
            <v>80089474</v>
          </cell>
          <cell r="B350" t="str">
            <v>Supercanal Holding S.A.</v>
          </cell>
          <cell r="C350" t="str">
            <v>Corporates</v>
          </cell>
          <cell r="D350" t="str">
            <v>ARGENTINA</v>
          </cell>
          <cell r="E350" t="str">
            <v>N</v>
          </cell>
          <cell r="F350" t="str">
            <v>Downgrade</v>
          </cell>
          <cell r="G350">
            <v>36616</v>
          </cell>
          <cell r="H350" t="str">
            <v>D</v>
          </cell>
        </row>
        <row r="351">
          <cell r="A351">
            <v>80089476</v>
          </cell>
          <cell r="B351" t="str">
            <v>Mellon Funding Corp.</v>
          </cell>
          <cell r="C351" t="str">
            <v>Banks</v>
          </cell>
          <cell r="D351" t="str">
            <v>UNITED STATES</v>
          </cell>
          <cell r="E351" t="str">
            <v>Y</v>
          </cell>
          <cell r="F351" t="str">
            <v>Affirmed</v>
          </cell>
          <cell r="G351">
            <v>37930</v>
          </cell>
          <cell r="H351" t="str">
            <v>AA-</v>
          </cell>
          <cell r="I351" t="str">
            <v>Rating Outlook Stable</v>
          </cell>
        </row>
        <row r="352">
          <cell r="A352">
            <v>80089477</v>
          </cell>
          <cell r="B352" t="str">
            <v>PNC Financial Services Group Inc</v>
          </cell>
          <cell r="C352" t="str">
            <v>Banks</v>
          </cell>
          <cell r="D352" t="str">
            <v>UNITED STATES</v>
          </cell>
          <cell r="E352" t="str">
            <v>Y</v>
          </cell>
          <cell r="F352" t="str">
            <v>Affirmed</v>
          </cell>
          <cell r="G352">
            <v>38225</v>
          </cell>
          <cell r="H352" t="str">
            <v>A</v>
          </cell>
          <cell r="I352" t="str">
            <v>Rating Outlook Stable</v>
          </cell>
        </row>
        <row r="353">
          <cell r="A353">
            <v>80089478</v>
          </cell>
          <cell r="B353" t="str">
            <v>PNC Funding Corp</v>
          </cell>
          <cell r="C353" t="str">
            <v>Banks</v>
          </cell>
          <cell r="D353" t="str">
            <v>UNITED STATES</v>
          </cell>
          <cell r="E353" t="str">
            <v>Y</v>
          </cell>
          <cell r="F353" t="str">
            <v>Affirmed</v>
          </cell>
          <cell r="G353">
            <v>38225</v>
          </cell>
          <cell r="H353" t="str">
            <v>A</v>
          </cell>
          <cell r="I353" t="str">
            <v>Rating Outlook Stable</v>
          </cell>
        </row>
        <row r="354">
          <cell r="A354">
            <v>80089482</v>
          </cell>
          <cell r="B354" t="str">
            <v>Wells Fargo Bank Northwest, NA</v>
          </cell>
          <cell r="C354" t="str">
            <v>Banks</v>
          </cell>
          <cell r="D354" t="str">
            <v>UNITED STATES</v>
          </cell>
          <cell r="E354" t="str">
            <v>Y</v>
          </cell>
          <cell r="F354" t="str">
            <v>Affirmed</v>
          </cell>
          <cell r="G354">
            <v>37658</v>
          </cell>
          <cell r="H354" t="str">
            <v>AA</v>
          </cell>
          <cell r="I354" t="str">
            <v>Rating Outlook Stable</v>
          </cell>
        </row>
        <row r="355">
          <cell r="A355">
            <v>80089483</v>
          </cell>
          <cell r="B355" t="str">
            <v>AGL Resources, Inc.</v>
          </cell>
          <cell r="C355" t="str">
            <v>Corporates</v>
          </cell>
          <cell r="D355" t="str">
            <v>UNITED STATES</v>
          </cell>
          <cell r="E355" t="str">
            <v>Y</v>
          </cell>
          <cell r="F355" t="str">
            <v>Revision Outlook</v>
          </cell>
          <cell r="G355">
            <v>38183</v>
          </cell>
          <cell r="H355" t="str">
            <v>A-</v>
          </cell>
          <cell r="I355" t="str">
            <v>Rating Watch Negative</v>
          </cell>
        </row>
        <row r="356">
          <cell r="A356">
            <v>80089484</v>
          </cell>
          <cell r="B356" t="str">
            <v>Dime Savings Bank of New York FSB</v>
          </cell>
          <cell r="C356" t="str">
            <v>Banks</v>
          </cell>
          <cell r="D356" t="str">
            <v>UNITED STATES</v>
          </cell>
          <cell r="E356" t="str">
            <v>N</v>
          </cell>
          <cell r="F356" t="str">
            <v>Withdrawn</v>
          </cell>
          <cell r="G356">
            <v>37260</v>
          </cell>
          <cell r="H356" t="str">
            <v>NR</v>
          </cell>
          <cell r="I356" t="str">
            <v>Rating Watch Off</v>
          </cell>
        </row>
        <row r="357">
          <cell r="A357">
            <v>80089485</v>
          </cell>
          <cell r="B357" t="str">
            <v>Transamerica Corp.</v>
          </cell>
          <cell r="C357" t="str">
            <v>Banks</v>
          </cell>
          <cell r="D357" t="str">
            <v>UNITED STATES</v>
          </cell>
          <cell r="E357" t="str">
            <v>Y</v>
          </cell>
          <cell r="F357" t="str">
            <v>Affirmed</v>
          </cell>
          <cell r="G357">
            <v>37965</v>
          </cell>
          <cell r="H357" t="str">
            <v>AA-</v>
          </cell>
          <cell r="I357" t="str">
            <v>Rating Outlook Negative</v>
          </cell>
        </row>
        <row r="358">
          <cell r="A358">
            <v>80089486</v>
          </cell>
          <cell r="B358" t="str">
            <v>Barnett Bank, N.A.</v>
          </cell>
          <cell r="C358" t="str">
            <v>Banks</v>
          </cell>
          <cell r="D358" t="str">
            <v>UNITED STATES</v>
          </cell>
          <cell r="E358" t="str">
            <v>N</v>
          </cell>
          <cell r="F358" t="str">
            <v>Withdrawn</v>
          </cell>
          <cell r="G358">
            <v>36678</v>
          </cell>
          <cell r="H358" t="str">
            <v>NR</v>
          </cell>
        </row>
        <row r="359">
          <cell r="A359">
            <v>80089489</v>
          </cell>
          <cell r="B359" t="str">
            <v>Petroleos de Venezuela S.A. (PDVSA)</v>
          </cell>
          <cell r="C359" t="str">
            <v>Energy (Oil &amp; Gas)</v>
          </cell>
          <cell r="D359" t="str">
            <v>VENEZUELA</v>
          </cell>
          <cell r="E359" t="str">
            <v>Y</v>
          </cell>
          <cell r="F359" t="str">
            <v>Upgrade</v>
          </cell>
          <cell r="G359">
            <v>38250</v>
          </cell>
          <cell r="H359" t="str">
            <v>B+</v>
          </cell>
          <cell r="I359" t="str">
            <v>Rating Outlook Stable</v>
          </cell>
        </row>
        <row r="360">
          <cell r="A360">
            <v>80089490</v>
          </cell>
          <cell r="B360" t="str">
            <v>Omnipoint Communications, Inc.</v>
          </cell>
          <cell r="C360" t="str">
            <v>Corporates</v>
          </cell>
          <cell r="D360" t="str">
            <v>UNITED STATES</v>
          </cell>
          <cell r="E360" t="str">
            <v>N</v>
          </cell>
          <cell r="F360" t="str">
            <v>Withdrawn</v>
          </cell>
          <cell r="G360">
            <v>36602</v>
          </cell>
          <cell r="H360" t="str">
            <v>NR</v>
          </cell>
        </row>
        <row r="361">
          <cell r="A361">
            <v>80089491</v>
          </cell>
          <cell r="B361" t="str">
            <v>JP Morgan &amp; Co., Inc</v>
          </cell>
          <cell r="C361" t="str">
            <v>Bank Loans</v>
          </cell>
          <cell r="D361" t="str">
            <v>UNITED STATES</v>
          </cell>
          <cell r="E361" t="str">
            <v>Y</v>
          </cell>
          <cell r="F361" t="str">
            <v>Withdrawn</v>
          </cell>
          <cell r="G361">
            <v>36894</v>
          </cell>
          <cell r="H361" t="str">
            <v>NR</v>
          </cell>
          <cell r="I361" t="str">
            <v>Not on Rating Watch</v>
          </cell>
        </row>
        <row r="362">
          <cell r="A362">
            <v>80089492</v>
          </cell>
          <cell r="B362" t="str">
            <v>Triad Guaranty, Inc.</v>
          </cell>
          <cell r="C362" t="str">
            <v>Mortgage Insurers</v>
          </cell>
          <cell r="D362" t="str">
            <v>UNITED STATES</v>
          </cell>
          <cell r="E362" t="str">
            <v>Y</v>
          </cell>
          <cell r="F362" t="str">
            <v>Affirmed</v>
          </cell>
          <cell r="G362">
            <v>37860</v>
          </cell>
          <cell r="H362" t="str">
            <v>A+</v>
          </cell>
          <cell r="I362" t="str">
            <v>Rating Outlook Stable</v>
          </cell>
        </row>
        <row r="363">
          <cell r="A363">
            <v>80089493</v>
          </cell>
          <cell r="B363" t="str">
            <v>Commercial Net Lease Realty Inc.</v>
          </cell>
          <cell r="C363" t="str">
            <v>Real Estate Investment Trusts</v>
          </cell>
          <cell r="D363" t="str">
            <v>UNITED STATES</v>
          </cell>
          <cell r="E363" t="str">
            <v>Y</v>
          </cell>
          <cell r="F363" t="str">
            <v>Affirmed</v>
          </cell>
          <cell r="G363">
            <v>38154</v>
          </cell>
          <cell r="H363" t="str">
            <v>BBB-</v>
          </cell>
          <cell r="I363" t="str">
            <v>Rating Outlook Stable</v>
          </cell>
        </row>
        <row r="364">
          <cell r="A364">
            <v>80089495</v>
          </cell>
          <cell r="B364" t="str">
            <v>DVI Inc.</v>
          </cell>
          <cell r="C364" t="str">
            <v>Financial Institutions</v>
          </cell>
          <cell r="D364" t="str">
            <v>UNITED STATES</v>
          </cell>
          <cell r="E364" t="str">
            <v>Y</v>
          </cell>
          <cell r="F364" t="str">
            <v>Downgrade</v>
          </cell>
          <cell r="G364">
            <v>37858</v>
          </cell>
          <cell r="H364" t="str">
            <v>D</v>
          </cell>
        </row>
        <row r="365">
          <cell r="A365">
            <v>80089496</v>
          </cell>
          <cell r="B365" t="str">
            <v>Santander International Ltd.</v>
          </cell>
          <cell r="C365" t="str">
            <v>Banks</v>
          </cell>
          <cell r="D365" t="str">
            <v>UNITED STATES</v>
          </cell>
          <cell r="E365" t="str">
            <v>N</v>
          </cell>
          <cell r="F365" t="str">
            <v>Affirmed</v>
          </cell>
          <cell r="G365">
            <v>35845</v>
          </cell>
          <cell r="H365" t="str">
            <v>AA-</v>
          </cell>
        </row>
        <row r="366">
          <cell r="A366">
            <v>80089499</v>
          </cell>
          <cell r="B366" t="str">
            <v>Fleet Credit Card LLC</v>
          </cell>
          <cell r="C366" t="str">
            <v>Banks</v>
          </cell>
          <cell r="D366" t="str">
            <v>UNITED STATES</v>
          </cell>
          <cell r="E366" t="str">
            <v>Y</v>
          </cell>
          <cell r="F366" t="str">
            <v>Upgrade</v>
          </cell>
          <cell r="G366">
            <v>38078</v>
          </cell>
          <cell r="H366" t="str">
            <v>AA-</v>
          </cell>
        </row>
        <row r="367">
          <cell r="A367">
            <v>80089502</v>
          </cell>
          <cell r="B367" t="str">
            <v>Medallion Funding Corp.</v>
          </cell>
          <cell r="C367" t="str">
            <v>Banks</v>
          </cell>
          <cell r="D367" t="str">
            <v>UNITED STATES</v>
          </cell>
          <cell r="E367" t="str">
            <v>N</v>
          </cell>
          <cell r="F367" t="str">
            <v>Withdrawn</v>
          </cell>
          <cell r="G367">
            <v>37525</v>
          </cell>
          <cell r="H367" t="str">
            <v>NR</v>
          </cell>
          <cell r="I367" t="str">
            <v>Rating Outlook Stable</v>
          </cell>
        </row>
        <row r="368">
          <cell r="A368">
            <v>80089505</v>
          </cell>
          <cell r="B368" t="str">
            <v>Northeast Utilities</v>
          </cell>
          <cell r="C368" t="str">
            <v>Corporates</v>
          </cell>
          <cell r="D368" t="str">
            <v>UNITED STATES</v>
          </cell>
          <cell r="E368" t="str">
            <v>Y</v>
          </cell>
          <cell r="F368" t="str">
            <v>Affirmed</v>
          </cell>
          <cell r="G368">
            <v>38204</v>
          </cell>
          <cell r="H368" t="str">
            <v>BBB</v>
          </cell>
          <cell r="I368" t="str">
            <v>Rating Outlook Stable</v>
          </cell>
        </row>
        <row r="369">
          <cell r="A369">
            <v>80089506</v>
          </cell>
          <cell r="B369" t="str">
            <v>Public Service Co. of New Hampshire</v>
          </cell>
          <cell r="C369" t="str">
            <v>Corporates</v>
          </cell>
          <cell r="D369" t="str">
            <v>UNITED STATES</v>
          </cell>
          <cell r="E369" t="str">
            <v>Y</v>
          </cell>
          <cell r="F369" t="str">
            <v>Affirmed</v>
          </cell>
          <cell r="G369">
            <v>38176</v>
          </cell>
          <cell r="H369" t="str">
            <v>BBB</v>
          </cell>
          <cell r="I369" t="str">
            <v>Rating Outlook Stable</v>
          </cell>
        </row>
        <row r="370">
          <cell r="A370">
            <v>80089508</v>
          </cell>
          <cell r="B370" t="str">
            <v>Aracruz Celulose S.A.</v>
          </cell>
          <cell r="C370" t="str">
            <v>Corporates</v>
          </cell>
          <cell r="D370" t="str">
            <v>BRAZIL</v>
          </cell>
          <cell r="E370" t="str">
            <v>Y</v>
          </cell>
          <cell r="F370" t="str">
            <v>Upgrade</v>
          </cell>
          <cell r="G370">
            <v>38258</v>
          </cell>
          <cell r="H370" t="str">
            <v>BB-</v>
          </cell>
          <cell r="I370" t="str">
            <v>Rating Outlook Stable</v>
          </cell>
        </row>
        <row r="371">
          <cell r="A371">
            <v>80089509</v>
          </cell>
          <cell r="B371" t="str">
            <v>Price Development Co. L.P.</v>
          </cell>
          <cell r="C371" t="str">
            <v>Real Estate Investment Trusts</v>
          </cell>
          <cell r="D371" t="str">
            <v>UNITED STATES</v>
          </cell>
          <cell r="E371" t="str">
            <v>Y</v>
          </cell>
          <cell r="F371" t="str">
            <v>Rating Watch On</v>
          </cell>
          <cell r="G371">
            <v>38219</v>
          </cell>
          <cell r="H371" t="str">
            <v>BBB-</v>
          </cell>
          <cell r="I371" t="str">
            <v>Rating Watch Negative</v>
          </cell>
        </row>
        <row r="372">
          <cell r="A372">
            <v>80089511</v>
          </cell>
          <cell r="B372" t="str">
            <v>Fleet Business Credit Corp.</v>
          </cell>
          <cell r="C372" t="str">
            <v>Banks</v>
          </cell>
          <cell r="D372" t="str">
            <v>UNITED STATES</v>
          </cell>
          <cell r="E372" t="str">
            <v>Y</v>
          </cell>
          <cell r="F372" t="str">
            <v>Upgrade</v>
          </cell>
          <cell r="G372">
            <v>38078</v>
          </cell>
          <cell r="H372" t="str">
            <v>AA-</v>
          </cell>
          <cell r="I372" t="str">
            <v>Rating Outlook Stable</v>
          </cell>
        </row>
        <row r="373">
          <cell r="A373">
            <v>80089512</v>
          </cell>
          <cell r="B373" t="str">
            <v>Arvin Industries, Inc.</v>
          </cell>
          <cell r="C373" t="str">
            <v>Auto &amp; Related</v>
          </cell>
          <cell r="D373" t="str">
            <v>UNITED STATES</v>
          </cell>
          <cell r="E373" t="str">
            <v>N</v>
          </cell>
          <cell r="F373" t="str">
            <v>Affirmed</v>
          </cell>
          <cell r="G373">
            <v>37286</v>
          </cell>
          <cell r="H373" t="str">
            <v>BBB-</v>
          </cell>
          <cell r="I373" t="str">
            <v>Rating Outlook Stable</v>
          </cell>
        </row>
        <row r="374">
          <cell r="A374">
            <v>80089514</v>
          </cell>
          <cell r="B374" t="str">
            <v>SunTrust Bank Miami N.A.</v>
          </cell>
          <cell r="C374" t="str">
            <v>Banks</v>
          </cell>
          <cell r="D374" t="str">
            <v>UNITED STATES</v>
          </cell>
          <cell r="E374" t="str">
            <v>N</v>
          </cell>
          <cell r="F374" t="str">
            <v>Upgrade</v>
          </cell>
          <cell r="G374">
            <v>35999</v>
          </cell>
          <cell r="H374" t="str">
            <v>AA</v>
          </cell>
        </row>
        <row r="375">
          <cell r="A375">
            <v>80089516</v>
          </cell>
          <cell r="B375" t="str">
            <v>Glenborough Realty Trust, Inc.</v>
          </cell>
          <cell r="C375" t="str">
            <v>Real Estate Investment Trusts</v>
          </cell>
          <cell r="D375" t="str">
            <v>UNITED STATES</v>
          </cell>
          <cell r="E375" t="str">
            <v>N</v>
          </cell>
          <cell r="F375" t="str">
            <v>Withdrawn</v>
          </cell>
          <cell r="G375">
            <v>36651</v>
          </cell>
          <cell r="H375" t="str">
            <v>NR</v>
          </cell>
          <cell r="I375" t="str">
            <v>Rating Watch Off</v>
          </cell>
        </row>
        <row r="376">
          <cell r="A376">
            <v>80089521</v>
          </cell>
          <cell r="B376" t="str">
            <v>Bear Stearns Companies Inc.</v>
          </cell>
          <cell r="C376" t="str">
            <v>Banks</v>
          </cell>
          <cell r="D376" t="str">
            <v>UNITED STATES</v>
          </cell>
          <cell r="E376" t="str">
            <v>Y</v>
          </cell>
          <cell r="F376" t="str">
            <v>Affirmed</v>
          </cell>
          <cell r="G376">
            <v>37708</v>
          </cell>
          <cell r="H376" t="str">
            <v>A+</v>
          </cell>
          <cell r="I376" t="str">
            <v>Rating Outlook Stable</v>
          </cell>
        </row>
        <row r="377">
          <cell r="A377">
            <v>80089522</v>
          </cell>
          <cell r="B377" t="str">
            <v>First Tennessee Bank, N.A.</v>
          </cell>
          <cell r="C377" t="str">
            <v>Banks</v>
          </cell>
          <cell r="D377" t="str">
            <v>UNITED STATES</v>
          </cell>
          <cell r="E377" t="str">
            <v>Y</v>
          </cell>
          <cell r="F377" t="str">
            <v>Affirmed</v>
          </cell>
          <cell r="G377">
            <v>37904</v>
          </cell>
          <cell r="H377" t="str">
            <v>A</v>
          </cell>
          <cell r="I377" t="str">
            <v>Rating Outlook Positive</v>
          </cell>
        </row>
        <row r="378">
          <cell r="A378">
            <v>80089524</v>
          </cell>
          <cell r="B378" t="str">
            <v>UBS Americas</v>
          </cell>
          <cell r="C378" t="str">
            <v>Banks</v>
          </cell>
          <cell r="D378" t="str">
            <v>UNITED STATES</v>
          </cell>
          <cell r="E378" t="str">
            <v>N</v>
          </cell>
          <cell r="F378" t="str">
            <v>Withdrawn</v>
          </cell>
          <cell r="G378">
            <v>37179</v>
          </cell>
          <cell r="H378" t="str">
            <v>NR</v>
          </cell>
          <cell r="I378" t="str">
            <v>Rating Outlook Stable</v>
          </cell>
        </row>
        <row r="379">
          <cell r="A379">
            <v>80089526</v>
          </cell>
          <cell r="B379" t="str">
            <v>Watson Pharmaceuticals, Inc.</v>
          </cell>
          <cell r="C379" t="str">
            <v>Health Care</v>
          </cell>
          <cell r="D379" t="str">
            <v>UNITED STATES</v>
          </cell>
          <cell r="E379" t="str">
            <v>Y</v>
          </cell>
          <cell r="F379" t="str">
            <v>Upgrade</v>
          </cell>
          <cell r="G379">
            <v>38068</v>
          </cell>
          <cell r="H379" t="str">
            <v>BBB</v>
          </cell>
          <cell r="I379" t="str">
            <v>Rating Outlook Stable</v>
          </cell>
        </row>
        <row r="380">
          <cell r="A380">
            <v>80089527</v>
          </cell>
          <cell r="B380" t="str">
            <v>CitiFinancial Europe plc</v>
          </cell>
          <cell r="C380" t="str">
            <v>Banks</v>
          </cell>
          <cell r="D380" t="str">
            <v>UNITED STATES</v>
          </cell>
          <cell r="E380" t="str">
            <v>Y</v>
          </cell>
          <cell r="F380" t="str">
            <v>Affirmed</v>
          </cell>
          <cell r="G380">
            <v>37817</v>
          </cell>
          <cell r="H380" t="str">
            <v>AA+</v>
          </cell>
          <cell r="I380" t="str">
            <v>Rating Outlook Stable</v>
          </cell>
        </row>
        <row r="381">
          <cell r="A381">
            <v>80089528</v>
          </cell>
          <cell r="B381" t="str">
            <v>Hamilton Bancorp Inc.</v>
          </cell>
          <cell r="C381" t="str">
            <v>Banks</v>
          </cell>
          <cell r="D381" t="str">
            <v>UNITED STATES</v>
          </cell>
          <cell r="E381" t="str">
            <v>N</v>
          </cell>
          <cell r="F381" t="str">
            <v>Withdrawn</v>
          </cell>
          <cell r="G381">
            <v>37270</v>
          </cell>
          <cell r="H381" t="str">
            <v>NR</v>
          </cell>
          <cell r="I381" t="str">
            <v>Rating Watch Off</v>
          </cell>
        </row>
        <row r="382">
          <cell r="A382">
            <v>80089529</v>
          </cell>
          <cell r="B382" t="str">
            <v>American International Group Inc.</v>
          </cell>
          <cell r="C382" t="str">
            <v>Life Insurers</v>
          </cell>
          <cell r="D382" t="str">
            <v>UNITED STATES</v>
          </cell>
          <cell r="E382" t="str">
            <v>Y</v>
          </cell>
          <cell r="F382" t="str">
            <v>Affirmed</v>
          </cell>
          <cell r="G382">
            <v>37760</v>
          </cell>
          <cell r="H382" t="str">
            <v>AAA</v>
          </cell>
          <cell r="I382" t="str">
            <v>Rating Outlook Negative</v>
          </cell>
        </row>
        <row r="383">
          <cell r="A383">
            <v>80089532</v>
          </cell>
          <cell r="B383" t="str">
            <v>AIG International Inc.</v>
          </cell>
          <cell r="C383" t="str">
            <v>Banks</v>
          </cell>
          <cell r="D383" t="str">
            <v>UNITED STATES</v>
          </cell>
          <cell r="E383" t="str">
            <v>Y</v>
          </cell>
          <cell r="F383" t="str">
            <v>Affirmed</v>
          </cell>
          <cell r="G383">
            <v>37760</v>
          </cell>
          <cell r="H383" t="str">
            <v>AAA</v>
          </cell>
          <cell r="I383" t="str">
            <v>Rating Outlook Negative</v>
          </cell>
        </row>
        <row r="384">
          <cell r="A384">
            <v>80089542</v>
          </cell>
          <cell r="B384" t="str">
            <v>Harris Trust and Savings Bank</v>
          </cell>
          <cell r="C384" t="str">
            <v>Banks</v>
          </cell>
          <cell r="D384" t="str">
            <v>UNITED STATES</v>
          </cell>
          <cell r="E384" t="str">
            <v>Y</v>
          </cell>
          <cell r="F384" t="str">
            <v>New Rating</v>
          </cell>
          <cell r="G384">
            <v>35899</v>
          </cell>
          <cell r="H384" t="str">
            <v>AA-</v>
          </cell>
          <cell r="I384" t="str">
            <v>Rating Outlook Stable</v>
          </cell>
        </row>
        <row r="385">
          <cell r="A385">
            <v>80089544</v>
          </cell>
          <cell r="B385" t="str">
            <v>Bank One Corp.</v>
          </cell>
          <cell r="C385" t="str">
            <v>Banks</v>
          </cell>
          <cell r="D385" t="str">
            <v>UNITED STATES</v>
          </cell>
          <cell r="E385" t="str">
            <v>Y</v>
          </cell>
          <cell r="F385" t="str">
            <v>Affirmed</v>
          </cell>
          <cell r="G385">
            <v>38169</v>
          </cell>
          <cell r="H385" t="str">
            <v>A+</v>
          </cell>
          <cell r="I385" t="str">
            <v>Rating Outlook Positive</v>
          </cell>
        </row>
        <row r="386">
          <cell r="A386">
            <v>80089546</v>
          </cell>
          <cell r="B386" t="str">
            <v>Hercules Inc.</v>
          </cell>
          <cell r="C386" t="str">
            <v>Corporates</v>
          </cell>
          <cell r="D386" t="str">
            <v>UNITED STATES</v>
          </cell>
          <cell r="E386" t="str">
            <v>N</v>
          </cell>
          <cell r="F386" t="str">
            <v>Withdrawn</v>
          </cell>
          <cell r="G386">
            <v>36859</v>
          </cell>
          <cell r="H386" t="str">
            <v>NR</v>
          </cell>
          <cell r="I386" t="str">
            <v>Rating Watch Off</v>
          </cell>
        </row>
        <row r="387">
          <cell r="A387">
            <v>80089547</v>
          </cell>
          <cell r="B387" t="str">
            <v>Imagen Satelital S.A.</v>
          </cell>
          <cell r="C387" t="str">
            <v>Telecommunications</v>
          </cell>
          <cell r="D387" t="str">
            <v>ARGENTINA</v>
          </cell>
          <cell r="E387" t="str">
            <v>Y</v>
          </cell>
          <cell r="F387" t="str">
            <v>Withdrawn</v>
          </cell>
          <cell r="G387">
            <v>37742</v>
          </cell>
          <cell r="H387" t="str">
            <v>NR</v>
          </cell>
        </row>
        <row r="388">
          <cell r="A388">
            <v>80089549</v>
          </cell>
          <cell r="B388" t="str">
            <v>Amvescap plc</v>
          </cell>
          <cell r="C388" t="str">
            <v>Banks</v>
          </cell>
          <cell r="D388" t="str">
            <v>UNITED STATES</v>
          </cell>
          <cell r="E388" t="str">
            <v>Y</v>
          </cell>
          <cell r="F388" t="str">
            <v>Downgrade</v>
          </cell>
          <cell r="G388">
            <v>38204</v>
          </cell>
          <cell r="H388" t="str">
            <v>BBB+</v>
          </cell>
          <cell r="I388" t="str">
            <v>Rating Outlook Stable</v>
          </cell>
        </row>
        <row r="389">
          <cell r="A389">
            <v>80089556</v>
          </cell>
          <cell r="B389" t="str">
            <v>Associates First Capital B.V.</v>
          </cell>
          <cell r="C389" t="str">
            <v>Banks</v>
          </cell>
          <cell r="D389" t="str">
            <v>UNITED STATES</v>
          </cell>
          <cell r="E389" t="str">
            <v>Y</v>
          </cell>
          <cell r="F389" t="str">
            <v>Upgrade</v>
          </cell>
          <cell r="G389">
            <v>37410</v>
          </cell>
          <cell r="H389" t="str">
            <v>AA+</v>
          </cell>
          <cell r="I389" t="str">
            <v>Rating Outlook Stable</v>
          </cell>
        </row>
        <row r="390">
          <cell r="A390">
            <v>80089559</v>
          </cell>
          <cell r="B390" t="str">
            <v>SunTrust Bank, Nashville, N.A.</v>
          </cell>
          <cell r="C390" t="str">
            <v>Banks</v>
          </cell>
          <cell r="D390" t="str">
            <v>UNITED STATES</v>
          </cell>
          <cell r="E390" t="str">
            <v>N</v>
          </cell>
          <cell r="F390" t="str">
            <v>New Rating</v>
          </cell>
          <cell r="G390">
            <v>35908</v>
          </cell>
          <cell r="H390" t="str">
            <v>AA</v>
          </cell>
        </row>
        <row r="391">
          <cell r="A391">
            <v>80089560</v>
          </cell>
          <cell r="B391" t="str">
            <v>PDVSA Finance Ltd.</v>
          </cell>
          <cell r="C391" t="str">
            <v>Corporates</v>
          </cell>
          <cell r="D391" t="str">
            <v>VENEZUELA</v>
          </cell>
          <cell r="E391" t="str">
            <v>N</v>
          </cell>
          <cell r="F391" t="str">
            <v>Affirmed</v>
          </cell>
          <cell r="G391">
            <v>37796</v>
          </cell>
          <cell r="H391" t="str">
            <v>BB-</v>
          </cell>
          <cell r="I391" t="str">
            <v>Rating Watch Off</v>
          </cell>
        </row>
        <row r="392">
          <cell r="A392">
            <v>80089561</v>
          </cell>
          <cell r="B392" t="str">
            <v>BancTec Inc.</v>
          </cell>
          <cell r="C392" t="str">
            <v>Corporates</v>
          </cell>
          <cell r="D392" t="str">
            <v>UNITED STATES</v>
          </cell>
          <cell r="E392" t="str">
            <v>N</v>
          </cell>
          <cell r="F392" t="str">
            <v>Withdrawn</v>
          </cell>
          <cell r="G392">
            <v>37244</v>
          </cell>
          <cell r="H392" t="str">
            <v>NR</v>
          </cell>
          <cell r="I392" t="str">
            <v>Not on Rating Watch</v>
          </cell>
        </row>
        <row r="393">
          <cell r="A393">
            <v>80089562</v>
          </cell>
          <cell r="B393" t="str">
            <v>KeySpan Corp.</v>
          </cell>
          <cell r="C393" t="str">
            <v>Corporates</v>
          </cell>
          <cell r="D393" t="str">
            <v>UNITED STATES</v>
          </cell>
          <cell r="E393" t="str">
            <v>Y</v>
          </cell>
          <cell r="F393" t="str">
            <v>Affirmed</v>
          </cell>
          <cell r="G393">
            <v>38154</v>
          </cell>
          <cell r="H393" t="str">
            <v>A-</v>
          </cell>
          <cell r="I393" t="str">
            <v>Rating Outlook Stable</v>
          </cell>
        </row>
        <row r="394">
          <cell r="A394">
            <v>80089563</v>
          </cell>
          <cell r="B394" t="str">
            <v>Investcorp S.A.</v>
          </cell>
          <cell r="C394" t="str">
            <v>Banks</v>
          </cell>
          <cell r="D394" t="str">
            <v>BAHRAIN</v>
          </cell>
          <cell r="E394" t="str">
            <v>Y</v>
          </cell>
          <cell r="F394" t="str">
            <v>Affirmed</v>
          </cell>
          <cell r="G394">
            <v>37375</v>
          </cell>
          <cell r="H394" t="str">
            <v>BBB</v>
          </cell>
          <cell r="I394" t="str">
            <v>Rating Outlook Stable</v>
          </cell>
        </row>
        <row r="395">
          <cell r="A395">
            <v>80089564</v>
          </cell>
          <cell r="B395" t="str">
            <v>Bankers Trust International PLC</v>
          </cell>
          <cell r="C395" t="str">
            <v>Banks</v>
          </cell>
          <cell r="D395" t="str">
            <v>UNITED STATES</v>
          </cell>
          <cell r="E395" t="str">
            <v>N</v>
          </cell>
          <cell r="F395" t="str">
            <v>Withdrawn</v>
          </cell>
          <cell r="G395">
            <v>37327</v>
          </cell>
          <cell r="H395" t="str">
            <v>NR</v>
          </cell>
          <cell r="I395" t="str">
            <v>Rating Outlook Stable</v>
          </cell>
        </row>
        <row r="396">
          <cell r="A396">
            <v>80089565</v>
          </cell>
          <cell r="B396" t="str">
            <v>BankBoston Corp.</v>
          </cell>
          <cell r="C396" t="str">
            <v>Banks</v>
          </cell>
          <cell r="D396" t="str">
            <v>UNITED STATES</v>
          </cell>
          <cell r="E396" t="str">
            <v>Y</v>
          </cell>
          <cell r="F396" t="str">
            <v>Upgrade</v>
          </cell>
          <cell r="G396">
            <v>38078</v>
          </cell>
          <cell r="H396" t="str">
            <v>AA-</v>
          </cell>
          <cell r="I396" t="str">
            <v>Rating Outlook Stable</v>
          </cell>
        </row>
        <row r="397">
          <cell r="A397">
            <v>80089566</v>
          </cell>
          <cell r="B397" t="str">
            <v>BankBoston,  NA</v>
          </cell>
          <cell r="C397" t="str">
            <v>Banks</v>
          </cell>
          <cell r="D397" t="str">
            <v>UNITED STATES</v>
          </cell>
          <cell r="E397" t="str">
            <v>N</v>
          </cell>
          <cell r="F397" t="str">
            <v>Withdrawn</v>
          </cell>
          <cell r="G397">
            <v>37221</v>
          </cell>
          <cell r="H397" t="str">
            <v>NR</v>
          </cell>
        </row>
        <row r="398">
          <cell r="A398">
            <v>80089568</v>
          </cell>
          <cell r="B398" t="str">
            <v>Xerox Overseas Holdings Ltd.</v>
          </cell>
          <cell r="C398" t="str">
            <v>Technology</v>
          </cell>
          <cell r="D398" t="str">
            <v>UNITED STATES</v>
          </cell>
          <cell r="E398" t="str">
            <v>N</v>
          </cell>
          <cell r="F398" t="str">
            <v>Downgrade</v>
          </cell>
          <cell r="G398">
            <v>36769</v>
          </cell>
          <cell r="H398" t="str">
            <v>A-</v>
          </cell>
          <cell r="I398" t="str">
            <v>Rating Outlook Negative</v>
          </cell>
        </row>
        <row r="399">
          <cell r="A399">
            <v>80089569</v>
          </cell>
          <cell r="B399" t="str">
            <v>Sotheby's Holdings, Inc.</v>
          </cell>
          <cell r="C399" t="str">
            <v>Diversified Services</v>
          </cell>
          <cell r="D399" t="str">
            <v>UNITED STATES</v>
          </cell>
          <cell r="E399" t="str">
            <v>N</v>
          </cell>
          <cell r="F399" t="str">
            <v>Withdrawn</v>
          </cell>
          <cell r="G399">
            <v>37174</v>
          </cell>
          <cell r="H399" t="str">
            <v>NR</v>
          </cell>
          <cell r="I399" t="str">
            <v>Rating Outlook Stable</v>
          </cell>
        </row>
        <row r="400">
          <cell r="A400">
            <v>80089570</v>
          </cell>
          <cell r="B400" t="str">
            <v>Simpson Investment Company</v>
          </cell>
          <cell r="C400" t="str">
            <v>Corporate Finance</v>
          </cell>
          <cell r="D400" t="str">
            <v>UNITED STATES</v>
          </cell>
          <cell r="E400" t="str">
            <v>N</v>
          </cell>
          <cell r="F400" t="str">
            <v>Withdrawn</v>
          </cell>
          <cell r="G400">
            <v>37229</v>
          </cell>
          <cell r="H400" t="str">
            <v>NR</v>
          </cell>
        </row>
        <row r="401">
          <cell r="A401">
            <v>80089572</v>
          </cell>
          <cell r="B401" t="str">
            <v>Zions Bancorporation</v>
          </cell>
          <cell r="C401" t="str">
            <v>Banks</v>
          </cell>
          <cell r="D401" t="str">
            <v>UNITED STATES</v>
          </cell>
          <cell r="E401" t="str">
            <v>Y</v>
          </cell>
          <cell r="F401" t="str">
            <v>Affirmed</v>
          </cell>
          <cell r="G401">
            <v>36678</v>
          </cell>
          <cell r="H401" t="str">
            <v>A-</v>
          </cell>
          <cell r="I401" t="str">
            <v>Rating Outlook Stable</v>
          </cell>
        </row>
        <row r="402">
          <cell r="A402">
            <v>80089573</v>
          </cell>
          <cell r="B402" t="str">
            <v>Zions First National Bank</v>
          </cell>
          <cell r="C402" t="str">
            <v>Banks</v>
          </cell>
          <cell r="D402" t="str">
            <v>UNITED STATES</v>
          </cell>
          <cell r="E402" t="str">
            <v>Y</v>
          </cell>
          <cell r="F402" t="str">
            <v>Revision Rating</v>
          </cell>
          <cell r="G402">
            <v>36678</v>
          </cell>
          <cell r="H402" t="str">
            <v>A-</v>
          </cell>
          <cell r="I402" t="str">
            <v>Rating Outlook Stable</v>
          </cell>
        </row>
        <row r="403">
          <cell r="A403">
            <v>80089576</v>
          </cell>
          <cell r="B403" t="str">
            <v>Federal Mogul Corp.</v>
          </cell>
          <cell r="C403" t="str">
            <v>Auto &amp; Related</v>
          </cell>
          <cell r="D403" t="str">
            <v>UNITED STATES</v>
          </cell>
          <cell r="E403" t="str">
            <v>Y</v>
          </cell>
          <cell r="F403" t="str">
            <v>Downgrade</v>
          </cell>
          <cell r="G403">
            <v>37166</v>
          </cell>
          <cell r="H403" t="str">
            <v>D</v>
          </cell>
          <cell r="I403" t="str">
            <v>Rating Outlook Negative</v>
          </cell>
        </row>
        <row r="404">
          <cell r="A404">
            <v>80089578</v>
          </cell>
          <cell r="B404" t="str">
            <v>Capital One, FSB</v>
          </cell>
          <cell r="C404" t="str">
            <v>Banks</v>
          </cell>
          <cell r="D404" t="str">
            <v>UNITED STATES</v>
          </cell>
          <cell r="E404" t="str">
            <v>Y</v>
          </cell>
          <cell r="F404" t="str">
            <v>Affirmed</v>
          </cell>
          <cell r="G404">
            <v>38012</v>
          </cell>
          <cell r="H404" t="str">
            <v>BBB</v>
          </cell>
          <cell r="I404" t="str">
            <v>Rating Outlook Stable</v>
          </cell>
        </row>
        <row r="405">
          <cell r="A405">
            <v>80089579</v>
          </cell>
          <cell r="B405" t="str">
            <v>Crestar Bank</v>
          </cell>
          <cell r="C405" t="str">
            <v>Banks</v>
          </cell>
          <cell r="D405" t="str">
            <v>UNITED STATES</v>
          </cell>
          <cell r="E405" t="str">
            <v>N</v>
          </cell>
          <cell r="F405" t="str">
            <v>Withdrawn</v>
          </cell>
          <cell r="G405">
            <v>36678</v>
          </cell>
          <cell r="H405" t="str">
            <v>NR</v>
          </cell>
        </row>
        <row r="406">
          <cell r="A406">
            <v>80089583</v>
          </cell>
          <cell r="B406" t="str">
            <v>SunTrust Bank, East Central Florida</v>
          </cell>
          <cell r="C406" t="str">
            <v>Banks</v>
          </cell>
          <cell r="D406" t="str">
            <v>UNITED STATES</v>
          </cell>
          <cell r="E406" t="str">
            <v>N</v>
          </cell>
          <cell r="F406" t="str">
            <v>Upgrade</v>
          </cell>
          <cell r="G406">
            <v>35998</v>
          </cell>
          <cell r="H406" t="str">
            <v>AA</v>
          </cell>
        </row>
        <row r="407">
          <cell r="A407">
            <v>80089584</v>
          </cell>
          <cell r="B407" t="str">
            <v>SunTrust Bank, Gulf Coast</v>
          </cell>
          <cell r="C407" t="str">
            <v>Banks</v>
          </cell>
          <cell r="D407" t="str">
            <v>UNITED STATES</v>
          </cell>
          <cell r="E407" t="str">
            <v>N</v>
          </cell>
          <cell r="F407" t="str">
            <v>Upgrade</v>
          </cell>
          <cell r="G407">
            <v>35998</v>
          </cell>
          <cell r="H407" t="str">
            <v>AA</v>
          </cell>
        </row>
        <row r="408">
          <cell r="A408">
            <v>80089585</v>
          </cell>
          <cell r="B408" t="str">
            <v>SunTrust Bank, Mid-Florida, N.A.</v>
          </cell>
          <cell r="C408" t="str">
            <v>Banks</v>
          </cell>
          <cell r="D408" t="str">
            <v>UNITED STATES</v>
          </cell>
          <cell r="E408" t="str">
            <v>N</v>
          </cell>
          <cell r="F408" t="str">
            <v>Upgrade</v>
          </cell>
          <cell r="G408">
            <v>35998</v>
          </cell>
          <cell r="H408" t="str">
            <v>AA</v>
          </cell>
        </row>
        <row r="409">
          <cell r="A409">
            <v>80089586</v>
          </cell>
          <cell r="B409" t="str">
            <v>SunTrust Bank, Nature Coast</v>
          </cell>
          <cell r="C409" t="str">
            <v>Banks</v>
          </cell>
          <cell r="D409" t="str">
            <v>UNITED STATES</v>
          </cell>
          <cell r="E409" t="str">
            <v>N</v>
          </cell>
          <cell r="F409" t="str">
            <v>Upgrade</v>
          </cell>
          <cell r="G409">
            <v>35998</v>
          </cell>
          <cell r="H409" t="str">
            <v>AA</v>
          </cell>
        </row>
        <row r="410">
          <cell r="A410">
            <v>80089587</v>
          </cell>
          <cell r="B410" t="str">
            <v>SunTrust Bank, North Central Florida</v>
          </cell>
          <cell r="C410" t="str">
            <v>Banks</v>
          </cell>
          <cell r="D410" t="str">
            <v>UNITED STATES</v>
          </cell>
          <cell r="E410" t="str">
            <v>N</v>
          </cell>
          <cell r="F410" t="str">
            <v>Upgrade</v>
          </cell>
          <cell r="G410">
            <v>35998</v>
          </cell>
          <cell r="H410" t="str">
            <v>AA</v>
          </cell>
        </row>
        <row r="411">
          <cell r="A411">
            <v>80089588</v>
          </cell>
          <cell r="B411" t="str">
            <v>SunTrust Bank, North Florida, N.A.</v>
          </cell>
          <cell r="C411" t="str">
            <v>Banks</v>
          </cell>
          <cell r="D411" t="str">
            <v>UNITED STATES</v>
          </cell>
          <cell r="E411" t="str">
            <v>N</v>
          </cell>
          <cell r="F411" t="str">
            <v>Upgrade</v>
          </cell>
          <cell r="G411">
            <v>35998</v>
          </cell>
          <cell r="H411" t="str">
            <v>AA</v>
          </cell>
        </row>
        <row r="412">
          <cell r="A412">
            <v>80089589</v>
          </cell>
          <cell r="B412" t="str">
            <v>SunTrust Bank, Southwest Florida</v>
          </cell>
          <cell r="C412" t="str">
            <v>Banks</v>
          </cell>
          <cell r="D412" t="str">
            <v>UNITED STATES</v>
          </cell>
          <cell r="E412" t="str">
            <v>N</v>
          </cell>
          <cell r="F412" t="str">
            <v>Upgrade</v>
          </cell>
          <cell r="G412">
            <v>35998</v>
          </cell>
          <cell r="H412" t="str">
            <v>AA</v>
          </cell>
        </row>
        <row r="413">
          <cell r="A413">
            <v>80089590</v>
          </cell>
          <cell r="B413" t="str">
            <v>SunTrust Bank, Tallahassee, N.A.</v>
          </cell>
          <cell r="C413" t="str">
            <v>Banks</v>
          </cell>
          <cell r="D413" t="str">
            <v>UNITED STATES</v>
          </cell>
          <cell r="E413" t="str">
            <v>N</v>
          </cell>
          <cell r="F413" t="str">
            <v>Withdrawn</v>
          </cell>
          <cell r="G413">
            <v>36272</v>
          </cell>
          <cell r="H413" t="str">
            <v>NR</v>
          </cell>
        </row>
        <row r="414">
          <cell r="A414">
            <v>80089591</v>
          </cell>
          <cell r="B414" t="str">
            <v>SunTrust Bank, Tampa Bay</v>
          </cell>
          <cell r="C414" t="str">
            <v>Banks</v>
          </cell>
          <cell r="D414" t="str">
            <v>UNITED STATES</v>
          </cell>
          <cell r="E414" t="str">
            <v>N</v>
          </cell>
          <cell r="F414" t="str">
            <v>Upgrade</v>
          </cell>
          <cell r="G414">
            <v>35998</v>
          </cell>
          <cell r="H414" t="str">
            <v>AA</v>
          </cell>
        </row>
        <row r="415">
          <cell r="A415">
            <v>80089592</v>
          </cell>
          <cell r="B415" t="str">
            <v>SunTrust Bank, West Florida</v>
          </cell>
          <cell r="C415" t="str">
            <v>Banks</v>
          </cell>
          <cell r="D415" t="str">
            <v>UNITED STATES</v>
          </cell>
          <cell r="E415" t="str">
            <v>N</v>
          </cell>
          <cell r="F415" t="str">
            <v>Withdrawn</v>
          </cell>
          <cell r="G415">
            <v>36272</v>
          </cell>
          <cell r="H415" t="str">
            <v>NR</v>
          </cell>
        </row>
        <row r="416">
          <cell r="A416">
            <v>80089593</v>
          </cell>
          <cell r="B416" t="str">
            <v>SunTrust Bank, Augusta, N.A.</v>
          </cell>
          <cell r="C416" t="str">
            <v>Banks</v>
          </cell>
          <cell r="D416" t="str">
            <v>UNITED STATES</v>
          </cell>
          <cell r="E416" t="str">
            <v>N</v>
          </cell>
          <cell r="F416" t="str">
            <v>Upgrade</v>
          </cell>
          <cell r="G416">
            <v>35998</v>
          </cell>
          <cell r="H416" t="str">
            <v>AA</v>
          </cell>
        </row>
        <row r="417">
          <cell r="A417">
            <v>80089594</v>
          </cell>
          <cell r="B417" t="str">
            <v>SunTrust Bank, Middle Georgia, N.A.</v>
          </cell>
          <cell r="C417" t="str">
            <v>Banks</v>
          </cell>
          <cell r="D417" t="str">
            <v>UNITED STATES</v>
          </cell>
          <cell r="E417" t="str">
            <v>N</v>
          </cell>
          <cell r="F417" t="str">
            <v>Upgrade</v>
          </cell>
          <cell r="G417">
            <v>35998</v>
          </cell>
          <cell r="H417" t="str">
            <v>AA</v>
          </cell>
        </row>
        <row r="418">
          <cell r="A418">
            <v>80089595</v>
          </cell>
          <cell r="B418" t="str">
            <v>SunTrust Bank, Northeast Georgia, N.A.</v>
          </cell>
          <cell r="C418" t="str">
            <v>Banks</v>
          </cell>
          <cell r="D418" t="str">
            <v>UNITED STATES</v>
          </cell>
          <cell r="E418" t="str">
            <v>N</v>
          </cell>
          <cell r="F418" t="str">
            <v>Upgrade</v>
          </cell>
          <cell r="G418">
            <v>35998</v>
          </cell>
          <cell r="H418" t="str">
            <v>AA</v>
          </cell>
        </row>
        <row r="419">
          <cell r="A419">
            <v>80089596</v>
          </cell>
          <cell r="B419" t="str">
            <v>SunTrust Bank, Northwest Georgia, N.A.</v>
          </cell>
          <cell r="C419" t="str">
            <v>Banks</v>
          </cell>
          <cell r="D419" t="str">
            <v>UNITED STATES</v>
          </cell>
          <cell r="E419" t="str">
            <v>N</v>
          </cell>
          <cell r="F419" t="str">
            <v>Upgrade</v>
          </cell>
          <cell r="G419">
            <v>35998</v>
          </cell>
          <cell r="H419" t="str">
            <v>AA</v>
          </cell>
        </row>
        <row r="420">
          <cell r="A420">
            <v>80089597</v>
          </cell>
          <cell r="B420" t="str">
            <v>SunTrust Bank, Savannah, N.A.</v>
          </cell>
          <cell r="C420" t="str">
            <v>Banks</v>
          </cell>
          <cell r="D420" t="str">
            <v>UNITED STATES</v>
          </cell>
          <cell r="E420" t="str">
            <v>N</v>
          </cell>
          <cell r="F420" t="str">
            <v>Upgrade</v>
          </cell>
          <cell r="G420">
            <v>35998</v>
          </cell>
          <cell r="H420" t="str">
            <v>AA</v>
          </cell>
        </row>
        <row r="421">
          <cell r="A421">
            <v>80089598</v>
          </cell>
          <cell r="B421" t="str">
            <v>SunTrust Bank, South Georgia, N.A.</v>
          </cell>
          <cell r="C421" t="str">
            <v>Banks</v>
          </cell>
          <cell r="D421" t="str">
            <v>UNITED STATES</v>
          </cell>
          <cell r="E421" t="str">
            <v>N</v>
          </cell>
          <cell r="F421" t="str">
            <v>Upgrade</v>
          </cell>
          <cell r="G421">
            <v>35998</v>
          </cell>
          <cell r="H421" t="str">
            <v>AA</v>
          </cell>
        </row>
        <row r="422">
          <cell r="A422">
            <v>80089599</v>
          </cell>
          <cell r="B422" t="str">
            <v>SunTrust Bank, Southeast Georgia, N.A.</v>
          </cell>
          <cell r="C422" t="str">
            <v>Banks</v>
          </cell>
          <cell r="D422" t="str">
            <v>UNITED STATES</v>
          </cell>
          <cell r="E422" t="str">
            <v>N</v>
          </cell>
          <cell r="F422" t="str">
            <v>Upgrade</v>
          </cell>
          <cell r="G422">
            <v>35998</v>
          </cell>
          <cell r="H422" t="str">
            <v>AA</v>
          </cell>
        </row>
        <row r="423">
          <cell r="A423">
            <v>80089600</v>
          </cell>
          <cell r="B423" t="str">
            <v>SunTrust Bank, West Georgia, N.A.</v>
          </cell>
          <cell r="C423" t="str">
            <v>Banks</v>
          </cell>
          <cell r="D423" t="str">
            <v>UNITED STATES</v>
          </cell>
          <cell r="E423" t="str">
            <v>N</v>
          </cell>
          <cell r="F423" t="str">
            <v>Upgrade</v>
          </cell>
          <cell r="G423">
            <v>35998</v>
          </cell>
          <cell r="H423" t="str">
            <v>AA</v>
          </cell>
        </row>
        <row r="424">
          <cell r="A424">
            <v>80089601</v>
          </cell>
          <cell r="B424" t="str">
            <v>SunTrust Bank, East Tennessee, N.A.</v>
          </cell>
          <cell r="C424" t="str">
            <v>Banks</v>
          </cell>
          <cell r="D424" t="str">
            <v>UNITED STATES</v>
          </cell>
          <cell r="E424" t="str">
            <v>N</v>
          </cell>
          <cell r="F424" t="str">
            <v>Upgrade</v>
          </cell>
          <cell r="G424">
            <v>35998</v>
          </cell>
          <cell r="H424" t="str">
            <v>AA</v>
          </cell>
        </row>
        <row r="425">
          <cell r="A425">
            <v>80089602</v>
          </cell>
          <cell r="B425" t="str">
            <v>SunTrust Bank, South Central Tennessee, N.A.</v>
          </cell>
          <cell r="C425" t="str">
            <v>Banks</v>
          </cell>
          <cell r="D425" t="str">
            <v>UNITED STATES</v>
          </cell>
          <cell r="E425" t="str">
            <v>N</v>
          </cell>
          <cell r="F425" t="str">
            <v>Upgrade</v>
          </cell>
          <cell r="G425">
            <v>35998</v>
          </cell>
          <cell r="H425" t="str">
            <v>AA</v>
          </cell>
        </row>
        <row r="426">
          <cell r="A426">
            <v>80089603</v>
          </cell>
          <cell r="B426" t="str">
            <v>SunTrust Bank, Alabama, N.A.</v>
          </cell>
          <cell r="C426" t="str">
            <v>Banks</v>
          </cell>
          <cell r="D426" t="str">
            <v>UNITED STATES</v>
          </cell>
          <cell r="E426" t="str">
            <v>N</v>
          </cell>
          <cell r="F426" t="str">
            <v>Upgrade</v>
          </cell>
          <cell r="G426">
            <v>35998</v>
          </cell>
          <cell r="H426" t="str">
            <v>AA</v>
          </cell>
        </row>
        <row r="427">
          <cell r="A427">
            <v>80089604</v>
          </cell>
          <cell r="B427" t="str">
            <v>SunTrust Bank, South Florida, N.A.</v>
          </cell>
          <cell r="C427" t="str">
            <v>Banks</v>
          </cell>
          <cell r="D427" t="str">
            <v>UNITED STATES</v>
          </cell>
          <cell r="E427" t="str">
            <v>N</v>
          </cell>
          <cell r="F427" t="str">
            <v>Upgrade</v>
          </cell>
          <cell r="G427">
            <v>35998</v>
          </cell>
          <cell r="H427" t="str">
            <v>AA</v>
          </cell>
        </row>
        <row r="428">
          <cell r="A428">
            <v>80089605</v>
          </cell>
          <cell r="B428" t="str">
            <v>SunTrust Bank, Chattanooga, N.A.</v>
          </cell>
          <cell r="C428" t="str">
            <v>Banks</v>
          </cell>
          <cell r="D428" t="str">
            <v>UNITED STATES</v>
          </cell>
          <cell r="E428" t="str">
            <v>N</v>
          </cell>
          <cell r="F428" t="str">
            <v>Upgrade</v>
          </cell>
          <cell r="G428">
            <v>35998</v>
          </cell>
          <cell r="H428" t="str">
            <v>AA</v>
          </cell>
        </row>
        <row r="429">
          <cell r="A429">
            <v>80089607</v>
          </cell>
          <cell r="B429" t="str">
            <v>HomeGold Financial, Inc.</v>
          </cell>
          <cell r="C429" t="str">
            <v>Banks</v>
          </cell>
          <cell r="D429" t="str">
            <v>UNITED STATES</v>
          </cell>
          <cell r="E429" t="str">
            <v>N</v>
          </cell>
          <cell r="F429" t="str">
            <v>Affirmed</v>
          </cell>
          <cell r="G429">
            <v>36153</v>
          </cell>
          <cell r="H429" t="str">
            <v>CC</v>
          </cell>
        </row>
        <row r="430">
          <cell r="A430">
            <v>80089609</v>
          </cell>
          <cell r="B430" t="str">
            <v>Ford Credit Australia Ltd.</v>
          </cell>
          <cell r="C430" t="str">
            <v>Consumer Finance Companies</v>
          </cell>
          <cell r="D430" t="str">
            <v>AUSTRALIA</v>
          </cell>
          <cell r="E430" t="str">
            <v>Y</v>
          </cell>
          <cell r="F430" t="str">
            <v>Affirmed</v>
          </cell>
          <cell r="G430">
            <v>38111</v>
          </cell>
          <cell r="H430" t="str">
            <v>BBB+</v>
          </cell>
          <cell r="I430" t="str">
            <v>Rating Outlook Stable</v>
          </cell>
        </row>
        <row r="431">
          <cell r="A431">
            <v>80089611</v>
          </cell>
          <cell r="B431" t="str">
            <v>Protection One Alarm Monitoring Inc.</v>
          </cell>
          <cell r="C431" t="str">
            <v>Corporates</v>
          </cell>
          <cell r="D431" t="str">
            <v>UNITED STATES</v>
          </cell>
          <cell r="E431" t="str">
            <v>Y</v>
          </cell>
          <cell r="F431" t="str">
            <v>Downgrade</v>
          </cell>
          <cell r="G431">
            <v>37946</v>
          </cell>
          <cell r="H431" t="str">
            <v>CC</v>
          </cell>
        </row>
        <row r="432">
          <cell r="A432">
            <v>80089612</v>
          </cell>
          <cell r="B432" t="str">
            <v>AIC Corp.</v>
          </cell>
          <cell r="C432" t="str">
            <v>Banks</v>
          </cell>
          <cell r="D432" t="str">
            <v>UNITED STATES</v>
          </cell>
          <cell r="E432" t="str">
            <v>Y</v>
          </cell>
          <cell r="F432" t="str">
            <v>Affirmed</v>
          </cell>
          <cell r="G432">
            <v>37817</v>
          </cell>
          <cell r="H432" t="str">
            <v>AA+</v>
          </cell>
          <cell r="I432" t="str">
            <v>Rating Outlook Stable</v>
          </cell>
        </row>
        <row r="433">
          <cell r="A433">
            <v>80089613</v>
          </cell>
          <cell r="B433" t="str">
            <v>MBIA Inc.</v>
          </cell>
          <cell r="C433" t="str">
            <v>Bond Insurers</v>
          </cell>
          <cell r="D433" t="str">
            <v>UNITED STATES</v>
          </cell>
          <cell r="E433" t="str">
            <v>Y</v>
          </cell>
          <cell r="F433" t="str">
            <v>Affirmed</v>
          </cell>
          <cell r="G433">
            <v>37791</v>
          </cell>
          <cell r="H433" t="str">
            <v>AA</v>
          </cell>
          <cell r="I433" t="str">
            <v>Rating Outlook Stable</v>
          </cell>
        </row>
        <row r="434">
          <cell r="A434">
            <v>80089614</v>
          </cell>
          <cell r="B434" t="str">
            <v>John Deere Credit Ltd.</v>
          </cell>
          <cell r="C434" t="str">
            <v>Financial Institutions</v>
          </cell>
          <cell r="D434" t="str">
            <v>UNITED STATES</v>
          </cell>
          <cell r="E434" t="str">
            <v>Y</v>
          </cell>
          <cell r="F434" t="str">
            <v>Affirmed</v>
          </cell>
          <cell r="G434">
            <v>38016</v>
          </cell>
          <cell r="H434" t="str">
            <v>A</v>
          </cell>
          <cell r="I434" t="str">
            <v>Rating Outlook Stable</v>
          </cell>
        </row>
        <row r="435">
          <cell r="A435">
            <v>80089615</v>
          </cell>
          <cell r="B435" t="str">
            <v>Huntington National Bank</v>
          </cell>
          <cell r="C435" t="str">
            <v>Banks</v>
          </cell>
          <cell r="D435" t="str">
            <v>UNITED STATES</v>
          </cell>
          <cell r="E435" t="str">
            <v>Y</v>
          </cell>
          <cell r="F435" t="str">
            <v>Affirmed</v>
          </cell>
          <cell r="G435">
            <v>37799</v>
          </cell>
          <cell r="H435" t="str">
            <v>A</v>
          </cell>
          <cell r="I435" t="str">
            <v>Rating Outlook Stable</v>
          </cell>
        </row>
        <row r="436">
          <cell r="A436">
            <v>80089616</v>
          </cell>
          <cell r="B436" t="str">
            <v>GATX Corp.</v>
          </cell>
          <cell r="C436" t="str">
            <v>Commercial Finance Companies</v>
          </cell>
          <cell r="D436" t="str">
            <v>UNITED STATES</v>
          </cell>
          <cell r="E436" t="str">
            <v>Y</v>
          </cell>
          <cell r="F436" t="str">
            <v>Downgrade</v>
          </cell>
          <cell r="G436">
            <v>37658</v>
          </cell>
          <cell r="H436" t="str">
            <v>BB</v>
          </cell>
          <cell r="I436" t="str">
            <v>Rating Outlook Stable</v>
          </cell>
        </row>
        <row r="437">
          <cell r="A437">
            <v>80089618</v>
          </cell>
          <cell r="B437" t="str">
            <v>MetroGas S.A.</v>
          </cell>
          <cell r="C437" t="str">
            <v>Corporates</v>
          </cell>
          <cell r="D437" t="str">
            <v>ARGENTINA</v>
          </cell>
          <cell r="E437" t="str">
            <v>Y</v>
          </cell>
          <cell r="F437" t="str">
            <v>Downgrade</v>
          </cell>
          <cell r="G437">
            <v>37351</v>
          </cell>
          <cell r="H437" t="str">
            <v>DD</v>
          </cell>
          <cell r="I437" t="str">
            <v>Rating Watch Off</v>
          </cell>
        </row>
        <row r="438">
          <cell r="A438">
            <v>80089619</v>
          </cell>
          <cell r="B438" t="str">
            <v>Newcourt Credit Group Inc. (Guaranteed by CIT Group, Inc.)</v>
          </cell>
          <cell r="C438" t="str">
            <v>Telecommunications</v>
          </cell>
          <cell r="D438" t="str">
            <v>CANADA</v>
          </cell>
          <cell r="E438" t="str">
            <v>Y</v>
          </cell>
          <cell r="F438" t="str">
            <v>Affirmed</v>
          </cell>
          <cell r="G438">
            <v>37651</v>
          </cell>
          <cell r="H438" t="str">
            <v>A</v>
          </cell>
          <cell r="I438" t="str">
            <v>Rating Outlook Stable</v>
          </cell>
        </row>
        <row r="439">
          <cell r="A439">
            <v>80089620</v>
          </cell>
          <cell r="B439" t="str">
            <v>Newcourt Financial (Australia) Ltd.</v>
          </cell>
          <cell r="C439" t="str">
            <v>Banks</v>
          </cell>
          <cell r="D439" t="str">
            <v>UNITED STATES</v>
          </cell>
          <cell r="E439" t="str">
            <v>Y</v>
          </cell>
          <cell r="F439" t="str">
            <v>Affirmed</v>
          </cell>
          <cell r="G439">
            <v>37651</v>
          </cell>
          <cell r="H439" t="str">
            <v>A</v>
          </cell>
          <cell r="I439" t="str">
            <v>Rating Outlook Stable</v>
          </cell>
        </row>
        <row r="440">
          <cell r="A440">
            <v>80089621</v>
          </cell>
          <cell r="B440" t="str">
            <v>YPF S.A.</v>
          </cell>
          <cell r="C440" t="str">
            <v>Corporates</v>
          </cell>
          <cell r="D440" t="str">
            <v>ARGENTINA</v>
          </cell>
          <cell r="E440" t="str">
            <v>Y</v>
          </cell>
          <cell r="F440" t="str">
            <v>Upgrade</v>
          </cell>
          <cell r="G440">
            <v>37915</v>
          </cell>
          <cell r="H440" t="str">
            <v>BB</v>
          </cell>
          <cell r="I440" t="str">
            <v>Rating Outlook Stable</v>
          </cell>
        </row>
        <row r="441">
          <cell r="A441">
            <v>80089622</v>
          </cell>
          <cell r="B441" t="str">
            <v>Citigroup Inc.</v>
          </cell>
          <cell r="C441" t="str">
            <v>Banks</v>
          </cell>
          <cell r="D441" t="str">
            <v>UNITED STATES</v>
          </cell>
          <cell r="E441" t="str">
            <v>Y</v>
          </cell>
          <cell r="F441" t="str">
            <v>Affirmed</v>
          </cell>
          <cell r="G441">
            <v>38117</v>
          </cell>
          <cell r="H441" t="str">
            <v>AA+</v>
          </cell>
          <cell r="I441" t="str">
            <v>Rating Outlook Stable</v>
          </cell>
        </row>
        <row r="442">
          <cell r="A442">
            <v>80089626</v>
          </cell>
          <cell r="B442" t="str">
            <v>Anglian Water Services Ltd.</v>
          </cell>
          <cell r="C442" t="str">
            <v>Corporates</v>
          </cell>
          <cell r="D442" t="str">
            <v>UNITED KINGDOM</v>
          </cell>
          <cell r="E442" t="str">
            <v>N</v>
          </cell>
          <cell r="F442" t="str">
            <v>Withdrawn</v>
          </cell>
          <cell r="G442">
            <v>37470</v>
          </cell>
          <cell r="H442" t="str">
            <v>NR</v>
          </cell>
          <cell r="I442" t="str">
            <v>Rating Watch Off</v>
          </cell>
        </row>
        <row r="443">
          <cell r="A443">
            <v>80089627</v>
          </cell>
          <cell r="B443" t="str">
            <v>Dwr Cymru Cyfyngedig</v>
          </cell>
          <cell r="C443" t="str">
            <v>Corporates</v>
          </cell>
          <cell r="D443" t="str">
            <v>UNITED KINGDOM</v>
          </cell>
          <cell r="E443" t="str">
            <v>N</v>
          </cell>
          <cell r="F443" t="str">
            <v>Downgrade</v>
          </cell>
          <cell r="G443">
            <v>36634</v>
          </cell>
          <cell r="H443" t="str">
            <v>BBB+</v>
          </cell>
          <cell r="I443" t="str">
            <v>Rating Watch Evolving</v>
          </cell>
        </row>
        <row r="444">
          <cell r="A444">
            <v>80089628</v>
          </cell>
          <cell r="B444" t="str">
            <v>Northumbrian Water Ltd.</v>
          </cell>
          <cell r="C444" t="str">
            <v>Corporates</v>
          </cell>
          <cell r="D444" t="str">
            <v>UNITED KINGDOM</v>
          </cell>
          <cell r="E444" t="str">
            <v>Y</v>
          </cell>
          <cell r="F444" t="str">
            <v>Downgrade</v>
          </cell>
          <cell r="G444">
            <v>37966</v>
          </cell>
          <cell r="H444" t="str">
            <v>BBB+</v>
          </cell>
          <cell r="I444" t="str">
            <v>Rating Outlook Stable</v>
          </cell>
        </row>
        <row r="445">
          <cell r="A445">
            <v>80089629</v>
          </cell>
          <cell r="B445" t="str">
            <v>Yorkshire Water Services Ltd.</v>
          </cell>
          <cell r="C445" t="str">
            <v>Corporates</v>
          </cell>
          <cell r="D445" t="str">
            <v>UNITED KINGDOM</v>
          </cell>
          <cell r="E445" t="str">
            <v>Y</v>
          </cell>
          <cell r="F445" t="str">
            <v>Affirmed</v>
          </cell>
          <cell r="G445">
            <v>37966</v>
          </cell>
          <cell r="H445" t="str">
            <v>A+</v>
          </cell>
          <cell r="I445" t="str">
            <v>Rating Outlook Stable</v>
          </cell>
        </row>
        <row r="446">
          <cell r="A446">
            <v>80089630</v>
          </cell>
          <cell r="B446" t="str">
            <v>Northumbrian Services Ltd</v>
          </cell>
          <cell r="C446" t="str">
            <v>Global Power</v>
          </cell>
          <cell r="D446" t="str">
            <v>UNITED KINGDOM</v>
          </cell>
          <cell r="E446" t="str">
            <v>Y</v>
          </cell>
          <cell r="F446" t="str">
            <v>Downgrade</v>
          </cell>
          <cell r="G446">
            <v>37966</v>
          </cell>
          <cell r="H446" t="str">
            <v>BBB-</v>
          </cell>
          <cell r="I446" t="str">
            <v>Rating Outlook Stable</v>
          </cell>
        </row>
        <row r="447">
          <cell r="A447">
            <v>80089631</v>
          </cell>
          <cell r="B447" t="str">
            <v>Kelda PLC</v>
          </cell>
          <cell r="C447" t="str">
            <v>Corporates</v>
          </cell>
          <cell r="D447" t="str">
            <v>UNITED KINGDOM</v>
          </cell>
          <cell r="E447" t="str">
            <v>N</v>
          </cell>
          <cell r="F447" t="str">
            <v>Downgrade</v>
          </cell>
          <cell r="G447">
            <v>36119</v>
          </cell>
          <cell r="H447" t="str">
            <v>A+</v>
          </cell>
          <cell r="I447" t="str">
            <v>Rating Outlook Stable</v>
          </cell>
        </row>
        <row r="448">
          <cell r="A448">
            <v>80089632</v>
          </cell>
          <cell r="B448" t="str">
            <v>Starwood Hotels &amp; Resorts Worldwide Inc.</v>
          </cell>
          <cell r="C448" t="str">
            <v>Corporates</v>
          </cell>
          <cell r="D448" t="str">
            <v>UNITED STATES</v>
          </cell>
          <cell r="E448" t="str">
            <v>Y</v>
          </cell>
          <cell r="F448" t="str">
            <v>Affirmed</v>
          </cell>
          <cell r="G448">
            <v>37964</v>
          </cell>
          <cell r="H448" t="str">
            <v>BB+</v>
          </cell>
          <cell r="I448" t="str">
            <v>Rating Outlook Stable</v>
          </cell>
        </row>
        <row r="449">
          <cell r="A449">
            <v>80089634</v>
          </cell>
          <cell r="B449" t="str">
            <v>AMERCO</v>
          </cell>
          <cell r="C449" t="str">
            <v>Banks</v>
          </cell>
          <cell r="D449" t="str">
            <v>UNITED STATES</v>
          </cell>
          <cell r="E449" t="str">
            <v>Y</v>
          </cell>
          <cell r="F449" t="str">
            <v>Withdrawn</v>
          </cell>
          <cell r="G449">
            <v>38050</v>
          </cell>
          <cell r="H449" t="str">
            <v>NR</v>
          </cell>
        </row>
        <row r="450">
          <cell r="A450">
            <v>80089636</v>
          </cell>
          <cell r="B450" t="str">
            <v>Washington Mutual, Inc.</v>
          </cell>
          <cell r="C450" t="str">
            <v>Banks</v>
          </cell>
          <cell r="D450" t="str">
            <v>UNITED STATES</v>
          </cell>
          <cell r="E450" t="str">
            <v>Y</v>
          </cell>
          <cell r="F450" t="str">
            <v>Affirmed</v>
          </cell>
          <cell r="G450">
            <v>38225</v>
          </cell>
          <cell r="H450" t="str">
            <v>A</v>
          </cell>
          <cell r="I450" t="str">
            <v>Rating Outlook Stable</v>
          </cell>
        </row>
        <row r="451">
          <cell r="A451">
            <v>80089637</v>
          </cell>
          <cell r="B451" t="str">
            <v>Washington Mutual Bank, FSB</v>
          </cell>
          <cell r="C451" t="str">
            <v>Banks</v>
          </cell>
          <cell r="D451" t="str">
            <v>UNITED STATES</v>
          </cell>
          <cell r="E451" t="str">
            <v>N</v>
          </cell>
          <cell r="F451" t="str">
            <v>Withdrawn</v>
          </cell>
          <cell r="G451">
            <v>38225</v>
          </cell>
          <cell r="H451" t="str">
            <v>NR</v>
          </cell>
        </row>
        <row r="452">
          <cell r="A452">
            <v>80089638</v>
          </cell>
          <cell r="B452" t="str">
            <v>Washington Mutual Bank</v>
          </cell>
          <cell r="C452" t="str">
            <v>Banks</v>
          </cell>
          <cell r="D452" t="str">
            <v>UNITED STATES</v>
          </cell>
          <cell r="E452" t="str">
            <v>Y</v>
          </cell>
          <cell r="F452" t="str">
            <v>Affirmed</v>
          </cell>
          <cell r="G452">
            <v>38225</v>
          </cell>
          <cell r="H452" t="str">
            <v>A</v>
          </cell>
          <cell r="I452" t="str">
            <v>Rating Outlook Stable</v>
          </cell>
        </row>
        <row r="453">
          <cell r="A453">
            <v>80089644</v>
          </cell>
          <cell r="B453" t="str">
            <v>Conseco, Inc.</v>
          </cell>
          <cell r="C453" t="str">
            <v>Life Insurers</v>
          </cell>
          <cell r="D453" t="str">
            <v>UNITED STATES</v>
          </cell>
          <cell r="E453" t="str">
            <v>Y</v>
          </cell>
          <cell r="F453" t="str">
            <v>New Rating</v>
          </cell>
          <cell r="G453">
            <v>38139</v>
          </cell>
          <cell r="H453" t="str">
            <v>BB</v>
          </cell>
          <cell r="I453" t="str">
            <v>Rating Outlook Stable</v>
          </cell>
        </row>
        <row r="454">
          <cell r="A454">
            <v>80089647</v>
          </cell>
          <cell r="B454" t="str">
            <v>Chase Bank of Texas(INACTIVE)</v>
          </cell>
          <cell r="C454" t="str">
            <v>Banks</v>
          </cell>
          <cell r="D454" t="str">
            <v>UNITED STATES</v>
          </cell>
          <cell r="E454" t="str">
            <v>N</v>
          </cell>
          <cell r="F454" t="str">
            <v>Affirmed</v>
          </cell>
          <cell r="G454">
            <v>36894</v>
          </cell>
          <cell r="H454" t="str">
            <v>AA</v>
          </cell>
          <cell r="I454" t="str">
            <v>Rating Outlook Stable</v>
          </cell>
        </row>
        <row r="455">
          <cell r="A455">
            <v>80089648</v>
          </cell>
          <cell r="B455" t="str">
            <v>Telecom Argentina S.A.</v>
          </cell>
          <cell r="C455" t="str">
            <v>Telecommunications</v>
          </cell>
          <cell r="D455" t="str">
            <v>ARGENTINA</v>
          </cell>
          <cell r="E455" t="str">
            <v>Y</v>
          </cell>
          <cell r="F455" t="str">
            <v>Affirmed</v>
          </cell>
          <cell r="G455">
            <v>38105</v>
          </cell>
          <cell r="H455" t="str">
            <v>DD</v>
          </cell>
        </row>
        <row r="456">
          <cell r="A456">
            <v>80089651</v>
          </cell>
          <cell r="B456" t="str">
            <v>Telefonica Holding de Argentina S.A.</v>
          </cell>
          <cell r="C456" t="str">
            <v>Telecommunications</v>
          </cell>
          <cell r="D456" t="str">
            <v>ARGENTINA</v>
          </cell>
          <cell r="E456" t="str">
            <v>Y</v>
          </cell>
          <cell r="F456" t="str">
            <v>Affirmed</v>
          </cell>
          <cell r="G456">
            <v>38113</v>
          </cell>
          <cell r="H456" t="str">
            <v>CCC</v>
          </cell>
          <cell r="I456" t="str">
            <v>Rating Outlook Stable</v>
          </cell>
        </row>
        <row r="457">
          <cell r="A457">
            <v>80089661</v>
          </cell>
          <cell r="B457" t="str">
            <v>CBS Radio, Inc.</v>
          </cell>
          <cell r="C457" t="str">
            <v>Media &amp; Entertainment</v>
          </cell>
          <cell r="D457" t="str">
            <v>UNITED STATES</v>
          </cell>
          <cell r="E457" t="str">
            <v>Y</v>
          </cell>
          <cell r="F457" t="str">
            <v>Upgrade</v>
          </cell>
          <cell r="G457">
            <v>36992</v>
          </cell>
          <cell r="H457" t="str">
            <v>A-</v>
          </cell>
          <cell r="I457" t="str">
            <v>Rating Watch Off</v>
          </cell>
        </row>
        <row r="458">
          <cell r="A458">
            <v>80089662</v>
          </cell>
          <cell r="B458" t="str">
            <v>CBS Broadcasting, Inc.</v>
          </cell>
          <cell r="C458" t="str">
            <v>Media &amp; Entertainment</v>
          </cell>
          <cell r="D458" t="str">
            <v>UNITED STATES</v>
          </cell>
          <cell r="E458" t="str">
            <v>Y</v>
          </cell>
          <cell r="F458" t="str">
            <v>Upgrade</v>
          </cell>
          <cell r="G458">
            <v>36992</v>
          </cell>
          <cell r="H458" t="str">
            <v>A-</v>
          </cell>
          <cell r="I458" t="str">
            <v>Rating Outlook Stable</v>
          </cell>
        </row>
        <row r="459">
          <cell r="A459">
            <v>80089663</v>
          </cell>
          <cell r="B459" t="str">
            <v>Albertson's Inc.</v>
          </cell>
          <cell r="C459" t="str">
            <v>Food Retailing</v>
          </cell>
          <cell r="D459" t="str">
            <v>UNITED STATES</v>
          </cell>
          <cell r="E459" t="str">
            <v>Y</v>
          </cell>
          <cell r="F459" t="str">
            <v>Affirmed</v>
          </cell>
          <cell r="G459">
            <v>38072</v>
          </cell>
          <cell r="H459" t="str">
            <v>BBB</v>
          </cell>
          <cell r="I459" t="str">
            <v>Rating Outlook Stable</v>
          </cell>
        </row>
        <row r="460">
          <cell r="A460">
            <v>80089665</v>
          </cell>
          <cell r="B460" t="str">
            <v>KeyBank N.A.</v>
          </cell>
          <cell r="C460" t="str">
            <v>Banks</v>
          </cell>
          <cell r="D460" t="str">
            <v>UNITED STATES</v>
          </cell>
          <cell r="E460" t="str">
            <v>Y</v>
          </cell>
          <cell r="F460" t="str">
            <v>Downgrade</v>
          </cell>
          <cell r="G460">
            <v>37245</v>
          </cell>
          <cell r="H460" t="str">
            <v>A</v>
          </cell>
          <cell r="I460" t="str">
            <v>Rating Outlook Stable</v>
          </cell>
        </row>
        <row r="461">
          <cell r="A461">
            <v>80089666</v>
          </cell>
          <cell r="B461" t="str">
            <v>Key Bank of New Hampshire</v>
          </cell>
          <cell r="C461" t="str">
            <v>Banks</v>
          </cell>
          <cell r="D461" t="str">
            <v>UNITED STATES</v>
          </cell>
          <cell r="E461" t="str">
            <v>N</v>
          </cell>
          <cell r="F461" t="str">
            <v>Withdrawn</v>
          </cell>
          <cell r="G461">
            <v>36461</v>
          </cell>
          <cell r="H461" t="str">
            <v>NR</v>
          </cell>
        </row>
        <row r="462">
          <cell r="A462">
            <v>80089669</v>
          </cell>
          <cell r="B462" t="str">
            <v>Carolina First Bank</v>
          </cell>
          <cell r="C462" t="str">
            <v>Banks</v>
          </cell>
          <cell r="D462" t="str">
            <v>UNITED STATES</v>
          </cell>
          <cell r="E462" t="str">
            <v>Y</v>
          </cell>
          <cell r="F462" t="str">
            <v>Affirmed</v>
          </cell>
          <cell r="G462">
            <v>38068</v>
          </cell>
          <cell r="H462" t="str">
            <v>BBB-</v>
          </cell>
          <cell r="I462" t="str">
            <v>Rating Outlook Stable</v>
          </cell>
        </row>
        <row r="463">
          <cell r="A463">
            <v>80089670</v>
          </cell>
          <cell r="B463" t="str">
            <v>Consolidated Edison, Inc. (Con Ed)</v>
          </cell>
          <cell r="C463" t="str">
            <v>Global Power</v>
          </cell>
          <cell r="D463" t="str">
            <v>UNITED STATES</v>
          </cell>
          <cell r="E463" t="str">
            <v>Y</v>
          </cell>
          <cell r="F463" t="str">
            <v>Affirmed</v>
          </cell>
          <cell r="G463">
            <v>37824</v>
          </cell>
          <cell r="H463" t="str">
            <v>A-</v>
          </cell>
          <cell r="I463" t="str">
            <v>Rating Outlook Stable</v>
          </cell>
        </row>
        <row r="464">
          <cell r="A464">
            <v>80089671</v>
          </cell>
          <cell r="B464" t="str">
            <v>Royal Bank of Scotland Group plc (The)</v>
          </cell>
          <cell r="C464" t="str">
            <v>Banks</v>
          </cell>
          <cell r="D464" t="str">
            <v>UNITED KINGDOM</v>
          </cell>
          <cell r="E464" t="str">
            <v>Y</v>
          </cell>
          <cell r="F464" t="str">
            <v>Affirmed</v>
          </cell>
          <cell r="G464">
            <v>38112</v>
          </cell>
          <cell r="H464" t="str">
            <v>AA</v>
          </cell>
          <cell r="I464" t="str">
            <v>Rating Outlook Stable</v>
          </cell>
        </row>
        <row r="465">
          <cell r="A465">
            <v>80089674</v>
          </cell>
          <cell r="B465" t="str">
            <v>John Deere Credit Group Plc</v>
          </cell>
          <cell r="C465" t="str">
            <v>Banks</v>
          </cell>
          <cell r="D465" t="str">
            <v>UNITED STATES</v>
          </cell>
          <cell r="E465" t="str">
            <v>Y</v>
          </cell>
          <cell r="F465" t="str">
            <v>Affirmed</v>
          </cell>
          <cell r="G465">
            <v>37827</v>
          </cell>
          <cell r="H465" t="str">
            <v>A</v>
          </cell>
          <cell r="I465" t="str">
            <v>Rating Outlook Negative</v>
          </cell>
        </row>
        <row r="466">
          <cell r="A466">
            <v>80089676</v>
          </cell>
          <cell r="B466" t="str">
            <v>Eaton Corp.</v>
          </cell>
          <cell r="C466" t="str">
            <v>Auto Suppliers</v>
          </cell>
          <cell r="D466" t="str">
            <v>UNITED STATES</v>
          </cell>
          <cell r="E466" t="str">
            <v>Y</v>
          </cell>
          <cell r="F466" t="str">
            <v>Affirmed</v>
          </cell>
          <cell r="G466">
            <v>38191</v>
          </cell>
          <cell r="H466" t="str">
            <v>A</v>
          </cell>
          <cell r="I466" t="str">
            <v>Rating Outlook Stable</v>
          </cell>
        </row>
        <row r="467">
          <cell r="A467">
            <v>80089677</v>
          </cell>
          <cell r="B467" t="str">
            <v>Webster Financial Corporation</v>
          </cell>
          <cell r="C467" t="str">
            <v>Banks</v>
          </cell>
          <cell r="D467" t="str">
            <v>UNITED STATES</v>
          </cell>
          <cell r="E467" t="str">
            <v>Y</v>
          </cell>
          <cell r="F467" t="str">
            <v>Affirmed</v>
          </cell>
          <cell r="G467">
            <v>37901</v>
          </cell>
          <cell r="H467" t="str">
            <v>BBB</v>
          </cell>
          <cell r="I467" t="str">
            <v>Rating Outlook Negative</v>
          </cell>
        </row>
        <row r="468">
          <cell r="A468">
            <v>80089678</v>
          </cell>
          <cell r="B468" t="str">
            <v>Webster Bank,  N.A.</v>
          </cell>
          <cell r="C468" t="str">
            <v>Banks</v>
          </cell>
          <cell r="D468" t="str">
            <v>UNITED STATES</v>
          </cell>
          <cell r="E468" t="str">
            <v>Y</v>
          </cell>
          <cell r="F468" t="str">
            <v>Affirmed</v>
          </cell>
          <cell r="G468">
            <v>37901</v>
          </cell>
          <cell r="H468" t="str">
            <v>BBB</v>
          </cell>
          <cell r="I468" t="str">
            <v>Rating Outlook Negative</v>
          </cell>
        </row>
        <row r="469">
          <cell r="A469">
            <v>80089680</v>
          </cell>
          <cell r="B469" t="str">
            <v>Superior Bank FSB</v>
          </cell>
          <cell r="C469" t="str">
            <v>Banks</v>
          </cell>
          <cell r="D469" t="str">
            <v>UNITED STATES</v>
          </cell>
          <cell r="E469" t="str">
            <v>N</v>
          </cell>
          <cell r="F469" t="str">
            <v>Withdrawn</v>
          </cell>
          <cell r="G469">
            <v>36934</v>
          </cell>
          <cell r="H469" t="str">
            <v>NR</v>
          </cell>
          <cell r="I469" t="str">
            <v>Rating Watch Off</v>
          </cell>
        </row>
        <row r="470">
          <cell r="A470">
            <v>80089681</v>
          </cell>
          <cell r="B470" t="str">
            <v>Colonial Bank</v>
          </cell>
          <cell r="C470" t="str">
            <v>Banks</v>
          </cell>
          <cell r="D470" t="str">
            <v>UNITED STATES</v>
          </cell>
          <cell r="E470" t="str">
            <v>Y</v>
          </cell>
          <cell r="F470" t="str">
            <v>Affirmed</v>
          </cell>
          <cell r="G470">
            <v>37326</v>
          </cell>
          <cell r="H470" t="str">
            <v>BBB</v>
          </cell>
          <cell r="I470" t="str">
            <v>Rating Outlook Stable</v>
          </cell>
        </row>
        <row r="471">
          <cell r="A471">
            <v>80089682</v>
          </cell>
          <cell r="B471" t="str">
            <v>CMS Panhandle Pipe Line Co.</v>
          </cell>
          <cell r="C471" t="str">
            <v>Corporates</v>
          </cell>
          <cell r="D471" t="str">
            <v>UNITED STATES</v>
          </cell>
          <cell r="E471" t="str">
            <v>N</v>
          </cell>
          <cell r="F471" t="str">
            <v>Revision Implication Watch</v>
          </cell>
          <cell r="G471">
            <v>37614</v>
          </cell>
          <cell r="H471" t="str">
            <v>BB</v>
          </cell>
          <cell r="I471" t="str">
            <v>Rating Watch Positive</v>
          </cell>
        </row>
        <row r="472">
          <cell r="A472">
            <v>80089683</v>
          </cell>
          <cell r="B472" t="str">
            <v>AT&amp;T Corp.</v>
          </cell>
          <cell r="C472" t="str">
            <v>Telecommunications</v>
          </cell>
          <cell r="D472" t="str">
            <v>UNITED STATES</v>
          </cell>
          <cell r="E472" t="str">
            <v>Y</v>
          </cell>
          <cell r="F472" t="str">
            <v>Downgrade</v>
          </cell>
          <cell r="G472">
            <v>38190</v>
          </cell>
          <cell r="H472" t="str">
            <v>BB+</v>
          </cell>
          <cell r="I472" t="str">
            <v>Rating Outlook Negative</v>
          </cell>
        </row>
        <row r="473">
          <cell r="A473">
            <v>80089684</v>
          </cell>
          <cell r="B473" t="str">
            <v>Imperial Bank</v>
          </cell>
          <cell r="C473" t="str">
            <v>Banks</v>
          </cell>
          <cell r="D473" t="str">
            <v>UNITED STATES</v>
          </cell>
          <cell r="E473" t="str">
            <v>N</v>
          </cell>
          <cell r="F473" t="str">
            <v>Withdrawn</v>
          </cell>
          <cell r="G473">
            <v>37813</v>
          </cell>
          <cell r="H473" t="str">
            <v>NR</v>
          </cell>
        </row>
        <row r="474">
          <cell r="A474">
            <v>80089686</v>
          </cell>
          <cell r="B474" t="str">
            <v>Imperial Bancorp</v>
          </cell>
          <cell r="C474" t="str">
            <v>Banks</v>
          </cell>
          <cell r="D474" t="str">
            <v>UNITED STATES</v>
          </cell>
          <cell r="E474" t="str">
            <v>N</v>
          </cell>
          <cell r="F474" t="str">
            <v>Upgrade</v>
          </cell>
          <cell r="G474">
            <v>36921</v>
          </cell>
          <cell r="H474" t="str">
            <v>A+</v>
          </cell>
          <cell r="I474" t="str">
            <v>Rating Watch Off</v>
          </cell>
        </row>
        <row r="475">
          <cell r="A475">
            <v>80089687</v>
          </cell>
          <cell r="B475" t="str">
            <v>Bank One, NA (Columbus)</v>
          </cell>
          <cell r="C475" t="str">
            <v>Banks</v>
          </cell>
          <cell r="D475" t="str">
            <v>UNITED STATES</v>
          </cell>
          <cell r="E475" t="str">
            <v>Y</v>
          </cell>
          <cell r="F475" t="str">
            <v>Affirmed</v>
          </cell>
          <cell r="G475">
            <v>38169</v>
          </cell>
          <cell r="H475" t="str">
            <v>A+</v>
          </cell>
          <cell r="I475" t="str">
            <v>Rating Outlook Positive</v>
          </cell>
        </row>
        <row r="476">
          <cell r="A476">
            <v>80089688</v>
          </cell>
          <cell r="B476" t="str">
            <v>Bank One Delaware N.A.</v>
          </cell>
          <cell r="C476" t="str">
            <v>Banks</v>
          </cell>
          <cell r="D476" t="str">
            <v>UNITED STATES</v>
          </cell>
          <cell r="E476" t="str">
            <v>Y</v>
          </cell>
          <cell r="F476" t="str">
            <v>Affirmed</v>
          </cell>
          <cell r="G476">
            <v>38169</v>
          </cell>
          <cell r="H476" t="str">
            <v>A+</v>
          </cell>
          <cell r="I476" t="str">
            <v>Rating Outlook Positive</v>
          </cell>
        </row>
        <row r="477">
          <cell r="A477">
            <v>80089690</v>
          </cell>
          <cell r="B477" t="str">
            <v>CEC Entertainment Inc.</v>
          </cell>
          <cell r="C477" t="str">
            <v>Food Retailing</v>
          </cell>
          <cell r="D477" t="str">
            <v>UNITED STATES</v>
          </cell>
          <cell r="E477" t="str">
            <v>N</v>
          </cell>
          <cell r="F477" t="str">
            <v>Withdrawn</v>
          </cell>
          <cell r="G477">
            <v>38196</v>
          </cell>
          <cell r="H477" t="str">
            <v>NR</v>
          </cell>
        </row>
        <row r="478">
          <cell r="A478">
            <v>80089691</v>
          </cell>
          <cell r="B478" t="str">
            <v>Citizens Property Insurance Corp.</v>
          </cell>
          <cell r="C478" t="str">
            <v>Property/Casualty Insurers</v>
          </cell>
          <cell r="D478" t="str">
            <v>UNITED STATES</v>
          </cell>
          <cell r="E478" t="str">
            <v>Y</v>
          </cell>
          <cell r="F478" t="str">
            <v>Affirmed</v>
          </cell>
          <cell r="G478">
            <v>38007</v>
          </cell>
          <cell r="H478" t="str">
            <v>A</v>
          </cell>
          <cell r="I478" t="str">
            <v>Rating Outlook Stable</v>
          </cell>
        </row>
        <row r="479">
          <cell r="A479">
            <v>80089692</v>
          </cell>
          <cell r="B479" t="str">
            <v>Electric Lightwave, Inc.</v>
          </cell>
          <cell r="C479" t="str">
            <v>Telecommunications</v>
          </cell>
          <cell r="D479" t="str">
            <v>UNITED STATES</v>
          </cell>
          <cell r="E479" t="str">
            <v>N</v>
          </cell>
          <cell r="F479" t="str">
            <v>Withdrawn</v>
          </cell>
          <cell r="G479">
            <v>38180</v>
          </cell>
          <cell r="H479" t="str">
            <v>NR</v>
          </cell>
        </row>
        <row r="480">
          <cell r="A480">
            <v>80089694</v>
          </cell>
          <cell r="B480" t="str">
            <v>Viasystems Inc.</v>
          </cell>
          <cell r="C480" t="str">
            <v>Corporates</v>
          </cell>
          <cell r="D480" t="str">
            <v>UNITED STATES</v>
          </cell>
          <cell r="E480" t="str">
            <v>N</v>
          </cell>
          <cell r="F480" t="str">
            <v>Withdrawn</v>
          </cell>
          <cell r="G480">
            <v>37708</v>
          </cell>
          <cell r="H480" t="str">
            <v>NR</v>
          </cell>
        </row>
        <row r="481">
          <cell r="A481">
            <v>80089696</v>
          </cell>
          <cell r="B481" t="str">
            <v>SunTrust Bank Northwest Florida</v>
          </cell>
          <cell r="C481" t="str">
            <v>Banks</v>
          </cell>
          <cell r="D481" t="str">
            <v>UNITED STATES</v>
          </cell>
          <cell r="E481" t="str">
            <v>N</v>
          </cell>
          <cell r="F481" t="str">
            <v>New Rating</v>
          </cell>
          <cell r="G481">
            <v>36272</v>
          </cell>
          <cell r="H481" t="str">
            <v>AA</v>
          </cell>
        </row>
        <row r="482">
          <cell r="A482">
            <v>80089697</v>
          </cell>
          <cell r="B482" t="str">
            <v>Crown Castle International Corp.</v>
          </cell>
          <cell r="C482" t="str">
            <v>Telecommunications</v>
          </cell>
          <cell r="D482" t="str">
            <v>UNITED STATES</v>
          </cell>
          <cell r="E482" t="str">
            <v>N</v>
          </cell>
          <cell r="F482" t="str">
            <v>Withdrawn</v>
          </cell>
          <cell r="G482">
            <v>37273</v>
          </cell>
          <cell r="H482" t="str">
            <v>NR</v>
          </cell>
          <cell r="I482" t="str">
            <v>Rating Outlook Stable</v>
          </cell>
        </row>
        <row r="483">
          <cell r="A483">
            <v>80089699</v>
          </cell>
          <cell r="B483" t="str">
            <v>Pacific Financial Products</v>
          </cell>
          <cell r="C483" t="str">
            <v>Corporates</v>
          </cell>
          <cell r="D483" t="str">
            <v>UNITED STATES</v>
          </cell>
          <cell r="E483" t="str">
            <v>Y</v>
          </cell>
          <cell r="F483" t="str">
            <v>New Rating</v>
          </cell>
          <cell r="G483">
            <v>36285</v>
          </cell>
          <cell r="H483" t="str">
            <v>AAA</v>
          </cell>
        </row>
        <row r="484">
          <cell r="A484">
            <v>80089701</v>
          </cell>
          <cell r="B484" t="str">
            <v>Merrill Lynch S.A.</v>
          </cell>
          <cell r="C484" t="str">
            <v>Banks</v>
          </cell>
          <cell r="D484" t="str">
            <v>LUXEMBOURG</v>
          </cell>
          <cell r="E484" t="str">
            <v>Y</v>
          </cell>
          <cell r="F484" t="str">
            <v>Affirmed</v>
          </cell>
          <cell r="G484">
            <v>37925</v>
          </cell>
          <cell r="H484" t="str">
            <v>AA-</v>
          </cell>
          <cell r="I484" t="str">
            <v>Rating Outlook Stable</v>
          </cell>
        </row>
        <row r="485">
          <cell r="A485">
            <v>80089702</v>
          </cell>
          <cell r="B485" t="str">
            <v>Investcorp Capital Ltd.</v>
          </cell>
          <cell r="C485" t="str">
            <v>Financial Services</v>
          </cell>
          <cell r="D485" t="str">
            <v>UNITED STATES</v>
          </cell>
          <cell r="E485" t="str">
            <v>Y</v>
          </cell>
          <cell r="F485" t="str">
            <v>New Rating</v>
          </cell>
          <cell r="G485">
            <v>37375</v>
          </cell>
          <cell r="H485" t="str">
            <v>BBB</v>
          </cell>
          <cell r="I485" t="str">
            <v>Rating Outlook Stable</v>
          </cell>
        </row>
        <row r="486">
          <cell r="A486">
            <v>80089706</v>
          </cell>
          <cell r="B486" t="str">
            <v>Metris Companies, Inc.</v>
          </cell>
          <cell r="C486" t="str">
            <v>Banks</v>
          </cell>
          <cell r="D486" t="str">
            <v>UNITED STATES</v>
          </cell>
          <cell r="E486" t="str">
            <v>Y</v>
          </cell>
          <cell r="F486" t="str">
            <v>Affirmed</v>
          </cell>
          <cell r="G486">
            <v>38098</v>
          </cell>
          <cell r="H486" t="str">
            <v>CCC</v>
          </cell>
          <cell r="I486" t="str">
            <v>Rating Outlook Stable</v>
          </cell>
        </row>
        <row r="487">
          <cell r="A487">
            <v>80089707</v>
          </cell>
          <cell r="B487" t="str">
            <v>Direct Merchants Credit Card Bank, N.A.</v>
          </cell>
          <cell r="C487" t="str">
            <v>Banks</v>
          </cell>
          <cell r="D487" t="str">
            <v>UNITED STATES</v>
          </cell>
          <cell r="E487" t="str">
            <v>Y</v>
          </cell>
          <cell r="F487" t="str">
            <v>Affirmed</v>
          </cell>
          <cell r="G487">
            <v>38098</v>
          </cell>
          <cell r="H487" t="str">
            <v>B</v>
          </cell>
        </row>
        <row r="488">
          <cell r="A488">
            <v>80089708</v>
          </cell>
          <cell r="B488" t="str">
            <v>National Bank of Canada</v>
          </cell>
          <cell r="C488" t="str">
            <v>Banks</v>
          </cell>
          <cell r="D488" t="str">
            <v>CANADA</v>
          </cell>
          <cell r="E488" t="str">
            <v>Y</v>
          </cell>
          <cell r="F488" t="str">
            <v>Affirmed</v>
          </cell>
          <cell r="G488">
            <v>35522</v>
          </cell>
          <cell r="H488" t="str">
            <v>A+</v>
          </cell>
          <cell r="I488" t="str">
            <v>Rating Outlook Stable</v>
          </cell>
        </row>
        <row r="489">
          <cell r="A489">
            <v>80089709</v>
          </cell>
          <cell r="B489" t="str">
            <v>Nomura Holdings Inc.</v>
          </cell>
          <cell r="C489" t="str">
            <v>Banks</v>
          </cell>
          <cell r="D489" t="str">
            <v>JAPAN</v>
          </cell>
          <cell r="E489" t="str">
            <v>Y</v>
          </cell>
          <cell r="F489" t="str">
            <v>New Rating</v>
          </cell>
          <cell r="G489">
            <v>37587</v>
          </cell>
          <cell r="H489" t="str">
            <v>BBB</v>
          </cell>
          <cell r="I489" t="str">
            <v>Rating Outlook Stable</v>
          </cell>
        </row>
        <row r="490">
          <cell r="A490">
            <v>80089710</v>
          </cell>
          <cell r="B490" t="str">
            <v>Bank of Bermuda Limited (The)</v>
          </cell>
          <cell r="C490" t="str">
            <v>Banks</v>
          </cell>
          <cell r="D490" t="str">
            <v>BERMUDA</v>
          </cell>
          <cell r="E490" t="str">
            <v>N</v>
          </cell>
          <cell r="F490" t="str">
            <v>Withdrawn</v>
          </cell>
          <cell r="G490">
            <v>38133</v>
          </cell>
          <cell r="H490" t="str">
            <v>NR</v>
          </cell>
        </row>
        <row r="491">
          <cell r="A491">
            <v>80089711</v>
          </cell>
          <cell r="B491" t="str">
            <v>Bank of N.T. Butterfield &amp; Son Limited</v>
          </cell>
          <cell r="C491" t="str">
            <v>Banks</v>
          </cell>
          <cell r="D491" t="str">
            <v>BERMUDA</v>
          </cell>
          <cell r="E491" t="str">
            <v>Y</v>
          </cell>
          <cell r="F491" t="str">
            <v>Affirmed</v>
          </cell>
          <cell r="G491">
            <v>37719</v>
          </cell>
          <cell r="H491" t="str">
            <v>A</v>
          </cell>
          <cell r="I491" t="str">
            <v>Rating Outlook Stable</v>
          </cell>
        </row>
        <row r="492">
          <cell r="A492">
            <v>80089712</v>
          </cell>
          <cell r="B492" t="str">
            <v>National Westminster Bank</v>
          </cell>
          <cell r="C492" t="str">
            <v>Banks</v>
          </cell>
          <cell r="D492" t="str">
            <v>UNITED KINGDOM</v>
          </cell>
          <cell r="E492" t="str">
            <v>Y</v>
          </cell>
          <cell r="F492" t="str">
            <v>Affirmed</v>
          </cell>
          <cell r="G492">
            <v>38112</v>
          </cell>
          <cell r="H492" t="str">
            <v>AA+</v>
          </cell>
          <cell r="I492" t="str">
            <v>Rating Outlook Stable</v>
          </cell>
        </row>
        <row r="493">
          <cell r="A493">
            <v>80089713</v>
          </cell>
          <cell r="B493" t="str">
            <v>Banco de Venezuela</v>
          </cell>
          <cell r="C493" t="str">
            <v>Banks</v>
          </cell>
          <cell r="D493" t="str">
            <v>VENEZUELA</v>
          </cell>
          <cell r="E493" t="str">
            <v>Y</v>
          </cell>
          <cell r="F493" t="str">
            <v>Upgrade</v>
          </cell>
          <cell r="G493">
            <v>38253</v>
          </cell>
          <cell r="H493" t="str">
            <v>B+</v>
          </cell>
          <cell r="I493" t="str">
            <v>Rating Outlook Stable</v>
          </cell>
        </row>
        <row r="494">
          <cell r="A494">
            <v>80089714</v>
          </cell>
          <cell r="B494" t="str">
            <v>Banco Mercantil</v>
          </cell>
          <cell r="C494" t="str">
            <v>Banks</v>
          </cell>
          <cell r="D494" t="str">
            <v>VENEZUELA</v>
          </cell>
          <cell r="E494" t="str">
            <v>Y</v>
          </cell>
          <cell r="F494" t="str">
            <v>Upgrade</v>
          </cell>
          <cell r="G494">
            <v>38253</v>
          </cell>
          <cell r="H494" t="str">
            <v>B+</v>
          </cell>
          <cell r="I494" t="str">
            <v>Rating Outlook Stable</v>
          </cell>
        </row>
        <row r="495">
          <cell r="A495">
            <v>80089715</v>
          </cell>
          <cell r="B495" t="str">
            <v>Banco Provincial</v>
          </cell>
          <cell r="C495" t="str">
            <v>Banks</v>
          </cell>
          <cell r="D495" t="str">
            <v>VENEZUELA</v>
          </cell>
          <cell r="E495" t="str">
            <v>Y</v>
          </cell>
          <cell r="F495" t="str">
            <v>Upgrade</v>
          </cell>
          <cell r="G495">
            <v>38253</v>
          </cell>
          <cell r="H495" t="str">
            <v>B+</v>
          </cell>
          <cell r="I495" t="str">
            <v>Rating Outlook Stable</v>
          </cell>
        </row>
        <row r="496">
          <cell r="A496">
            <v>80089716</v>
          </cell>
          <cell r="B496" t="str">
            <v>Unibanca Banco Universal</v>
          </cell>
          <cell r="C496" t="str">
            <v>Banks</v>
          </cell>
          <cell r="D496" t="str">
            <v>VENEZUELA</v>
          </cell>
          <cell r="E496" t="str">
            <v>N</v>
          </cell>
          <cell r="F496" t="str">
            <v>Withdrawn</v>
          </cell>
          <cell r="G496">
            <v>37494</v>
          </cell>
          <cell r="H496" t="str">
            <v>NR</v>
          </cell>
          <cell r="I496" t="str">
            <v>Rating Outlook Stable</v>
          </cell>
        </row>
        <row r="497">
          <cell r="A497">
            <v>80089717</v>
          </cell>
          <cell r="B497" t="str">
            <v>Comerica Incorporated</v>
          </cell>
          <cell r="C497" t="str">
            <v>Banks</v>
          </cell>
          <cell r="D497" t="str">
            <v>UNITED STATES</v>
          </cell>
          <cell r="E497" t="str">
            <v>Y</v>
          </cell>
          <cell r="F497" t="str">
            <v>Affirmed</v>
          </cell>
          <cell r="G497">
            <v>37964</v>
          </cell>
          <cell r="H497" t="str">
            <v>A+</v>
          </cell>
          <cell r="I497" t="str">
            <v>Rating Outlook Negative</v>
          </cell>
        </row>
        <row r="498">
          <cell r="A498">
            <v>80089718</v>
          </cell>
          <cell r="B498" t="str">
            <v>Northern Trust Corporation</v>
          </cell>
          <cell r="C498" t="str">
            <v>Banks</v>
          </cell>
          <cell r="D498" t="str">
            <v>UNITED STATES</v>
          </cell>
          <cell r="E498" t="str">
            <v>Y</v>
          </cell>
          <cell r="F498" t="str">
            <v>Affirmed</v>
          </cell>
          <cell r="G498">
            <v>37859</v>
          </cell>
          <cell r="H498" t="str">
            <v>AA-</v>
          </cell>
          <cell r="I498" t="str">
            <v>Rating Outlook Stable</v>
          </cell>
        </row>
        <row r="499">
          <cell r="A499">
            <v>80089720</v>
          </cell>
          <cell r="B499" t="str">
            <v>Banco Bradesco S.A.</v>
          </cell>
          <cell r="C499" t="str">
            <v>Banks</v>
          </cell>
          <cell r="D499" t="str">
            <v>BRAZIL</v>
          </cell>
          <cell r="E499" t="str">
            <v>Y</v>
          </cell>
          <cell r="F499" t="str">
            <v>Upgrade</v>
          </cell>
          <cell r="G499">
            <v>38259</v>
          </cell>
          <cell r="H499" t="str">
            <v>BB-</v>
          </cell>
          <cell r="I499" t="str">
            <v>Rating Outlook Stable</v>
          </cell>
        </row>
        <row r="500">
          <cell r="A500">
            <v>80089721</v>
          </cell>
          <cell r="B500" t="str">
            <v>Banco do Brasil S.A.</v>
          </cell>
          <cell r="C500" t="str">
            <v>Banks</v>
          </cell>
          <cell r="D500" t="str">
            <v>BRAZIL</v>
          </cell>
          <cell r="E500" t="str">
            <v>Y</v>
          </cell>
          <cell r="F500" t="str">
            <v>Upgrade</v>
          </cell>
          <cell r="G500">
            <v>38259</v>
          </cell>
          <cell r="H500" t="str">
            <v>BB-</v>
          </cell>
          <cell r="I500" t="str">
            <v>Rating Outlook Stable</v>
          </cell>
        </row>
        <row r="501">
          <cell r="A501">
            <v>80089722</v>
          </cell>
          <cell r="B501" t="str">
            <v>Banco do Estado de Sao Paulo S.A. (Banespa)</v>
          </cell>
          <cell r="C501" t="str">
            <v>Banks</v>
          </cell>
          <cell r="D501" t="str">
            <v>BRAZIL</v>
          </cell>
          <cell r="E501" t="str">
            <v>Y</v>
          </cell>
          <cell r="F501" t="str">
            <v>Upgrade</v>
          </cell>
          <cell r="G501">
            <v>38259</v>
          </cell>
          <cell r="H501" t="str">
            <v>BB-</v>
          </cell>
          <cell r="I501" t="str">
            <v>Rating Outlook Stable</v>
          </cell>
        </row>
        <row r="502">
          <cell r="A502">
            <v>80089723</v>
          </cell>
          <cell r="B502" t="str">
            <v>Banco Itau S.A.</v>
          </cell>
          <cell r="C502" t="str">
            <v>Banks</v>
          </cell>
          <cell r="D502" t="str">
            <v>BRAZIL</v>
          </cell>
          <cell r="E502" t="str">
            <v>Y</v>
          </cell>
          <cell r="F502" t="str">
            <v>Upgrade</v>
          </cell>
          <cell r="G502">
            <v>38259</v>
          </cell>
          <cell r="H502" t="str">
            <v>BB-</v>
          </cell>
          <cell r="I502" t="str">
            <v>Rating Outlook Stable</v>
          </cell>
        </row>
        <row r="503">
          <cell r="A503">
            <v>80089724</v>
          </cell>
          <cell r="B503" t="str">
            <v>Banco Safra S.A.</v>
          </cell>
          <cell r="C503" t="str">
            <v>Banks</v>
          </cell>
          <cell r="D503" t="str">
            <v>BRAZIL</v>
          </cell>
          <cell r="E503" t="str">
            <v>Y</v>
          </cell>
          <cell r="F503" t="str">
            <v>Upgrade</v>
          </cell>
          <cell r="G503">
            <v>38259</v>
          </cell>
          <cell r="H503" t="str">
            <v>BB-</v>
          </cell>
          <cell r="I503" t="str">
            <v>Rating Outlook Stable</v>
          </cell>
        </row>
        <row r="504">
          <cell r="A504">
            <v>80089725</v>
          </cell>
          <cell r="B504" t="str">
            <v>Unibanco-Uniao de Bancos Brasileiros S.A.</v>
          </cell>
          <cell r="C504" t="str">
            <v>Banks</v>
          </cell>
          <cell r="D504" t="str">
            <v>BRAZIL</v>
          </cell>
          <cell r="E504" t="str">
            <v>Y</v>
          </cell>
          <cell r="F504" t="str">
            <v>Upgrade</v>
          </cell>
          <cell r="G504">
            <v>38259</v>
          </cell>
          <cell r="H504" t="str">
            <v>BB-</v>
          </cell>
          <cell r="I504" t="str">
            <v>Rating Outlook Stable</v>
          </cell>
        </row>
        <row r="505">
          <cell r="A505">
            <v>80089726</v>
          </cell>
          <cell r="B505" t="str">
            <v>Slough Estates plc</v>
          </cell>
          <cell r="C505" t="str">
            <v>Property/Real Estate</v>
          </cell>
          <cell r="D505" t="str">
            <v>UNITED KINGDOM</v>
          </cell>
          <cell r="E505" t="str">
            <v>Y</v>
          </cell>
          <cell r="F505" t="str">
            <v>Affirmed</v>
          </cell>
          <cell r="G505">
            <v>37900</v>
          </cell>
          <cell r="H505" t="str">
            <v>A-</v>
          </cell>
          <cell r="I505" t="str">
            <v>Rating Outlook Stable</v>
          </cell>
        </row>
        <row r="506">
          <cell r="A506">
            <v>80089727</v>
          </cell>
          <cell r="B506" t="str">
            <v>Comerica Bank</v>
          </cell>
          <cell r="C506" t="str">
            <v>Banks</v>
          </cell>
          <cell r="D506" t="str">
            <v>UNITED STATES</v>
          </cell>
          <cell r="E506" t="str">
            <v>Y</v>
          </cell>
          <cell r="F506" t="str">
            <v>Affirmed</v>
          </cell>
          <cell r="G506">
            <v>37964</v>
          </cell>
          <cell r="H506" t="str">
            <v>A+</v>
          </cell>
          <cell r="I506" t="str">
            <v>Rating Outlook Negative</v>
          </cell>
        </row>
        <row r="507">
          <cell r="A507">
            <v>80089728</v>
          </cell>
          <cell r="B507" t="str">
            <v>HSBC Bank USA</v>
          </cell>
          <cell r="C507" t="str">
            <v>Banks</v>
          </cell>
          <cell r="D507" t="str">
            <v>UNITED STATES</v>
          </cell>
          <cell r="E507" t="str">
            <v>Y</v>
          </cell>
          <cell r="F507" t="str">
            <v>Upgrade</v>
          </cell>
          <cell r="G507">
            <v>38215</v>
          </cell>
          <cell r="H507" t="str">
            <v>AA</v>
          </cell>
          <cell r="I507" t="str">
            <v>Rating Outlook Stable</v>
          </cell>
        </row>
        <row r="508">
          <cell r="A508">
            <v>80089729</v>
          </cell>
          <cell r="B508" t="str">
            <v>Northern Trust Company (The)</v>
          </cell>
          <cell r="C508" t="str">
            <v>Banks</v>
          </cell>
          <cell r="D508" t="str">
            <v>UNITED STATES</v>
          </cell>
          <cell r="E508" t="str">
            <v>Y</v>
          </cell>
          <cell r="F508" t="str">
            <v>Downgrade</v>
          </cell>
          <cell r="G508">
            <v>37859</v>
          </cell>
          <cell r="H508" t="str">
            <v>AA-</v>
          </cell>
          <cell r="I508" t="str">
            <v>Rating Outlook Stable</v>
          </cell>
        </row>
        <row r="509">
          <cell r="A509">
            <v>80089730</v>
          </cell>
          <cell r="B509" t="str">
            <v>Bank of Butterfield (UK) plc</v>
          </cell>
          <cell r="C509" t="str">
            <v>Banks</v>
          </cell>
          <cell r="D509" t="str">
            <v>UNITED KINGDOM</v>
          </cell>
          <cell r="E509" t="str">
            <v>Y</v>
          </cell>
          <cell r="F509" t="str">
            <v>Affirmed</v>
          </cell>
          <cell r="G509">
            <v>38222</v>
          </cell>
          <cell r="H509" t="str">
            <v>A-</v>
          </cell>
          <cell r="I509" t="str">
            <v>Rating Outlook Stable</v>
          </cell>
        </row>
        <row r="510">
          <cell r="A510">
            <v>80089732</v>
          </cell>
          <cell r="B510" t="str">
            <v>Banca Serfin</v>
          </cell>
          <cell r="C510" t="str">
            <v>Banks</v>
          </cell>
          <cell r="D510" t="str">
            <v>MEXICO</v>
          </cell>
          <cell r="E510" t="str">
            <v>Y</v>
          </cell>
          <cell r="F510" t="str">
            <v>Affirmed</v>
          </cell>
          <cell r="G510">
            <v>38166</v>
          </cell>
          <cell r="H510" t="str">
            <v>BBB-</v>
          </cell>
          <cell r="I510" t="str">
            <v>Rating Outlook Stable</v>
          </cell>
        </row>
        <row r="511">
          <cell r="A511">
            <v>80089733</v>
          </cell>
          <cell r="B511" t="str">
            <v>Banco Santander Mexicano</v>
          </cell>
          <cell r="C511" t="str">
            <v>Banks</v>
          </cell>
          <cell r="D511" t="str">
            <v>MEXICO</v>
          </cell>
          <cell r="E511" t="str">
            <v>Y</v>
          </cell>
          <cell r="F511" t="str">
            <v>Affirmed</v>
          </cell>
          <cell r="G511">
            <v>38166</v>
          </cell>
          <cell r="H511" t="str">
            <v>BBB-</v>
          </cell>
          <cell r="I511" t="str">
            <v>Rating Outlook Stable</v>
          </cell>
        </row>
        <row r="512">
          <cell r="A512">
            <v>80089734</v>
          </cell>
          <cell r="B512" t="str">
            <v>BBVA Bancomer</v>
          </cell>
          <cell r="C512" t="str">
            <v>Banks</v>
          </cell>
          <cell r="D512" t="str">
            <v>MEXICO</v>
          </cell>
          <cell r="E512" t="str">
            <v>Y</v>
          </cell>
          <cell r="F512" t="str">
            <v>Affirmed</v>
          </cell>
          <cell r="G512">
            <v>38166</v>
          </cell>
          <cell r="H512" t="str">
            <v>BBB-</v>
          </cell>
          <cell r="I512" t="str">
            <v>Rating Outlook Stable</v>
          </cell>
        </row>
        <row r="513">
          <cell r="A513">
            <v>80089735</v>
          </cell>
          <cell r="B513" t="str">
            <v>Banco Nacional de Mexico (Banamex)</v>
          </cell>
          <cell r="C513" t="str">
            <v>Banks</v>
          </cell>
          <cell r="D513" t="str">
            <v>MEXICO</v>
          </cell>
          <cell r="E513" t="str">
            <v>Y</v>
          </cell>
          <cell r="F513" t="str">
            <v>Affirmed</v>
          </cell>
          <cell r="G513">
            <v>38166</v>
          </cell>
          <cell r="H513" t="str">
            <v>BBB-</v>
          </cell>
          <cell r="I513" t="str">
            <v>Rating Outlook Stable</v>
          </cell>
        </row>
        <row r="514">
          <cell r="A514">
            <v>80089736</v>
          </cell>
          <cell r="B514" t="str">
            <v>Akbank</v>
          </cell>
          <cell r="C514" t="str">
            <v>Banks</v>
          </cell>
          <cell r="D514" t="str">
            <v>TURKEY</v>
          </cell>
          <cell r="E514" t="str">
            <v>Y</v>
          </cell>
          <cell r="F514" t="str">
            <v>Affirmed</v>
          </cell>
          <cell r="G514">
            <v>38226</v>
          </cell>
          <cell r="H514" t="str">
            <v>B+</v>
          </cell>
          <cell r="I514" t="str">
            <v>Rating Outlook Positive</v>
          </cell>
        </row>
        <row r="515">
          <cell r="A515">
            <v>80089737</v>
          </cell>
          <cell r="B515" t="str">
            <v>Anglian Water PLC</v>
          </cell>
          <cell r="C515" t="str">
            <v>Corporates</v>
          </cell>
          <cell r="D515" t="str">
            <v>UNITED KINGDOM</v>
          </cell>
          <cell r="E515" t="str">
            <v>N</v>
          </cell>
          <cell r="F515" t="str">
            <v>Withdrawn</v>
          </cell>
          <cell r="G515">
            <v>37470</v>
          </cell>
          <cell r="H515" t="str">
            <v>NR</v>
          </cell>
          <cell r="I515" t="str">
            <v>Rating Watch Off</v>
          </cell>
        </row>
        <row r="516">
          <cell r="A516">
            <v>80089738</v>
          </cell>
          <cell r="B516" t="str">
            <v>Turkiye Is Bankasi</v>
          </cell>
          <cell r="C516" t="str">
            <v>Banks</v>
          </cell>
          <cell r="D516" t="str">
            <v>TURKEY</v>
          </cell>
          <cell r="E516" t="str">
            <v>Y</v>
          </cell>
          <cell r="F516" t="str">
            <v>Affirmed</v>
          </cell>
          <cell r="G516">
            <v>38226</v>
          </cell>
          <cell r="H516" t="str">
            <v>B+</v>
          </cell>
          <cell r="I516" t="str">
            <v>Rating Outlook Positive</v>
          </cell>
        </row>
        <row r="517">
          <cell r="A517">
            <v>80089740</v>
          </cell>
          <cell r="B517" t="str">
            <v>Venezolano de Credito, S.A. Banco Universal</v>
          </cell>
          <cell r="C517" t="str">
            <v>Banks</v>
          </cell>
          <cell r="D517" t="str">
            <v>VENEZUELA</v>
          </cell>
          <cell r="E517" t="str">
            <v>Y</v>
          </cell>
          <cell r="F517" t="str">
            <v>Upgrade</v>
          </cell>
          <cell r="G517">
            <v>38253</v>
          </cell>
          <cell r="H517" t="str">
            <v>B+</v>
          </cell>
          <cell r="I517" t="str">
            <v>Rating Outlook Stable</v>
          </cell>
        </row>
        <row r="518">
          <cell r="A518">
            <v>80089741</v>
          </cell>
          <cell r="B518" t="str">
            <v>Banco de Galicia y Buenos Aires</v>
          </cell>
          <cell r="C518" t="str">
            <v>Banks</v>
          </cell>
          <cell r="D518" t="str">
            <v>ARGENTINA</v>
          </cell>
          <cell r="E518" t="str">
            <v>Y</v>
          </cell>
          <cell r="F518" t="str">
            <v>Withdrawn</v>
          </cell>
          <cell r="G518">
            <v>37817</v>
          </cell>
          <cell r="H518" t="str">
            <v>NR</v>
          </cell>
        </row>
        <row r="519">
          <cell r="A519">
            <v>80089742</v>
          </cell>
          <cell r="B519" t="str">
            <v>HFC Bank [Guaranteed Deposit Programme]</v>
          </cell>
          <cell r="C519" t="str">
            <v>Banks</v>
          </cell>
          <cell r="D519" t="str">
            <v>UNITED KINGDOM</v>
          </cell>
          <cell r="E519" t="str">
            <v>Y</v>
          </cell>
          <cell r="F519" t="str">
            <v>Upgrade</v>
          </cell>
          <cell r="G519">
            <v>38215</v>
          </cell>
          <cell r="H519" t="str">
            <v>A+</v>
          </cell>
          <cell r="I519" t="str">
            <v>Rating Outlook Positive</v>
          </cell>
        </row>
        <row r="520">
          <cell r="A520">
            <v>80089744</v>
          </cell>
          <cell r="B520" t="str">
            <v>Yapi ve Kredi Bankasi</v>
          </cell>
          <cell r="C520" t="str">
            <v>Banks</v>
          </cell>
          <cell r="D520" t="str">
            <v>TURKEY</v>
          </cell>
          <cell r="E520" t="str">
            <v>Y</v>
          </cell>
          <cell r="F520" t="str">
            <v>Affirmed</v>
          </cell>
          <cell r="G520">
            <v>38226</v>
          </cell>
          <cell r="H520" t="str">
            <v>B+</v>
          </cell>
          <cell r="I520" t="str">
            <v>Rating Outlook Positive</v>
          </cell>
        </row>
        <row r="521">
          <cell r="A521">
            <v>80089745</v>
          </cell>
          <cell r="B521" t="str">
            <v>Schroder Salomon Smith Barney</v>
          </cell>
          <cell r="C521" t="str">
            <v>Banks</v>
          </cell>
          <cell r="D521" t="str">
            <v>UNITED KINGDOM</v>
          </cell>
          <cell r="E521" t="str">
            <v>N</v>
          </cell>
          <cell r="F521" t="str">
            <v>Revision Rating</v>
          </cell>
          <cell r="G521">
            <v>36678</v>
          </cell>
          <cell r="H521" t="str">
            <v>AA</v>
          </cell>
          <cell r="I521" t="str">
            <v>Not on Rating Watch</v>
          </cell>
        </row>
        <row r="522">
          <cell r="A522">
            <v>80089746</v>
          </cell>
          <cell r="B522" t="str">
            <v>Banco Santander Chile (publish No)</v>
          </cell>
          <cell r="C522" t="str">
            <v>Banks</v>
          </cell>
          <cell r="D522" t="str">
            <v>CHILE</v>
          </cell>
          <cell r="E522" t="str">
            <v>N</v>
          </cell>
          <cell r="F522" t="str">
            <v>Withdrawn</v>
          </cell>
          <cell r="G522">
            <v>37470</v>
          </cell>
          <cell r="H522" t="str">
            <v>NR</v>
          </cell>
          <cell r="I522" t="str">
            <v>Rating Outlook Stable</v>
          </cell>
        </row>
        <row r="523">
          <cell r="A523">
            <v>80089747</v>
          </cell>
          <cell r="B523" t="str">
            <v>Banco Rio de la Plata</v>
          </cell>
          <cell r="C523" t="str">
            <v>Banks</v>
          </cell>
          <cell r="D523" t="str">
            <v>ARGENTINA</v>
          </cell>
          <cell r="E523" t="str">
            <v>Y</v>
          </cell>
          <cell r="F523" t="str">
            <v>Withdrawn</v>
          </cell>
          <cell r="G523">
            <v>37817</v>
          </cell>
          <cell r="H523" t="str">
            <v>NR</v>
          </cell>
        </row>
        <row r="524">
          <cell r="A524">
            <v>80089748</v>
          </cell>
          <cell r="B524" t="str">
            <v>Banco Bilbao Vizcaya - Mexico</v>
          </cell>
          <cell r="C524" t="str">
            <v>Banks</v>
          </cell>
          <cell r="D524" t="str">
            <v>MEXICO</v>
          </cell>
          <cell r="E524" t="str">
            <v>N</v>
          </cell>
          <cell r="F524" t="str">
            <v>Withdrawn</v>
          </cell>
          <cell r="G524">
            <v>36903</v>
          </cell>
          <cell r="H524" t="str">
            <v>NR</v>
          </cell>
          <cell r="I524" t="str">
            <v>Rating Outlook Positive</v>
          </cell>
        </row>
        <row r="525">
          <cell r="A525">
            <v>80089749</v>
          </cell>
          <cell r="B525" t="str">
            <v>Nacional Financiera</v>
          </cell>
          <cell r="C525" t="str">
            <v>Banks</v>
          </cell>
          <cell r="D525" t="str">
            <v>MEXICO</v>
          </cell>
          <cell r="E525" t="str">
            <v>Y</v>
          </cell>
          <cell r="F525" t="str">
            <v>Affirmed</v>
          </cell>
          <cell r="G525">
            <v>38257</v>
          </cell>
          <cell r="H525" t="str">
            <v>BBB-</v>
          </cell>
          <cell r="I525" t="str">
            <v>Rating Outlook Stable</v>
          </cell>
        </row>
        <row r="526">
          <cell r="A526">
            <v>80089750</v>
          </cell>
          <cell r="B526" t="str">
            <v>Banco Nacional de Comercio Exterior</v>
          </cell>
          <cell r="C526" t="str">
            <v>Banks</v>
          </cell>
          <cell r="D526" t="str">
            <v>MEXICO</v>
          </cell>
          <cell r="E526" t="str">
            <v>Y</v>
          </cell>
          <cell r="F526" t="str">
            <v>Upgrade</v>
          </cell>
          <cell r="G526">
            <v>37271</v>
          </cell>
          <cell r="H526" t="str">
            <v>BBB-</v>
          </cell>
          <cell r="I526" t="str">
            <v>Rating Outlook Stable</v>
          </cell>
        </row>
        <row r="527">
          <cell r="A527">
            <v>80089751</v>
          </cell>
          <cell r="B527" t="str">
            <v>Banco BCN S.A.</v>
          </cell>
          <cell r="C527" t="str">
            <v>Banks</v>
          </cell>
          <cell r="D527" t="str">
            <v>BRAZIL</v>
          </cell>
          <cell r="E527" t="str">
            <v>N</v>
          </cell>
          <cell r="F527" t="str">
            <v>Withdrawn</v>
          </cell>
          <cell r="G527">
            <v>38037</v>
          </cell>
          <cell r="H527" t="str">
            <v>NR</v>
          </cell>
        </row>
        <row r="528">
          <cell r="A528">
            <v>80089752</v>
          </cell>
          <cell r="B528" t="str">
            <v>Banco Santander Chile</v>
          </cell>
          <cell r="C528" t="str">
            <v>Banks</v>
          </cell>
          <cell r="D528" t="str">
            <v>CHILE</v>
          </cell>
          <cell r="E528" t="str">
            <v>Y</v>
          </cell>
          <cell r="F528" t="str">
            <v>Affirmed</v>
          </cell>
          <cell r="G528">
            <v>38023</v>
          </cell>
          <cell r="H528" t="str">
            <v>A-</v>
          </cell>
          <cell r="I528" t="str">
            <v>Rating Outlook Positive</v>
          </cell>
        </row>
        <row r="529">
          <cell r="A529">
            <v>80089753</v>
          </cell>
          <cell r="B529" t="str">
            <v>Banco de A Edwards</v>
          </cell>
          <cell r="C529" t="str">
            <v>Banks</v>
          </cell>
          <cell r="D529" t="str">
            <v>CHILE</v>
          </cell>
          <cell r="E529" t="str">
            <v>N</v>
          </cell>
          <cell r="F529" t="str">
            <v>Withdrawn</v>
          </cell>
          <cell r="G529">
            <v>37330</v>
          </cell>
          <cell r="H529" t="str">
            <v>NR</v>
          </cell>
          <cell r="I529" t="str">
            <v>Rating Outlook Stable</v>
          </cell>
        </row>
        <row r="530">
          <cell r="A530">
            <v>80089754</v>
          </cell>
          <cell r="B530" t="str">
            <v>Daiwa Securities Group Inc.</v>
          </cell>
          <cell r="C530" t="str">
            <v>Banks</v>
          </cell>
          <cell r="D530" t="str">
            <v>JAPAN</v>
          </cell>
          <cell r="E530" t="str">
            <v>Y</v>
          </cell>
          <cell r="F530" t="str">
            <v>Affirmed</v>
          </cell>
          <cell r="G530">
            <v>38120</v>
          </cell>
          <cell r="H530" t="str">
            <v>BBB</v>
          </cell>
          <cell r="I530" t="str">
            <v>Rating Outlook Stable</v>
          </cell>
        </row>
        <row r="531">
          <cell r="A531">
            <v>80089756</v>
          </cell>
          <cell r="B531" t="str">
            <v>Banco Sul America</v>
          </cell>
          <cell r="C531" t="str">
            <v>Banks</v>
          </cell>
          <cell r="D531" t="str">
            <v>BRAZIL</v>
          </cell>
          <cell r="E531" t="str">
            <v>N</v>
          </cell>
          <cell r="F531" t="str">
            <v>Withdrawn</v>
          </cell>
          <cell r="G531">
            <v>37560</v>
          </cell>
          <cell r="H531" t="str">
            <v>NR</v>
          </cell>
          <cell r="I531" t="str">
            <v>Not on Rating Watch</v>
          </cell>
        </row>
        <row r="532">
          <cell r="A532">
            <v>80089757</v>
          </cell>
          <cell r="B532" t="str">
            <v>Kookmin Bank</v>
          </cell>
          <cell r="C532" t="str">
            <v>Banks</v>
          </cell>
          <cell r="D532" t="str">
            <v>KOREA, REPUBLIC OF</v>
          </cell>
          <cell r="E532" t="str">
            <v>Y</v>
          </cell>
          <cell r="F532" t="str">
            <v>Upgrade</v>
          </cell>
          <cell r="G532">
            <v>37510</v>
          </cell>
          <cell r="H532" t="str">
            <v>A-</v>
          </cell>
          <cell r="I532" t="str">
            <v>Rating Outlook Stable</v>
          </cell>
        </row>
        <row r="533">
          <cell r="A533">
            <v>80089758</v>
          </cell>
          <cell r="B533" t="str">
            <v>Banco del Caribe</v>
          </cell>
          <cell r="C533" t="str">
            <v>Banks</v>
          </cell>
          <cell r="D533" t="str">
            <v>VENEZUELA</v>
          </cell>
          <cell r="E533" t="str">
            <v>Y</v>
          </cell>
          <cell r="F533" t="str">
            <v>Upgrade</v>
          </cell>
          <cell r="G533">
            <v>38253</v>
          </cell>
          <cell r="H533" t="str">
            <v>B+</v>
          </cell>
          <cell r="I533" t="str">
            <v>Rating Outlook Stable</v>
          </cell>
        </row>
        <row r="534">
          <cell r="A534">
            <v>80089759</v>
          </cell>
          <cell r="B534" t="str">
            <v>Caja de Ahorros de Galicia (Caixa Galicia)</v>
          </cell>
          <cell r="C534" t="str">
            <v>Banks</v>
          </cell>
          <cell r="D534" t="str">
            <v>SPAIN</v>
          </cell>
          <cell r="E534" t="str">
            <v>Y</v>
          </cell>
          <cell r="F534" t="str">
            <v>Affirmed</v>
          </cell>
          <cell r="G534">
            <v>37979</v>
          </cell>
          <cell r="H534" t="str">
            <v>A+</v>
          </cell>
          <cell r="I534" t="str">
            <v>Rating Outlook Stable</v>
          </cell>
        </row>
        <row r="535">
          <cell r="A535">
            <v>80089761</v>
          </cell>
          <cell r="B535" t="str">
            <v>Banco De Credito Del Peru</v>
          </cell>
          <cell r="C535" t="str">
            <v>Banks</v>
          </cell>
          <cell r="D535" t="str">
            <v>PERU</v>
          </cell>
          <cell r="E535" t="str">
            <v>Y</v>
          </cell>
          <cell r="F535" t="str">
            <v>Withdrawn</v>
          </cell>
          <cell r="G535">
            <v>37246</v>
          </cell>
          <cell r="H535" t="str">
            <v>NR</v>
          </cell>
          <cell r="I535" t="str">
            <v>Rating Watch Off</v>
          </cell>
        </row>
        <row r="536">
          <cell r="A536">
            <v>80089762</v>
          </cell>
          <cell r="B536" t="str">
            <v>Banco Wiese Sudameris</v>
          </cell>
          <cell r="C536" t="str">
            <v>Banks</v>
          </cell>
          <cell r="D536" t="str">
            <v>PERU</v>
          </cell>
          <cell r="E536" t="str">
            <v>Y</v>
          </cell>
          <cell r="F536" t="str">
            <v>Withdrawn</v>
          </cell>
          <cell r="G536">
            <v>37946</v>
          </cell>
          <cell r="H536" t="str">
            <v>NR</v>
          </cell>
        </row>
        <row r="537">
          <cell r="A537">
            <v>80089765</v>
          </cell>
          <cell r="B537" t="str">
            <v>BBVA Colombia, S.A.</v>
          </cell>
          <cell r="C537" t="str">
            <v>Banks</v>
          </cell>
          <cell r="D537" t="str">
            <v>COLOMBIA</v>
          </cell>
          <cell r="E537" t="str">
            <v>Y</v>
          </cell>
          <cell r="F537" t="str">
            <v>Revision Outlook</v>
          </cell>
          <cell r="G537">
            <v>38113</v>
          </cell>
          <cell r="H537" t="str">
            <v>BB</v>
          </cell>
          <cell r="I537" t="str">
            <v>Rating Outlook Stable</v>
          </cell>
        </row>
        <row r="538">
          <cell r="A538">
            <v>80089769</v>
          </cell>
          <cell r="B538" t="str">
            <v>East Midlands Electricity Distribution</v>
          </cell>
          <cell r="C538" t="str">
            <v>Corporates</v>
          </cell>
          <cell r="D538" t="str">
            <v>UNITED KINGDOM</v>
          </cell>
          <cell r="E538" t="str">
            <v>N</v>
          </cell>
          <cell r="F538" t="str">
            <v>Withdrawn</v>
          </cell>
          <cell r="G538">
            <v>38161</v>
          </cell>
          <cell r="H538" t="str">
            <v>NR</v>
          </cell>
        </row>
        <row r="539">
          <cell r="A539">
            <v>80089770</v>
          </cell>
          <cell r="B539" t="str">
            <v>Northern Electric PLC</v>
          </cell>
          <cell r="C539" t="str">
            <v>Corporates</v>
          </cell>
          <cell r="D539" t="str">
            <v>UNITED KINGDOM</v>
          </cell>
          <cell r="E539" t="str">
            <v>Y</v>
          </cell>
          <cell r="F539" t="str">
            <v>Downgrade</v>
          </cell>
          <cell r="G539">
            <v>38082</v>
          </cell>
          <cell r="H539" t="str">
            <v>BBB</v>
          </cell>
          <cell r="I539" t="str">
            <v>Rating Outlook Negative</v>
          </cell>
        </row>
        <row r="540">
          <cell r="A540">
            <v>80089771</v>
          </cell>
          <cell r="B540" t="str">
            <v>Yorkshire Electricity Group PLC</v>
          </cell>
          <cell r="C540" t="str">
            <v>Corporates</v>
          </cell>
          <cell r="D540" t="str">
            <v>UNITED KINGDOM</v>
          </cell>
          <cell r="E540" t="str">
            <v>Y</v>
          </cell>
          <cell r="F540" t="str">
            <v>Affirmed</v>
          </cell>
          <cell r="G540">
            <v>38082</v>
          </cell>
          <cell r="H540" t="str">
            <v>BBB</v>
          </cell>
          <cell r="I540" t="str">
            <v>Rating Outlook Negative</v>
          </cell>
        </row>
        <row r="541">
          <cell r="A541">
            <v>80089772</v>
          </cell>
          <cell r="B541" t="str">
            <v>Oriental Bank &amp; Trust</v>
          </cell>
          <cell r="C541" t="str">
            <v>Banks</v>
          </cell>
          <cell r="D541" t="str">
            <v>MALAYSIA</v>
          </cell>
          <cell r="E541" t="str">
            <v>N</v>
          </cell>
          <cell r="F541" t="str">
            <v>Downgrade</v>
          </cell>
          <cell r="G541">
            <v>36882</v>
          </cell>
          <cell r="H541" t="str">
            <v>BB+</v>
          </cell>
          <cell r="I541" t="str">
            <v>Rating Outlook Stable</v>
          </cell>
        </row>
        <row r="542">
          <cell r="A542">
            <v>80089773</v>
          </cell>
          <cell r="B542" t="str">
            <v>BP plc</v>
          </cell>
          <cell r="C542" t="str">
            <v>Energy (Oil &amp; Gas)</v>
          </cell>
          <cell r="D542" t="str">
            <v>UNITED KINGDOM</v>
          </cell>
          <cell r="E542" t="str">
            <v>Y</v>
          </cell>
          <cell r="F542" t="str">
            <v>Affirmed</v>
          </cell>
          <cell r="G542">
            <v>37090</v>
          </cell>
          <cell r="H542" t="str">
            <v>AA+</v>
          </cell>
          <cell r="I542" t="str">
            <v>Rating Outlook Stable</v>
          </cell>
        </row>
        <row r="543">
          <cell r="A543">
            <v>80089774</v>
          </cell>
          <cell r="B543" t="str">
            <v>Royal Dutch Petroleum/Shell Transport &amp; Trading</v>
          </cell>
          <cell r="C543" t="str">
            <v>Energy (Oil &amp; Gas)</v>
          </cell>
          <cell r="D543" t="str">
            <v>UNITED KINGDOM</v>
          </cell>
          <cell r="E543" t="str">
            <v>Y</v>
          </cell>
          <cell r="F543" t="str">
            <v>Downgrade</v>
          </cell>
          <cell r="G543">
            <v>38098</v>
          </cell>
          <cell r="H543" t="str">
            <v>AA+</v>
          </cell>
          <cell r="I543" t="str">
            <v>Rating Outlook Stable</v>
          </cell>
        </row>
        <row r="544">
          <cell r="A544">
            <v>80089777</v>
          </cell>
          <cell r="B544" t="str">
            <v>Compagnie de Reassurance Dlle de France</v>
          </cell>
          <cell r="C544" t="str">
            <v>Reinsurers</v>
          </cell>
          <cell r="D544" t="str">
            <v>FRANCE</v>
          </cell>
          <cell r="E544" t="str">
            <v>N</v>
          </cell>
          <cell r="F544" t="str">
            <v>Withdrawn</v>
          </cell>
          <cell r="G544">
            <v>36587</v>
          </cell>
          <cell r="H544" t="str">
            <v>NR</v>
          </cell>
        </row>
        <row r="545">
          <cell r="A545">
            <v>80089778</v>
          </cell>
          <cell r="B545" t="str">
            <v>Banco Exterior</v>
          </cell>
          <cell r="C545" t="str">
            <v>Banks</v>
          </cell>
          <cell r="D545" t="str">
            <v>VENEZUELA</v>
          </cell>
          <cell r="E545" t="str">
            <v>Y</v>
          </cell>
          <cell r="F545" t="str">
            <v>Upgrade</v>
          </cell>
          <cell r="G545">
            <v>38253</v>
          </cell>
          <cell r="H545" t="str">
            <v>B+</v>
          </cell>
          <cell r="I545" t="str">
            <v>Rating Outlook Stable</v>
          </cell>
        </row>
        <row r="546">
          <cell r="A546">
            <v>80089779</v>
          </cell>
          <cell r="B546" t="str">
            <v>Siderar S.A.</v>
          </cell>
          <cell r="C546" t="str">
            <v>Metals &amp; Mining</v>
          </cell>
          <cell r="D546" t="str">
            <v>ARGENTINA</v>
          </cell>
          <cell r="E546" t="str">
            <v>Y</v>
          </cell>
          <cell r="F546" t="str">
            <v>Withdrawn</v>
          </cell>
          <cell r="G546">
            <v>37762</v>
          </cell>
          <cell r="H546" t="str">
            <v>NR</v>
          </cell>
        </row>
        <row r="547">
          <cell r="A547">
            <v>80089780</v>
          </cell>
          <cell r="B547" t="str">
            <v>Turkiye Garanti Bankasi A.S.</v>
          </cell>
          <cell r="C547" t="str">
            <v>Banks</v>
          </cell>
          <cell r="D547" t="str">
            <v>TURKEY</v>
          </cell>
          <cell r="E547" t="str">
            <v>Y</v>
          </cell>
          <cell r="F547" t="str">
            <v>Affirmed</v>
          </cell>
          <cell r="G547">
            <v>38226</v>
          </cell>
          <cell r="H547" t="str">
            <v>B+</v>
          </cell>
          <cell r="I547" t="str">
            <v>Rating Outlook Positive</v>
          </cell>
        </row>
        <row r="548">
          <cell r="A548">
            <v>80089781</v>
          </cell>
          <cell r="B548" t="str">
            <v>Chase Trust Bank (Japan)</v>
          </cell>
          <cell r="C548" t="str">
            <v>Banks</v>
          </cell>
          <cell r="D548" t="str">
            <v>UNITED STATES</v>
          </cell>
          <cell r="E548" t="str">
            <v>N</v>
          </cell>
          <cell r="F548" t="str">
            <v>Withdrawn</v>
          </cell>
          <cell r="G548">
            <v>37393</v>
          </cell>
          <cell r="H548" t="str">
            <v>NR</v>
          </cell>
          <cell r="I548" t="str">
            <v>Rating Outlook Negative</v>
          </cell>
        </row>
        <row r="549">
          <cell r="A549">
            <v>80089782</v>
          </cell>
          <cell r="B549" t="str">
            <v>Banco Santander Colombia</v>
          </cell>
          <cell r="C549" t="str">
            <v>Banks</v>
          </cell>
          <cell r="D549" t="str">
            <v>COLOMBIA</v>
          </cell>
          <cell r="E549" t="str">
            <v>N</v>
          </cell>
          <cell r="F549" t="str">
            <v>Withdrawn</v>
          </cell>
          <cell r="G549">
            <v>37993</v>
          </cell>
          <cell r="H549" t="str">
            <v>NR</v>
          </cell>
        </row>
        <row r="550">
          <cell r="A550">
            <v>80089783</v>
          </cell>
          <cell r="B550" t="str">
            <v>Greater Bay Bancorp</v>
          </cell>
          <cell r="C550" t="str">
            <v>Banks</v>
          </cell>
          <cell r="D550" t="str">
            <v>UNITED STATES</v>
          </cell>
          <cell r="E550" t="str">
            <v>Y</v>
          </cell>
          <cell r="F550" t="str">
            <v>Affirmed</v>
          </cell>
          <cell r="G550">
            <v>37637</v>
          </cell>
          <cell r="H550" t="str">
            <v>BBB-</v>
          </cell>
          <cell r="I550" t="str">
            <v>Rating Outlook Stable</v>
          </cell>
        </row>
        <row r="551">
          <cell r="A551">
            <v>80089784</v>
          </cell>
          <cell r="B551" t="str">
            <v>Taylor Capital Group, Inc.</v>
          </cell>
          <cell r="C551" t="str">
            <v>Banks</v>
          </cell>
          <cell r="D551" t="str">
            <v>UNITED STATES</v>
          </cell>
          <cell r="E551" t="str">
            <v>Y</v>
          </cell>
          <cell r="F551" t="str">
            <v>Downgrade</v>
          </cell>
          <cell r="G551">
            <v>37545</v>
          </cell>
          <cell r="H551" t="str">
            <v>BB+</v>
          </cell>
          <cell r="I551" t="str">
            <v>Rating Outlook Stable</v>
          </cell>
        </row>
        <row r="552">
          <cell r="A552">
            <v>80089785</v>
          </cell>
          <cell r="B552" t="str">
            <v>Provident Financial Group, Inc</v>
          </cell>
          <cell r="C552" t="str">
            <v>Banks</v>
          </cell>
          <cell r="D552" t="str">
            <v>UNITED STATES</v>
          </cell>
          <cell r="E552" t="str">
            <v>Y</v>
          </cell>
          <cell r="F552" t="str">
            <v>Withdrawn</v>
          </cell>
          <cell r="G552">
            <v>38169</v>
          </cell>
          <cell r="H552" t="str">
            <v>NR</v>
          </cell>
        </row>
        <row r="553">
          <cell r="A553">
            <v>80089786</v>
          </cell>
          <cell r="B553" t="str">
            <v>Banco de Chile</v>
          </cell>
          <cell r="C553" t="str">
            <v>Banks</v>
          </cell>
          <cell r="D553" t="str">
            <v>CHILE</v>
          </cell>
          <cell r="E553" t="str">
            <v>Y</v>
          </cell>
          <cell r="F553" t="str">
            <v>Affirmed</v>
          </cell>
          <cell r="G553">
            <v>37547</v>
          </cell>
          <cell r="H553" t="str">
            <v>A-</v>
          </cell>
          <cell r="I553" t="str">
            <v>Rating Outlook Stable</v>
          </cell>
        </row>
        <row r="554">
          <cell r="A554">
            <v>80089787</v>
          </cell>
          <cell r="B554" t="str">
            <v>Banco De Credito E Inversiones</v>
          </cell>
          <cell r="C554" t="str">
            <v>Banks</v>
          </cell>
          <cell r="D554" t="str">
            <v>CHILE</v>
          </cell>
          <cell r="E554" t="str">
            <v>Y</v>
          </cell>
          <cell r="F554" t="str">
            <v>Withdrawn</v>
          </cell>
          <cell r="G554">
            <v>37230</v>
          </cell>
          <cell r="H554" t="str">
            <v>NR</v>
          </cell>
          <cell r="I554" t="str">
            <v>Not on Rating Watch</v>
          </cell>
        </row>
        <row r="555">
          <cell r="A555">
            <v>80089788</v>
          </cell>
          <cell r="B555" t="str">
            <v>Banco Hipotecario, S.A.</v>
          </cell>
          <cell r="C555" t="str">
            <v>Banks</v>
          </cell>
          <cell r="D555" t="str">
            <v>ARGENTINA</v>
          </cell>
          <cell r="E555" t="str">
            <v>N</v>
          </cell>
          <cell r="F555" t="str">
            <v>Withdrawn</v>
          </cell>
          <cell r="G555">
            <v>37474</v>
          </cell>
          <cell r="H555" t="str">
            <v>NR</v>
          </cell>
          <cell r="I555" t="str">
            <v>Rating Watch Off</v>
          </cell>
        </row>
        <row r="556">
          <cell r="A556">
            <v>80089791</v>
          </cell>
          <cell r="B556" t="str">
            <v>Hamilton Bank N.A.</v>
          </cell>
          <cell r="C556" t="str">
            <v>Banks</v>
          </cell>
          <cell r="D556" t="str">
            <v>UNITED STATES</v>
          </cell>
          <cell r="E556" t="str">
            <v>N</v>
          </cell>
          <cell r="F556" t="str">
            <v>Downgrade</v>
          </cell>
          <cell r="G556">
            <v>37270</v>
          </cell>
          <cell r="H556" t="str">
            <v>D</v>
          </cell>
          <cell r="I556" t="str">
            <v>Rating Watch Off</v>
          </cell>
        </row>
        <row r="557">
          <cell r="A557">
            <v>80089792</v>
          </cell>
          <cell r="B557" t="str">
            <v>Lehman Brothers Inc. (sub-debt)</v>
          </cell>
          <cell r="C557" t="str">
            <v>Broker/Dealers</v>
          </cell>
          <cell r="D557" t="str">
            <v>UNITED STATES</v>
          </cell>
          <cell r="E557" t="str">
            <v>N</v>
          </cell>
          <cell r="F557" t="str">
            <v>New Rating</v>
          </cell>
          <cell r="G557">
            <v>35936</v>
          </cell>
          <cell r="H557" t="str">
            <v>A-</v>
          </cell>
        </row>
        <row r="558">
          <cell r="A558">
            <v>80089793</v>
          </cell>
          <cell r="B558" t="str">
            <v>Colonial BancGroup, Inc.</v>
          </cell>
          <cell r="C558" t="str">
            <v>Banks</v>
          </cell>
          <cell r="D558" t="str">
            <v>UNITED STATES</v>
          </cell>
          <cell r="E558" t="str">
            <v>Y</v>
          </cell>
          <cell r="F558" t="str">
            <v>Affirmed</v>
          </cell>
          <cell r="G558">
            <v>37326</v>
          </cell>
          <cell r="H558" t="str">
            <v>BBB</v>
          </cell>
          <cell r="I558" t="str">
            <v>Rating Outlook Stable</v>
          </cell>
        </row>
        <row r="559">
          <cell r="A559">
            <v>80089794</v>
          </cell>
          <cell r="B559" t="str">
            <v>Bear Stearns Securities Corp.</v>
          </cell>
          <cell r="C559" t="str">
            <v>Banks</v>
          </cell>
          <cell r="D559" t="str">
            <v>UNITED STATES</v>
          </cell>
          <cell r="E559" t="str">
            <v>Y</v>
          </cell>
          <cell r="F559" t="str">
            <v>Affirmed</v>
          </cell>
          <cell r="G559">
            <v>37708</v>
          </cell>
          <cell r="H559" t="str">
            <v>A+</v>
          </cell>
          <cell r="I559" t="str">
            <v>Rating Outlook Stable</v>
          </cell>
        </row>
        <row r="560">
          <cell r="A560">
            <v>80089798</v>
          </cell>
          <cell r="B560" t="str">
            <v>WFC Holdings, Inc.</v>
          </cell>
          <cell r="C560" t="str">
            <v>Banks</v>
          </cell>
          <cell r="D560" t="str">
            <v>UNITED STATES</v>
          </cell>
          <cell r="E560" t="str">
            <v>Y</v>
          </cell>
          <cell r="F560" t="str">
            <v>Affirmed</v>
          </cell>
          <cell r="G560">
            <v>37658</v>
          </cell>
          <cell r="H560" t="str">
            <v>AA</v>
          </cell>
          <cell r="I560" t="str">
            <v>Rating Outlook Stable</v>
          </cell>
        </row>
        <row r="561">
          <cell r="A561">
            <v>80089800</v>
          </cell>
          <cell r="B561" t="str">
            <v>Banco Santos</v>
          </cell>
          <cell r="C561" t="str">
            <v>Banks</v>
          </cell>
          <cell r="D561" t="str">
            <v>BRAZIL</v>
          </cell>
          <cell r="E561" t="str">
            <v>N</v>
          </cell>
          <cell r="F561" t="str">
            <v>Withdrawn</v>
          </cell>
          <cell r="G561">
            <v>38023</v>
          </cell>
          <cell r="H561" t="str">
            <v>NR</v>
          </cell>
        </row>
        <row r="562">
          <cell r="A562">
            <v>80089802</v>
          </cell>
          <cell r="B562" t="str">
            <v>Bank One Arizona, NA</v>
          </cell>
          <cell r="C562" t="str">
            <v>Banks</v>
          </cell>
          <cell r="D562" t="str">
            <v>UNITED STATES</v>
          </cell>
          <cell r="E562" t="str">
            <v>N</v>
          </cell>
          <cell r="F562" t="str">
            <v>Affirmed</v>
          </cell>
          <cell r="G562">
            <v>36990</v>
          </cell>
          <cell r="H562" t="str">
            <v>A+</v>
          </cell>
          <cell r="I562" t="str">
            <v>Rating Outlook Stable</v>
          </cell>
        </row>
        <row r="563">
          <cell r="A563">
            <v>80089803</v>
          </cell>
          <cell r="B563" t="str">
            <v>Bank One Colorado, NA</v>
          </cell>
          <cell r="C563" t="str">
            <v>Banks</v>
          </cell>
          <cell r="D563" t="str">
            <v>UNITED STATES</v>
          </cell>
          <cell r="E563" t="str">
            <v>N</v>
          </cell>
          <cell r="F563" t="str">
            <v>Withdrawn</v>
          </cell>
          <cell r="G563">
            <v>37813</v>
          </cell>
          <cell r="H563" t="str">
            <v>NR</v>
          </cell>
        </row>
        <row r="564">
          <cell r="A564">
            <v>80089804</v>
          </cell>
          <cell r="B564" t="str">
            <v>Bank One Illinois, NA</v>
          </cell>
          <cell r="C564" t="str">
            <v>Banks</v>
          </cell>
          <cell r="D564" t="str">
            <v>UNITED STATES</v>
          </cell>
          <cell r="E564" t="str">
            <v>N</v>
          </cell>
          <cell r="F564" t="str">
            <v>Withdrawn</v>
          </cell>
          <cell r="G564">
            <v>37813</v>
          </cell>
          <cell r="H564" t="str">
            <v>NR</v>
          </cell>
        </row>
        <row r="565">
          <cell r="A565">
            <v>80089805</v>
          </cell>
          <cell r="B565" t="str">
            <v>Bank One Kentucky, NA</v>
          </cell>
          <cell r="C565" t="str">
            <v>Banks</v>
          </cell>
          <cell r="D565" t="str">
            <v>UNITED STATES</v>
          </cell>
          <cell r="E565" t="str">
            <v>N</v>
          </cell>
          <cell r="F565" t="str">
            <v>Withdrawn</v>
          </cell>
          <cell r="G565">
            <v>37813</v>
          </cell>
          <cell r="H565" t="str">
            <v>NR</v>
          </cell>
        </row>
        <row r="566">
          <cell r="A566">
            <v>80089806</v>
          </cell>
          <cell r="B566" t="str">
            <v>Bank One Louisiana, NA</v>
          </cell>
          <cell r="C566" t="str">
            <v>Banks</v>
          </cell>
          <cell r="D566" t="str">
            <v>UNITED STATES</v>
          </cell>
          <cell r="E566" t="str">
            <v>N</v>
          </cell>
          <cell r="F566" t="str">
            <v>Affirmed</v>
          </cell>
          <cell r="G566">
            <v>36990</v>
          </cell>
          <cell r="H566" t="str">
            <v>A+</v>
          </cell>
          <cell r="I566" t="str">
            <v>Rating Outlook Stable</v>
          </cell>
        </row>
        <row r="567">
          <cell r="A567">
            <v>80089807</v>
          </cell>
          <cell r="B567" t="str">
            <v>Bank One Oklahoma, NA</v>
          </cell>
          <cell r="C567" t="str">
            <v>Banks</v>
          </cell>
          <cell r="D567" t="str">
            <v>UNITED STATES</v>
          </cell>
          <cell r="E567" t="str">
            <v>N</v>
          </cell>
          <cell r="F567" t="str">
            <v>Withdrawn</v>
          </cell>
          <cell r="G567">
            <v>37813</v>
          </cell>
          <cell r="H567" t="str">
            <v>NR</v>
          </cell>
        </row>
        <row r="568">
          <cell r="A568">
            <v>80089808</v>
          </cell>
          <cell r="B568" t="str">
            <v>Bank One Texas, NA</v>
          </cell>
          <cell r="C568" t="str">
            <v>Banks</v>
          </cell>
          <cell r="D568" t="str">
            <v>UNITED STATES</v>
          </cell>
          <cell r="E568" t="str">
            <v>Y</v>
          </cell>
          <cell r="F568" t="str">
            <v>Affirmed</v>
          </cell>
          <cell r="G568">
            <v>36990</v>
          </cell>
          <cell r="H568" t="str">
            <v>A+</v>
          </cell>
          <cell r="I568" t="str">
            <v>Rating Outlook Stable</v>
          </cell>
        </row>
        <row r="569">
          <cell r="A569">
            <v>80089809</v>
          </cell>
          <cell r="B569" t="str">
            <v>Bank One Utah, NA</v>
          </cell>
          <cell r="C569" t="str">
            <v>Banks</v>
          </cell>
          <cell r="D569" t="str">
            <v>UNITED STATES</v>
          </cell>
          <cell r="E569" t="str">
            <v>N</v>
          </cell>
          <cell r="F569" t="str">
            <v>Affirmed</v>
          </cell>
          <cell r="G569">
            <v>36990</v>
          </cell>
          <cell r="H569" t="str">
            <v>A+</v>
          </cell>
          <cell r="I569" t="str">
            <v>Rating Outlook Stable</v>
          </cell>
        </row>
        <row r="570">
          <cell r="A570">
            <v>80089810</v>
          </cell>
          <cell r="B570" t="str">
            <v>Bank One West Virginia, NA</v>
          </cell>
          <cell r="C570" t="str">
            <v>Banks</v>
          </cell>
          <cell r="D570" t="str">
            <v>UNITED STATES</v>
          </cell>
          <cell r="E570" t="str">
            <v>Y</v>
          </cell>
          <cell r="F570" t="str">
            <v>Affirmed</v>
          </cell>
          <cell r="G570">
            <v>38169</v>
          </cell>
          <cell r="H570" t="str">
            <v>A+</v>
          </cell>
          <cell r="I570" t="str">
            <v>Rating Outlook Positive</v>
          </cell>
        </row>
        <row r="571">
          <cell r="A571">
            <v>80089811</v>
          </cell>
          <cell r="B571" t="str">
            <v>Bank One Wisconsin</v>
          </cell>
          <cell r="C571" t="str">
            <v>Banks</v>
          </cell>
          <cell r="D571" t="str">
            <v>UNITED STATES</v>
          </cell>
          <cell r="E571" t="str">
            <v>N</v>
          </cell>
          <cell r="F571" t="str">
            <v>Withdrawn</v>
          </cell>
          <cell r="G571">
            <v>37813</v>
          </cell>
          <cell r="H571" t="str">
            <v>NR</v>
          </cell>
        </row>
        <row r="572">
          <cell r="A572">
            <v>80089812</v>
          </cell>
          <cell r="B572" t="str">
            <v>Comerica Bank - California</v>
          </cell>
          <cell r="C572" t="str">
            <v>Banks</v>
          </cell>
          <cell r="D572" t="str">
            <v>UNITED STATES</v>
          </cell>
          <cell r="E572" t="str">
            <v>N</v>
          </cell>
          <cell r="F572" t="str">
            <v>Revision Outlook</v>
          </cell>
          <cell r="G572">
            <v>37531</v>
          </cell>
          <cell r="H572" t="str">
            <v>A+</v>
          </cell>
          <cell r="I572" t="str">
            <v>Rating Outlook Negative</v>
          </cell>
        </row>
        <row r="573">
          <cell r="A573">
            <v>80089813</v>
          </cell>
          <cell r="B573" t="str">
            <v>Peninsula Bank of Commerce</v>
          </cell>
          <cell r="C573" t="str">
            <v>Banks</v>
          </cell>
          <cell r="D573" t="str">
            <v>UNITED STATES</v>
          </cell>
          <cell r="E573" t="str">
            <v>Y</v>
          </cell>
          <cell r="F573" t="str">
            <v>Affirmed</v>
          </cell>
          <cell r="G573">
            <v>37637</v>
          </cell>
          <cell r="H573" t="str">
            <v>BBB-</v>
          </cell>
          <cell r="I573" t="str">
            <v>Rating Outlook Stable</v>
          </cell>
        </row>
        <row r="574">
          <cell r="A574">
            <v>80089814</v>
          </cell>
          <cell r="B574" t="str">
            <v>ACE Ltd.</v>
          </cell>
          <cell r="C574" t="str">
            <v>Property/Casualty Insurers</v>
          </cell>
          <cell r="D574" t="str">
            <v>BERMUDA</v>
          </cell>
          <cell r="E574" t="str">
            <v>Y</v>
          </cell>
          <cell r="F574" t="str">
            <v>Affirmed</v>
          </cell>
          <cell r="G574">
            <v>38140</v>
          </cell>
          <cell r="H574" t="str">
            <v>A-</v>
          </cell>
          <cell r="I574" t="str">
            <v>Rating Outlook Stable</v>
          </cell>
        </row>
        <row r="575">
          <cell r="A575">
            <v>80089815</v>
          </cell>
          <cell r="B575" t="str">
            <v>ACE INA Holdings Inc.</v>
          </cell>
          <cell r="C575" t="str">
            <v>Property/Casualty Insurers</v>
          </cell>
          <cell r="D575" t="str">
            <v>BERMUDA</v>
          </cell>
          <cell r="E575" t="str">
            <v>Y</v>
          </cell>
          <cell r="F575" t="str">
            <v>Affirmed</v>
          </cell>
          <cell r="G575">
            <v>38140</v>
          </cell>
          <cell r="H575" t="str">
            <v>A-</v>
          </cell>
          <cell r="I575" t="str">
            <v>Rating Outlook Stable</v>
          </cell>
        </row>
        <row r="576">
          <cell r="A576">
            <v>80089817</v>
          </cell>
          <cell r="B576" t="str">
            <v>Manufacturers Life Insurance Co. (The)</v>
          </cell>
          <cell r="C576" t="str">
            <v>Life Insurers</v>
          </cell>
          <cell r="D576" t="str">
            <v>UNITED STATES</v>
          </cell>
          <cell r="E576" t="str">
            <v>Y</v>
          </cell>
          <cell r="F576" t="str">
            <v>Affirmed</v>
          </cell>
          <cell r="G576">
            <v>38105</v>
          </cell>
          <cell r="H576" t="str">
            <v>AA</v>
          </cell>
          <cell r="I576" t="str">
            <v>Rating Outlook Stable</v>
          </cell>
        </row>
        <row r="577">
          <cell r="A577">
            <v>80089819</v>
          </cell>
          <cell r="B577" t="str">
            <v>Kimberly-Clark de Mexico, S.A. de C.V. (KCM)</v>
          </cell>
          <cell r="C577" t="str">
            <v>Corporates</v>
          </cell>
          <cell r="D577" t="str">
            <v>MEXICO</v>
          </cell>
          <cell r="E577" t="str">
            <v>Y</v>
          </cell>
          <cell r="F577" t="str">
            <v>Affirmed</v>
          </cell>
          <cell r="G577">
            <v>37921</v>
          </cell>
          <cell r="H577" t="str">
            <v>BBB+</v>
          </cell>
          <cell r="I577" t="str">
            <v>Rating Outlook Stable</v>
          </cell>
        </row>
        <row r="578">
          <cell r="A578">
            <v>80089821</v>
          </cell>
          <cell r="B578" t="str">
            <v>SLM Corp.</v>
          </cell>
          <cell r="C578" t="str">
            <v>Banks</v>
          </cell>
          <cell r="D578" t="str">
            <v>UNITED STATES</v>
          </cell>
          <cell r="E578" t="str">
            <v>Y</v>
          </cell>
          <cell r="F578" t="str">
            <v>Affirmed</v>
          </cell>
          <cell r="G578">
            <v>38028</v>
          </cell>
          <cell r="H578" t="str">
            <v>A+</v>
          </cell>
          <cell r="I578" t="str">
            <v>Rating Outlook Stable</v>
          </cell>
        </row>
        <row r="579">
          <cell r="A579">
            <v>80089822</v>
          </cell>
          <cell r="B579" t="str">
            <v>Duquesne Light Holdings, Inc. (formerly known as DQE, Inc.)</v>
          </cell>
          <cell r="C579" t="str">
            <v>Global Power</v>
          </cell>
          <cell r="D579" t="str">
            <v>UNITED STATES</v>
          </cell>
          <cell r="E579" t="str">
            <v>Y</v>
          </cell>
          <cell r="F579" t="str">
            <v>Affirmed</v>
          </cell>
          <cell r="G579">
            <v>38085</v>
          </cell>
          <cell r="H579" t="str">
            <v>BBB-</v>
          </cell>
          <cell r="I579" t="str">
            <v>Rating Outlook Stable</v>
          </cell>
        </row>
        <row r="580">
          <cell r="A580">
            <v>80089823</v>
          </cell>
          <cell r="B580" t="str">
            <v>DQE Capital Corp.</v>
          </cell>
          <cell r="C580" t="str">
            <v>Corporates</v>
          </cell>
          <cell r="D580" t="str">
            <v>UNITED STATES</v>
          </cell>
          <cell r="E580" t="str">
            <v>Y</v>
          </cell>
          <cell r="F580" t="str">
            <v>Affirmed</v>
          </cell>
          <cell r="G580">
            <v>38085</v>
          </cell>
          <cell r="H580" t="str">
            <v>BBB-</v>
          </cell>
          <cell r="I580" t="str">
            <v>Rating Outlook Stable</v>
          </cell>
        </row>
        <row r="581">
          <cell r="A581">
            <v>80089825</v>
          </cell>
          <cell r="B581" t="str">
            <v>Banco Alfa de Investimento S.A.</v>
          </cell>
          <cell r="C581" t="str">
            <v>Banks</v>
          </cell>
          <cell r="D581" t="str">
            <v>BRAZIL</v>
          </cell>
          <cell r="E581" t="str">
            <v>Y</v>
          </cell>
          <cell r="F581" t="str">
            <v>Withdrawn</v>
          </cell>
          <cell r="G581">
            <v>37879</v>
          </cell>
          <cell r="H581" t="str">
            <v>NR</v>
          </cell>
        </row>
        <row r="582">
          <cell r="A582">
            <v>80089827</v>
          </cell>
          <cell r="B582" t="str">
            <v>Morgan Stanley Dean Witter Australia Finance Ltd.</v>
          </cell>
          <cell r="C582" t="str">
            <v>Broker/Dealers</v>
          </cell>
          <cell r="D582" t="str">
            <v>AUSTRALIA</v>
          </cell>
          <cell r="E582" t="str">
            <v>Y</v>
          </cell>
          <cell r="F582" t="str">
            <v>Downgrade</v>
          </cell>
          <cell r="G582">
            <v>37393</v>
          </cell>
          <cell r="H582" t="str">
            <v>AA-</v>
          </cell>
          <cell r="I582" t="str">
            <v>Rating Outlook Stable</v>
          </cell>
        </row>
        <row r="583">
          <cell r="A583">
            <v>80089828</v>
          </cell>
          <cell r="B583" t="str">
            <v>Bay View Bank, N.A.</v>
          </cell>
          <cell r="C583" t="str">
            <v>Banks</v>
          </cell>
          <cell r="D583" t="str">
            <v>UNITED STATES</v>
          </cell>
          <cell r="E583" t="str">
            <v>Y</v>
          </cell>
          <cell r="F583" t="str">
            <v>Withdrawn</v>
          </cell>
          <cell r="G583">
            <v>37901</v>
          </cell>
          <cell r="H583" t="str">
            <v>NR</v>
          </cell>
        </row>
        <row r="584">
          <cell r="A584">
            <v>80089829</v>
          </cell>
          <cell r="B584" t="str">
            <v>Investors Bank &amp; Trust Co.</v>
          </cell>
          <cell r="C584" t="str">
            <v>Banks</v>
          </cell>
          <cell r="D584" t="str">
            <v>UNITED STATES</v>
          </cell>
          <cell r="E584" t="str">
            <v>Y</v>
          </cell>
          <cell r="F584" t="str">
            <v>Affirmed</v>
          </cell>
          <cell r="G584">
            <v>37908</v>
          </cell>
          <cell r="H584" t="str">
            <v>A</v>
          </cell>
          <cell r="I584" t="str">
            <v>Rating Outlook Stable</v>
          </cell>
        </row>
        <row r="585">
          <cell r="A585">
            <v>80089832</v>
          </cell>
          <cell r="B585" t="str">
            <v>Williams Communications Group</v>
          </cell>
          <cell r="C585" t="str">
            <v>Telecommunications</v>
          </cell>
          <cell r="D585" t="str">
            <v>UNITED STATES</v>
          </cell>
          <cell r="E585" t="str">
            <v>N</v>
          </cell>
          <cell r="F585" t="str">
            <v>Withdrawn</v>
          </cell>
          <cell r="G585">
            <v>37557</v>
          </cell>
          <cell r="H585" t="str">
            <v>NR</v>
          </cell>
          <cell r="I585" t="str">
            <v>Rating Watch Off</v>
          </cell>
        </row>
        <row r="586">
          <cell r="A586">
            <v>80089833</v>
          </cell>
          <cell r="B586" t="str">
            <v>Wheels, Inc.</v>
          </cell>
          <cell r="C586" t="str">
            <v>Banks</v>
          </cell>
          <cell r="D586" t="str">
            <v>UNITED STATES</v>
          </cell>
          <cell r="E586" t="str">
            <v>Y</v>
          </cell>
          <cell r="F586" t="str">
            <v>Affirmed</v>
          </cell>
          <cell r="G586">
            <v>37966</v>
          </cell>
          <cell r="H586" t="str">
            <v>A</v>
          </cell>
          <cell r="I586" t="str">
            <v>Rating Outlook Stable</v>
          </cell>
        </row>
        <row r="587">
          <cell r="A587">
            <v>80089837</v>
          </cell>
          <cell r="B587" t="str">
            <v>American &amp; Foreign Insurance Co.</v>
          </cell>
          <cell r="C587" t="str">
            <v>Property/Casualty Insurers</v>
          </cell>
          <cell r="D587" t="str">
            <v>UNITED STATES</v>
          </cell>
          <cell r="E587" t="str">
            <v>Y</v>
          </cell>
          <cell r="F587" t="str">
            <v>Withdrawn</v>
          </cell>
          <cell r="G587">
            <v>36430</v>
          </cell>
          <cell r="H587" t="str">
            <v>NR</v>
          </cell>
          <cell r="I587" t="str">
            <v>Rating Watch Off</v>
          </cell>
        </row>
        <row r="588">
          <cell r="A588">
            <v>80089847</v>
          </cell>
          <cell r="B588" t="str">
            <v>Global Crossing Holdings Ltd.</v>
          </cell>
          <cell r="C588" t="str">
            <v>Corporates</v>
          </cell>
          <cell r="D588" t="str">
            <v>UNITED STATES</v>
          </cell>
          <cell r="E588" t="str">
            <v>N</v>
          </cell>
          <cell r="F588" t="str">
            <v>Withdrawn</v>
          </cell>
          <cell r="G588">
            <v>36942</v>
          </cell>
          <cell r="H588" t="str">
            <v>NR</v>
          </cell>
        </row>
        <row r="589">
          <cell r="A589">
            <v>80089848</v>
          </cell>
          <cell r="B589" t="str">
            <v>Ocwen Financial Corp.</v>
          </cell>
          <cell r="C589" t="str">
            <v>Banks</v>
          </cell>
          <cell r="D589" t="str">
            <v>UNITED STATES</v>
          </cell>
          <cell r="E589" t="str">
            <v>Y</v>
          </cell>
          <cell r="F589" t="str">
            <v>Affirmed</v>
          </cell>
          <cell r="G589">
            <v>37694</v>
          </cell>
          <cell r="H589" t="str">
            <v>B</v>
          </cell>
          <cell r="I589" t="str">
            <v>Rating Outlook Stable</v>
          </cell>
        </row>
        <row r="590">
          <cell r="A590">
            <v>80089849</v>
          </cell>
          <cell r="B590" t="str">
            <v>Senior Housing Properties Trust</v>
          </cell>
          <cell r="C590" t="str">
            <v>Real Estate Investment Trusts</v>
          </cell>
          <cell r="D590" t="str">
            <v>UNITED STATES</v>
          </cell>
          <cell r="E590" t="str">
            <v>Y</v>
          </cell>
          <cell r="F590" t="str">
            <v>Affirmed</v>
          </cell>
          <cell r="G590">
            <v>37125</v>
          </cell>
          <cell r="H590" t="str">
            <v>BB+</v>
          </cell>
          <cell r="I590" t="str">
            <v>Rating Outlook Stable</v>
          </cell>
        </row>
        <row r="591">
          <cell r="A591">
            <v>80089851</v>
          </cell>
          <cell r="B591" t="str">
            <v>CenterPoint Energy Houston Electric Finance Co. II LP</v>
          </cell>
          <cell r="C591" t="str">
            <v>Corporates</v>
          </cell>
          <cell r="D591" t="str">
            <v>UNITED STATES</v>
          </cell>
          <cell r="E591" t="str">
            <v>N</v>
          </cell>
          <cell r="F591" t="str">
            <v>Affirmed</v>
          </cell>
          <cell r="G591">
            <v>37683</v>
          </cell>
          <cell r="H591" t="str">
            <v>BBB</v>
          </cell>
          <cell r="I591" t="str">
            <v>Rating Outlook Negative</v>
          </cell>
        </row>
        <row r="592">
          <cell r="A592">
            <v>80089852</v>
          </cell>
          <cell r="B592" t="str">
            <v>AXA Group</v>
          </cell>
          <cell r="C592" t="str">
            <v>Insurance</v>
          </cell>
          <cell r="D592" t="str">
            <v>FRANCE</v>
          </cell>
          <cell r="E592" t="str">
            <v>N</v>
          </cell>
          <cell r="F592" t="str">
            <v>Affirmed</v>
          </cell>
          <cell r="G592">
            <v>36493</v>
          </cell>
          <cell r="H592" t="str">
            <v>AA-</v>
          </cell>
        </row>
        <row r="593">
          <cell r="A593">
            <v>80089859</v>
          </cell>
          <cell r="B593" t="str">
            <v>BBVA Banco Frances</v>
          </cell>
          <cell r="C593" t="str">
            <v>Banks</v>
          </cell>
          <cell r="D593" t="str">
            <v>ARGENTINA</v>
          </cell>
          <cell r="E593" t="str">
            <v>Y</v>
          </cell>
          <cell r="F593" t="str">
            <v>Withdrawn</v>
          </cell>
          <cell r="G593">
            <v>37817</v>
          </cell>
          <cell r="H593" t="str">
            <v>NR</v>
          </cell>
        </row>
        <row r="594">
          <cell r="A594">
            <v>80089879</v>
          </cell>
          <cell r="B594" t="str">
            <v>Kelda Group plc</v>
          </cell>
          <cell r="C594" t="str">
            <v>Global Power</v>
          </cell>
          <cell r="D594" t="str">
            <v>UNITED KINGDOM</v>
          </cell>
          <cell r="E594" t="str">
            <v>Y</v>
          </cell>
          <cell r="F594" t="str">
            <v>Affirmed</v>
          </cell>
          <cell r="G594">
            <v>37966</v>
          </cell>
          <cell r="H594" t="str">
            <v>A</v>
          </cell>
          <cell r="I594" t="str">
            <v>Rating Outlook Stable</v>
          </cell>
        </row>
        <row r="595">
          <cell r="A595">
            <v>80089882</v>
          </cell>
          <cell r="B595" t="str">
            <v>Lehman Brothers Inc.</v>
          </cell>
          <cell r="C595" t="str">
            <v>Bank Loans</v>
          </cell>
          <cell r="D595" t="str">
            <v>UNITED STATES</v>
          </cell>
          <cell r="E595" t="str">
            <v>Y</v>
          </cell>
          <cell r="F595" t="str">
            <v>Affirmed</v>
          </cell>
          <cell r="G595">
            <v>37824</v>
          </cell>
          <cell r="H595" t="str">
            <v>A+</v>
          </cell>
        </row>
        <row r="596">
          <cell r="A596">
            <v>80089883</v>
          </cell>
          <cell r="B596" t="str">
            <v>Sovereign Bancorp, Inc.</v>
          </cell>
          <cell r="C596" t="str">
            <v>Banks</v>
          </cell>
          <cell r="D596" t="str">
            <v>UNITED STATES</v>
          </cell>
          <cell r="E596" t="str">
            <v>Y</v>
          </cell>
          <cell r="F596" t="str">
            <v>Affirmed</v>
          </cell>
          <cell r="G596">
            <v>38055</v>
          </cell>
          <cell r="H596" t="str">
            <v>BBB-</v>
          </cell>
          <cell r="I596" t="str">
            <v>Rating Outlook Stable</v>
          </cell>
        </row>
        <row r="597">
          <cell r="A597">
            <v>80089884</v>
          </cell>
          <cell r="B597" t="str">
            <v>Blockbuster Inc.</v>
          </cell>
          <cell r="C597" t="str">
            <v>Corporate Finance</v>
          </cell>
          <cell r="D597" t="str">
            <v>UNITED STATES</v>
          </cell>
          <cell r="E597" t="str">
            <v>Y</v>
          </cell>
          <cell r="F597" t="str">
            <v>Affirmed</v>
          </cell>
          <cell r="G597">
            <v>38208</v>
          </cell>
          <cell r="H597" t="str">
            <v>BB</v>
          </cell>
          <cell r="I597" t="str">
            <v>Rating Outlook Stable</v>
          </cell>
        </row>
        <row r="598">
          <cell r="A598">
            <v>80089887</v>
          </cell>
          <cell r="B598" t="str">
            <v>Turner Broadcasting Systems</v>
          </cell>
          <cell r="C598" t="str">
            <v>Media &amp; Entertainment</v>
          </cell>
          <cell r="D598" t="str">
            <v>UNITED STATES</v>
          </cell>
          <cell r="E598" t="str">
            <v>Y</v>
          </cell>
          <cell r="F598" t="str">
            <v>Upgrade</v>
          </cell>
          <cell r="G598">
            <v>36908</v>
          </cell>
          <cell r="H598" t="str">
            <v>BBB+</v>
          </cell>
        </row>
        <row r="599">
          <cell r="A599">
            <v>80089888</v>
          </cell>
          <cell r="B599" t="str">
            <v>TWI Cable, Inc.</v>
          </cell>
          <cell r="C599" t="str">
            <v>Media &amp; Entertainment</v>
          </cell>
          <cell r="D599" t="str">
            <v>UNITED STATES</v>
          </cell>
          <cell r="E599" t="str">
            <v>Y</v>
          </cell>
          <cell r="F599" t="str">
            <v>New Rating</v>
          </cell>
          <cell r="G599">
            <v>36539</v>
          </cell>
          <cell r="H599" t="str">
            <v>BBB</v>
          </cell>
          <cell r="I599" t="str">
            <v>Rating Watch Off</v>
          </cell>
        </row>
        <row r="600">
          <cell r="A600">
            <v>80089889</v>
          </cell>
          <cell r="B600" t="str">
            <v>Dynegy, Inc.</v>
          </cell>
          <cell r="C600" t="str">
            <v>Global Power</v>
          </cell>
          <cell r="D600" t="str">
            <v>UNITED STATES</v>
          </cell>
          <cell r="E600" t="str">
            <v>Y</v>
          </cell>
          <cell r="F600" t="str">
            <v>Revision Outlook</v>
          </cell>
          <cell r="G600">
            <v>37834</v>
          </cell>
          <cell r="H600" t="str">
            <v>CCC+</v>
          </cell>
          <cell r="I600" t="str">
            <v>Rating Outlook Positive</v>
          </cell>
        </row>
        <row r="601">
          <cell r="A601">
            <v>80089892</v>
          </cell>
          <cell r="B601" t="str">
            <v>Entergy New Orleans Inc.</v>
          </cell>
          <cell r="C601" t="str">
            <v>Global Power</v>
          </cell>
          <cell r="D601" t="str">
            <v>UNITED STATES</v>
          </cell>
          <cell r="E601" t="str">
            <v>Y</v>
          </cell>
          <cell r="F601" t="str">
            <v>Rating Watch On</v>
          </cell>
          <cell r="G601">
            <v>37511</v>
          </cell>
          <cell r="H601" t="str">
            <v>BBB</v>
          </cell>
          <cell r="I601" t="str">
            <v>Rating Watch Negative</v>
          </cell>
        </row>
        <row r="602">
          <cell r="A602">
            <v>80089893</v>
          </cell>
          <cell r="B602" t="str">
            <v>Entergy Arkansas Inc.</v>
          </cell>
          <cell r="C602" t="str">
            <v>Global Power</v>
          </cell>
          <cell r="D602" t="str">
            <v>UNITED STATES</v>
          </cell>
          <cell r="E602" t="str">
            <v>Y</v>
          </cell>
          <cell r="F602" t="str">
            <v>Affirmed</v>
          </cell>
          <cell r="G602">
            <v>36984</v>
          </cell>
          <cell r="H602" t="str">
            <v>BBB</v>
          </cell>
          <cell r="I602" t="str">
            <v>Rating Outlook Stable</v>
          </cell>
        </row>
        <row r="603">
          <cell r="A603">
            <v>80089895</v>
          </cell>
          <cell r="B603" t="str">
            <v>System Energy Resources Inc.</v>
          </cell>
          <cell r="C603" t="str">
            <v>Global Power</v>
          </cell>
          <cell r="D603" t="str">
            <v>UNITED STATES</v>
          </cell>
          <cell r="E603" t="str">
            <v>Y</v>
          </cell>
          <cell r="F603" t="str">
            <v>Affirmed</v>
          </cell>
          <cell r="G603">
            <v>36984</v>
          </cell>
          <cell r="H603" t="str">
            <v>BBB-</v>
          </cell>
          <cell r="I603" t="str">
            <v>Rating Outlook Stable</v>
          </cell>
        </row>
        <row r="604">
          <cell r="A604">
            <v>80089896</v>
          </cell>
          <cell r="B604" t="str">
            <v>Alberto-Culver Co.</v>
          </cell>
          <cell r="C604" t="str">
            <v>Consumer</v>
          </cell>
          <cell r="D604" t="str">
            <v>UNITED STATES</v>
          </cell>
          <cell r="E604" t="str">
            <v>Y</v>
          </cell>
          <cell r="F604" t="str">
            <v>Affirmed</v>
          </cell>
          <cell r="G604">
            <v>37595</v>
          </cell>
          <cell r="H604" t="str">
            <v>BBB+</v>
          </cell>
          <cell r="I604" t="str">
            <v>Rating Outlook Positive</v>
          </cell>
        </row>
        <row r="605">
          <cell r="A605">
            <v>80089898</v>
          </cell>
          <cell r="B605" t="str">
            <v>Femsa Cerveza S.A.</v>
          </cell>
          <cell r="C605" t="str">
            <v>Corporates</v>
          </cell>
          <cell r="D605" t="str">
            <v>MEXICO</v>
          </cell>
          <cell r="E605" t="str">
            <v>N</v>
          </cell>
          <cell r="F605" t="str">
            <v>Withdrawn</v>
          </cell>
          <cell r="G605">
            <v>37957</v>
          </cell>
          <cell r="H605" t="str">
            <v>NR</v>
          </cell>
        </row>
        <row r="606">
          <cell r="A606">
            <v>80089900</v>
          </cell>
          <cell r="B606" t="str">
            <v>SAFECO Corp.</v>
          </cell>
          <cell r="C606" t="str">
            <v>Life Insurers</v>
          </cell>
          <cell r="D606" t="str">
            <v>UNITED STATES</v>
          </cell>
          <cell r="E606" t="str">
            <v>Y</v>
          </cell>
          <cell r="F606" t="str">
            <v>Affirmed</v>
          </cell>
          <cell r="G606">
            <v>38061</v>
          </cell>
          <cell r="H606" t="str">
            <v>A-</v>
          </cell>
          <cell r="I606" t="str">
            <v>Rating Outlook Stable</v>
          </cell>
        </row>
        <row r="607">
          <cell r="A607">
            <v>80089902</v>
          </cell>
          <cell r="B607" t="str">
            <v>Investors Financial Services Corp.</v>
          </cell>
          <cell r="C607" t="str">
            <v>Banks</v>
          </cell>
          <cell r="D607" t="str">
            <v>UNITED STATES</v>
          </cell>
          <cell r="E607" t="str">
            <v>Y</v>
          </cell>
          <cell r="F607" t="str">
            <v>New Rating</v>
          </cell>
          <cell r="G607">
            <v>37908</v>
          </cell>
          <cell r="H607" t="str">
            <v>A</v>
          </cell>
          <cell r="I607" t="str">
            <v>Rating Outlook Stable</v>
          </cell>
        </row>
        <row r="608">
          <cell r="A608">
            <v>80089903</v>
          </cell>
          <cell r="B608" t="str">
            <v>Georgia Pacific Corporation</v>
          </cell>
          <cell r="C608" t="str">
            <v>Paper &amp; Forest Products</v>
          </cell>
          <cell r="D608" t="str">
            <v>UNITED STATES</v>
          </cell>
          <cell r="E608" t="str">
            <v>Y</v>
          </cell>
          <cell r="F608" t="str">
            <v>Upgrade</v>
          </cell>
          <cell r="G608">
            <v>38105</v>
          </cell>
          <cell r="H608" t="str">
            <v>BB+</v>
          </cell>
          <cell r="I608" t="str">
            <v>Rating Outlook Stable</v>
          </cell>
        </row>
        <row r="609">
          <cell r="A609">
            <v>80089904</v>
          </cell>
          <cell r="B609" t="str">
            <v>Petroleos Mexicanos SA (Pemex)</v>
          </cell>
          <cell r="C609" t="str">
            <v>Corporates</v>
          </cell>
          <cell r="D609" t="str">
            <v>MEXICO</v>
          </cell>
          <cell r="E609" t="str">
            <v>Y</v>
          </cell>
          <cell r="F609" t="str">
            <v>Upgrade</v>
          </cell>
          <cell r="G609">
            <v>37271</v>
          </cell>
          <cell r="H609" t="str">
            <v>BBB-</v>
          </cell>
          <cell r="I609" t="str">
            <v>Rating Outlook Stable</v>
          </cell>
        </row>
        <row r="610">
          <cell r="A610">
            <v>80089905</v>
          </cell>
          <cell r="B610" t="str">
            <v>iStar Financial Inc.</v>
          </cell>
          <cell r="C610" t="str">
            <v>Financial Institutions</v>
          </cell>
          <cell r="D610" t="str">
            <v>UNITED STATES</v>
          </cell>
          <cell r="E610" t="str">
            <v>Y</v>
          </cell>
          <cell r="F610" t="str">
            <v>Affirmed</v>
          </cell>
          <cell r="G610">
            <v>38050</v>
          </cell>
          <cell r="H610" t="str">
            <v>BBB-</v>
          </cell>
          <cell r="I610" t="str">
            <v>Rating Outlook Stable</v>
          </cell>
        </row>
        <row r="611">
          <cell r="A611">
            <v>80089907</v>
          </cell>
          <cell r="B611" t="str">
            <v>T.C. Ziraat Bankasi</v>
          </cell>
          <cell r="C611" t="str">
            <v>Banks</v>
          </cell>
          <cell r="D611" t="str">
            <v>TURKEY</v>
          </cell>
          <cell r="E611" t="str">
            <v>Y</v>
          </cell>
          <cell r="F611" t="str">
            <v>Affirmed</v>
          </cell>
          <cell r="G611">
            <v>38226</v>
          </cell>
          <cell r="H611" t="str">
            <v>B+</v>
          </cell>
          <cell r="I611" t="str">
            <v>Rating Outlook Positive</v>
          </cell>
        </row>
        <row r="612">
          <cell r="A612">
            <v>80089908</v>
          </cell>
          <cell r="B612" t="str">
            <v>Weyerhaeuser Co.</v>
          </cell>
          <cell r="C612" t="str">
            <v>Paper &amp; Forest Products</v>
          </cell>
          <cell r="D612" t="str">
            <v>UNITED STATES</v>
          </cell>
          <cell r="E612" t="str">
            <v>Y</v>
          </cell>
          <cell r="F612" t="str">
            <v>Upgrade</v>
          </cell>
          <cell r="G612">
            <v>38105</v>
          </cell>
          <cell r="H612" t="str">
            <v>BBB</v>
          </cell>
          <cell r="I612" t="str">
            <v>Rating Outlook Stable</v>
          </cell>
        </row>
        <row r="613">
          <cell r="A613">
            <v>80089911</v>
          </cell>
          <cell r="B613" t="str">
            <v>Associated Banc-Corp.</v>
          </cell>
          <cell r="C613" t="str">
            <v>Banks</v>
          </cell>
          <cell r="D613" t="str">
            <v>UNITED STATES</v>
          </cell>
          <cell r="E613" t="str">
            <v>Y</v>
          </cell>
          <cell r="F613" t="str">
            <v>Affirmed</v>
          </cell>
          <cell r="G613">
            <v>38105</v>
          </cell>
          <cell r="H613" t="str">
            <v>A-</v>
          </cell>
          <cell r="I613" t="str">
            <v>Rating Outlook Stable</v>
          </cell>
        </row>
        <row r="614">
          <cell r="A614">
            <v>80089912</v>
          </cell>
          <cell r="B614" t="str">
            <v>Associated Bank, National Association</v>
          </cell>
          <cell r="C614" t="str">
            <v>Banks</v>
          </cell>
          <cell r="D614" t="str">
            <v>UNITED STATES</v>
          </cell>
          <cell r="E614" t="str">
            <v>Y</v>
          </cell>
          <cell r="F614" t="str">
            <v>Affirmed</v>
          </cell>
          <cell r="G614">
            <v>38105</v>
          </cell>
          <cell r="H614" t="str">
            <v>A-</v>
          </cell>
          <cell r="I614" t="str">
            <v>Rating Outlook Stable</v>
          </cell>
        </row>
        <row r="615">
          <cell r="A615">
            <v>80089913</v>
          </cell>
          <cell r="B615" t="str">
            <v>Associated Bank Illinois, National Association</v>
          </cell>
          <cell r="C615" t="str">
            <v>Banks</v>
          </cell>
          <cell r="D615" t="str">
            <v>UNITED STATES</v>
          </cell>
          <cell r="E615" t="str">
            <v>Y</v>
          </cell>
          <cell r="F615" t="str">
            <v>Affirmed</v>
          </cell>
          <cell r="G615">
            <v>38105</v>
          </cell>
          <cell r="H615" t="str">
            <v>A-</v>
          </cell>
          <cell r="I615" t="str">
            <v>Rating Outlook Stable</v>
          </cell>
        </row>
        <row r="616">
          <cell r="A616">
            <v>80089914</v>
          </cell>
          <cell r="B616" t="str">
            <v>Associated Bank Minnesota, National Association</v>
          </cell>
          <cell r="C616" t="str">
            <v>Banks</v>
          </cell>
          <cell r="D616" t="str">
            <v>UNITED STATES</v>
          </cell>
          <cell r="E616" t="str">
            <v>Y</v>
          </cell>
          <cell r="F616" t="str">
            <v>Affirmed</v>
          </cell>
          <cell r="G616">
            <v>38105</v>
          </cell>
          <cell r="H616" t="str">
            <v>A-</v>
          </cell>
          <cell r="I616" t="str">
            <v>Rating Outlook Stable</v>
          </cell>
        </row>
        <row r="617">
          <cell r="A617">
            <v>80089915</v>
          </cell>
          <cell r="B617" t="str">
            <v>Citibank (West) Bancorp Inc. (Formerly Golden State Bancorp)</v>
          </cell>
          <cell r="C617" t="str">
            <v>Banks</v>
          </cell>
          <cell r="D617" t="str">
            <v>UNITED STATES</v>
          </cell>
          <cell r="E617" t="str">
            <v>Y</v>
          </cell>
          <cell r="F617" t="str">
            <v>Affirmed</v>
          </cell>
          <cell r="G617">
            <v>37817</v>
          </cell>
          <cell r="H617" t="str">
            <v>AA+</v>
          </cell>
          <cell r="I617" t="str">
            <v>Rating Outlook Stable</v>
          </cell>
        </row>
        <row r="618">
          <cell r="A618">
            <v>80089918</v>
          </cell>
          <cell r="B618" t="str">
            <v>Beckman Coulter, Inc.</v>
          </cell>
          <cell r="C618" t="str">
            <v>Corporate Finance</v>
          </cell>
          <cell r="D618" t="str">
            <v>UNITED STATES</v>
          </cell>
          <cell r="E618" t="str">
            <v>Y</v>
          </cell>
          <cell r="F618" t="str">
            <v>Affirmed</v>
          </cell>
          <cell r="G618">
            <v>38093</v>
          </cell>
          <cell r="H618" t="str">
            <v>BBB</v>
          </cell>
          <cell r="I618" t="str">
            <v>Rating Outlook Positive</v>
          </cell>
        </row>
        <row r="619">
          <cell r="A619">
            <v>80089920</v>
          </cell>
          <cell r="B619" t="str">
            <v>Turkiye Vakiflar Bankasi</v>
          </cell>
          <cell r="C619" t="str">
            <v>Banks</v>
          </cell>
          <cell r="D619" t="str">
            <v>TURKEY</v>
          </cell>
          <cell r="E619" t="str">
            <v>Y</v>
          </cell>
          <cell r="F619" t="str">
            <v>Upgrade</v>
          </cell>
          <cell r="G619">
            <v>38026</v>
          </cell>
          <cell r="H619" t="str">
            <v>B+</v>
          </cell>
          <cell r="I619" t="str">
            <v>Rating Outlook Stable</v>
          </cell>
        </row>
        <row r="620">
          <cell r="A620">
            <v>80089922</v>
          </cell>
          <cell r="B620" t="str">
            <v>Centex Corp.</v>
          </cell>
          <cell r="C620" t="str">
            <v>Homebuilding</v>
          </cell>
          <cell r="D620" t="str">
            <v>UNITED STATES</v>
          </cell>
          <cell r="E620" t="str">
            <v>Y</v>
          </cell>
          <cell r="F620" t="str">
            <v>Affirmed</v>
          </cell>
          <cell r="G620">
            <v>37896</v>
          </cell>
          <cell r="H620" t="str">
            <v>BBB+</v>
          </cell>
          <cell r="I620" t="str">
            <v>Rating Outlook Stable</v>
          </cell>
        </row>
        <row r="621">
          <cell r="A621">
            <v>80089923</v>
          </cell>
          <cell r="B621" t="str">
            <v>Winstar Communications</v>
          </cell>
          <cell r="C621" t="str">
            <v>Telecommunications</v>
          </cell>
          <cell r="D621" t="str">
            <v>UNITED STATES</v>
          </cell>
          <cell r="E621" t="str">
            <v>N</v>
          </cell>
          <cell r="F621" t="str">
            <v>Downgrade</v>
          </cell>
          <cell r="G621">
            <v>36998</v>
          </cell>
          <cell r="H621" t="str">
            <v>D</v>
          </cell>
          <cell r="I621" t="str">
            <v>Rating Outlook Stable</v>
          </cell>
        </row>
        <row r="622">
          <cell r="A622">
            <v>80089926</v>
          </cell>
          <cell r="B622" t="str">
            <v>AES Clesa y Cia., S. en C. de C.V. ( AES Clesa )</v>
          </cell>
          <cell r="C622" t="str">
            <v>Global Power</v>
          </cell>
          <cell r="D622" t="str">
            <v>EL SALVADOR</v>
          </cell>
          <cell r="E622" t="str">
            <v>Y</v>
          </cell>
          <cell r="F622" t="str">
            <v>Affirmed</v>
          </cell>
          <cell r="G622">
            <v>37942</v>
          </cell>
          <cell r="H622" t="str">
            <v>BB+</v>
          </cell>
          <cell r="I622" t="str">
            <v>Rating Outlook Negative</v>
          </cell>
        </row>
        <row r="623">
          <cell r="A623">
            <v>80089930</v>
          </cell>
          <cell r="B623" t="str">
            <v>Dean Foods Co.</v>
          </cell>
          <cell r="C623" t="str">
            <v>Food, Beverage &amp; Tobacco</v>
          </cell>
          <cell r="D623" t="str">
            <v>UNITED STATES</v>
          </cell>
          <cell r="E623" t="str">
            <v>Y</v>
          </cell>
          <cell r="F623" t="str">
            <v>Upgrade</v>
          </cell>
          <cell r="G623">
            <v>38215</v>
          </cell>
          <cell r="H623" t="str">
            <v>BB</v>
          </cell>
          <cell r="I623" t="str">
            <v>Rating Outlook Positive</v>
          </cell>
        </row>
        <row r="624">
          <cell r="A624">
            <v>80089931</v>
          </cell>
          <cell r="B624" t="str">
            <v>Allied Waste Industries, Inc.</v>
          </cell>
          <cell r="C624" t="str">
            <v>Pollution Control</v>
          </cell>
          <cell r="D624" t="str">
            <v>UNITED STATES</v>
          </cell>
          <cell r="E624" t="str">
            <v>Y</v>
          </cell>
          <cell r="F624" t="str">
            <v>Revision Outlook</v>
          </cell>
          <cell r="G624">
            <v>38244</v>
          </cell>
          <cell r="H624" t="str">
            <v>BB-</v>
          </cell>
          <cell r="I624" t="str">
            <v>Rating Outlook Negative</v>
          </cell>
        </row>
        <row r="625">
          <cell r="A625">
            <v>80089932</v>
          </cell>
          <cell r="B625" t="str">
            <v>Potlatch Corp.</v>
          </cell>
          <cell r="C625" t="str">
            <v>Paper &amp; Forest Products</v>
          </cell>
          <cell r="D625" t="str">
            <v>UNITED STATES</v>
          </cell>
          <cell r="E625" t="str">
            <v>Y</v>
          </cell>
          <cell r="F625" t="str">
            <v>Rating Watch On</v>
          </cell>
          <cell r="G625">
            <v>38226</v>
          </cell>
          <cell r="H625" t="str">
            <v>BB+</v>
          </cell>
          <cell r="I625" t="str">
            <v>Rating Watch Evolving</v>
          </cell>
        </row>
        <row r="626">
          <cell r="A626">
            <v>80089933</v>
          </cell>
          <cell r="B626" t="str">
            <v>Alcan Inc.</v>
          </cell>
          <cell r="C626" t="str">
            <v>Metals &amp; Mining</v>
          </cell>
          <cell r="D626" t="str">
            <v>UNITED STATES</v>
          </cell>
          <cell r="E626" t="str">
            <v>Y</v>
          </cell>
          <cell r="F626" t="str">
            <v>Rating Watch On</v>
          </cell>
          <cell r="G626">
            <v>38127</v>
          </cell>
          <cell r="H626" t="str">
            <v>A-</v>
          </cell>
          <cell r="I626" t="str">
            <v>Rating Watch Negative</v>
          </cell>
        </row>
        <row r="627">
          <cell r="A627">
            <v>80089935</v>
          </cell>
          <cell r="B627" t="str">
            <v>Instituto de Fomento Industrial</v>
          </cell>
          <cell r="C627" t="str">
            <v>Financial Institutions</v>
          </cell>
          <cell r="D627" t="str">
            <v>COLOMBIA</v>
          </cell>
          <cell r="E627" t="str">
            <v>N</v>
          </cell>
          <cell r="F627" t="str">
            <v>Withdrawn</v>
          </cell>
          <cell r="G627">
            <v>37819</v>
          </cell>
          <cell r="H627" t="str">
            <v>NR</v>
          </cell>
        </row>
        <row r="628">
          <cell r="A628">
            <v>80089936</v>
          </cell>
          <cell r="B628" t="str">
            <v>GarantiBank International N.V.</v>
          </cell>
          <cell r="C628" t="str">
            <v>Banks</v>
          </cell>
          <cell r="D628" t="str">
            <v>NETHERLANDS</v>
          </cell>
          <cell r="E628" t="str">
            <v>Y</v>
          </cell>
          <cell r="F628" t="str">
            <v>Affirmed</v>
          </cell>
          <cell r="G628">
            <v>38152</v>
          </cell>
          <cell r="H628" t="str">
            <v>BB+</v>
          </cell>
          <cell r="I628" t="str">
            <v>Rating Outlook Stable</v>
          </cell>
        </row>
        <row r="629">
          <cell r="A629">
            <v>80089937</v>
          </cell>
          <cell r="B629" t="str">
            <v>Banco General</v>
          </cell>
          <cell r="C629" t="str">
            <v>Banks</v>
          </cell>
          <cell r="D629" t="str">
            <v>PANAMA</v>
          </cell>
          <cell r="E629" t="str">
            <v>Y</v>
          </cell>
          <cell r="F629" t="str">
            <v>Affirmed</v>
          </cell>
          <cell r="G629">
            <v>36836</v>
          </cell>
          <cell r="H629" t="str">
            <v>BBB</v>
          </cell>
          <cell r="I629" t="str">
            <v>Rating Outlook Stable</v>
          </cell>
        </row>
        <row r="630">
          <cell r="A630">
            <v>80089938</v>
          </cell>
          <cell r="B630" t="str">
            <v>Bank Kapital</v>
          </cell>
          <cell r="C630" t="str">
            <v>Banks</v>
          </cell>
          <cell r="D630" t="str">
            <v>TURKEY</v>
          </cell>
          <cell r="E630" t="str">
            <v>N</v>
          </cell>
          <cell r="F630" t="str">
            <v>Withdrawn</v>
          </cell>
          <cell r="G630">
            <v>36987</v>
          </cell>
          <cell r="H630" t="str">
            <v>NR</v>
          </cell>
          <cell r="I630" t="str">
            <v>Not on Rating Watch</v>
          </cell>
        </row>
        <row r="631">
          <cell r="A631">
            <v>80089939</v>
          </cell>
          <cell r="B631" t="str">
            <v>Banco Occidental de Descuento</v>
          </cell>
          <cell r="C631" t="str">
            <v>Banks</v>
          </cell>
          <cell r="D631" t="str">
            <v>VENEZUELA</v>
          </cell>
          <cell r="E631" t="str">
            <v>Y</v>
          </cell>
          <cell r="F631" t="str">
            <v>Upgrade</v>
          </cell>
          <cell r="G631">
            <v>38253</v>
          </cell>
          <cell r="H631" t="str">
            <v>B-</v>
          </cell>
          <cell r="I631" t="str">
            <v>Rating Outlook Stable</v>
          </cell>
        </row>
        <row r="632">
          <cell r="A632">
            <v>80089942</v>
          </cell>
          <cell r="B632" t="str">
            <v>Primer Banco del Istmo</v>
          </cell>
          <cell r="C632" t="str">
            <v>Banks</v>
          </cell>
          <cell r="D632" t="str">
            <v>PANAMA</v>
          </cell>
          <cell r="E632" t="str">
            <v>Y</v>
          </cell>
          <cell r="F632" t="str">
            <v>Affirmed</v>
          </cell>
          <cell r="G632">
            <v>37876</v>
          </cell>
          <cell r="H632" t="str">
            <v>BB+</v>
          </cell>
          <cell r="I632" t="str">
            <v>Rating Outlook Stable</v>
          </cell>
        </row>
        <row r="633">
          <cell r="A633">
            <v>80089948</v>
          </cell>
          <cell r="B633" t="str">
            <v>Banco Cuscatlan de El Salvador, S.A.</v>
          </cell>
          <cell r="C633" t="str">
            <v>Financial Institutions</v>
          </cell>
          <cell r="D633" t="str">
            <v>EL SALVADOR</v>
          </cell>
          <cell r="E633" t="str">
            <v>Y</v>
          </cell>
          <cell r="F633" t="str">
            <v>Affirmed</v>
          </cell>
          <cell r="G633">
            <v>38167</v>
          </cell>
          <cell r="H633" t="str">
            <v>BB</v>
          </cell>
          <cell r="I633" t="str">
            <v>Rating Outlook Negative</v>
          </cell>
        </row>
        <row r="634">
          <cell r="A634">
            <v>80089949</v>
          </cell>
          <cell r="B634" t="str">
            <v>Banco Agricola S.A.</v>
          </cell>
          <cell r="C634" t="str">
            <v>Banks</v>
          </cell>
          <cell r="D634" t="str">
            <v>EL SALVADOR</v>
          </cell>
          <cell r="E634" t="str">
            <v>Y</v>
          </cell>
          <cell r="F634" t="str">
            <v>Affirmed</v>
          </cell>
          <cell r="G634">
            <v>38167</v>
          </cell>
          <cell r="H634" t="str">
            <v>BB</v>
          </cell>
          <cell r="I634" t="str">
            <v>Rating Outlook Stable</v>
          </cell>
        </row>
        <row r="635">
          <cell r="A635">
            <v>80089950</v>
          </cell>
          <cell r="B635" t="str">
            <v>Alternatifbank</v>
          </cell>
          <cell r="C635" t="str">
            <v>Banks</v>
          </cell>
          <cell r="D635" t="str">
            <v>TURKEY</v>
          </cell>
          <cell r="E635" t="str">
            <v>N</v>
          </cell>
          <cell r="F635" t="str">
            <v>Withdrawn</v>
          </cell>
          <cell r="G635">
            <v>37694</v>
          </cell>
          <cell r="H635" t="str">
            <v>NR</v>
          </cell>
          <cell r="I635" t="str">
            <v>Not on Rating Watch</v>
          </cell>
        </row>
        <row r="636">
          <cell r="A636">
            <v>80089951</v>
          </cell>
          <cell r="B636" t="str">
            <v>HSBC Bank A.S.</v>
          </cell>
          <cell r="C636" t="str">
            <v>Banks</v>
          </cell>
          <cell r="D636" t="str">
            <v>TURKEY</v>
          </cell>
          <cell r="E636" t="str">
            <v>Y</v>
          </cell>
          <cell r="F636" t="str">
            <v>Affirmed</v>
          </cell>
          <cell r="G636">
            <v>38226</v>
          </cell>
          <cell r="H636" t="str">
            <v>B+</v>
          </cell>
          <cell r="I636" t="str">
            <v>Rating Outlook Positive</v>
          </cell>
        </row>
        <row r="637">
          <cell r="A637">
            <v>80089952</v>
          </cell>
          <cell r="B637" t="str">
            <v>Finansbank</v>
          </cell>
          <cell r="C637" t="str">
            <v>Banks</v>
          </cell>
          <cell r="D637" t="str">
            <v>TURKEY</v>
          </cell>
          <cell r="E637" t="str">
            <v>Y</v>
          </cell>
          <cell r="F637" t="str">
            <v>Upgrade</v>
          </cell>
          <cell r="G637">
            <v>38124</v>
          </cell>
          <cell r="H637" t="str">
            <v>B+</v>
          </cell>
          <cell r="I637" t="str">
            <v>Rating Outlook Stable</v>
          </cell>
        </row>
        <row r="638">
          <cell r="A638">
            <v>80089953</v>
          </cell>
          <cell r="B638" t="str">
            <v>Kocbank A.S.</v>
          </cell>
          <cell r="C638" t="str">
            <v>Banks</v>
          </cell>
          <cell r="D638" t="str">
            <v>TURKEY</v>
          </cell>
          <cell r="E638" t="str">
            <v>Y</v>
          </cell>
          <cell r="F638" t="str">
            <v>Affirmed</v>
          </cell>
          <cell r="G638">
            <v>38226</v>
          </cell>
          <cell r="H638" t="str">
            <v>B+</v>
          </cell>
          <cell r="I638" t="str">
            <v>Rating Outlook Positive</v>
          </cell>
        </row>
        <row r="639">
          <cell r="A639">
            <v>80089954</v>
          </cell>
          <cell r="B639" t="str">
            <v>Oyak Bank A.S.</v>
          </cell>
          <cell r="C639" t="str">
            <v>Banks</v>
          </cell>
          <cell r="D639" t="str">
            <v>TURKEY</v>
          </cell>
          <cell r="E639" t="str">
            <v>Y</v>
          </cell>
          <cell r="F639" t="str">
            <v>Upgrade</v>
          </cell>
          <cell r="G639">
            <v>37895</v>
          </cell>
          <cell r="H639" t="str">
            <v>B</v>
          </cell>
          <cell r="I639" t="str">
            <v>Rating Outlook Stable</v>
          </cell>
        </row>
        <row r="640">
          <cell r="A640">
            <v>80089955</v>
          </cell>
          <cell r="B640" t="str">
            <v>Sinai Yatirim Bankasi</v>
          </cell>
          <cell r="C640" t="str">
            <v>Banks</v>
          </cell>
          <cell r="D640" t="str">
            <v>TURKEY</v>
          </cell>
          <cell r="E640" t="str">
            <v>N</v>
          </cell>
          <cell r="F640" t="str">
            <v>Withdrawn</v>
          </cell>
          <cell r="G640">
            <v>37361</v>
          </cell>
          <cell r="H640" t="str">
            <v>NR</v>
          </cell>
          <cell r="I640" t="str">
            <v>Not on Rating Watch</v>
          </cell>
        </row>
        <row r="641">
          <cell r="A641">
            <v>80089956</v>
          </cell>
          <cell r="B641" t="str">
            <v>Turk Ekonomi Bankasi</v>
          </cell>
          <cell r="C641" t="str">
            <v>Banks</v>
          </cell>
          <cell r="D641" t="str">
            <v>TURKEY</v>
          </cell>
          <cell r="E641" t="str">
            <v>Y</v>
          </cell>
          <cell r="F641" t="str">
            <v>Affirmed</v>
          </cell>
          <cell r="G641">
            <v>38226</v>
          </cell>
          <cell r="H641" t="str">
            <v>B+</v>
          </cell>
          <cell r="I641" t="str">
            <v>Rating Outlook Positive</v>
          </cell>
        </row>
        <row r="642">
          <cell r="A642">
            <v>80089958</v>
          </cell>
          <cell r="B642" t="str">
            <v>U.S. WEST Communications</v>
          </cell>
          <cell r="C642" t="str">
            <v>Telecommunications</v>
          </cell>
          <cell r="D642" t="str">
            <v>UNITED STATES</v>
          </cell>
          <cell r="E642" t="str">
            <v>N</v>
          </cell>
          <cell r="F642" t="str">
            <v>Downgrade</v>
          </cell>
          <cell r="G642">
            <v>36706</v>
          </cell>
          <cell r="H642" t="str">
            <v>A</v>
          </cell>
        </row>
        <row r="643">
          <cell r="A643">
            <v>80089959</v>
          </cell>
          <cell r="B643" t="str">
            <v>Samarco Mineracao S.A.</v>
          </cell>
          <cell r="C643" t="str">
            <v>Corporates</v>
          </cell>
          <cell r="D643" t="str">
            <v>BRAZIL</v>
          </cell>
          <cell r="E643" t="str">
            <v>Y</v>
          </cell>
          <cell r="F643" t="str">
            <v>Upgrade</v>
          </cell>
          <cell r="G643">
            <v>38258</v>
          </cell>
          <cell r="H643" t="str">
            <v>BB-</v>
          </cell>
          <cell r="I643" t="str">
            <v>Rating Outlook Stable</v>
          </cell>
        </row>
        <row r="644">
          <cell r="A644">
            <v>80089960</v>
          </cell>
          <cell r="B644" t="str">
            <v>Conoco Inc.</v>
          </cell>
          <cell r="C644" t="str">
            <v>Energy (Oil &amp; Gas)</v>
          </cell>
          <cell r="D644" t="str">
            <v>UNITED STATES</v>
          </cell>
          <cell r="E644" t="str">
            <v>N</v>
          </cell>
          <cell r="F644" t="str">
            <v>Upgrade</v>
          </cell>
          <cell r="G644">
            <v>37502</v>
          </cell>
          <cell r="H644" t="str">
            <v>A-</v>
          </cell>
          <cell r="I644" t="str">
            <v>Rating Watch Off</v>
          </cell>
        </row>
        <row r="645">
          <cell r="A645">
            <v>80089961</v>
          </cell>
          <cell r="B645" t="str">
            <v>BellSouth Telecommunications, Inc.</v>
          </cell>
          <cell r="C645" t="str">
            <v>Telecommunications</v>
          </cell>
          <cell r="D645" t="str">
            <v>UNITED STATES</v>
          </cell>
          <cell r="E645" t="str">
            <v>Y</v>
          </cell>
          <cell r="F645" t="str">
            <v>Rating Watch On</v>
          </cell>
          <cell r="G645">
            <v>38034</v>
          </cell>
          <cell r="H645" t="str">
            <v>A+</v>
          </cell>
          <cell r="I645" t="str">
            <v>Rating Watch Negative</v>
          </cell>
        </row>
        <row r="646">
          <cell r="A646">
            <v>80089963</v>
          </cell>
          <cell r="B646" t="str">
            <v>Bank One, Indiana, NA</v>
          </cell>
          <cell r="C646" t="str">
            <v>Banks</v>
          </cell>
          <cell r="D646" t="str">
            <v>UNITED STATES</v>
          </cell>
          <cell r="E646" t="str">
            <v>N</v>
          </cell>
          <cell r="F646" t="str">
            <v>Withdrawn</v>
          </cell>
          <cell r="G646">
            <v>37813</v>
          </cell>
          <cell r="H646" t="str">
            <v>NR</v>
          </cell>
        </row>
        <row r="647">
          <cell r="A647">
            <v>80089964</v>
          </cell>
          <cell r="B647" t="str">
            <v>Hudson United Bancorp</v>
          </cell>
          <cell r="C647" t="str">
            <v>Banks</v>
          </cell>
          <cell r="D647" t="str">
            <v>UNITED STATES</v>
          </cell>
          <cell r="E647" t="str">
            <v>Y</v>
          </cell>
          <cell r="F647" t="str">
            <v>Downgrade</v>
          </cell>
          <cell r="G647">
            <v>38141</v>
          </cell>
          <cell r="H647" t="str">
            <v>BBB</v>
          </cell>
          <cell r="I647" t="str">
            <v>Rating Outlook Stable</v>
          </cell>
        </row>
        <row r="648">
          <cell r="A648">
            <v>80089977</v>
          </cell>
          <cell r="B648" t="str">
            <v>Fluor Corporation</v>
          </cell>
          <cell r="C648" t="str">
            <v>Diversified Services</v>
          </cell>
          <cell r="D648" t="str">
            <v>UNITED STATES</v>
          </cell>
          <cell r="E648" t="str">
            <v>Y</v>
          </cell>
          <cell r="F648" t="str">
            <v>Downgrade</v>
          </cell>
          <cell r="G648">
            <v>38133</v>
          </cell>
          <cell r="H648" t="str">
            <v>A-</v>
          </cell>
          <cell r="I648" t="str">
            <v>Rating Outlook Stable</v>
          </cell>
        </row>
        <row r="649">
          <cell r="A649">
            <v>80089979</v>
          </cell>
          <cell r="B649" t="str">
            <v>Coastal Bancorp, Inc.</v>
          </cell>
          <cell r="C649" t="str">
            <v>Banks</v>
          </cell>
          <cell r="D649" t="str">
            <v>UNITED STATES</v>
          </cell>
          <cell r="E649" t="str">
            <v>N</v>
          </cell>
          <cell r="F649" t="str">
            <v>Withdrawn</v>
          </cell>
          <cell r="G649">
            <v>38120</v>
          </cell>
          <cell r="H649" t="str">
            <v>NR</v>
          </cell>
        </row>
        <row r="650">
          <cell r="A650">
            <v>80089985</v>
          </cell>
          <cell r="B650" t="str">
            <v>Wells Fargo Bank Texas NA</v>
          </cell>
          <cell r="C650" t="str">
            <v>Banks</v>
          </cell>
          <cell r="D650" t="str">
            <v>UNITED STATES</v>
          </cell>
          <cell r="E650" t="str">
            <v>N</v>
          </cell>
          <cell r="F650" t="str">
            <v>Withdrawn</v>
          </cell>
          <cell r="G650">
            <v>37946</v>
          </cell>
          <cell r="H650" t="str">
            <v>NR</v>
          </cell>
        </row>
        <row r="651">
          <cell r="A651">
            <v>80089991</v>
          </cell>
          <cell r="B651" t="str">
            <v>First Interstate Bancorp</v>
          </cell>
          <cell r="C651" t="str">
            <v>Banks</v>
          </cell>
          <cell r="D651" t="str">
            <v>UNITED STATES</v>
          </cell>
          <cell r="E651" t="str">
            <v>Y</v>
          </cell>
          <cell r="F651" t="str">
            <v>Withdrawn</v>
          </cell>
          <cell r="G651">
            <v>37817</v>
          </cell>
          <cell r="H651" t="str">
            <v>NR</v>
          </cell>
        </row>
        <row r="652">
          <cell r="A652">
            <v>80089992</v>
          </cell>
          <cell r="B652" t="str">
            <v>BankAmerica Corporation</v>
          </cell>
          <cell r="C652" t="str">
            <v>Banks</v>
          </cell>
          <cell r="D652" t="str">
            <v>UNITED STATES</v>
          </cell>
          <cell r="E652" t="str">
            <v>Y</v>
          </cell>
          <cell r="F652" t="str">
            <v>Withdrawn</v>
          </cell>
          <cell r="G652">
            <v>37817</v>
          </cell>
          <cell r="H652" t="str">
            <v>NR</v>
          </cell>
        </row>
        <row r="653">
          <cell r="A653">
            <v>80090004</v>
          </cell>
          <cell r="B653" t="str">
            <v>Midlantic Corp.</v>
          </cell>
          <cell r="C653" t="str">
            <v>Banks</v>
          </cell>
          <cell r="D653" t="str">
            <v>UNITED STATES</v>
          </cell>
          <cell r="E653" t="str">
            <v>N</v>
          </cell>
          <cell r="F653" t="str">
            <v>Revision Rating</v>
          </cell>
          <cell r="G653">
            <v>36678</v>
          </cell>
          <cell r="H653" t="str">
            <v>A+</v>
          </cell>
          <cell r="I653" t="str">
            <v>Rating Outlook Stable</v>
          </cell>
        </row>
        <row r="654">
          <cell r="A654">
            <v>80090009</v>
          </cell>
          <cell r="B654" t="str">
            <v>NationsBank of Texas, N.A.</v>
          </cell>
          <cell r="C654" t="str">
            <v>Banks</v>
          </cell>
          <cell r="D654" t="str">
            <v>UNITED STATES</v>
          </cell>
          <cell r="E654" t="str">
            <v>N</v>
          </cell>
          <cell r="F654" t="str">
            <v>Withdrawn</v>
          </cell>
          <cell r="G654">
            <v>37813</v>
          </cell>
          <cell r="H654" t="str">
            <v>NR</v>
          </cell>
        </row>
        <row r="655">
          <cell r="A655">
            <v>80090010</v>
          </cell>
          <cell r="B655" t="str">
            <v>National City Bank Minneapolis (Merged Into M&amp;I Marshall &amp; Ilsley Bank)</v>
          </cell>
          <cell r="C655" t="str">
            <v>Banks</v>
          </cell>
          <cell r="D655" t="str">
            <v>UNITED STATES</v>
          </cell>
          <cell r="E655" t="str">
            <v>N</v>
          </cell>
          <cell r="F655" t="str">
            <v>Withdrawn</v>
          </cell>
          <cell r="G655">
            <v>37284</v>
          </cell>
          <cell r="H655" t="str">
            <v>NR</v>
          </cell>
          <cell r="I655" t="str">
            <v>Rating Watch Off</v>
          </cell>
        </row>
        <row r="656">
          <cell r="A656">
            <v>80090012</v>
          </cell>
          <cell r="B656" t="str">
            <v>Security Pacific Corp.</v>
          </cell>
          <cell r="C656" t="str">
            <v>Banks</v>
          </cell>
          <cell r="D656" t="str">
            <v>UNITED STATES</v>
          </cell>
          <cell r="E656" t="str">
            <v>N</v>
          </cell>
          <cell r="F656" t="str">
            <v>Withdrawn</v>
          </cell>
          <cell r="G656">
            <v>37118</v>
          </cell>
          <cell r="H656" t="str">
            <v>NR</v>
          </cell>
        </row>
        <row r="657">
          <cell r="A657">
            <v>80090014</v>
          </cell>
          <cell r="B657" t="str">
            <v>National City Bank of Pennsylvania</v>
          </cell>
          <cell r="C657" t="str">
            <v>Banks</v>
          </cell>
          <cell r="D657" t="str">
            <v>UNITED STATES</v>
          </cell>
          <cell r="E657" t="str">
            <v>Y</v>
          </cell>
          <cell r="F657" t="str">
            <v>Affirmed</v>
          </cell>
          <cell r="G657">
            <v>38034</v>
          </cell>
          <cell r="H657" t="str">
            <v>AA-</v>
          </cell>
          <cell r="I657" t="str">
            <v>Rating Outlook Stable</v>
          </cell>
        </row>
        <row r="658">
          <cell r="A658">
            <v>80090016</v>
          </cell>
          <cell r="B658" t="str">
            <v>National City Bank of Michigan/Illinois</v>
          </cell>
          <cell r="C658" t="str">
            <v>Banks</v>
          </cell>
          <cell r="D658" t="str">
            <v>UNITED STATES</v>
          </cell>
          <cell r="E658" t="str">
            <v>Y</v>
          </cell>
          <cell r="F658" t="str">
            <v>Affirmed</v>
          </cell>
          <cell r="G658">
            <v>38034</v>
          </cell>
          <cell r="H658" t="str">
            <v>AA-</v>
          </cell>
          <cell r="I658" t="str">
            <v>Rating Outlook Stable</v>
          </cell>
        </row>
        <row r="659">
          <cell r="A659">
            <v>80090017</v>
          </cell>
          <cell r="B659" t="str">
            <v>National City Bank of Kentucky</v>
          </cell>
          <cell r="C659" t="str">
            <v>Banks</v>
          </cell>
          <cell r="D659" t="str">
            <v>UNITED STATES</v>
          </cell>
          <cell r="E659" t="str">
            <v>Y</v>
          </cell>
          <cell r="F659" t="str">
            <v>Affirmed</v>
          </cell>
          <cell r="G659">
            <v>38034</v>
          </cell>
          <cell r="H659" t="str">
            <v>AA-</v>
          </cell>
          <cell r="I659" t="str">
            <v>Rating Outlook Stable</v>
          </cell>
        </row>
        <row r="660">
          <cell r="A660">
            <v>80090018</v>
          </cell>
          <cell r="B660" t="str">
            <v>National City Bank of Indiana</v>
          </cell>
          <cell r="C660" t="str">
            <v>Banks</v>
          </cell>
          <cell r="D660" t="str">
            <v>UNITED STATES</v>
          </cell>
          <cell r="E660" t="str">
            <v>Y</v>
          </cell>
          <cell r="F660" t="str">
            <v>Downgrade</v>
          </cell>
          <cell r="G660">
            <v>36678</v>
          </cell>
          <cell r="H660" t="str">
            <v>AA-</v>
          </cell>
          <cell r="I660" t="str">
            <v>Rating Outlook Stable</v>
          </cell>
        </row>
        <row r="661">
          <cell r="A661">
            <v>80090021</v>
          </cell>
          <cell r="B661" t="str">
            <v>Mellon Trust of New England, N.A.</v>
          </cell>
          <cell r="C661" t="str">
            <v>Banks</v>
          </cell>
          <cell r="D661" t="str">
            <v>UNITED STATES</v>
          </cell>
          <cell r="E661" t="str">
            <v>Y</v>
          </cell>
          <cell r="F661" t="str">
            <v>Affirmed</v>
          </cell>
          <cell r="G661">
            <v>37930</v>
          </cell>
          <cell r="H661" t="str">
            <v>AA-</v>
          </cell>
          <cell r="I661" t="str">
            <v>Rating Outlook Stable</v>
          </cell>
        </row>
        <row r="662">
          <cell r="A662">
            <v>80090028</v>
          </cell>
          <cell r="B662" t="str">
            <v>National City Bank (Columbus)</v>
          </cell>
          <cell r="C662" t="str">
            <v>Banks</v>
          </cell>
          <cell r="D662" t="str">
            <v>UNITED STATES</v>
          </cell>
          <cell r="E662" t="str">
            <v>N</v>
          </cell>
          <cell r="F662" t="str">
            <v>Withdrawn</v>
          </cell>
          <cell r="G662">
            <v>37813</v>
          </cell>
          <cell r="H662" t="str">
            <v>NR</v>
          </cell>
        </row>
        <row r="663">
          <cell r="A663">
            <v>80090034</v>
          </cell>
          <cell r="B663" t="str">
            <v>Compass Bancshares</v>
          </cell>
          <cell r="C663" t="str">
            <v>Banks</v>
          </cell>
          <cell r="D663" t="str">
            <v>UNITED STATES</v>
          </cell>
          <cell r="E663" t="str">
            <v>Y</v>
          </cell>
          <cell r="F663" t="str">
            <v>Affirmed</v>
          </cell>
          <cell r="G663">
            <v>37372</v>
          </cell>
          <cell r="H663" t="str">
            <v>A-</v>
          </cell>
          <cell r="I663" t="str">
            <v>Rating Outlook Stable</v>
          </cell>
        </row>
        <row r="664">
          <cell r="A664">
            <v>80090035</v>
          </cell>
          <cell r="B664" t="str">
            <v>Compass Bank</v>
          </cell>
          <cell r="C664" t="str">
            <v>Banks</v>
          </cell>
          <cell r="D664" t="str">
            <v>UNITED STATES</v>
          </cell>
          <cell r="E664" t="str">
            <v>Y</v>
          </cell>
          <cell r="F664" t="str">
            <v>Affirmed</v>
          </cell>
          <cell r="G664">
            <v>37372</v>
          </cell>
          <cell r="H664" t="str">
            <v>A-</v>
          </cell>
          <cell r="I664" t="str">
            <v>Rating Outlook Stable</v>
          </cell>
        </row>
        <row r="665">
          <cell r="A665">
            <v>80090037</v>
          </cell>
          <cell r="B665" t="str">
            <v>Civitas Bank</v>
          </cell>
          <cell r="C665" t="str">
            <v>Banks</v>
          </cell>
          <cell r="D665" t="str">
            <v>UNITED STATES</v>
          </cell>
          <cell r="E665" t="str">
            <v>N</v>
          </cell>
          <cell r="F665" t="str">
            <v>Revision Rating</v>
          </cell>
          <cell r="G665">
            <v>36678</v>
          </cell>
          <cell r="H665" t="str">
            <v>AA-</v>
          </cell>
          <cell r="I665" t="str">
            <v>Rating Outlook Stable</v>
          </cell>
        </row>
        <row r="666">
          <cell r="A666">
            <v>80090038</v>
          </cell>
          <cell r="B666" t="str">
            <v>Key Corporate Treasury Management</v>
          </cell>
          <cell r="C666" t="str">
            <v>Banks</v>
          </cell>
          <cell r="D666" t="str">
            <v>UNITED STATES</v>
          </cell>
          <cell r="E666" t="str">
            <v>Y</v>
          </cell>
          <cell r="F666" t="str">
            <v>Downgrade</v>
          </cell>
          <cell r="G666">
            <v>37245</v>
          </cell>
          <cell r="H666" t="str">
            <v>A</v>
          </cell>
          <cell r="I666" t="str">
            <v>Rating Outlook Stable</v>
          </cell>
        </row>
        <row r="667">
          <cell r="A667">
            <v>80090048</v>
          </cell>
          <cell r="B667" t="str">
            <v>Fifth Third Bank Central Ohio (Inactive...merged)</v>
          </cell>
          <cell r="C667" t="str">
            <v>Banks</v>
          </cell>
          <cell r="D667" t="str">
            <v>UNITED STATES</v>
          </cell>
          <cell r="E667" t="str">
            <v>N</v>
          </cell>
          <cell r="F667" t="str">
            <v>Affirmed</v>
          </cell>
          <cell r="G667">
            <v>36851</v>
          </cell>
          <cell r="H667" t="str">
            <v>AA-</v>
          </cell>
          <cell r="I667" t="str">
            <v>Rating Outlook Stable</v>
          </cell>
        </row>
        <row r="668">
          <cell r="A668">
            <v>80090050</v>
          </cell>
          <cell r="B668" t="str">
            <v>Key Bank USA NA</v>
          </cell>
          <cell r="C668" t="str">
            <v>Banks</v>
          </cell>
          <cell r="D668" t="str">
            <v>UNITED STATES</v>
          </cell>
          <cell r="E668" t="str">
            <v>Y</v>
          </cell>
          <cell r="F668" t="str">
            <v>Downgrade</v>
          </cell>
          <cell r="G668">
            <v>37245</v>
          </cell>
          <cell r="H668" t="str">
            <v>A</v>
          </cell>
          <cell r="I668" t="str">
            <v>Rating Outlook Stable</v>
          </cell>
        </row>
        <row r="669">
          <cell r="A669">
            <v>80090051</v>
          </cell>
          <cell r="B669" t="str">
            <v>KeyCorp Capital Inc.</v>
          </cell>
          <cell r="C669" t="str">
            <v>Banks</v>
          </cell>
          <cell r="D669" t="str">
            <v>UNITED STATES</v>
          </cell>
          <cell r="E669" t="str">
            <v>Y</v>
          </cell>
          <cell r="F669" t="str">
            <v>Downgrade</v>
          </cell>
          <cell r="G669">
            <v>37245</v>
          </cell>
          <cell r="H669" t="str">
            <v>A</v>
          </cell>
          <cell r="I669" t="str">
            <v>Rating Outlook Stable</v>
          </cell>
        </row>
        <row r="670">
          <cell r="A670">
            <v>80090052</v>
          </cell>
          <cell r="B670" t="str">
            <v>Money Store (The)</v>
          </cell>
          <cell r="C670" t="str">
            <v>Financial Institutions</v>
          </cell>
          <cell r="D670" t="str">
            <v>UNITED STATES</v>
          </cell>
          <cell r="E670" t="str">
            <v>Y</v>
          </cell>
          <cell r="F670" t="str">
            <v>Withdrawn</v>
          </cell>
          <cell r="G670">
            <v>37817</v>
          </cell>
          <cell r="H670" t="str">
            <v>NR</v>
          </cell>
        </row>
        <row r="671">
          <cell r="A671">
            <v>80090053</v>
          </cell>
          <cell r="B671" t="str">
            <v>PerkinElmer, Inc.</v>
          </cell>
          <cell r="C671" t="str">
            <v>Technology</v>
          </cell>
          <cell r="D671" t="str">
            <v>UNITED STATES</v>
          </cell>
          <cell r="E671" t="str">
            <v>Y</v>
          </cell>
          <cell r="F671" t="str">
            <v>Affirmed</v>
          </cell>
          <cell r="G671">
            <v>37964</v>
          </cell>
          <cell r="H671" t="str">
            <v>BB+</v>
          </cell>
          <cell r="I671" t="str">
            <v>Rating Outlook Stable</v>
          </cell>
        </row>
        <row r="672">
          <cell r="A672">
            <v>80090054</v>
          </cell>
          <cell r="B672" t="str">
            <v>Bestfoods</v>
          </cell>
          <cell r="C672" t="str">
            <v>Food</v>
          </cell>
          <cell r="D672" t="str">
            <v>UNITED STATES</v>
          </cell>
          <cell r="E672" t="str">
            <v>N</v>
          </cell>
          <cell r="F672" t="str">
            <v>Rating Watch On</v>
          </cell>
          <cell r="G672">
            <v>36689</v>
          </cell>
          <cell r="H672" t="str">
            <v>A+</v>
          </cell>
          <cell r="I672" t="str">
            <v>Rating Watch Evolving</v>
          </cell>
        </row>
        <row r="673">
          <cell r="A673">
            <v>80090057</v>
          </cell>
          <cell r="B673" t="str">
            <v>Principal Financial Services, Inc.</v>
          </cell>
          <cell r="C673" t="str">
            <v>Banks</v>
          </cell>
          <cell r="D673" t="str">
            <v>UNITED STATES</v>
          </cell>
          <cell r="E673" t="str">
            <v>Y</v>
          </cell>
          <cell r="F673" t="str">
            <v>Affirmed</v>
          </cell>
          <cell r="G673">
            <v>38208</v>
          </cell>
          <cell r="H673" t="str">
            <v>A</v>
          </cell>
          <cell r="I673" t="str">
            <v>Rating Outlook Stable</v>
          </cell>
        </row>
        <row r="674">
          <cell r="A674">
            <v>80090059</v>
          </cell>
          <cell r="B674" t="str">
            <v>Reliance Group Holdings, Inc.</v>
          </cell>
          <cell r="C674" t="str">
            <v>Property/Casualty Insurers</v>
          </cell>
          <cell r="D674" t="str">
            <v>UNITED STATES</v>
          </cell>
          <cell r="E674" t="str">
            <v>Y</v>
          </cell>
          <cell r="F674" t="str">
            <v>Downgrade</v>
          </cell>
          <cell r="G674">
            <v>36846</v>
          </cell>
          <cell r="H674" t="str">
            <v>D</v>
          </cell>
          <cell r="I674" t="str">
            <v>Rating Watch Off</v>
          </cell>
        </row>
        <row r="675">
          <cell r="A675">
            <v>80090060</v>
          </cell>
          <cell r="B675" t="str">
            <v>Hartford Financial Services Group, Inc.</v>
          </cell>
          <cell r="C675" t="str">
            <v>Composite/Multi-Line Insurers</v>
          </cell>
          <cell r="D675" t="str">
            <v>UNITED STATES</v>
          </cell>
          <cell r="E675" t="str">
            <v>Y</v>
          </cell>
          <cell r="F675" t="str">
            <v>Affirmed</v>
          </cell>
          <cell r="G675">
            <v>38050</v>
          </cell>
          <cell r="H675" t="str">
            <v>A</v>
          </cell>
          <cell r="I675" t="str">
            <v>Rating Outlook Stable</v>
          </cell>
        </row>
        <row r="676">
          <cell r="A676">
            <v>80090064</v>
          </cell>
          <cell r="B676" t="str">
            <v>Hartford Life, Inc.</v>
          </cell>
          <cell r="C676" t="str">
            <v>Life Insurers</v>
          </cell>
          <cell r="D676" t="str">
            <v>UNITED STATES</v>
          </cell>
          <cell r="E676" t="str">
            <v>Y</v>
          </cell>
          <cell r="F676" t="str">
            <v>Affirmed</v>
          </cell>
          <cell r="G676">
            <v>38050</v>
          </cell>
          <cell r="H676" t="str">
            <v>A</v>
          </cell>
          <cell r="I676" t="str">
            <v>Rating Outlook Stable</v>
          </cell>
        </row>
        <row r="677">
          <cell r="A677">
            <v>80090070</v>
          </cell>
          <cell r="B677" t="str">
            <v>EDF Energy Networks (EPN) plc</v>
          </cell>
          <cell r="C677" t="str">
            <v>Corporates</v>
          </cell>
          <cell r="D677" t="str">
            <v>UNITED KINGDOM</v>
          </cell>
          <cell r="E677" t="str">
            <v>Y</v>
          </cell>
          <cell r="F677" t="str">
            <v>Affirmed</v>
          </cell>
          <cell r="G677">
            <v>37978</v>
          </cell>
          <cell r="H677" t="str">
            <v>A</v>
          </cell>
          <cell r="I677" t="str">
            <v>Rating Outlook Negative</v>
          </cell>
        </row>
        <row r="678">
          <cell r="A678">
            <v>80090071</v>
          </cell>
          <cell r="B678" t="str">
            <v>Verizon New England Telephone &amp; Telegraph Co.</v>
          </cell>
          <cell r="C678" t="str">
            <v>Telecommunications</v>
          </cell>
          <cell r="D678" t="str">
            <v>UNITED STATES</v>
          </cell>
          <cell r="E678" t="str">
            <v>Y</v>
          </cell>
          <cell r="F678" t="str">
            <v>Downgrade</v>
          </cell>
          <cell r="G678">
            <v>38198</v>
          </cell>
          <cell r="H678" t="str">
            <v>A+</v>
          </cell>
          <cell r="I678" t="str">
            <v>Rating Outlook Stable</v>
          </cell>
        </row>
        <row r="679">
          <cell r="A679">
            <v>80090072</v>
          </cell>
          <cell r="B679" t="str">
            <v>Parker Hannifin Corp.</v>
          </cell>
          <cell r="C679" t="str">
            <v>Corporates</v>
          </cell>
          <cell r="D679" t="str">
            <v>UNITED STATES</v>
          </cell>
          <cell r="E679" t="str">
            <v>Y</v>
          </cell>
          <cell r="F679" t="str">
            <v>Affirmed</v>
          </cell>
          <cell r="G679">
            <v>38013</v>
          </cell>
          <cell r="H679" t="str">
            <v>A</v>
          </cell>
          <cell r="I679" t="str">
            <v>Rating Outlook Stable</v>
          </cell>
        </row>
        <row r="680">
          <cell r="A680">
            <v>80090073</v>
          </cell>
          <cell r="B680" t="str">
            <v>Comcast MO Group, Inc. (f/k/a MediaOne Group, Inc.)</v>
          </cell>
          <cell r="C680" t="str">
            <v>Media &amp; Entertainment</v>
          </cell>
          <cell r="D680" t="str">
            <v>UNITED STATES</v>
          </cell>
          <cell r="E680" t="str">
            <v>Y</v>
          </cell>
          <cell r="F680" t="str">
            <v>Affirmed</v>
          </cell>
          <cell r="G680">
            <v>38125</v>
          </cell>
          <cell r="H680" t="str">
            <v>BBB</v>
          </cell>
          <cell r="I680" t="str">
            <v>Rating Outlook Positive</v>
          </cell>
        </row>
        <row r="681">
          <cell r="A681">
            <v>80090074</v>
          </cell>
          <cell r="B681" t="str">
            <v>MediaOne Group Funding, Inc.</v>
          </cell>
          <cell r="C681" t="str">
            <v>Media &amp; Entertainment</v>
          </cell>
          <cell r="D681" t="str">
            <v>UNITED STATES</v>
          </cell>
          <cell r="E681" t="str">
            <v>Y</v>
          </cell>
          <cell r="F681" t="str">
            <v>Downgrade</v>
          </cell>
          <cell r="G681">
            <v>37579</v>
          </cell>
          <cell r="H681" t="str">
            <v>BBB</v>
          </cell>
          <cell r="I681" t="str">
            <v>Rating Outlook Stable</v>
          </cell>
        </row>
        <row r="682">
          <cell r="A682">
            <v>80090075</v>
          </cell>
          <cell r="B682" t="str">
            <v>Comcast MO of Delaware, LLC (f/k/a MediaOne of Delaware, Inc.)</v>
          </cell>
          <cell r="C682" t="str">
            <v>Media &amp; Entertainment</v>
          </cell>
          <cell r="D682" t="str">
            <v>UNITED STATES</v>
          </cell>
          <cell r="E682" t="str">
            <v>Y</v>
          </cell>
          <cell r="F682" t="str">
            <v>Affirmed</v>
          </cell>
          <cell r="G682">
            <v>38125</v>
          </cell>
          <cell r="H682" t="str">
            <v>BBB</v>
          </cell>
          <cell r="I682" t="str">
            <v>Rating Outlook Positive</v>
          </cell>
        </row>
        <row r="683">
          <cell r="A683">
            <v>80090077</v>
          </cell>
          <cell r="B683" t="str">
            <v>ERP Operating Limited Partnership</v>
          </cell>
          <cell r="C683" t="str">
            <v>Banks</v>
          </cell>
          <cell r="D683" t="str">
            <v>UNITED STATES</v>
          </cell>
          <cell r="E683" t="str">
            <v>Y</v>
          </cell>
          <cell r="F683" t="str">
            <v>Affirmed</v>
          </cell>
          <cell r="G683">
            <v>37697</v>
          </cell>
          <cell r="H683" t="str">
            <v>A-</v>
          </cell>
          <cell r="I683" t="str">
            <v>Rating Outlook Stable</v>
          </cell>
        </row>
        <row r="684">
          <cell r="A684">
            <v>80090079</v>
          </cell>
          <cell r="B684" t="str">
            <v>GreenPoint Bank</v>
          </cell>
          <cell r="C684" t="str">
            <v>Banks</v>
          </cell>
          <cell r="D684" t="str">
            <v>UNITED STATES</v>
          </cell>
          <cell r="E684" t="str">
            <v>Y</v>
          </cell>
          <cell r="F684" t="str">
            <v>Rating Watch On</v>
          </cell>
          <cell r="G684">
            <v>38034</v>
          </cell>
          <cell r="H684" t="str">
            <v>BBB</v>
          </cell>
          <cell r="I684" t="str">
            <v>Rating Watch Positive</v>
          </cell>
        </row>
        <row r="685">
          <cell r="A685">
            <v>80090081</v>
          </cell>
          <cell r="B685" t="str">
            <v>Potomac Capital Investment Corp.</v>
          </cell>
          <cell r="C685" t="str">
            <v>Banks</v>
          </cell>
          <cell r="D685" t="str">
            <v>UNITED STATES</v>
          </cell>
          <cell r="E685" t="str">
            <v>Y</v>
          </cell>
          <cell r="F685" t="str">
            <v>Downgrade</v>
          </cell>
          <cell r="G685">
            <v>38125</v>
          </cell>
          <cell r="H685" t="str">
            <v>BBB</v>
          </cell>
          <cell r="I685" t="str">
            <v>Rating Outlook Negative</v>
          </cell>
        </row>
        <row r="686">
          <cell r="A686">
            <v>80090082</v>
          </cell>
          <cell r="B686" t="str">
            <v>DriveTime Automotive Group, Inc.</v>
          </cell>
          <cell r="C686" t="str">
            <v>Banks</v>
          </cell>
          <cell r="D686" t="str">
            <v>UNITED STATES</v>
          </cell>
          <cell r="E686" t="str">
            <v>N</v>
          </cell>
          <cell r="F686" t="str">
            <v>New Rating</v>
          </cell>
          <cell r="G686">
            <v>38020</v>
          </cell>
          <cell r="H686" t="str">
            <v>B</v>
          </cell>
          <cell r="I686" t="str">
            <v>Rating Outlook Stable</v>
          </cell>
        </row>
        <row r="687">
          <cell r="A687">
            <v>80090083</v>
          </cell>
          <cell r="B687" t="str">
            <v>Providian Financial Corp.</v>
          </cell>
          <cell r="C687" t="str">
            <v>Financial Institutions</v>
          </cell>
          <cell r="D687" t="str">
            <v>UNITED STATES</v>
          </cell>
          <cell r="E687" t="str">
            <v>Y</v>
          </cell>
          <cell r="F687" t="str">
            <v>Upgrade</v>
          </cell>
          <cell r="G687">
            <v>37890</v>
          </cell>
          <cell r="H687" t="str">
            <v>B+</v>
          </cell>
          <cell r="I687" t="str">
            <v>Rating Outlook Positive</v>
          </cell>
        </row>
        <row r="688">
          <cell r="A688">
            <v>80090084</v>
          </cell>
          <cell r="B688" t="str">
            <v>Providian National Bank</v>
          </cell>
          <cell r="C688" t="str">
            <v>Banks</v>
          </cell>
          <cell r="D688" t="str">
            <v>UNITED STATES</v>
          </cell>
          <cell r="E688" t="str">
            <v>Y</v>
          </cell>
          <cell r="F688" t="str">
            <v>Upgrade</v>
          </cell>
          <cell r="G688">
            <v>37890</v>
          </cell>
          <cell r="H688" t="str">
            <v>BB-</v>
          </cell>
          <cell r="I688" t="str">
            <v>Rating Outlook Positive</v>
          </cell>
        </row>
        <row r="689">
          <cell r="A689">
            <v>80090085</v>
          </cell>
          <cell r="B689" t="str">
            <v>Best Buy Co. Inc.</v>
          </cell>
          <cell r="C689" t="str">
            <v>General Retailing</v>
          </cell>
          <cell r="D689" t="str">
            <v>UNITED STATES</v>
          </cell>
          <cell r="E689" t="str">
            <v>Y</v>
          </cell>
          <cell r="F689" t="str">
            <v>Affirmed</v>
          </cell>
          <cell r="G689">
            <v>37879</v>
          </cell>
          <cell r="H689" t="str">
            <v>BBB</v>
          </cell>
          <cell r="I689" t="str">
            <v>Rating Outlook Stable</v>
          </cell>
        </row>
        <row r="690">
          <cell r="A690">
            <v>80090086</v>
          </cell>
          <cell r="B690" t="str">
            <v>American General Finance Inc.</v>
          </cell>
          <cell r="C690" t="str">
            <v>Banks</v>
          </cell>
          <cell r="D690" t="str">
            <v>UNITED STATES</v>
          </cell>
          <cell r="E690" t="str">
            <v>Y</v>
          </cell>
          <cell r="F690" t="str">
            <v>Affirmed</v>
          </cell>
          <cell r="G690">
            <v>37455</v>
          </cell>
          <cell r="H690" t="str">
            <v>A+</v>
          </cell>
          <cell r="I690" t="str">
            <v>Rating Outlook Stable</v>
          </cell>
        </row>
        <row r="691">
          <cell r="A691">
            <v>80090087</v>
          </cell>
          <cell r="B691" t="str">
            <v>Universal Health Services</v>
          </cell>
          <cell r="C691" t="str">
            <v>Health Care</v>
          </cell>
          <cell r="D691" t="str">
            <v>UNITED STATES</v>
          </cell>
          <cell r="E691" t="str">
            <v>Y</v>
          </cell>
          <cell r="F691" t="str">
            <v>Upgrade</v>
          </cell>
          <cell r="G691">
            <v>37158</v>
          </cell>
          <cell r="H691" t="str">
            <v>BBB+</v>
          </cell>
          <cell r="I691" t="str">
            <v>Rating Outlook Stable</v>
          </cell>
        </row>
        <row r="692">
          <cell r="A692">
            <v>80090088</v>
          </cell>
          <cell r="B692" t="str">
            <v>Hasbro, Inc.</v>
          </cell>
          <cell r="C692" t="str">
            <v>Consumer</v>
          </cell>
          <cell r="D692" t="str">
            <v>UNITED STATES</v>
          </cell>
          <cell r="E692" t="str">
            <v>Y</v>
          </cell>
          <cell r="F692" t="str">
            <v>Upgrade</v>
          </cell>
          <cell r="G692">
            <v>38041</v>
          </cell>
          <cell r="H692" t="str">
            <v>BBB-</v>
          </cell>
          <cell r="I692" t="str">
            <v>Rating Outlook Stable</v>
          </cell>
        </row>
        <row r="693">
          <cell r="A693">
            <v>80090089</v>
          </cell>
          <cell r="B693" t="str">
            <v>Nash Finch</v>
          </cell>
          <cell r="C693" t="str">
            <v>Bank Loans</v>
          </cell>
          <cell r="D693" t="str">
            <v>UNITED STATES</v>
          </cell>
          <cell r="E693" t="str">
            <v>Y</v>
          </cell>
          <cell r="F693" t="str">
            <v>Affirmed</v>
          </cell>
          <cell r="G693">
            <v>38231</v>
          </cell>
          <cell r="H693" t="str">
            <v>B-</v>
          </cell>
          <cell r="I693" t="str">
            <v>Rating Outlook Stable</v>
          </cell>
        </row>
        <row r="694">
          <cell r="A694">
            <v>80090090</v>
          </cell>
          <cell r="B694" t="str">
            <v>AXA Financial, Inc.</v>
          </cell>
          <cell r="C694" t="str">
            <v>Life Insurers</v>
          </cell>
          <cell r="D694" t="str">
            <v>UNITED STATES</v>
          </cell>
          <cell r="E694" t="str">
            <v>Y</v>
          </cell>
          <cell r="F694" t="str">
            <v>Affirmed</v>
          </cell>
          <cell r="G694">
            <v>37977</v>
          </cell>
          <cell r="H694" t="str">
            <v>A+</v>
          </cell>
          <cell r="I694" t="str">
            <v>Rating Outlook Stable</v>
          </cell>
        </row>
        <row r="695">
          <cell r="A695">
            <v>80090091</v>
          </cell>
          <cell r="B695" t="str">
            <v>AXA</v>
          </cell>
          <cell r="C695" t="str">
            <v>Composite/Multi-Line Insurers</v>
          </cell>
          <cell r="D695" t="str">
            <v>FRANCE</v>
          </cell>
          <cell r="E695" t="str">
            <v>Y</v>
          </cell>
          <cell r="F695" t="str">
            <v>Affirmed</v>
          </cell>
          <cell r="G695">
            <v>37977</v>
          </cell>
          <cell r="H695" t="str">
            <v>A+</v>
          </cell>
          <cell r="I695" t="str">
            <v>Rating Outlook Stable</v>
          </cell>
        </row>
        <row r="696">
          <cell r="A696">
            <v>80090094</v>
          </cell>
          <cell r="B696" t="str">
            <v>Anixter International Inc. (see also Anixter Inc.)</v>
          </cell>
          <cell r="C696" t="str">
            <v>Technology</v>
          </cell>
          <cell r="D696" t="str">
            <v>UNITED STATES</v>
          </cell>
          <cell r="E696" t="str">
            <v>Y</v>
          </cell>
          <cell r="F696" t="str">
            <v>Affirmed</v>
          </cell>
          <cell r="G696">
            <v>38029</v>
          </cell>
          <cell r="H696" t="str">
            <v>BB+</v>
          </cell>
          <cell r="I696" t="str">
            <v>Rating Outlook Stable</v>
          </cell>
        </row>
        <row r="697">
          <cell r="A697">
            <v>80090095</v>
          </cell>
          <cell r="B697" t="str">
            <v>Aguas Argentinas S.A.</v>
          </cell>
          <cell r="C697" t="str">
            <v>Global Power</v>
          </cell>
          <cell r="D697" t="str">
            <v>ARGENTINA</v>
          </cell>
          <cell r="E697" t="str">
            <v>Y</v>
          </cell>
          <cell r="F697" t="str">
            <v>Downgrade</v>
          </cell>
          <cell r="G697">
            <v>37314</v>
          </cell>
          <cell r="H697" t="str">
            <v>DD</v>
          </cell>
          <cell r="I697" t="str">
            <v>Rating Watch Off</v>
          </cell>
        </row>
        <row r="698">
          <cell r="A698">
            <v>80090096</v>
          </cell>
          <cell r="B698" t="str">
            <v>Capex S.A.</v>
          </cell>
          <cell r="C698" t="str">
            <v>Corporates</v>
          </cell>
          <cell r="D698" t="str">
            <v>ARGENTINA</v>
          </cell>
          <cell r="E698" t="str">
            <v>Y</v>
          </cell>
          <cell r="F698" t="str">
            <v>Downgrade</v>
          </cell>
          <cell r="G698">
            <v>37357</v>
          </cell>
          <cell r="H698" t="str">
            <v>DD</v>
          </cell>
          <cell r="I698" t="str">
            <v>Rating Watch Off</v>
          </cell>
        </row>
        <row r="699">
          <cell r="A699">
            <v>80090097</v>
          </cell>
          <cell r="B699" t="str">
            <v>Transportadora de Gas del Sur S.A. (TGS)</v>
          </cell>
          <cell r="C699" t="str">
            <v>Global Power</v>
          </cell>
          <cell r="D699" t="str">
            <v>ARGENTINA</v>
          </cell>
          <cell r="E699" t="str">
            <v>Y</v>
          </cell>
          <cell r="F699" t="str">
            <v>Downgrade</v>
          </cell>
          <cell r="G699">
            <v>37741</v>
          </cell>
          <cell r="H699" t="str">
            <v>DD</v>
          </cell>
        </row>
        <row r="700">
          <cell r="A700">
            <v>80090098</v>
          </cell>
          <cell r="B700" t="str">
            <v>Valero Energy Corporation</v>
          </cell>
          <cell r="C700" t="str">
            <v>Energy (Oil &amp; Gas)</v>
          </cell>
          <cell r="D700" t="str">
            <v>UNITED STATES</v>
          </cell>
          <cell r="E700" t="str">
            <v>Y</v>
          </cell>
          <cell r="F700" t="str">
            <v>Affirmed</v>
          </cell>
          <cell r="G700">
            <v>38022</v>
          </cell>
          <cell r="H700" t="str">
            <v>BBB-</v>
          </cell>
          <cell r="I700" t="str">
            <v>Rating Outlook Stable</v>
          </cell>
        </row>
        <row r="701">
          <cell r="A701">
            <v>80090099</v>
          </cell>
          <cell r="B701" t="str">
            <v>Anadarko Petroleum Corp.</v>
          </cell>
          <cell r="C701" t="str">
            <v>Energy (Oil &amp; Gas)</v>
          </cell>
          <cell r="D701" t="str">
            <v>UNITED STATES</v>
          </cell>
          <cell r="E701" t="str">
            <v>Y</v>
          </cell>
          <cell r="F701" t="str">
            <v>Affirmed</v>
          </cell>
          <cell r="G701">
            <v>38148</v>
          </cell>
          <cell r="H701" t="str">
            <v>BBB+</v>
          </cell>
          <cell r="I701" t="str">
            <v>Rating Outlook Stable</v>
          </cell>
        </row>
        <row r="702">
          <cell r="A702">
            <v>80090100</v>
          </cell>
          <cell r="B702" t="str">
            <v>Apache Corporation</v>
          </cell>
          <cell r="C702" t="str">
            <v>Energy (Oil &amp; Gas)</v>
          </cell>
          <cell r="D702" t="str">
            <v>UNITED STATES</v>
          </cell>
          <cell r="E702" t="str">
            <v>Y</v>
          </cell>
          <cell r="F702" t="str">
            <v>Upgrade</v>
          </cell>
          <cell r="G702">
            <v>38148</v>
          </cell>
          <cell r="H702" t="str">
            <v>A</v>
          </cell>
          <cell r="I702" t="str">
            <v>Rating Outlook Stable</v>
          </cell>
        </row>
        <row r="703">
          <cell r="A703">
            <v>80090101</v>
          </cell>
          <cell r="B703" t="str">
            <v>Compaq Computer Corp.</v>
          </cell>
          <cell r="C703" t="str">
            <v>Technology</v>
          </cell>
          <cell r="D703" t="str">
            <v>UNITED STATES</v>
          </cell>
          <cell r="E703" t="str">
            <v>Y</v>
          </cell>
          <cell r="F703" t="str">
            <v>Affirmed</v>
          </cell>
          <cell r="G703">
            <v>37799</v>
          </cell>
          <cell r="H703" t="str">
            <v>A</v>
          </cell>
          <cell r="I703" t="str">
            <v>Rating Outlook Stable</v>
          </cell>
        </row>
        <row r="704">
          <cell r="A704">
            <v>80090102</v>
          </cell>
          <cell r="B704" t="str">
            <v>Ralston Purina Company</v>
          </cell>
          <cell r="C704" t="str">
            <v>Food</v>
          </cell>
          <cell r="D704" t="str">
            <v>UNITED STATES</v>
          </cell>
          <cell r="E704" t="str">
            <v>N</v>
          </cell>
          <cell r="F704" t="str">
            <v>Rating Watch On</v>
          </cell>
          <cell r="G704">
            <v>36908</v>
          </cell>
          <cell r="H704" t="str">
            <v>A-</v>
          </cell>
          <cell r="I704" t="str">
            <v>Rating Watch Positive</v>
          </cell>
        </row>
        <row r="705">
          <cell r="A705">
            <v>80090103</v>
          </cell>
          <cell r="B705" t="str">
            <v>Toys 'R' Us, Inc.</v>
          </cell>
          <cell r="C705" t="str">
            <v>Bank Loans</v>
          </cell>
          <cell r="D705" t="str">
            <v>UNITED STATES</v>
          </cell>
          <cell r="E705" t="str">
            <v>Y</v>
          </cell>
          <cell r="F705" t="str">
            <v>Rating Watch On</v>
          </cell>
          <cell r="G705">
            <v>38211</v>
          </cell>
          <cell r="H705" t="str">
            <v>BB</v>
          </cell>
          <cell r="I705" t="str">
            <v>Rating Watch Negative</v>
          </cell>
        </row>
        <row r="706">
          <cell r="A706">
            <v>80090104</v>
          </cell>
          <cell r="B706" t="str">
            <v>UOP LLC</v>
          </cell>
          <cell r="C706" t="str">
            <v>Technology</v>
          </cell>
          <cell r="D706" t="str">
            <v>UNITED STATES</v>
          </cell>
          <cell r="E706" t="str">
            <v>Y</v>
          </cell>
          <cell r="F706" t="str">
            <v>New Rating</v>
          </cell>
          <cell r="G706">
            <v>38161</v>
          </cell>
          <cell r="H706" t="str">
            <v>BBB+</v>
          </cell>
          <cell r="I706" t="str">
            <v>Rating Outlook Positive</v>
          </cell>
        </row>
        <row r="707">
          <cell r="A707">
            <v>80090105</v>
          </cell>
          <cell r="B707" t="str">
            <v>Whirlpool Corp.</v>
          </cell>
          <cell r="C707" t="str">
            <v>Consumer</v>
          </cell>
          <cell r="D707" t="str">
            <v>UNITED STATES</v>
          </cell>
          <cell r="E707" t="str">
            <v>Y</v>
          </cell>
          <cell r="F707" t="str">
            <v>Affirmed</v>
          </cell>
          <cell r="G707">
            <v>38148</v>
          </cell>
          <cell r="H707" t="str">
            <v>A-</v>
          </cell>
          <cell r="I707" t="str">
            <v>Rating Outlook Negative</v>
          </cell>
        </row>
        <row r="708">
          <cell r="A708">
            <v>80090106</v>
          </cell>
          <cell r="B708" t="str">
            <v>Conagra Foods, Inc.</v>
          </cell>
          <cell r="C708" t="str">
            <v>Corporates</v>
          </cell>
          <cell r="D708" t="str">
            <v>UNITED STATES</v>
          </cell>
          <cell r="E708" t="str">
            <v>Y</v>
          </cell>
          <cell r="F708" t="str">
            <v>Affirmed</v>
          </cell>
          <cell r="G708">
            <v>37959</v>
          </cell>
          <cell r="H708" t="str">
            <v>BBB+</v>
          </cell>
          <cell r="I708" t="str">
            <v>Rating Outlook Stable</v>
          </cell>
        </row>
        <row r="709">
          <cell r="A709">
            <v>80090107</v>
          </cell>
          <cell r="B709" t="str">
            <v>UNOVA, Inc.</v>
          </cell>
          <cell r="C709" t="str">
            <v>Corporates</v>
          </cell>
          <cell r="D709" t="str">
            <v>UNITED STATES</v>
          </cell>
          <cell r="E709" t="str">
            <v>Y</v>
          </cell>
          <cell r="F709" t="str">
            <v>Affirmed</v>
          </cell>
          <cell r="G709">
            <v>38223</v>
          </cell>
          <cell r="H709" t="str">
            <v>B-</v>
          </cell>
          <cell r="I709" t="str">
            <v>Rating Outlook Positive</v>
          </cell>
        </row>
        <row r="710">
          <cell r="A710">
            <v>80090108</v>
          </cell>
          <cell r="B710" t="str">
            <v>UnumProvident Corp.</v>
          </cell>
          <cell r="C710" t="str">
            <v>Life Insurers</v>
          </cell>
          <cell r="D710" t="str">
            <v>UNITED STATES</v>
          </cell>
          <cell r="E710" t="str">
            <v>Y</v>
          </cell>
          <cell r="F710" t="str">
            <v>Rating Watch On</v>
          </cell>
          <cell r="G710">
            <v>38022</v>
          </cell>
          <cell r="H710" t="str">
            <v>BBB-</v>
          </cell>
          <cell r="I710" t="str">
            <v>Rating Watch Negative</v>
          </cell>
        </row>
        <row r="711">
          <cell r="A711">
            <v>80090118</v>
          </cell>
          <cell r="B711" t="str">
            <v>Edenor S.A.</v>
          </cell>
          <cell r="C711" t="str">
            <v>Global Power</v>
          </cell>
          <cell r="D711" t="str">
            <v>ARGENTINA</v>
          </cell>
          <cell r="E711" t="str">
            <v>Y</v>
          </cell>
          <cell r="F711" t="str">
            <v>Downgrade</v>
          </cell>
          <cell r="G711">
            <v>37963</v>
          </cell>
          <cell r="H711" t="str">
            <v>D</v>
          </cell>
          <cell r="I711" t="str">
            <v>Rating Watch Off</v>
          </cell>
        </row>
        <row r="712">
          <cell r="A712">
            <v>80090135</v>
          </cell>
          <cell r="B712" t="str">
            <v>Realty Income Corp.</v>
          </cell>
          <cell r="C712" t="str">
            <v>Banks</v>
          </cell>
          <cell r="D712" t="str">
            <v>UNITED STATES</v>
          </cell>
          <cell r="E712" t="str">
            <v>Y</v>
          </cell>
          <cell r="F712" t="str">
            <v>Affirmed</v>
          </cell>
          <cell r="G712">
            <v>38133</v>
          </cell>
          <cell r="H712" t="str">
            <v>BBB</v>
          </cell>
          <cell r="I712" t="str">
            <v>Rating Outlook Stable</v>
          </cell>
        </row>
        <row r="713">
          <cell r="A713">
            <v>80090142</v>
          </cell>
          <cell r="B713" t="str">
            <v>TGN CRIBs Financial Trust I</v>
          </cell>
          <cell r="C713" t="str">
            <v>Corporates</v>
          </cell>
          <cell r="D713" t="str">
            <v>ARGENTINA</v>
          </cell>
          <cell r="E713" t="str">
            <v>N</v>
          </cell>
          <cell r="F713" t="str">
            <v>Downgrade</v>
          </cell>
          <cell r="G713">
            <v>36976</v>
          </cell>
          <cell r="H713" t="str">
            <v>BBB-</v>
          </cell>
          <cell r="I713" t="str">
            <v>Rating Outlook Negative</v>
          </cell>
        </row>
        <row r="714">
          <cell r="A714">
            <v>80090148</v>
          </cell>
          <cell r="B714" t="str">
            <v>Jefferson-Pilot Corp.</v>
          </cell>
          <cell r="C714" t="str">
            <v>Life Insurers</v>
          </cell>
          <cell r="D714" t="str">
            <v>UNITED STATES</v>
          </cell>
          <cell r="E714" t="str">
            <v>Y</v>
          </cell>
          <cell r="F714" t="str">
            <v>Affirmed</v>
          </cell>
          <cell r="G714">
            <v>38000</v>
          </cell>
          <cell r="H714" t="str">
            <v>AA-</v>
          </cell>
          <cell r="I714" t="str">
            <v>Rating Outlook Stable</v>
          </cell>
        </row>
        <row r="715">
          <cell r="A715">
            <v>80090149</v>
          </cell>
          <cell r="B715" t="str">
            <v>McGraw-Hill Companies, Inc.</v>
          </cell>
          <cell r="C715" t="str">
            <v>Media &amp; Entertainment</v>
          </cell>
          <cell r="D715" t="str">
            <v>UNITED STATES</v>
          </cell>
          <cell r="E715" t="str">
            <v>Y</v>
          </cell>
          <cell r="F715" t="str">
            <v>Affirmed</v>
          </cell>
          <cell r="G715">
            <v>37099</v>
          </cell>
          <cell r="H715" t="str">
            <v>A+</v>
          </cell>
          <cell r="I715" t="str">
            <v>Rating Outlook Stable</v>
          </cell>
        </row>
        <row r="716">
          <cell r="A716">
            <v>80090150</v>
          </cell>
          <cell r="B716" t="str">
            <v>Republic Services, Inc.</v>
          </cell>
          <cell r="C716" t="str">
            <v>Pollution Control</v>
          </cell>
          <cell r="D716" t="str">
            <v>UNITED STATES</v>
          </cell>
          <cell r="E716" t="str">
            <v>Y</v>
          </cell>
          <cell r="F716" t="str">
            <v>Affirmed</v>
          </cell>
          <cell r="G716">
            <v>38195</v>
          </cell>
          <cell r="H716" t="str">
            <v>BBB+</v>
          </cell>
          <cell r="I716" t="str">
            <v>Rating Outlook Positive</v>
          </cell>
        </row>
        <row r="717">
          <cell r="A717">
            <v>80090152</v>
          </cell>
          <cell r="B717" t="str">
            <v>Owens Corning</v>
          </cell>
          <cell r="C717" t="str">
            <v>Building Materials</v>
          </cell>
          <cell r="D717" t="str">
            <v>UNITED STATES</v>
          </cell>
          <cell r="E717" t="str">
            <v>Y</v>
          </cell>
          <cell r="F717" t="str">
            <v>Downgrade</v>
          </cell>
          <cell r="G717">
            <v>36804</v>
          </cell>
          <cell r="H717" t="str">
            <v>D</v>
          </cell>
          <cell r="I717" t="str">
            <v>Rating Outlook Negative</v>
          </cell>
        </row>
        <row r="718">
          <cell r="A718">
            <v>80090153</v>
          </cell>
          <cell r="B718" t="str">
            <v>Mack-Cali Realty, L.P.</v>
          </cell>
          <cell r="C718" t="str">
            <v>Banks</v>
          </cell>
          <cell r="D718" t="str">
            <v>UNITED STATES</v>
          </cell>
          <cell r="E718" t="str">
            <v>Y</v>
          </cell>
          <cell r="F718" t="str">
            <v>Affirmed</v>
          </cell>
          <cell r="G718">
            <v>38016</v>
          </cell>
          <cell r="H718" t="str">
            <v>BBB</v>
          </cell>
          <cell r="I718" t="str">
            <v>Rating Outlook Stable</v>
          </cell>
        </row>
        <row r="719">
          <cell r="A719">
            <v>80090155</v>
          </cell>
          <cell r="B719" t="str">
            <v>Sun Life Assurance Co. of Canada</v>
          </cell>
          <cell r="C719" t="str">
            <v>Life Insurers</v>
          </cell>
          <cell r="D719" t="str">
            <v>CANADA</v>
          </cell>
          <cell r="E719" t="str">
            <v>Y</v>
          </cell>
          <cell r="F719" t="str">
            <v>Affirmed</v>
          </cell>
          <cell r="G719">
            <v>38019</v>
          </cell>
          <cell r="H719" t="str">
            <v>AA-</v>
          </cell>
          <cell r="I719" t="str">
            <v>Rating Outlook Stable</v>
          </cell>
        </row>
        <row r="720">
          <cell r="A720">
            <v>80090157</v>
          </cell>
          <cell r="B720" t="str">
            <v>Sun Canada Financial Co.</v>
          </cell>
          <cell r="C720" t="str">
            <v>Financial Services</v>
          </cell>
          <cell r="D720" t="str">
            <v>CANADA</v>
          </cell>
          <cell r="E720" t="str">
            <v>Y</v>
          </cell>
          <cell r="F720" t="str">
            <v>New Rating</v>
          </cell>
          <cell r="G720">
            <v>38019</v>
          </cell>
          <cell r="H720" t="str">
            <v>AA-</v>
          </cell>
          <cell r="I720" t="str">
            <v>Rating Outlook Stable</v>
          </cell>
        </row>
        <row r="721">
          <cell r="A721">
            <v>80090159</v>
          </cell>
          <cell r="B721" t="str">
            <v>Canada Life Assurance Co.</v>
          </cell>
          <cell r="C721" t="str">
            <v>Life Insurers</v>
          </cell>
          <cell r="D721" t="str">
            <v>CANADA</v>
          </cell>
          <cell r="E721" t="str">
            <v>Y</v>
          </cell>
          <cell r="F721" t="str">
            <v>Affirmed</v>
          </cell>
          <cell r="G721">
            <v>38218</v>
          </cell>
          <cell r="H721" t="str">
            <v>AA</v>
          </cell>
          <cell r="I721" t="str">
            <v>Rating Outlook Stable</v>
          </cell>
        </row>
        <row r="722">
          <cell r="A722">
            <v>80090172</v>
          </cell>
          <cell r="B722" t="str">
            <v>American General Corp.</v>
          </cell>
          <cell r="C722" t="str">
            <v>Financial Services</v>
          </cell>
          <cell r="D722" t="str">
            <v>UNITED STATES</v>
          </cell>
          <cell r="E722" t="str">
            <v>Y</v>
          </cell>
          <cell r="F722" t="str">
            <v>Affirmed</v>
          </cell>
          <cell r="G722">
            <v>37760</v>
          </cell>
          <cell r="H722" t="str">
            <v>AAA</v>
          </cell>
          <cell r="I722" t="str">
            <v>Rating Outlook Negative</v>
          </cell>
        </row>
        <row r="723">
          <cell r="A723">
            <v>80090173</v>
          </cell>
          <cell r="B723" t="str">
            <v>Altria Group, Inc.</v>
          </cell>
          <cell r="C723" t="str">
            <v>Food, Beverage &amp; Tobacco</v>
          </cell>
          <cell r="D723" t="str">
            <v>UNITED STATES</v>
          </cell>
          <cell r="E723" t="str">
            <v>Y</v>
          </cell>
          <cell r="F723" t="str">
            <v>Affirmed</v>
          </cell>
          <cell r="G723">
            <v>37883</v>
          </cell>
          <cell r="H723" t="str">
            <v>BBB</v>
          </cell>
          <cell r="I723" t="str">
            <v>Rating Outlook Stable</v>
          </cell>
        </row>
        <row r="724">
          <cell r="A724">
            <v>80090175</v>
          </cell>
          <cell r="B724" t="str">
            <v>Philip Morris Capital Corp.</v>
          </cell>
          <cell r="C724" t="str">
            <v>Food, Beverage &amp; Tobacco</v>
          </cell>
          <cell r="D724" t="str">
            <v>UNITED STATES</v>
          </cell>
          <cell r="E724" t="str">
            <v>Y</v>
          </cell>
          <cell r="F724" t="str">
            <v>Affirmed</v>
          </cell>
          <cell r="G724">
            <v>37883</v>
          </cell>
          <cell r="H724" t="str">
            <v>BBB</v>
          </cell>
          <cell r="I724" t="str">
            <v>Rating Outlook Stable</v>
          </cell>
        </row>
        <row r="725">
          <cell r="A725">
            <v>80090177</v>
          </cell>
          <cell r="B725" t="str">
            <v>Verizon Global Funding</v>
          </cell>
          <cell r="C725" t="str">
            <v>Telecommunications</v>
          </cell>
          <cell r="D725" t="str">
            <v>UNITED STATES</v>
          </cell>
          <cell r="E725" t="str">
            <v>Y</v>
          </cell>
          <cell r="F725" t="str">
            <v>Affirmed</v>
          </cell>
          <cell r="G725">
            <v>38198</v>
          </cell>
          <cell r="H725" t="str">
            <v>A+</v>
          </cell>
          <cell r="I725" t="str">
            <v>Rating Outlook Stable</v>
          </cell>
        </row>
        <row r="726">
          <cell r="A726">
            <v>80090178</v>
          </cell>
          <cell r="B726" t="str">
            <v>Verizon Credit Corp.</v>
          </cell>
          <cell r="C726" t="str">
            <v>Telecommunications</v>
          </cell>
          <cell r="D726" t="str">
            <v>UNITED STATES</v>
          </cell>
          <cell r="E726" t="str">
            <v>Y</v>
          </cell>
          <cell r="F726" t="str">
            <v>Affirmed</v>
          </cell>
          <cell r="G726">
            <v>38198</v>
          </cell>
          <cell r="H726" t="str">
            <v>A+</v>
          </cell>
          <cell r="I726" t="str">
            <v>Rating Outlook Stable</v>
          </cell>
        </row>
        <row r="727">
          <cell r="A727">
            <v>80090180</v>
          </cell>
          <cell r="B727" t="str">
            <v>NYNEX Corp.</v>
          </cell>
          <cell r="C727" t="str">
            <v>Telecommunications</v>
          </cell>
          <cell r="D727" t="str">
            <v>UNITED STATES</v>
          </cell>
          <cell r="E727" t="str">
            <v>Y</v>
          </cell>
          <cell r="F727" t="str">
            <v>Affirmed</v>
          </cell>
          <cell r="G727">
            <v>38198</v>
          </cell>
          <cell r="H727" t="str">
            <v>A+</v>
          </cell>
          <cell r="I727" t="str">
            <v>Rating Outlook Stable</v>
          </cell>
        </row>
        <row r="728">
          <cell r="A728">
            <v>80090181</v>
          </cell>
          <cell r="B728" t="str">
            <v>Verizon New Jersey</v>
          </cell>
          <cell r="C728" t="str">
            <v>Telecommunications</v>
          </cell>
          <cell r="D728" t="str">
            <v>UNITED STATES</v>
          </cell>
          <cell r="E728" t="str">
            <v>Y</v>
          </cell>
          <cell r="F728" t="str">
            <v>Downgrade</v>
          </cell>
          <cell r="G728">
            <v>38198</v>
          </cell>
          <cell r="H728" t="str">
            <v>A+</v>
          </cell>
          <cell r="I728" t="str">
            <v>Rating Outlook Stable</v>
          </cell>
        </row>
        <row r="729">
          <cell r="A729">
            <v>80090182</v>
          </cell>
          <cell r="B729" t="str">
            <v>Verizon Pennsylvania</v>
          </cell>
          <cell r="C729" t="str">
            <v>Telecommunications</v>
          </cell>
          <cell r="D729" t="str">
            <v>UNITED STATES</v>
          </cell>
          <cell r="E729" t="str">
            <v>Y</v>
          </cell>
          <cell r="F729" t="str">
            <v>Downgrade</v>
          </cell>
          <cell r="G729">
            <v>38198</v>
          </cell>
          <cell r="H729" t="str">
            <v>A+</v>
          </cell>
          <cell r="I729" t="str">
            <v>Rating Outlook Stable</v>
          </cell>
        </row>
        <row r="730">
          <cell r="A730">
            <v>80090183</v>
          </cell>
          <cell r="B730" t="str">
            <v>Verizon Delaware</v>
          </cell>
          <cell r="C730" t="str">
            <v>Telecommunications</v>
          </cell>
          <cell r="D730" t="str">
            <v>UNITED STATES</v>
          </cell>
          <cell r="E730" t="str">
            <v>Y</v>
          </cell>
          <cell r="F730" t="str">
            <v>Downgrade</v>
          </cell>
          <cell r="G730">
            <v>38198</v>
          </cell>
          <cell r="H730" t="str">
            <v>A+</v>
          </cell>
          <cell r="I730" t="str">
            <v>Rating Outlook Stable</v>
          </cell>
        </row>
        <row r="731">
          <cell r="A731">
            <v>80090184</v>
          </cell>
          <cell r="B731" t="str">
            <v>Verizon Maryland</v>
          </cell>
          <cell r="C731" t="str">
            <v>Telecommunications</v>
          </cell>
          <cell r="D731" t="str">
            <v>UNITED STATES</v>
          </cell>
          <cell r="E731" t="str">
            <v>Y</v>
          </cell>
          <cell r="F731" t="str">
            <v>Downgrade</v>
          </cell>
          <cell r="G731">
            <v>38198</v>
          </cell>
          <cell r="H731" t="str">
            <v>A+</v>
          </cell>
          <cell r="I731" t="str">
            <v>Rating Outlook Stable</v>
          </cell>
        </row>
        <row r="732">
          <cell r="A732">
            <v>80090185</v>
          </cell>
          <cell r="B732" t="str">
            <v>Verizon Virginia</v>
          </cell>
          <cell r="C732" t="str">
            <v>Telecommunications</v>
          </cell>
          <cell r="D732" t="str">
            <v>UNITED STATES</v>
          </cell>
          <cell r="E732" t="str">
            <v>Y</v>
          </cell>
          <cell r="F732" t="str">
            <v>Downgrade</v>
          </cell>
          <cell r="G732">
            <v>38198</v>
          </cell>
          <cell r="H732" t="str">
            <v>A+</v>
          </cell>
          <cell r="I732" t="str">
            <v>Rating Outlook Stable</v>
          </cell>
        </row>
        <row r="733">
          <cell r="A733">
            <v>80090186</v>
          </cell>
          <cell r="B733" t="str">
            <v>Verizon West Virginia</v>
          </cell>
          <cell r="C733" t="str">
            <v>Telecommunications</v>
          </cell>
          <cell r="D733" t="str">
            <v>UNITED STATES</v>
          </cell>
          <cell r="E733" t="str">
            <v>Y</v>
          </cell>
          <cell r="F733" t="str">
            <v>Downgrade</v>
          </cell>
          <cell r="G733">
            <v>38198</v>
          </cell>
          <cell r="H733" t="str">
            <v>A+</v>
          </cell>
          <cell r="I733" t="str">
            <v>Rating Outlook Stable</v>
          </cell>
        </row>
        <row r="734">
          <cell r="A734">
            <v>80090187</v>
          </cell>
          <cell r="B734" t="str">
            <v>Verizon Washington D.C.</v>
          </cell>
          <cell r="C734" t="str">
            <v>Telecommunications</v>
          </cell>
          <cell r="D734" t="str">
            <v>UNITED STATES</v>
          </cell>
          <cell r="E734" t="str">
            <v>Y</v>
          </cell>
          <cell r="F734" t="str">
            <v>Downgrade</v>
          </cell>
          <cell r="G734">
            <v>38198</v>
          </cell>
          <cell r="H734" t="str">
            <v>A+</v>
          </cell>
          <cell r="I734" t="str">
            <v>Rating Outlook Stable</v>
          </cell>
        </row>
        <row r="735">
          <cell r="A735">
            <v>80090188</v>
          </cell>
          <cell r="B735" t="str">
            <v>Verizon New York Telephone</v>
          </cell>
          <cell r="C735" t="str">
            <v>Telecommunications</v>
          </cell>
          <cell r="D735" t="str">
            <v>UNITED STATES</v>
          </cell>
          <cell r="E735" t="str">
            <v>Y</v>
          </cell>
          <cell r="F735" t="str">
            <v>Affirmed</v>
          </cell>
          <cell r="G735">
            <v>38198</v>
          </cell>
          <cell r="H735" t="str">
            <v>A+</v>
          </cell>
          <cell r="I735" t="str">
            <v>Rating Outlook Stable</v>
          </cell>
        </row>
        <row r="736">
          <cell r="A736">
            <v>80090190</v>
          </cell>
          <cell r="B736" t="str">
            <v>Verizon California</v>
          </cell>
          <cell r="C736" t="str">
            <v>Telecommunications</v>
          </cell>
          <cell r="D736" t="str">
            <v>UNITED STATES</v>
          </cell>
          <cell r="E736" t="str">
            <v>Y</v>
          </cell>
          <cell r="F736" t="str">
            <v>Downgrade</v>
          </cell>
          <cell r="G736">
            <v>38198</v>
          </cell>
          <cell r="H736" t="str">
            <v>A+</v>
          </cell>
          <cell r="I736" t="str">
            <v>Rating Outlook Stable</v>
          </cell>
        </row>
        <row r="737">
          <cell r="A737">
            <v>80090191</v>
          </cell>
          <cell r="B737" t="str">
            <v>Verizon Florida</v>
          </cell>
          <cell r="C737" t="str">
            <v>Telecommunications</v>
          </cell>
          <cell r="D737" t="str">
            <v>UNITED STATES</v>
          </cell>
          <cell r="E737" t="str">
            <v>Y</v>
          </cell>
          <cell r="F737" t="str">
            <v>Downgrade</v>
          </cell>
          <cell r="G737">
            <v>38198</v>
          </cell>
          <cell r="H737" t="str">
            <v>A+</v>
          </cell>
          <cell r="I737" t="str">
            <v>Rating Outlook Stable</v>
          </cell>
        </row>
        <row r="738">
          <cell r="A738">
            <v>80090192</v>
          </cell>
          <cell r="B738" t="str">
            <v>Verizon Hawaii</v>
          </cell>
          <cell r="C738" t="str">
            <v>Telecommunications</v>
          </cell>
          <cell r="D738" t="str">
            <v>UNITED STATES</v>
          </cell>
          <cell r="E738" t="str">
            <v>Y</v>
          </cell>
          <cell r="F738" t="str">
            <v>Affirmed</v>
          </cell>
          <cell r="G738">
            <v>38198</v>
          </cell>
          <cell r="H738" t="str">
            <v>BB+</v>
          </cell>
          <cell r="I738" t="str">
            <v>Rating Watch Negative</v>
          </cell>
        </row>
        <row r="739">
          <cell r="A739">
            <v>80090193</v>
          </cell>
          <cell r="B739" t="str">
            <v>Verizon North</v>
          </cell>
          <cell r="C739" t="str">
            <v>Telecommunications</v>
          </cell>
          <cell r="D739" t="str">
            <v>UNITED STATES</v>
          </cell>
          <cell r="E739" t="str">
            <v>Y</v>
          </cell>
          <cell r="F739" t="str">
            <v>Downgrade</v>
          </cell>
          <cell r="G739">
            <v>38198</v>
          </cell>
          <cell r="H739" t="str">
            <v>A+</v>
          </cell>
          <cell r="I739" t="str">
            <v>Rating Outlook Stable</v>
          </cell>
        </row>
        <row r="740">
          <cell r="A740">
            <v>80090194</v>
          </cell>
          <cell r="B740" t="str">
            <v>IndyMac Bank, FSB</v>
          </cell>
          <cell r="C740" t="str">
            <v>Banks</v>
          </cell>
          <cell r="D740" t="str">
            <v>UNITED STATES</v>
          </cell>
          <cell r="E740" t="str">
            <v>Y</v>
          </cell>
          <cell r="F740" t="str">
            <v>Affirmed</v>
          </cell>
          <cell r="G740">
            <v>37211</v>
          </cell>
          <cell r="H740" t="str">
            <v>BBB-</v>
          </cell>
          <cell r="I740" t="str">
            <v>Rating Outlook Stable</v>
          </cell>
        </row>
        <row r="741">
          <cell r="A741">
            <v>80090195</v>
          </cell>
          <cell r="B741" t="str">
            <v>Verizon Northwest</v>
          </cell>
          <cell r="C741" t="str">
            <v>Telecommunications</v>
          </cell>
          <cell r="D741" t="str">
            <v>UNITED STATES</v>
          </cell>
          <cell r="E741" t="str">
            <v>Y</v>
          </cell>
          <cell r="F741" t="str">
            <v>Downgrade</v>
          </cell>
          <cell r="G741">
            <v>38198</v>
          </cell>
          <cell r="H741" t="str">
            <v>A+</v>
          </cell>
          <cell r="I741" t="str">
            <v>Rating Outlook Stable</v>
          </cell>
        </row>
        <row r="742">
          <cell r="A742">
            <v>80090196</v>
          </cell>
          <cell r="B742" t="str">
            <v>Verizon South</v>
          </cell>
          <cell r="C742" t="str">
            <v>Telecommunications</v>
          </cell>
          <cell r="D742" t="str">
            <v>UNITED STATES</v>
          </cell>
          <cell r="E742" t="str">
            <v>Y</v>
          </cell>
          <cell r="F742" t="str">
            <v>Downgrade</v>
          </cell>
          <cell r="G742">
            <v>38198</v>
          </cell>
          <cell r="H742" t="str">
            <v>A+</v>
          </cell>
          <cell r="I742" t="str">
            <v>Rating Outlook Stable</v>
          </cell>
        </row>
        <row r="743">
          <cell r="A743">
            <v>80090197</v>
          </cell>
          <cell r="B743" t="str">
            <v>GTE Southwest</v>
          </cell>
          <cell r="C743" t="str">
            <v>Telecommunications</v>
          </cell>
          <cell r="D743" t="str">
            <v>UNITED STATES</v>
          </cell>
          <cell r="E743" t="str">
            <v>Y</v>
          </cell>
          <cell r="F743" t="str">
            <v>Downgrade</v>
          </cell>
          <cell r="G743">
            <v>38198</v>
          </cell>
          <cell r="H743" t="str">
            <v>A+</v>
          </cell>
          <cell r="I743" t="str">
            <v>Rating Outlook Stable</v>
          </cell>
        </row>
        <row r="744">
          <cell r="A744">
            <v>80090198</v>
          </cell>
          <cell r="B744" t="str">
            <v>GTE Corporation</v>
          </cell>
          <cell r="C744" t="str">
            <v>Corporates</v>
          </cell>
          <cell r="D744" t="str">
            <v>UNITED STATES</v>
          </cell>
          <cell r="E744" t="str">
            <v>Y</v>
          </cell>
          <cell r="F744" t="str">
            <v>Affirmed</v>
          </cell>
          <cell r="G744">
            <v>38198</v>
          </cell>
          <cell r="H744" t="str">
            <v>A+</v>
          </cell>
          <cell r="I744" t="str">
            <v>Rating Outlook Stable</v>
          </cell>
        </row>
        <row r="745">
          <cell r="A745">
            <v>80090202</v>
          </cell>
          <cell r="B745" t="str">
            <v>Qwest Communications International Inc.</v>
          </cell>
          <cell r="C745" t="str">
            <v>Telecommunications</v>
          </cell>
          <cell r="D745" t="str">
            <v>UNITED STATES</v>
          </cell>
          <cell r="E745" t="str">
            <v>Y</v>
          </cell>
          <cell r="F745" t="str">
            <v>Upgrade</v>
          </cell>
          <cell r="G745">
            <v>38160</v>
          </cell>
          <cell r="H745" t="str">
            <v>B</v>
          </cell>
          <cell r="I745" t="str">
            <v>Rating Outlook Stable</v>
          </cell>
        </row>
        <row r="746">
          <cell r="A746">
            <v>80090203</v>
          </cell>
          <cell r="B746" t="str">
            <v>Qwest Communications Corp. (Formerly known as LCI International)</v>
          </cell>
          <cell r="C746" t="str">
            <v>Telecommunications</v>
          </cell>
          <cell r="D746" t="str">
            <v>UNITED STATES</v>
          </cell>
          <cell r="E746" t="str">
            <v>Y</v>
          </cell>
          <cell r="F746" t="str">
            <v>Upgrade</v>
          </cell>
          <cell r="G746">
            <v>38160</v>
          </cell>
          <cell r="H746" t="str">
            <v>B</v>
          </cell>
          <cell r="I746" t="str">
            <v>Rating Outlook Stable</v>
          </cell>
        </row>
        <row r="747">
          <cell r="A747">
            <v>80090204</v>
          </cell>
          <cell r="B747" t="str">
            <v>U.S. WEST Capital Funding</v>
          </cell>
          <cell r="C747" t="str">
            <v>Telecommunications</v>
          </cell>
          <cell r="D747" t="str">
            <v>UNITED STATES</v>
          </cell>
          <cell r="E747" t="str">
            <v>N</v>
          </cell>
          <cell r="F747" t="str">
            <v>Withdrawn</v>
          </cell>
          <cell r="G747">
            <v>36706</v>
          </cell>
          <cell r="H747" t="str">
            <v>NR</v>
          </cell>
        </row>
        <row r="748">
          <cell r="A748">
            <v>80090206</v>
          </cell>
          <cell r="B748" t="str">
            <v>Cardinal Health, Inc.</v>
          </cell>
          <cell r="C748" t="str">
            <v>Bank Loans</v>
          </cell>
          <cell r="D748" t="str">
            <v>UNITED STATES</v>
          </cell>
          <cell r="E748" t="str">
            <v>Y</v>
          </cell>
          <cell r="F748" t="str">
            <v>Downgrade</v>
          </cell>
          <cell r="G748">
            <v>38257</v>
          </cell>
          <cell r="H748" t="str">
            <v>A-</v>
          </cell>
          <cell r="I748" t="str">
            <v>Rating Watch Negative</v>
          </cell>
        </row>
        <row r="749">
          <cell r="A749">
            <v>80090208</v>
          </cell>
          <cell r="B749" t="str">
            <v>John Hancock Global Funding II</v>
          </cell>
          <cell r="C749" t="str">
            <v>Life Insurers</v>
          </cell>
          <cell r="D749" t="str">
            <v>UNITED STATES</v>
          </cell>
          <cell r="E749" t="str">
            <v>Y</v>
          </cell>
          <cell r="F749" t="str">
            <v>Affirmed</v>
          </cell>
          <cell r="G749">
            <v>38162</v>
          </cell>
          <cell r="H749" t="str">
            <v>AA</v>
          </cell>
          <cell r="I749" t="str">
            <v>Rating Outlook Positive</v>
          </cell>
        </row>
        <row r="750">
          <cell r="A750">
            <v>80090214</v>
          </cell>
          <cell r="B750" t="str">
            <v>TeleCorp Wireless, Inc.</v>
          </cell>
          <cell r="C750" t="str">
            <v>Corporates</v>
          </cell>
          <cell r="D750" t="str">
            <v>UNITED STATES</v>
          </cell>
          <cell r="E750" t="str">
            <v>Y</v>
          </cell>
          <cell r="F750" t="str">
            <v>Rating Watch On</v>
          </cell>
          <cell r="G750">
            <v>38034</v>
          </cell>
          <cell r="H750" t="str">
            <v>BBB</v>
          </cell>
          <cell r="I750" t="str">
            <v>Rating Watch Positive</v>
          </cell>
        </row>
        <row r="751">
          <cell r="A751">
            <v>80090219</v>
          </cell>
          <cell r="B751" t="str">
            <v>Amcore Financial, Inc.</v>
          </cell>
          <cell r="C751" t="str">
            <v>Banks</v>
          </cell>
          <cell r="D751" t="str">
            <v>UNITED STATES</v>
          </cell>
          <cell r="E751" t="str">
            <v>Y</v>
          </cell>
          <cell r="F751" t="str">
            <v>Affirmed</v>
          </cell>
          <cell r="G751">
            <v>38105</v>
          </cell>
          <cell r="H751" t="str">
            <v>BBB</v>
          </cell>
          <cell r="I751" t="str">
            <v>Rating Outlook Stable</v>
          </cell>
        </row>
        <row r="752">
          <cell r="A752">
            <v>80090220</v>
          </cell>
          <cell r="B752" t="str">
            <v>Astoria Financial Corporation</v>
          </cell>
          <cell r="C752" t="str">
            <v>Financial Institutions</v>
          </cell>
          <cell r="D752" t="str">
            <v>UNITED STATES</v>
          </cell>
          <cell r="E752" t="str">
            <v>Y</v>
          </cell>
          <cell r="F752" t="str">
            <v>Affirmed</v>
          </cell>
          <cell r="G752">
            <v>37539</v>
          </cell>
          <cell r="H752" t="str">
            <v>BBB+</v>
          </cell>
          <cell r="I752" t="str">
            <v>Rating Outlook Stable</v>
          </cell>
        </row>
        <row r="753">
          <cell r="A753">
            <v>80090222</v>
          </cell>
          <cell r="B753" t="str">
            <v>First BanCorp</v>
          </cell>
          <cell r="C753" t="str">
            <v>Banks</v>
          </cell>
          <cell r="D753" t="str">
            <v>UNITED STATES</v>
          </cell>
          <cell r="E753" t="str">
            <v>Y</v>
          </cell>
          <cell r="F753" t="str">
            <v>Revision Rating</v>
          </cell>
          <cell r="G753">
            <v>36678</v>
          </cell>
          <cell r="H753" t="str">
            <v>BBB</v>
          </cell>
          <cell r="I753" t="str">
            <v>Rating Outlook Stable</v>
          </cell>
        </row>
        <row r="754">
          <cell r="A754">
            <v>80090223</v>
          </cell>
          <cell r="B754" t="str">
            <v>Cullen/Frost Bankers, Inc.</v>
          </cell>
          <cell r="C754" t="str">
            <v>Banks</v>
          </cell>
          <cell r="D754" t="str">
            <v>UNITED STATES</v>
          </cell>
          <cell r="E754" t="str">
            <v>Y</v>
          </cell>
          <cell r="F754" t="str">
            <v>Upgrade</v>
          </cell>
          <cell r="G754">
            <v>37390</v>
          </cell>
          <cell r="H754" t="str">
            <v>A-</v>
          </cell>
          <cell r="I754" t="str">
            <v>Rating Outlook Stable</v>
          </cell>
        </row>
        <row r="755">
          <cell r="A755">
            <v>80090224</v>
          </cell>
          <cell r="B755" t="str">
            <v>GBC Bancorp</v>
          </cell>
          <cell r="C755" t="str">
            <v>Banks</v>
          </cell>
          <cell r="D755" t="str">
            <v>UNITED STATES</v>
          </cell>
          <cell r="E755" t="str">
            <v>Y</v>
          </cell>
          <cell r="F755" t="str">
            <v>Affirmed</v>
          </cell>
          <cell r="G755">
            <v>37748</v>
          </cell>
          <cell r="H755" t="str">
            <v>BB+</v>
          </cell>
          <cell r="I755" t="str">
            <v>Rating Watch Evolving</v>
          </cell>
        </row>
        <row r="756">
          <cell r="A756">
            <v>80090225</v>
          </cell>
          <cell r="B756" t="str">
            <v>Sterling Bancshares, Inc.</v>
          </cell>
          <cell r="C756" t="str">
            <v>Financial Institutions</v>
          </cell>
          <cell r="D756" t="str">
            <v>UNITED STATES</v>
          </cell>
          <cell r="E756" t="str">
            <v>Y</v>
          </cell>
          <cell r="F756" t="str">
            <v>Affirmed</v>
          </cell>
          <cell r="G756">
            <v>37819</v>
          </cell>
          <cell r="H756" t="str">
            <v>BBB-</v>
          </cell>
          <cell r="I756" t="str">
            <v>Rating Outlook Stable</v>
          </cell>
        </row>
        <row r="757">
          <cell r="A757">
            <v>80090226</v>
          </cell>
          <cell r="B757" t="str">
            <v>Independent Bank Corp</v>
          </cell>
          <cell r="C757" t="str">
            <v>Banks</v>
          </cell>
          <cell r="D757" t="str">
            <v>UNITED STATES</v>
          </cell>
          <cell r="E757" t="str">
            <v>Y</v>
          </cell>
          <cell r="F757" t="str">
            <v>Affirmed</v>
          </cell>
          <cell r="G757">
            <v>37893</v>
          </cell>
          <cell r="H757" t="str">
            <v>BB+</v>
          </cell>
          <cell r="I757" t="str">
            <v>Rating Outlook Positive</v>
          </cell>
        </row>
        <row r="758">
          <cell r="A758">
            <v>80090227</v>
          </cell>
          <cell r="B758" t="str">
            <v>Citizens Communications</v>
          </cell>
          <cell r="C758" t="str">
            <v>Telecommunications</v>
          </cell>
          <cell r="D758" t="str">
            <v>UNITED STATES</v>
          </cell>
          <cell r="E758" t="str">
            <v>Y</v>
          </cell>
          <cell r="F758" t="str">
            <v>Downgrade</v>
          </cell>
          <cell r="G758">
            <v>38180</v>
          </cell>
          <cell r="H758" t="str">
            <v>BB</v>
          </cell>
          <cell r="I758" t="str">
            <v>Rating Outlook Stable</v>
          </cell>
        </row>
        <row r="759">
          <cell r="A759">
            <v>80090228</v>
          </cell>
          <cell r="B759" t="str">
            <v>Sterling Financial Corporation</v>
          </cell>
          <cell r="C759" t="str">
            <v>Financial Institutions</v>
          </cell>
          <cell r="D759" t="str">
            <v>UNITED STATES</v>
          </cell>
          <cell r="E759" t="str">
            <v>Y</v>
          </cell>
          <cell r="F759" t="str">
            <v>Upgrade</v>
          </cell>
          <cell r="G759">
            <v>38188</v>
          </cell>
          <cell r="H759" t="str">
            <v>BB+</v>
          </cell>
          <cell r="I759" t="str">
            <v>Rating Outlook Stable</v>
          </cell>
        </row>
        <row r="760">
          <cell r="A760">
            <v>80090230</v>
          </cell>
          <cell r="B760" t="str">
            <v>Banknorth Group, Inc.</v>
          </cell>
          <cell r="C760" t="str">
            <v>Banks</v>
          </cell>
          <cell r="D760" t="str">
            <v>UNITED STATES</v>
          </cell>
          <cell r="E760" t="str">
            <v>Y</v>
          </cell>
          <cell r="F760" t="str">
            <v>Rating Watch On</v>
          </cell>
          <cell r="G760">
            <v>38225</v>
          </cell>
          <cell r="H760" t="str">
            <v>A-</v>
          </cell>
          <cell r="I760" t="str">
            <v>Rating Watch Positive</v>
          </cell>
        </row>
        <row r="761">
          <cell r="A761">
            <v>80090231</v>
          </cell>
          <cell r="B761" t="str">
            <v>Republic Bancorp Inc.</v>
          </cell>
          <cell r="C761" t="str">
            <v>Banks</v>
          </cell>
          <cell r="D761" t="str">
            <v>UNITED STATES</v>
          </cell>
          <cell r="E761" t="str">
            <v>Y</v>
          </cell>
          <cell r="F761" t="str">
            <v>Affirmed</v>
          </cell>
          <cell r="G761">
            <v>37662</v>
          </cell>
          <cell r="H761" t="str">
            <v>BBB</v>
          </cell>
          <cell r="I761" t="str">
            <v>Rating Outlook Stable</v>
          </cell>
        </row>
        <row r="762">
          <cell r="A762">
            <v>80090232</v>
          </cell>
          <cell r="B762" t="str">
            <v>Sky Financial Group, Inc</v>
          </cell>
          <cell r="C762" t="str">
            <v>Banks</v>
          </cell>
          <cell r="D762" t="str">
            <v>UNITED STATES</v>
          </cell>
          <cell r="E762" t="str">
            <v>Y</v>
          </cell>
          <cell r="F762" t="str">
            <v>Affirmed</v>
          </cell>
          <cell r="G762">
            <v>38041</v>
          </cell>
          <cell r="H762" t="str">
            <v>BBB</v>
          </cell>
          <cell r="I762" t="str">
            <v>Rating Outlook Negative</v>
          </cell>
        </row>
        <row r="763">
          <cell r="A763">
            <v>80090233</v>
          </cell>
          <cell r="B763" t="str">
            <v>PSP Real Estate AG</v>
          </cell>
          <cell r="C763" t="str">
            <v>Property/Real Estate</v>
          </cell>
          <cell r="D763" t="str">
            <v>SWITZERLAND</v>
          </cell>
          <cell r="E763" t="str">
            <v>Y</v>
          </cell>
          <cell r="F763" t="str">
            <v>Rating Watch On</v>
          </cell>
          <cell r="G763">
            <v>37946</v>
          </cell>
          <cell r="H763" t="str">
            <v>A-</v>
          </cell>
          <cell r="I763" t="str">
            <v>Rating Watch Negative</v>
          </cell>
        </row>
        <row r="764">
          <cell r="A764">
            <v>80090235</v>
          </cell>
          <cell r="B764" t="str">
            <v>Infinity Broadcasting Corporation</v>
          </cell>
          <cell r="C764" t="str">
            <v>Telecommunications</v>
          </cell>
          <cell r="D764" t="str">
            <v>UNITED STATES</v>
          </cell>
          <cell r="E764" t="str">
            <v>Y</v>
          </cell>
          <cell r="F764" t="str">
            <v>Upgrade</v>
          </cell>
          <cell r="G764">
            <v>36992</v>
          </cell>
          <cell r="H764" t="str">
            <v>A-</v>
          </cell>
          <cell r="I764" t="str">
            <v>Rating Outlook Stable</v>
          </cell>
        </row>
        <row r="765">
          <cell r="A765">
            <v>80090236</v>
          </cell>
          <cell r="B765" t="str">
            <v>Saks Fifth Avenue Enterprises</v>
          </cell>
          <cell r="C765" t="str">
            <v>General Retailing</v>
          </cell>
          <cell r="D765" t="str">
            <v>UNITED STATES</v>
          </cell>
          <cell r="E765" t="str">
            <v>N</v>
          </cell>
          <cell r="F765" t="str">
            <v>New Rating</v>
          </cell>
          <cell r="G765">
            <v>36726</v>
          </cell>
          <cell r="H765" t="str">
            <v>BB+</v>
          </cell>
          <cell r="I765" t="str">
            <v>Rating Outlook Stable</v>
          </cell>
        </row>
        <row r="766">
          <cell r="A766">
            <v>80090238</v>
          </cell>
          <cell r="B766" t="str">
            <v>Archstone-Smith Operating Trust</v>
          </cell>
          <cell r="C766" t="str">
            <v>Real Estate Investment Trusts</v>
          </cell>
          <cell r="D766" t="str">
            <v>UNITED STATES</v>
          </cell>
          <cell r="E766" t="str">
            <v>Y</v>
          </cell>
          <cell r="F766" t="str">
            <v>Affirmed</v>
          </cell>
          <cell r="G766">
            <v>38197</v>
          </cell>
          <cell r="H766" t="str">
            <v>BBB+</v>
          </cell>
          <cell r="I766" t="str">
            <v>Rating Outlook Stable</v>
          </cell>
        </row>
        <row r="767">
          <cell r="A767">
            <v>80090240</v>
          </cell>
          <cell r="B767" t="str">
            <v>Caterpillar Financial Services Corp.</v>
          </cell>
          <cell r="C767" t="str">
            <v>Financial Institutions</v>
          </cell>
          <cell r="D767" t="str">
            <v>UNITED STATES</v>
          </cell>
          <cell r="E767" t="str">
            <v>Y</v>
          </cell>
          <cell r="F767" t="str">
            <v>Affirmed</v>
          </cell>
          <cell r="G767">
            <v>38107</v>
          </cell>
          <cell r="H767" t="str">
            <v>A+</v>
          </cell>
          <cell r="I767" t="str">
            <v>Rating Outlook Stable</v>
          </cell>
        </row>
        <row r="768">
          <cell r="A768">
            <v>80090243</v>
          </cell>
          <cell r="B768" t="str">
            <v>Kimberly-Clark Corp.</v>
          </cell>
          <cell r="C768" t="str">
            <v>Consumer</v>
          </cell>
          <cell r="D768" t="str">
            <v>UNITED STATES</v>
          </cell>
          <cell r="E768" t="str">
            <v>Y</v>
          </cell>
          <cell r="F768" t="str">
            <v>Affirmed</v>
          </cell>
          <cell r="G768">
            <v>37866</v>
          </cell>
          <cell r="H768" t="str">
            <v>AA</v>
          </cell>
          <cell r="I768" t="str">
            <v>Rating Outlook Stable</v>
          </cell>
        </row>
        <row r="769">
          <cell r="A769">
            <v>80090244</v>
          </cell>
          <cell r="B769" t="str">
            <v>GreenPoint Financial Corp.</v>
          </cell>
          <cell r="C769" t="str">
            <v>Financial Institutions</v>
          </cell>
          <cell r="D769" t="str">
            <v>UNITED STATES</v>
          </cell>
          <cell r="E769" t="str">
            <v>Y</v>
          </cell>
          <cell r="F769" t="str">
            <v>Rating Watch On</v>
          </cell>
          <cell r="G769">
            <v>38034</v>
          </cell>
          <cell r="H769" t="str">
            <v>BBB</v>
          </cell>
          <cell r="I769" t="str">
            <v>Rating Watch Positive</v>
          </cell>
        </row>
        <row r="770">
          <cell r="A770">
            <v>80090245</v>
          </cell>
          <cell r="B770" t="str">
            <v>Harley-Davidson Financial Services, Inc.</v>
          </cell>
          <cell r="C770" t="str">
            <v>Auto &amp; Related</v>
          </cell>
          <cell r="D770" t="str">
            <v>UNITED STATES</v>
          </cell>
          <cell r="E770" t="str">
            <v>Y</v>
          </cell>
          <cell r="F770" t="str">
            <v>Affirmed</v>
          </cell>
          <cell r="G770">
            <v>38217</v>
          </cell>
          <cell r="H770" t="str">
            <v>AA-</v>
          </cell>
          <cell r="I770" t="str">
            <v>Rating Outlook Stable</v>
          </cell>
        </row>
        <row r="771">
          <cell r="A771">
            <v>80090246</v>
          </cell>
          <cell r="B771" t="str">
            <v>Resource America, Inc.</v>
          </cell>
          <cell r="C771" t="str">
            <v>Financial Institutions</v>
          </cell>
          <cell r="D771" t="str">
            <v>UNITED STATES</v>
          </cell>
          <cell r="E771" t="str">
            <v>N</v>
          </cell>
          <cell r="F771" t="str">
            <v>Withdrawn</v>
          </cell>
          <cell r="G771">
            <v>38022</v>
          </cell>
          <cell r="H771" t="str">
            <v>NR</v>
          </cell>
        </row>
        <row r="772">
          <cell r="A772">
            <v>80090248</v>
          </cell>
          <cell r="B772" t="str">
            <v>CSN Island Corp.</v>
          </cell>
          <cell r="C772" t="str">
            <v>Corporates</v>
          </cell>
          <cell r="D772" t="str">
            <v>BRAZIL</v>
          </cell>
          <cell r="E772" t="str">
            <v>N</v>
          </cell>
          <cell r="F772" t="str">
            <v>Rating Watch On</v>
          </cell>
          <cell r="G772">
            <v>37470</v>
          </cell>
          <cell r="H772" t="str">
            <v>B+</v>
          </cell>
          <cell r="I772" t="str">
            <v>Rating Watch Negative</v>
          </cell>
        </row>
        <row r="773">
          <cell r="A773">
            <v>80090250</v>
          </cell>
          <cell r="B773" t="str">
            <v>Protective Life Corporation</v>
          </cell>
          <cell r="C773" t="str">
            <v>Life Insurers</v>
          </cell>
          <cell r="D773" t="str">
            <v>UNITED STATES</v>
          </cell>
          <cell r="E773" t="str">
            <v>Y</v>
          </cell>
          <cell r="F773" t="str">
            <v>Affirmed</v>
          </cell>
          <cell r="G773">
            <v>38170</v>
          </cell>
          <cell r="H773" t="str">
            <v>A-</v>
          </cell>
          <cell r="I773" t="str">
            <v>Rating Outlook Stable</v>
          </cell>
        </row>
        <row r="774">
          <cell r="A774">
            <v>80090256</v>
          </cell>
          <cell r="B774" t="str">
            <v>Computer Sciences Corp.</v>
          </cell>
          <cell r="C774" t="str">
            <v>Technology</v>
          </cell>
          <cell r="D774" t="str">
            <v>UNITED STATES</v>
          </cell>
          <cell r="E774" t="str">
            <v>Y</v>
          </cell>
          <cell r="F774" t="str">
            <v>Affirmed</v>
          </cell>
          <cell r="G774">
            <v>37712</v>
          </cell>
          <cell r="H774" t="str">
            <v>A</v>
          </cell>
          <cell r="I774" t="str">
            <v>Rating Outlook Stable</v>
          </cell>
        </row>
        <row r="775">
          <cell r="A775">
            <v>80090257</v>
          </cell>
          <cell r="B775" t="str">
            <v>Progressive Corporation (The)</v>
          </cell>
          <cell r="C775" t="str">
            <v>Property/Casualty Insurers</v>
          </cell>
          <cell r="D775" t="str">
            <v>UNITED STATES</v>
          </cell>
          <cell r="E775" t="str">
            <v>Y</v>
          </cell>
          <cell r="F775" t="str">
            <v>Affirmed</v>
          </cell>
          <cell r="G775">
            <v>38243</v>
          </cell>
          <cell r="H775" t="str">
            <v>A+</v>
          </cell>
          <cell r="I775" t="str">
            <v>Rating Outlook Stable</v>
          </cell>
        </row>
        <row r="776">
          <cell r="A776">
            <v>80090262</v>
          </cell>
          <cell r="B776" t="str">
            <v>Spear, Leeds &amp; Kellogg LP ( Acquired by Goldman Sachs Group, Inc.)</v>
          </cell>
          <cell r="C776" t="str">
            <v>Financial Institutions</v>
          </cell>
          <cell r="D776" t="str">
            <v>UNITED STATES</v>
          </cell>
          <cell r="E776" t="str">
            <v>Y</v>
          </cell>
          <cell r="F776" t="str">
            <v>Upgrade</v>
          </cell>
          <cell r="G776">
            <v>36832</v>
          </cell>
          <cell r="H776" t="str">
            <v>AA-</v>
          </cell>
          <cell r="I776" t="str">
            <v>Rating Outlook Stable</v>
          </cell>
        </row>
        <row r="777">
          <cell r="A777">
            <v>80090267</v>
          </cell>
          <cell r="B777" t="str">
            <v>EOP Operating Limited Partnership</v>
          </cell>
          <cell r="C777" t="str">
            <v>Banks</v>
          </cell>
          <cell r="D777" t="str">
            <v>UNITED STATES</v>
          </cell>
          <cell r="E777" t="str">
            <v>Y</v>
          </cell>
          <cell r="F777" t="str">
            <v>Affirmed</v>
          </cell>
          <cell r="G777">
            <v>38070</v>
          </cell>
          <cell r="H777" t="str">
            <v>BBB+</v>
          </cell>
          <cell r="I777" t="str">
            <v>Rating Outlook Stable</v>
          </cell>
        </row>
        <row r="778">
          <cell r="A778">
            <v>80090276</v>
          </cell>
          <cell r="B778" t="str">
            <v>SANLUIS Corp., S.A. de C.V.</v>
          </cell>
          <cell r="C778" t="str">
            <v>Corporates</v>
          </cell>
          <cell r="D778" t="str">
            <v>MEXICO</v>
          </cell>
          <cell r="E778" t="str">
            <v>Y</v>
          </cell>
          <cell r="F778" t="str">
            <v>Affirmed</v>
          </cell>
          <cell r="G778">
            <v>37754</v>
          </cell>
          <cell r="H778" t="str">
            <v>CCC+</v>
          </cell>
          <cell r="I778" t="str">
            <v>Rating Outlook Stable</v>
          </cell>
        </row>
        <row r="779">
          <cell r="A779">
            <v>80090277</v>
          </cell>
          <cell r="B779" t="str">
            <v>Qwest Capital Funding</v>
          </cell>
          <cell r="C779" t="str">
            <v>Corporates</v>
          </cell>
          <cell r="D779" t="str">
            <v>UNITED STATES</v>
          </cell>
          <cell r="E779" t="str">
            <v>Y</v>
          </cell>
          <cell r="F779" t="str">
            <v>Upgrade</v>
          </cell>
          <cell r="G779">
            <v>38160</v>
          </cell>
          <cell r="H779" t="str">
            <v>B</v>
          </cell>
          <cell r="I779" t="str">
            <v>Rating Outlook Stable</v>
          </cell>
        </row>
        <row r="780">
          <cell r="A780">
            <v>80090278</v>
          </cell>
          <cell r="B780" t="str">
            <v>Rica Foods, Inc.</v>
          </cell>
          <cell r="C780" t="str">
            <v>Corporates</v>
          </cell>
          <cell r="D780" t="str">
            <v>COSTA RICA</v>
          </cell>
          <cell r="E780" t="str">
            <v>Y</v>
          </cell>
          <cell r="F780" t="str">
            <v>Withdrawn</v>
          </cell>
          <cell r="G780">
            <v>37890</v>
          </cell>
          <cell r="H780" t="str">
            <v>NR</v>
          </cell>
        </row>
        <row r="781">
          <cell r="A781">
            <v>80090279</v>
          </cell>
          <cell r="B781" t="str">
            <v>Hudson United Bank</v>
          </cell>
          <cell r="C781" t="str">
            <v>Banks</v>
          </cell>
          <cell r="D781" t="str">
            <v>UNITED STATES</v>
          </cell>
          <cell r="E781" t="str">
            <v>Y</v>
          </cell>
          <cell r="F781" t="str">
            <v>Downgrade</v>
          </cell>
          <cell r="G781">
            <v>38141</v>
          </cell>
          <cell r="H781" t="str">
            <v>BBB</v>
          </cell>
          <cell r="I781" t="str">
            <v>Rating Outlook Stable</v>
          </cell>
        </row>
        <row r="782">
          <cell r="A782">
            <v>80090280</v>
          </cell>
          <cell r="B782" t="str">
            <v>ALLTEL Ohio Ltd. Partnership</v>
          </cell>
          <cell r="C782" t="str">
            <v>Telecommunications</v>
          </cell>
          <cell r="D782" t="str">
            <v>UNITED STATES</v>
          </cell>
          <cell r="E782" t="str">
            <v>Y</v>
          </cell>
          <cell r="F782" t="str">
            <v>Affirmed</v>
          </cell>
          <cell r="G782">
            <v>37469</v>
          </cell>
          <cell r="H782" t="str">
            <v>A</v>
          </cell>
          <cell r="I782" t="str">
            <v>Rating Outlook Stable</v>
          </cell>
        </row>
        <row r="783">
          <cell r="A783">
            <v>80090283</v>
          </cell>
          <cell r="B783" t="str">
            <v>Santa Fe Snyder (Acquired by Devon Energy Corporation)</v>
          </cell>
          <cell r="C783" t="str">
            <v>Corporates</v>
          </cell>
          <cell r="D783" t="str">
            <v>UNITED STATES</v>
          </cell>
          <cell r="E783" t="str">
            <v>Y</v>
          </cell>
          <cell r="F783" t="str">
            <v>Affirmed</v>
          </cell>
          <cell r="G783">
            <v>37677</v>
          </cell>
          <cell r="H783" t="str">
            <v>BBB-</v>
          </cell>
          <cell r="I783" t="str">
            <v>Rating Outlook Stable</v>
          </cell>
        </row>
        <row r="784">
          <cell r="A784">
            <v>80090284</v>
          </cell>
          <cell r="B784" t="str">
            <v>Omnicom Capital Inc.</v>
          </cell>
          <cell r="C784" t="str">
            <v>Diversified Services</v>
          </cell>
          <cell r="D784" t="str">
            <v>UNITED STATES</v>
          </cell>
          <cell r="E784" t="str">
            <v>Y</v>
          </cell>
          <cell r="F784" t="str">
            <v>Downgrade</v>
          </cell>
          <cell r="G784">
            <v>37701</v>
          </cell>
          <cell r="H784" t="str">
            <v>A-</v>
          </cell>
          <cell r="I784" t="str">
            <v>Rating Outlook Stable</v>
          </cell>
        </row>
        <row r="785">
          <cell r="A785">
            <v>80090285</v>
          </cell>
          <cell r="B785" t="str">
            <v>La Quinta Corp.</v>
          </cell>
          <cell r="C785" t="str">
            <v>Lodging</v>
          </cell>
          <cell r="D785" t="str">
            <v>UNITED STATES</v>
          </cell>
          <cell r="E785" t="str">
            <v>Y</v>
          </cell>
          <cell r="F785" t="str">
            <v>Affirmed</v>
          </cell>
          <cell r="G785">
            <v>38183</v>
          </cell>
          <cell r="H785" t="str">
            <v>BB-</v>
          </cell>
          <cell r="I785" t="str">
            <v>Rating Outlook Stable</v>
          </cell>
        </row>
        <row r="786">
          <cell r="A786">
            <v>80090286</v>
          </cell>
          <cell r="B786" t="str">
            <v>Del Monte Foods Co.</v>
          </cell>
          <cell r="C786" t="str">
            <v>Bank Loans</v>
          </cell>
          <cell r="D786" t="str">
            <v>UNITED STATES</v>
          </cell>
          <cell r="E786" t="str">
            <v>Y</v>
          </cell>
          <cell r="F786" t="str">
            <v>Affirmed</v>
          </cell>
          <cell r="G786">
            <v>37802</v>
          </cell>
          <cell r="H786" t="str">
            <v>B</v>
          </cell>
          <cell r="I786" t="str">
            <v>Rating Outlook Stable</v>
          </cell>
        </row>
        <row r="787">
          <cell r="A787">
            <v>80090288</v>
          </cell>
          <cell r="B787" t="str">
            <v>Cabot Industrial Properties, L.P.</v>
          </cell>
          <cell r="C787" t="str">
            <v>Real Estate Investment Trusts</v>
          </cell>
          <cell r="D787" t="str">
            <v>UNITED STATES</v>
          </cell>
          <cell r="E787" t="str">
            <v>N</v>
          </cell>
          <cell r="F787" t="str">
            <v>Withdrawn</v>
          </cell>
          <cell r="G787">
            <v>37839</v>
          </cell>
          <cell r="H787" t="str">
            <v>NR</v>
          </cell>
        </row>
        <row r="788">
          <cell r="A788">
            <v>80090289</v>
          </cell>
          <cell r="B788" t="str">
            <v>Daiwa Securities SMBC Co. Ltd</v>
          </cell>
          <cell r="C788" t="str">
            <v>Banks</v>
          </cell>
          <cell r="D788" t="str">
            <v>JAPAN</v>
          </cell>
          <cell r="E788" t="str">
            <v>Y</v>
          </cell>
          <cell r="F788" t="str">
            <v>Affirmed</v>
          </cell>
          <cell r="G788">
            <v>38120</v>
          </cell>
          <cell r="H788" t="str">
            <v>BBB+</v>
          </cell>
          <cell r="I788" t="str">
            <v>Rating Outlook Stable</v>
          </cell>
        </row>
        <row r="789">
          <cell r="A789">
            <v>80090290</v>
          </cell>
          <cell r="B789" t="str">
            <v>Mainstream PCS Holdings, LLC</v>
          </cell>
          <cell r="C789" t="str">
            <v>Telecommunications</v>
          </cell>
          <cell r="D789" t="str">
            <v>UNITED STATES</v>
          </cell>
          <cell r="E789" t="str">
            <v>N</v>
          </cell>
          <cell r="F789" t="str">
            <v>Withdrawn</v>
          </cell>
          <cell r="G789">
            <v>36832</v>
          </cell>
          <cell r="H789" t="str">
            <v>NR</v>
          </cell>
        </row>
        <row r="790">
          <cell r="A790">
            <v>80090292</v>
          </cell>
          <cell r="B790" t="str">
            <v>AGL Capital Corp.</v>
          </cell>
          <cell r="C790" t="str">
            <v>Corporates</v>
          </cell>
          <cell r="D790" t="str">
            <v>UNITED STATES</v>
          </cell>
          <cell r="E790" t="str">
            <v>Y</v>
          </cell>
          <cell r="F790" t="str">
            <v>Rating Watch On</v>
          </cell>
          <cell r="G790">
            <v>38183</v>
          </cell>
          <cell r="H790" t="str">
            <v>A-</v>
          </cell>
          <cell r="I790" t="str">
            <v>Rating Watch Negative</v>
          </cell>
        </row>
        <row r="791">
          <cell r="A791">
            <v>80090294</v>
          </cell>
          <cell r="B791" t="str">
            <v>ArvinMeritor Inc.</v>
          </cell>
          <cell r="C791" t="str">
            <v>Auto Suppliers</v>
          </cell>
          <cell r="D791" t="str">
            <v>UNITED STATES</v>
          </cell>
          <cell r="E791" t="str">
            <v>Y</v>
          </cell>
          <cell r="F791" t="str">
            <v>Affirmed</v>
          </cell>
          <cell r="G791">
            <v>37978</v>
          </cell>
          <cell r="H791" t="str">
            <v>BB+</v>
          </cell>
          <cell r="I791" t="str">
            <v>Rating Outlook Stable</v>
          </cell>
        </row>
        <row r="792">
          <cell r="A792">
            <v>80090295</v>
          </cell>
          <cell r="B792" t="str">
            <v>NNK Kazakhoil</v>
          </cell>
          <cell r="C792" t="str">
            <v>Energy (Oil &amp; Gas)</v>
          </cell>
          <cell r="D792" t="str">
            <v>KAZAKHSTAN</v>
          </cell>
          <cell r="E792" t="str">
            <v>N</v>
          </cell>
          <cell r="F792" t="str">
            <v>Withdrawn</v>
          </cell>
          <cell r="G792">
            <v>37491</v>
          </cell>
          <cell r="H792" t="str">
            <v>NR</v>
          </cell>
        </row>
        <row r="793">
          <cell r="A793">
            <v>80090296</v>
          </cell>
          <cell r="B793" t="str">
            <v>Asia Pulp &amp; Paper</v>
          </cell>
          <cell r="C793" t="str">
            <v>Corporates</v>
          </cell>
          <cell r="D793" t="str">
            <v>INDONESIA</v>
          </cell>
          <cell r="E793" t="str">
            <v>N</v>
          </cell>
          <cell r="F793" t="str">
            <v>Withdrawn</v>
          </cell>
          <cell r="G793">
            <v>37425</v>
          </cell>
          <cell r="H793" t="str">
            <v>NR</v>
          </cell>
          <cell r="I793" t="str">
            <v>Rating Watch Off</v>
          </cell>
        </row>
        <row r="794">
          <cell r="A794">
            <v>80090298</v>
          </cell>
          <cell r="B794" t="str">
            <v>PEMEX Master Trust</v>
          </cell>
          <cell r="C794" t="str">
            <v>Energy (Oil &amp; Gas)</v>
          </cell>
          <cell r="D794" t="str">
            <v>UNITED STATES</v>
          </cell>
          <cell r="E794" t="str">
            <v>Y</v>
          </cell>
          <cell r="F794" t="str">
            <v>Upgrade</v>
          </cell>
          <cell r="G794">
            <v>37271</v>
          </cell>
          <cell r="H794" t="str">
            <v>BBB-</v>
          </cell>
          <cell r="I794" t="str">
            <v>Rating Outlook Stable</v>
          </cell>
        </row>
        <row r="795">
          <cell r="A795">
            <v>80090300</v>
          </cell>
          <cell r="B795" t="str">
            <v>Sovran Acquisition Ltd. Partnership</v>
          </cell>
          <cell r="C795" t="str">
            <v>Banks</v>
          </cell>
          <cell r="D795" t="str">
            <v>UNITED STATES</v>
          </cell>
          <cell r="E795" t="str">
            <v>Y</v>
          </cell>
          <cell r="F795" t="str">
            <v>Affirmed</v>
          </cell>
          <cell r="G795">
            <v>37445</v>
          </cell>
          <cell r="H795" t="str">
            <v>BBB-</v>
          </cell>
          <cell r="I795" t="str">
            <v>Rating Outlook Stable</v>
          </cell>
        </row>
        <row r="796">
          <cell r="A796">
            <v>80090301</v>
          </cell>
          <cell r="B796" t="str">
            <v>Allegiance Telecom, Inc.</v>
          </cell>
          <cell r="C796" t="str">
            <v>Telecommunications</v>
          </cell>
          <cell r="D796" t="str">
            <v>UNITED STATES</v>
          </cell>
          <cell r="E796" t="str">
            <v>N</v>
          </cell>
          <cell r="F796" t="str">
            <v>Withdrawn</v>
          </cell>
          <cell r="G796">
            <v>37839</v>
          </cell>
          <cell r="H796" t="str">
            <v>NR</v>
          </cell>
        </row>
        <row r="797">
          <cell r="A797">
            <v>80090302</v>
          </cell>
          <cell r="B797" t="str">
            <v>National Consumer Cooperative Bank</v>
          </cell>
          <cell r="C797" t="str">
            <v>Banks</v>
          </cell>
          <cell r="D797" t="str">
            <v>UNITED STATES</v>
          </cell>
          <cell r="E797" t="str">
            <v>Y</v>
          </cell>
          <cell r="F797" t="str">
            <v>Affirmed</v>
          </cell>
          <cell r="G797">
            <v>37938</v>
          </cell>
          <cell r="H797" t="str">
            <v>A-</v>
          </cell>
          <cell r="I797" t="str">
            <v>Rating Outlook Stable</v>
          </cell>
        </row>
        <row r="798">
          <cell r="A798">
            <v>80090303</v>
          </cell>
          <cell r="B798" t="str">
            <v>Banco Caracas</v>
          </cell>
          <cell r="C798" t="str">
            <v>Banks</v>
          </cell>
          <cell r="D798" t="str">
            <v>VENEZUELA</v>
          </cell>
          <cell r="E798" t="str">
            <v>N</v>
          </cell>
          <cell r="F798" t="str">
            <v>Withdrawn</v>
          </cell>
          <cell r="G798">
            <v>37438</v>
          </cell>
          <cell r="H798" t="str">
            <v>NR</v>
          </cell>
          <cell r="I798" t="str">
            <v>Rating Outlook Negative</v>
          </cell>
        </row>
        <row r="799">
          <cell r="A799">
            <v>80090305</v>
          </cell>
          <cell r="B799" t="str">
            <v>Cemex Espana SA</v>
          </cell>
          <cell r="C799" t="str">
            <v>Corporates</v>
          </cell>
          <cell r="D799" t="str">
            <v>UNITED STATES</v>
          </cell>
          <cell r="E799" t="str">
            <v>Y</v>
          </cell>
          <cell r="F799" t="str">
            <v>Rating Watch On</v>
          </cell>
          <cell r="G799">
            <v>38257</v>
          </cell>
          <cell r="H799" t="str">
            <v>BBB</v>
          </cell>
          <cell r="I799" t="str">
            <v>Rating Watch Negative</v>
          </cell>
        </row>
        <row r="800">
          <cell r="A800">
            <v>80090306</v>
          </cell>
          <cell r="B800" t="str">
            <v>Chevy Chase Bank, F.S.B.</v>
          </cell>
          <cell r="C800" t="str">
            <v>Banks</v>
          </cell>
          <cell r="D800" t="str">
            <v>UNITED STATES</v>
          </cell>
          <cell r="E800" t="str">
            <v>Y</v>
          </cell>
          <cell r="F800" t="str">
            <v>New Rating</v>
          </cell>
          <cell r="G800">
            <v>36832</v>
          </cell>
          <cell r="H800" t="str">
            <v>BBB-</v>
          </cell>
          <cell r="I800" t="str">
            <v>Rating Outlook Stable</v>
          </cell>
        </row>
        <row r="801">
          <cell r="A801">
            <v>80090307</v>
          </cell>
          <cell r="B801" t="str">
            <v>Dow Jones &amp; Co., Inc.</v>
          </cell>
          <cell r="C801" t="str">
            <v>Media &amp; Entertainment</v>
          </cell>
          <cell r="D801" t="str">
            <v>UNITED STATES</v>
          </cell>
          <cell r="E801" t="str">
            <v>Y</v>
          </cell>
          <cell r="F801" t="str">
            <v>Affirmed</v>
          </cell>
          <cell r="G801">
            <v>37728</v>
          </cell>
          <cell r="H801" t="str">
            <v>A+</v>
          </cell>
          <cell r="I801" t="str">
            <v>Rating Outlook Stable</v>
          </cell>
        </row>
        <row r="802">
          <cell r="A802">
            <v>80090310</v>
          </cell>
          <cell r="B802" t="str">
            <v>AEA International Holdings</v>
          </cell>
          <cell r="C802" t="str">
            <v>Corporates</v>
          </cell>
          <cell r="D802" t="str">
            <v>SINGAPORE</v>
          </cell>
          <cell r="E802" t="str">
            <v>N</v>
          </cell>
          <cell r="F802" t="str">
            <v>New Rating</v>
          </cell>
          <cell r="G802">
            <v>36843</v>
          </cell>
          <cell r="H802" t="str">
            <v>BBB-</v>
          </cell>
          <cell r="I802" t="str">
            <v>Rating Outlook Stable</v>
          </cell>
        </row>
        <row r="803">
          <cell r="A803">
            <v>80090311</v>
          </cell>
          <cell r="B803" t="str">
            <v>Cingular Wireless LLC</v>
          </cell>
          <cell r="C803" t="str">
            <v>Telecommunications</v>
          </cell>
          <cell r="D803" t="str">
            <v>UNITED STATES</v>
          </cell>
          <cell r="E803" t="str">
            <v>Y</v>
          </cell>
          <cell r="F803" t="str">
            <v>Rating Watch On</v>
          </cell>
          <cell r="G803">
            <v>38034</v>
          </cell>
          <cell r="H803" t="str">
            <v>A-</v>
          </cell>
          <cell r="I803" t="str">
            <v>Rating Watch Negative</v>
          </cell>
        </row>
        <row r="804">
          <cell r="A804">
            <v>80090312</v>
          </cell>
          <cell r="B804" t="str">
            <v>Aetna Inc.</v>
          </cell>
          <cell r="C804" t="str">
            <v>Insurance</v>
          </cell>
          <cell r="D804" t="str">
            <v>UNITED STATES</v>
          </cell>
          <cell r="E804" t="str">
            <v>Y</v>
          </cell>
          <cell r="F804" t="str">
            <v>Affirmed</v>
          </cell>
          <cell r="G804">
            <v>38040</v>
          </cell>
          <cell r="H804" t="str">
            <v>BBB+</v>
          </cell>
          <cell r="I804" t="str">
            <v>Rating Outlook Stable</v>
          </cell>
        </row>
        <row r="805">
          <cell r="A805">
            <v>80090314</v>
          </cell>
          <cell r="B805" t="str">
            <v>NL Industries (Valhi, Inc. Unit)</v>
          </cell>
          <cell r="C805" t="str">
            <v>Chemicals</v>
          </cell>
          <cell r="D805" t="str">
            <v>UNITED STATES</v>
          </cell>
          <cell r="E805" t="str">
            <v>N</v>
          </cell>
          <cell r="F805" t="str">
            <v>Withdrawn</v>
          </cell>
          <cell r="G805">
            <v>37775</v>
          </cell>
          <cell r="H805" t="str">
            <v>NR</v>
          </cell>
        </row>
        <row r="806">
          <cell r="A806">
            <v>80090316</v>
          </cell>
          <cell r="B806" t="str">
            <v>Ripasa S.A. Celulose e Papel</v>
          </cell>
          <cell r="C806" t="str">
            <v>Paper &amp; Forest Products</v>
          </cell>
          <cell r="D806" t="str">
            <v>BRAZIL</v>
          </cell>
          <cell r="E806" t="str">
            <v>Y</v>
          </cell>
          <cell r="F806" t="str">
            <v>Upgrade</v>
          </cell>
          <cell r="G806">
            <v>38258</v>
          </cell>
          <cell r="H806" t="str">
            <v>BB-</v>
          </cell>
          <cell r="I806" t="str">
            <v>Rating Outlook Stable</v>
          </cell>
        </row>
        <row r="807">
          <cell r="A807">
            <v>80090319</v>
          </cell>
          <cell r="B807" t="str">
            <v>Peoples Heritage Bank, NA</v>
          </cell>
          <cell r="C807" t="str">
            <v>Banks</v>
          </cell>
          <cell r="D807" t="str">
            <v>UNITED STATES</v>
          </cell>
          <cell r="E807" t="str">
            <v>N</v>
          </cell>
          <cell r="F807" t="str">
            <v>Affirmed</v>
          </cell>
          <cell r="G807">
            <v>37061</v>
          </cell>
          <cell r="H807" t="str">
            <v>A-</v>
          </cell>
          <cell r="I807" t="str">
            <v>Rating Outlook Stable</v>
          </cell>
        </row>
        <row r="808">
          <cell r="A808">
            <v>80090320</v>
          </cell>
          <cell r="B808" t="str">
            <v>Allfirst Financial Inc.</v>
          </cell>
          <cell r="C808" t="str">
            <v>Banks</v>
          </cell>
          <cell r="D808" t="str">
            <v>UNITED STATES</v>
          </cell>
          <cell r="E808" t="str">
            <v>N</v>
          </cell>
          <cell r="F808" t="str">
            <v>Withdrawn</v>
          </cell>
          <cell r="G808">
            <v>37712</v>
          </cell>
          <cell r="H808" t="str">
            <v>NR</v>
          </cell>
        </row>
        <row r="809">
          <cell r="A809">
            <v>80090321</v>
          </cell>
          <cell r="B809" t="str">
            <v>Amarillo National Bancorp Inc.</v>
          </cell>
          <cell r="C809" t="str">
            <v>Banks</v>
          </cell>
          <cell r="D809" t="str">
            <v>UNITED STATES</v>
          </cell>
          <cell r="E809" t="str">
            <v>N</v>
          </cell>
          <cell r="F809" t="str">
            <v>Withdrawn</v>
          </cell>
          <cell r="G809">
            <v>36943</v>
          </cell>
          <cell r="H809" t="str">
            <v>NR</v>
          </cell>
          <cell r="I809" t="str">
            <v>Rating Outlook Stable</v>
          </cell>
        </row>
        <row r="810">
          <cell r="A810">
            <v>80090322</v>
          </cell>
          <cell r="B810" t="str">
            <v>AmSouth Bancorporation</v>
          </cell>
          <cell r="C810" t="str">
            <v>Banks</v>
          </cell>
          <cell r="D810" t="str">
            <v>UNITED STATES</v>
          </cell>
          <cell r="E810" t="str">
            <v>Y</v>
          </cell>
          <cell r="F810" t="str">
            <v>Affirmed</v>
          </cell>
          <cell r="G810">
            <v>37874</v>
          </cell>
          <cell r="H810" t="str">
            <v>A-</v>
          </cell>
          <cell r="I810" t="str">
            <v>Rating Outlook Stable</v>
          </cell>
        </row>
        <row r="811">
          <cell r="A811">
            <v>80090324</v>
          </cell>
          <cell r="B811" t="str">
            <v>BancFirst Corporation</v>
          </cell>
          <cell r="C811" t="str">
            <v>Banks</v>
          </cell>
          <cell r="D811" t="str">
            <v>UNITED STATES</v>
          </cell>
          <cell r="E811" t="str">
            <v>N</v>
          </cell>
          <cell r="F811" t="str">
            <v>Withdrawn</v>
          </cell>
          <cell r="G811">
            <v>37321</v>
          </cell>
          <cell r="H811" t="str">
            <v>NR</v>
          </cell>
          <cell r="I811" t="str">
            <v>Rating Outlook Stable</v>
          </cell>
        </row>
        <row r="812">
          <cell r="A812">
            <v>80090326</v>
          </cell>
          <cell r="B812" t="str">
            <v>Bancwest Corporation</v>
          </cell>
          <cell r="C812" t="str">
            <v>Banks</v>
          </cell>
          <cell r="D812" t="str">
            <v>UNITED STATES</v>
          </cell>
          <cell r="E812" t="str">
            <v>Y</v>
          </cell>
          <cell r="F812" t="str">
            <v>Affirmed</v>
          </cell>
          <cell r="G812">
            <v>38062</v>
          </cell>
          <cell r="H812" t="str">
            <v>AA-</v>
          </cell>
          <cell r="I812" t="str">
            <v>Rating Outlook Stable</v>
          </cell>
        </row>
        <row r="813">
          <cell r="A813">
            <v>80090327</v>
          </cell>
          <cell r="B813" t="str">
            <v>Harris Bankcorp, Inc.</v>
          </cell>
          <cell r="C813" t="str">
            <v>Banks</v>
          </cell>
          <cell r="D813" t="str">
            <v>UNITED STATES</v>
          </cell>
          <cell r="E813" t="str">
            <v>Y</v>
          </cell>
          <cell r="F813" t="str">
            <v>New Rating</v>
          </cell>
          <cell r="G813">
            <v>36861</v>
          </cell>
          <cell r="H813" t="str">
            <v>AA-</v>
          </cell>
          <cell r="I813" t="str">
            <v>Rating Outlook Stable</v>
          </cell>
        </row>
        <row r="814">
          <cell r="A814">
            <v>80090328</v>
          </cell>
          <cell r="B814" t="str">
            <v>Synovus Financial Corp.</v>
          </cell>
          <cell r="C814" t="str">
            <v>Banks</v>
          </cell>
          <cell r="D814" t="str">
            <v>UNITED STATES</v>
          </cell>
          <cell r="E814" t="str">
            <v>Y</v>
          </cell>
          <cell r="F814" t="str">
            <v>Revision Rating</v>
          </cell>
          <cell r="G814">
            <v>36861</v>
          </cell>
          <cell r="H814" t="str">
            <v>A</v>
          </cell>
          <cell r="I814" t="str">
            <v>Rating Outlook Stable</v>
          </cell>
        </row>
        <row r="815">
          <cell r="A815">
            <v>80090331</v>
          </cell>
          <cell r="B815" t="str">
            <v>Riggs National Corp.</v>
          </cell>
          <cell r="C815" t="str">
            <v>Banks</v>
          </cell>
          <cell r="D815" t="str">
            <v>UNITED STATES</v>
          </cell>
          <cell r="E815" t="str">
            <v>Y</v>
          </cell>
          <cell r="F815" t="str">
            <v>Rating Watch On</v>
          </cell>
          <cell r="G815">
            <v>38184</v>
          </cell>
          <cell r="H815" t="str">
            <v>BB-</v>
          </cell>
          <cell r="I815" t="str">
            <v>Rating Watch Positive</v>
          </cell>
        </row>
        <row r="816">
          <cell r="A816">
            <v>80090333</v>
          </cell>
          <cell r="B816" t="str">
            <v>BB&amp;T Corporation</v>
          </cell>
          <cell r="C816" t="str">
            <v>Banks</v>
          </cell>
          <cell r="D816" t="str">
            <v>UNITED STATES</v>
          </cell>
          <cell r="E816" t="str">
            <v>Y</v>
          </cell>
          <cell r="F816" t="str">
            <v>Affirmed</v>
          </cell>
          <cell r="G816">
            <v>37650</v>
          </cell>
          <cell r="H816" t="str">
            <v>A+</v>
          </cell>
          <cell r="I816" t="str">
            <v>Rating Outlook Positive</v>
          </cell>
        </row>
        <row r="817">
          <cell r="A817">
            <v>80090335</v>
          </cell>
          <cell r="B817" t="str">
            <v>BOK Financial Corp.</v>
          </cell>
          <cell r="C817" t="str">
            <v>Banks</v>
          </cell>
          <cell r="D817" t="str">
            <v>UNITED STATES</v>
          </cell>
          <cell r="E817" t="str">
            <v>Y</v>
          </cell>
          <cell r="F817" t="str">
            <v>New Rating</v>
          </cell>
          <cell r="G817">
            <v>36861</v>
          </cell>
          <cell r="H817" t="str">
            <v>A-</v>
          </cell>
          <cell r="I817" t="str">
            <v>Rating Outlook Stable</v>
          </cell>
        </row>
        <row r="818">
          <cell r="A818">
            <v>80090336</v>
          </cell>
          <cell r="B818" t="str">
            <v>BSB Bancorp, Inc.</v>
          </cell>
          <cell r="C818" t="str">
            <v>Banks</v>
          </cell>
          <cell r="D818" t="str">
            <v>UNITED STATES</v>
          </cell>
          <cell r="E818" t="str">
            <v>Y</v>
          </cell>
          <cell r="F818" t="str">
            <v>Withdrawn</v>
          </cell>
          <cell r="G818">
            <v>38183</v>
          </cell>
          <cell r="H818" t="str">
            <v>NR</v>
          </cell>
        </row>
        <row r="819">
          <cell r="A819">
            <v>80090337</v>
          </cell>
          <cell r="B819" t="str">
            <v>RBC Centura Banks, Inc.</v>
          </cell>
          <cell r="C819" t="str">
            <v>Banks</v>
          </cell>
          <cell r="D819" t="str">
            <v>UNITED STATES</v>
          </cell>
          <cell r="E819" t="str">
            <v>Y</v>
          </cell>
          <cell r="F819" t="str">
            <v>Rating Watch On</v>
          </cell>
          <cell r="G819">
            <v>38244</v>
          </cell>
          <cell r="H819" t="str">
            <v>AA-</v>
          </cell>
          <cell r="I819" t="str">
            <v>Rating Watch Negative</v>
          </cell>
        </row>
        <row r="820">
          <cell r="A820">
            <v>80090338</v>
          </cell>
          <cell r="B820" t="str">
            <v>S&amp;T Bancorp Inc.</v>
          </cell>
          <cell r="C820" t="str">
            <v>Banks</v>
          </cell>
          <cell r="D820" t="str">
            <v>UNITED STATES</v>
          </cell>
          <cell r="E820" t="str">
            <v>N</v>
          </cell>
          <cell r="F820" t="str">
            <v>Withdrawn</v>
          </cell>
          <cell r="G820">
            <v>36986</v>
          </cell>
          <cell r="H820" t="str">
            <v>NR</v>
          </cell>
        </row>
        <row r="821">
          <cell r="A821">
            <v>80090339</v>
          </cell>
          <cell r="B821" t="str">
            <v>TCF Financial Corporation</v>
          </cell>
          <cell r="C821" t="str">
            <v>Banks</v>
          </cell>
          <cell r="D821" t="str">
            <v>UNITED STATES</v>
          </cell>
          <cell r="E821" t="str">
            <v>Y</v>
          </cell>
          <cell r="F821" t="str">
            <v>Affirmed</v>
          </cell>
          <cell r="G821">
            <v>37637</v>
          </cell>
          <cell r="H821" t="str">
            <v>A-</v>
          </cell>
          <cell r="I821" t="str">
            <v>Rating Outlook Stable</v>
          </cell>
        </row>
        <row r="822">
          <cell r="A822">
            <v>80090341</v>
          </cell>
          <cell r="B822" t="str">
            <v>Charter One Financial, Inc.</v>
          </cell>
          <cell r="C822" t="str">
            <v>Banks</v>
          </cell>
          <cell r="D822" t="str">
            <v>UNITED STATES</v>
          </cell>
          <cell r="E822" t="str">
            <v>Y</v>
          </cell>
          <cell r="F822" t="str">
            <v>Rating Watch On</v>
          </cell>
          <cell r="G822">
            <v>38112</v>
          </cell>
          <cell r="H822" t="str">
            <v>A-</v>
          </cell>
          <cell r="I822" t="str">
            <v>Rating Watch Positive</v>
          </cell>
        </row>
        <row r="823">
          <cell r="A823">
            <v>80090342</v>
          </cell>
          <cell r="B823" t="str">
            <v>Charter One Commercial</v>
          </cell>
          <cell r="C823" t="str">
            <v>Banks</v>
          </cell>
          <cell r="D823" t="str">
            <v>UNITED STATES</v>
          </cell>
          <cell r="E823" t="str">
            <v>N</v>
          </cell>
          <cell r="F823" t="str">
            <v>Withdrawn</v>
          </cell>
          <cell r="G823">
            <v>37817</v>
          </cell>
          <cell r="H823" t="str">
            <v>NR</v>
          </cell>
        </row>
        <row r="824">
          <cell r="A824">
            <v>80090343</v>
          </cell>
          <cell r="B824" t="str">
            <v>TCF National Bank (MN)</v>
          </cell>
          <cell r="C824" t="str">
            <v>Banks</v>
          </cell>
          <cell r="D824" t="str">
            <v>UNITED STATES</v>
          </cell>
          <cell r="E824" t="str">
            <v>Y</v>
          </cell>
          <cell r="F824" t="str">
            <v>Affirmed</v>
          </cell>
          <cell r="G824">
            <v>37637</v>
          </cell>
          <cell r="H824" t="str">
            <v>A-</v>
          </cell>
          <cell r="I824" t="str">
            <v>Rating Outlook Stable</v>
          </cell>
        </row>
        <row r="825">
          <cell r="A825">
            <v>80090344</v>
          </cell>
          <cell r="B825" t="str">
            <v>TCF National Bank (CO)</v>
          </cell>
          <cell r="C825" t="str">
            <v>Banks</v>
          </cell>
          <cell r="D825" t="str">
            <v>UNITED STATES</v>
          </cell>
          <cell r="E825" t="str">
            <v>N</v>
          </cell>
          <cell r="F825" t="str">
            <v>Withdrawn</v>
          </cell>
          <cell r="G825">
            <v>37637</v>
          </cell>
          <cell r="H825" t="str">
            <v>NR</v>
          </cell>
        </row>
        <row r="826">
          <cell r="A826">
            <v>80090345</v>
          </cell>
          <cell r="B826" t="str">
            <v>Three Rivers Bancorp, Inc.</v>
          </cell>
          <cell r="C826" t="str">
            <v>Banks</v>
          </cell>
          <cell r="D826" t="str">
            <v>UNITED STATES</v>
          </cell>
          <cell r="E826" t="str">
            <v>N</v>
          </cell>
          <cell r="F826" t="str">
            <v>Upgrade</v>
          </cell>
          <cell r="G826">
            <v>37531</v>
          </cell>
          <cell r="H826" t="str">
            <v>BBB+</v>
          </cell>
          <cell r="I826" t="str">
            <v>Rating Outlook Stable</v>
          </cell>
        </row>
        <row r="827">
          <cell r="A827">
            <v>80090346</v>
          </cell>
          <cell r="B827" t="str">
            <v>Trustmark Corporation</v>
          </cell>
          <cell r="C827" t="str">
            <v>Banks</v>
          </cell>
          <cell r="D827" t="str">
            <v>UNITED STATES</v>
          </cell>
          <cell r="E827" t="str">
            <v>Y</v>
          </cell>
          <cell r="F827" t="str">
            <v>Revision Rating</v>
          </cell>
          <cell r="G827">
            <v>36861</v>
          </cell>
          <cell r="H827" t="str">
            <v>A-</v>
          </cell>
          <cell r="I827" t="str">
            <v>Rating Outlook Stable</v>
          </cell>
        </row>
        <row r="828">
          <cell r="A828">
            <v>80090347</v>
          </cell>
          <cell r="B828" t="str">
            <v>Regions Financial Corp.</v>
          </cell>
          <cell r="C828" t="str">
            <v>Banks</v>
          </cell>
          <cell r="D828" t="str">
            <v>UNITED STATES</v>
          </cell>
          <cell r="E828" t="str">
            <v>Y</v>
          </cell>
          <cell r="F828" t="str">
            <v>Affirmed</v>
          </cell>
          <cell r="G828">
            <v>38169</v>
          </cell>
          <cell r="H828" t="str">
            <v>A+</v>
          </cell>
          <cell r="I828" t="str">
            <v>Rating Outlook Stable</v>
          </cell>
        </row>
        <row r="829">
          <cell r="A829">
            <v>80090348</v>
          </cell>
          <cell r="B829" t="str">
            <v>Southwest Bancorporation of Texas, Inc.</v>
          </cell>
          <cell r="C829" t="str">
            <v>Banks</v>
          </cell>
          <cell r="D829" t="str">
            <v>UNITED STATES</v>
          </cell>
          <cell r="E829" t="str">
            <v>Y</v>
          </cell>
          <cell r="F829" t="str">
            <v>Affirmed</v>
          </cell>
          <cell r="G829">
            <v>38127</v>
          </cell>
          <cell r="H829" t="str">
            <v>BBB</v>
          </cell>
          <cell r="I829" t="str">
            <v>Rating Outlook Stable</v>
          </cell>
        </row>
        <row r="830">
          <cell r="A830">
            <v>80090349</v>
          </cell>
          <cell r="B830" t="str">
            <v>SouthTrust Corporation</v>
          </cell>
          <cell r="C830" t="str">
            <v>Banks</v>
          </cell>
          <cell r="D830" t="str">
            <v>UNITED STATES</v>
          </cell>
          <cell r="E830" t="str">
            <v>Y</v>
          </cell>
          <cell r="F830" t="str">
            <v>Rating Watch On</v>
          </cell>
          <cell r="G830">
            <v>38159</v>
          </cell>
          <cell r="H830" t="str">
            <v>A</v>
          </cell>
          <cell r="I830" t="str">
            <v>Rating Watch Positive</v>
          </cell>
        </row>
        <row r="831">
          <cell r="A831">
            <v>80090350</v>
          </cell>
          <cell r="B831" t="str">
            <v>First Commercial Bank, N.A.</v>
          </cell>
          <cell r="C831" t="str">
            <v>Banks</v>
          </cell>
          <cell r="D831" t="str">
            <v>UNITED STATES</v>
          </cell>
          <cell r="E831" t="str">
            <v>N</v>
          </cell>
          <cell r="F831" t="str">
            <v>Withdrawn</v>
          </cell>
          <cell r="G831">
            <v>36862</v>
          </cell>
          <cell r="H831" t="str">
            <v>NR</v>
          </cell>
        </row>
        <row r="832">
          <cell r="A832">
            <v>80090352</v>
          </cell>
          <cell r="B832" t="str">
            <v>Golden West Financial Corporation</v>
          </cell>
          <cell r="C832" t="str">
            <v>Banks</v>
          </cell>
          <cell r="D832" t="str">
            <v>UNITED STATES</v>
          </cell>
          <cell r="E832" t="str">
            <v>N</v>
          </cell>
          <cell r="F832" t="str">
            <v>Withdrawn</v>
          </cell>
          <cell r="G832">
            <v>37340</v>
          </cell>
          <cell r="H832" t="str">
            <v>NR</v>
          </cell>
        </row>
        <row r="833">
          <cell r="A833">
            <v>80090353</v>
          </cell>
          <cell r="B833" t="str">
            <v>Bay Area Bank</v>
          </cell>
          <cell r="C833" t="str">
            <v>Banks</v>
          </cell>
          <cell r="D833" t="str">
            <v>UNITED STATES</v>
          </cell>
          <cell r="E833" t="str">
            <v>Y</v>
          </cell>
          <cell r="F833" t="str">
            <v>Affirmed</v>
          </cell>
          <cell r="G833">
            <v>37637</v>
          </cell>
          <cell r="H833" t="str">
            <v>BBB-</v>
          </cell>
          <cell r="I833" t="str">
            <v>Rating Outlook Stable</v>
          </cell>
        </row>
        <row r="834">
          <cell r="A834">
            <v>80090354</v>
          </cell>
          <cell r="B834" t="str">
            <v>Fulton Financial Corporation</v>
          </cell>
          <cell r="C834" t="str">
            <v>Banks</v>
          </cell>
          <cell r="D834" t="str">
            <v>UNITED STATES</v>
          </cell>
          <cell r="E834" t="str">
            <v>Y</v>
          </cell>
          <cell r="F834" t="str">
            <v>New Rating</v>
          </cell>
          <cell r="G834">
            <v>37420</v>
          </cell>
          <cell r="H834" t="str">
            <v>A</v>
          </cell>
          <cell r="I834" t="str">
            <v>Rating Outlook Stable</v>
          </cell>
        </row>
        <row r="835">
          <cell r="A835">
            <v>80090355</v>
          </cell>
          <cell r="B835" t="str">
            <v>FirstMerit Corporation</v>
          </cell>
          <cell r="C835" t="str">
            <v>Banks</v>
          </cell>
          <cell r="D835" t="str">
            <v>UNITED STATES</v>
          </cell>
          <cell r="E835" t="str">
            <v>Y</v>
          </cell>
          <cell r="F835" t="str">
            <v>Affirmed</v>
          </cell>
          <cell r="G835">
            <v>37648</v>
          </cell>
          <cell r="H835" t="str">
            <v>A-</v>
          </cell>
          <cell r="I835" t="str">
            <v>Rating Outlook Stable</v>
          </cell>
        </row>
        <row r="836">
          <cell r="A836">
            <v>80090356</v>
          </cell>
          <cell r="B836" t="str">
            <v>Dime Bancorp, Inc.</v>
          </cell>
          <cell r="C836" t="str">
            <v>Banks</v>
          </cell>
          <cell r="D836" t="str">
            <v>UNITED STATES</v>
          </cell>
          <cell r="E836" t="str">
            <v>N</v>
          </cell>
          <cell r="F836" t="str">
            <v>Withdrawn</v>
          </cell>
          <cell r="G836">
            <v>37817</v>
          </cell>
          <cell r="H836" t="str">
            <v>NR</v>
          </cell>
        </row>
        <row r="837">
          <cell r="A837">
            <v>80090357</v>
          </cell>
          <cell r="B837" t="str">
            <v>Citizens Banking Corp.</v>
          </cell>
          <cell r="C837" t="str">
            <v>Banks</v>
          </cell>
          <cell r="D837" t="str">
            <v>UNITED STATES</v>
          </cell>
          <cell r="E837" t="str">
            <v>Y</v>
          </cell>
          <cell r="F837" t="str">
            <v>Affirmed</v>
          </cell>
          <cell r="G837">
            <v>38082</v>
          </cell>
          <cell r="H837" t="str">
            <v>BBB</v>
          </cell>
          <cell r="I837" t="str">
            <v>Rating Outlook Stable</v>
          </cell>
        </row>
        <row r="838">
          <cell r="A838">
            <v>80090358</v>
          </cell>
          <cell r="B838" t="str">
            <v>City National Corporation</v>
          </cell>
          <cell r="C838" t="str">
            <v>Banks</v>
          </cell>
          <cell r="D838" t="str">
            <v>UNITED STATES</v>
          </cell>
          <cell r="E838" t="str">
            <v>Y</v>
          </cell>
          <cell r="F838" t="str">
            <v>Upgrade</v>
          </cell>
          <cell r="G838">
            <v>38187</v>
          </cell>
          <cell r="H838" t="str">
            <v>A-</v>
          </cell>
          <cell r="I838" t="str">
            <v>Rating Outlook Stable</v>
          </cell>
        </row>
        <row r="839">
          <cell r="A839">
            <v>80090359</v>
          </cell>
          <cell r="B839" t="str">
            <v>Commerce Bancshares, Inc.</v>
          </cell>
          <cell r="C839" t="str">
            <v>Banks</v>
          </cell>
          <cell r="D839" t="str">
            <v>UNITED STATES</v>
          </cell>
          <cell r="E839" t="str">
            <v>N</v>
          </cell>
          <cell r="F839" t="str">
            <v>Withdrawn</v>
          </cell>
          <cell r="G839">
            <v>37144</v>
          </cell>
          <cell r="H839" t="str">
            <v>NR</v>
          </cell>
          <cell r="I839" t="str">
            <v>Rating Outlook Stable</v>
          </cell>
        </row>
        <row r="840">
          <cell r="A840">
            <v>80090360</v>
          </cell>
          <cell r="B840" t="str">
            <v>Commercial Federal Corporation</v>
          </cell>
          <cell r="C840" t="str">
            <v>Banks</v>
          </cell>
          <cell r="D840" t="str">
            <v>UNITED STATES</v>
          </cell>
          <cell r="E840" t="str">
            <v>Y</v>
          </cell>
          <cell r="F840" t="str">
            <v>Revision Rating</v>
          </cell>
          <cell r="G840">
            <v>36861</v>
          </cell>
          <cell r="H840" t="str">
            <v>BBB-</v>
          </cell>
          <cell r="I840" t="str">
            <v>Rating Outlook Stable</v>
          </cell>
        </row>
        <row r="841">
          <cell r="A841">
            <v>80090362</v>
          </cell>
          <cell r="B841" t="str">
            <v>Community Bank System, Inc.</v>
          </cell>
          <cell r="C841" t="str">
            <v>Banks</v>
          </cell>
          <cell r="D841" t="str">
            <v>UNITED STATES</v>
          </cell>
          <cell r="E841" t="str">
            <v>Y</v>
          </cell>
          <cell r="F841" t="str">
            <v>Affirmed</v>
          </cell>
          <cell r="G841">
            <v>37901</v>
          </cell>
          <cell r="H841" t="str">
            <v>BBB</v>
          </cell>
          <cell r="I841" t="str">
            <v>Rating Outlook Stable</v>
          </cell>
        </row>
        <row r="842">
          <cell r="A842">
            <v>80090364</v>
          </cell>
          <cell r="B842" t="str">
            <v>Dime Community Bancshares, Inc.</v>
          </cell>
          <cell r="C842" t="str">
            <v>Banks</v>
          </cell>
          <cell r="D842" t="str">
            <v>UNITED STATES</v>
          </cell>
          <cell r="E842" t="str">
            <v>Y</v>
          </cell>
          <cell r="F842" t="str">
            <v>Affirmed</v>
          </cell>
          <cell r="G842">
            <v>37349</v>
          </cell>
          <cell r="H842" t="str">
            <v>BBB</v>
          </cell>
          <cell r="I842" t="str">
            <v>Rating Outlook Stable</v>
          </cell>
        </row>
        <row r="843">
          <cell r="A843">
            <v>80090365</v>
          </cell>
          <cell r="B843" t="str">
            <v>North Fork Bancorporation, Inc.</v>
          </cell>
          <cell r="C843" t="str">
            <v>Banks</v>
          </cell>
          <cell r="D843" t="str">
            <v>UNITED STATES</v>
          </cell>
          <cell r="E843" t="str">
            <v>Y</v>
          </cell>
          <cell r="F843" t="str">
            <v>Rating Watch On</v>
          </cell>
          <cell r="G843">
            <v>38034</v>
          </cell>
          <cell r="H843" t="str">
            <v>A</v>
          </cell>
          <cell r="I843" t="str">
            <v>Rating Watch Negative</v>
          </cell>
        </row>
        <row r="844">
          <cell r="A844">
            <v>80090366</v>
          </cell>
          <cell r="B844" t="str">
            <v>Eastern Bank Corporation</v>
          </cell>
          <cell r="C844" t="str">
            <v>Banks</v>
          </cell>
          <cell r="D844" t="str">
            <v>UNITED STATES</v>
          </cell>
          <cell r="E844" t="str">
            <v>Y</v>
          </cell>
          <cell r="F844" t="str">
            <v>Affirmed</v>
          </cell>
          <cell r="G844">
            <v>38187</v>
          </cell>
          <cell r="H844" t="str">
            <v>BBB</v>
          </cell>
          <cell r="I844" t="str">
            <v>Rating Outlook Stable</v>
          </cell>
        </row>
        <row r="845">
          <cell r="A845">
            <v>80090367</v>
          </cell>
          <cell r="B845" t="str">
            <v>Old Kent Financial Corp.</v>
          </cell>
          <cell r="C845" t="str">
            <v>Banks</v>
          </cell>
          <cell r="D845" t="str">
            <v>UNITED STATES</v>
          </cell>
          <cell r="E845" t="str">
            <v>Y</v>
          </cell>
          <cell r="F845" t="str">
            <v>Withdrawn</v>
          </cell>
          <cell r="G845">
            <v>36983</v>
          </cell>
          <cell r="H845" t="str">
            <v>NR</v>
          </cell>
          <cell r="I845" t="str">
            <v>Rating Watch Off</v>
          </cell>
        </row>
        <row r="846">
          <cell r="A846">
            <v>80090368</v>
          </cell>
          <cell r="B846" t="str">
            <v>Old National Bancorp</v>
          </cell>
          <cell r="C846" t="str">
            <v>Banks</v>
          </cell>
          <cell r="D846" t="str">
            <v>UNITED STATES</v>
          </cell>
          <cell r="E846" t="str">
            <v>Y</v>
          </cell>
          <cell r="F846" t="str">
            <v>Downgrade</v>
          </cell>
          <cell r="G846">
            <v>38016</v>
          </cell>
          <cell r="H846" t="str">
            <v>BBB</v>
          </cell>
          <cell r="I846" t="str">
            <v>Rating Outlook Stable</v>
          </cell>
        </row>
        <row r="847">
          <cell r="A847">
            <v>80090369</v>
          </cell>
          <cell r="B847" t="str">
            <v>Emigrant Bancorp, Inc.</v>
          </cell>
          <cell r="C847" t="str">
            <v>Banks</v>
          </cell>
          <cell r="D847" t="str">
            <v>UNITED STATES</v>
          </cell>
          <cell r="E847" t="str">
            <v>Y</v>
          </cell>
          <cell r="F847" t="str">
            <v>Downgrade</v>
          </cell>
          <cell r="G847">
            <v>37966</v>
          </cell>
          <cell r="H847" t="str">
            <v>BBB+</v>
          </cell>
          <cell r="I847" t="str">
            <v>Rating Outlook Stable</v>
          </cell>
        </row>
        <row r="848">
          <cell r="A848">
            <v>80090370</v>
          </cell>
          <cell r="B848" t="str">
            <v>First Citizens BancShares</v>
          </cell>
          <cell r="C848" t="str">
            <v>Banks</v>
          </cell>
          <cell r="D848" t="str">
            <v>UNITED STATES</v>
          </cell>
          <cell r="E848" t="str">
            <v>N</v>
          </cell>
          <cell r="F848" t="str">
            <v>Withdrawn</v>
          </cell>
          <cell r="G848">
            <v>37000</v>
          </cell>
          <cell r="H848" t="str">
            <v>NR</v>
          </cell>
        </row>
        <row r="849">
          <cell r="A849">
            <v>80090371</v>
          </cell>
          <cell r="B849" t="str">
            <v>Pacific Northwest Bancorp</v>
          </cell>
          <cell r="C849" t="str">
            <v>Banks</v>
          </cell>
          <cell r="D849" t="str">
            <v>UNITED STATES</v>
          </cell>
          <cell r="E849" t="str">
            <v>Y</v>
          </cell>
          <cell r="F849" t="str">
            <v>Upgrade</v>
          </cell>
          <cell r="G849">
            <v>37928</v>
          </cell>
          <cell r="H849" t="str">
            <v>AA</v>
          </cell>
          <cell r="I849" t="str">
            <v>Rating Outlook Stable</v>
          </cell>
        </row>
        <row r="850">
          <cell r="A850">
            <v>80090373</v>
          </cell>
          <cell r="B850" t="str">
            <v>First Commonwealth Financial Corporation</v>
          </cell>
          <cell r="C850" t="str">
            <v>Banks</v>
          </cell>
          <cell r="D850" t="str">
            <v>UNITED STATES</v>
          </cell>
          <cell r="E850" t="str">
            <v>Y</v>
          </cell>
          <cell r="F850" t="str">
            <v>Affirmed</v>
          </cell>
          <cell r="G850">
            <v>37967</v>
          </cell>
          <cell r="H850" t="str">
            <v>BBB</v>
          </cell>
          <cell r="I850" t="str">
            <v>Rating Outlook Stable</v>
          </cell>
        </row>
        <row r="851">
          <cell r="A851">
            <v>80090374</v>
          </cell>
          <cell r="B851" t="str">
            <v>First Interstate BancSystem, Inc.</v>
          </cell>
          <cell r="C851" t="str">
            <v>Banks</v>
          </cell>
          <cell r="D851" t="str">
            <v>UNITED STATES</v>
          </cell>
          <cell r="E851" t="str">
            <v>Y</v>
          </cell>
          <cell r="F851" t="str">
            <v>Affirmed</v>
          </cell>
          <cell r="G851">
            <v>37610</v>
          </cell>
          <cell r="H851" t="str">
            <v>BBB-</v>
          </cell>
          <cell r="I851" t="str">
            <v>Rating Outlook Positive</v>
          </cell>
        </row>
        <row r="852">
          <cell r="A852">
            <v>80090375</v>
          </cell>
          <cell r="B852" t="str">
            <v>PNC Advisors, NA</v>
          </cell>
          <cell r="C852" t="str">
            <v>Banks</v>
          </cell>
          <cell r="D852" t="str">
            <v>UNITED STATES</v>
          </cell>
          <cell r="E852" t="str">
            <v>N</v>
          </cell>
          <cell r="F852" t="str">
            <v>Withdrawn</v>
          </cell>
          <cell r="G852">
            <v>37648</v>
          </cell>
          <cell r="H852" t="str">
            <v>NR</v>
          </cell>
        </row>
        <row r="853">
          <cell r="A853">
            <v>80090376</v>
          </cell>
          <cell r="B853" t="str">
            <v>Provident Bankshares Corp.</v>
          </cell>
          <cell r="C853" t="str">
            <v>Banks</v>
          </cell>
          <cell r="D853" t="str">
            <v>UNITED STATES</v>
          </cell>
          <cell r="E853" t="str">
            <v>Y</v>
          </cell>
          <cell r="F853" t="str">
            <v>Affirmed</v>
          </cell>
          <cell r="G853">
            <v>37929</v>
          </cell>
          <cell r="H853" t="str">
            <v>BBB-</v>
          </cell>
          <cell r="I853" t="str">
            <v>Rating Outlook Stable</v>
          </cell>
        </row>
        <row r="854">
          <cell r="A854">
            <v>80090377</v>
          </cell>
          <cell r="B854" t="str">
            <v>First Midwest Bancorp, Inc.</v>
          </cell>
          <cell r="C854" t="str">
            <v>Banks</v>
          </cell>
          <cell r="D854" t="str">
            <v>UNITED STATES</v>
          </cell>
          <cell r="E854" t="str">
            <v>Y</v>
          </cell>
          <cell r="F854" t="str">
            <v>Affirmed</v>
          </cell>
          <cell r="G854">
            <v>37876</v>
          </cell>
          <cell r="H854" t="str">
            <v>BBB+</v>
          </cell>
          <cell r="I854" t="str">
            <v>Rating Outlook Stable</v>
          </cell>
        </row>
        <row r="855">
          <cell r="A855">
            <v>80090378</v>
          </cell>
          <cell r="B855" t="str">
            <v>First National of Nebraska, Inc.</v>
          </cell>
          <cell r="C855" t="str">
            <v>Banks</v>
          </cell>
          <cell r="D855" t="str">
            <v>UNITED STATES</v>
          </cell>
          <cell r="E855" t="str">
            <v>Y</v>
          </cell>
          <cell r="F855" t="str">
            <v>Revision Rating</v>
          </cell>
          <cell r="G855">
            <v>36861</v>
          </cell>
          <cell r="H855" t="str">
            <v>BBB+</v>
          </cell>
          <cell r="I855" t="str">
            <v>Rating Outlook Stable</v>
          </cell>
        </row>
        <row r="856">
          <cell r="A856">
            <v>80090379</v>
          </cell>
          <cell r="B856" t="str">
            <v>UMB Financial Corp.</v>
          </cell>
          <cell r="C856" t="str">
            <v>Banks</v>
          </cell>
          <cell r="D856" t="str">
            <v>UNITED STATES</v>
          </cell>
          <cell r="E856" t="str">
            <v>Y</v>
          </cell>
          <cell r="F856" t="str">
            <v>Affirmed</v>
          </cell>
          <cell r="G856">
            <v>37582</v>
          </cell>
          <cell r="H856" t="str">
            <v>A+</v>
          </cell>
          <cell r="I856" t="str">
            <v>Rating Outlook Negative</v>
          </cell>
        </row>
        <row r="857">
          <cell r="A857">
            <v>80090380</v>
          </cell>
          <cell r="B857" t="str">
            <v>Union Planters Corporation</v>
          </cell>
          <cell r="C857" t="str">
            <v>Banks</v>
          </cell>
          <cell r="D857" t="str">
            <v>UNITED STATES</v>
          </cell>
          <cell r="E857" t="str">
            <v>Y</v>
          </cell>
          <cell r="F857" t="str">
            <v>Upgrade</v>
          </cell>
          <cell r="G857">
            <v>38169</v>
          </cell>
          <cell r="H857" t="str">
            <v>A+</v>
          </cell>
          <cell r="I857" t="str">
            <v>Rating Outlook Stable</v>
          </cell>
        </row>
        <row r="858">
          <cell r="A858">
            <v>80090382</v>
          </cell>
          <cell r="B858" t="str">
            <v>Washington Federal Inc.</v>
          </cell>
          <cell r="C858" t="str">
            <v>Banks</v>
          </cell>
          <cell r="D858" t="str">
            <v>UNITED STATES</v>
          </cell>
          <cell r="E858" t="str">
            <v>Y</v>
          </cell>
          <cell r="F858" t="str">
            <v>Revision Rating</v>
          </cell>
          <cell r="G858">
            <v>36861</v>
          </cell>
          <cell r="H858" t="str">
            <v>A-</v>
          </cell>
          <cell r="I858" t="str">
            <v>Rating Outlook Stable</v>
          </cell>
        </row>
        <row r="859">
          <cell r="A859">
            <v>80090383</v>
          </cell>
          <cell r="B859" t="str">
            <v>New American Capital, Inc.</v>
          </cell>
          <cell r="C859" t="str">
            <v>Banks</v>
          </cell>
          <cell r="D859" t="str">
            <v>UNITED STATES</v>
          </cell>
          <cell r="E859" t="str">
            <v>N</v>
          </cell>
          <cell r="F859" t="str">
            <v>Withdrawn</v>
          </cell>
          <cell r="G859">
            <v>37813</v>
          </cell>
          <cell r="H859" t="str">
            <v>NR</v>
          </cell>
        </row>
        <row r="860">
          <cell r="A860">
            <v>80090384</v>
          </cell>
          <cell r="B860" t="str">
            <v>Westamerica Bancorporation</v>
          </cell>
          <cell r="C860" t="str">
            <v>Banks</v>
          </cell>
          <cell r="D860" t="str">
            <v>UNITED STATES</v>
          </cell>
          <cell r="E860" t="str">
            <v>Y</v>
          </cell>
          <cell r="F860" t="str">
            <v>Rating Watch On</v>
          </cell>
          <cell r="G860">
            <v>38230</v>
          </cell>
          <cell r="H860" t="str">
            <v>A</v>
          </cell>
          <cell r="I860" t="str">
            <v>Rating Watch Negative</v>
          </cell>
        </row>
        <row r="861">
          <cell r="A861">
            <v>80090385</v>
          </cell>
          <cell r="B861" t="str">
            <v>Whitney Holding Corp.</v>
          </cell>
          <cell r="C861" t="str">
            <v>Banks</v>
          </cell>
          <cell r="D861" t="str">
            <v>UNITED STATES</v>
          </cell>
          <cell r="E861" t="str">
            <v>Y</v>
          </cell>
          <cell r="F861" t="str">
            <v>Revision Rating</v>
          </cell>
          <cell r="G861">
            <v>36861</v>
          </cell>
          <cell r="H861" t="str">
            <v>BBB+</v>
          </cell>
          <cell r="I861" t="str">
            <v>Rating Outlook Stable</v>
          </cell>
        </row>
        <row r="862">
          <cell r="A862">
            <v>80090386</v>
          </cell>
          <cell r="B862" t="str">
            <v>Wilmington Trust Corporation</v>
          </cell>
          <cell r="C862" t="str">
            <v>Banks</v>
          </cell>
          <cell r="D862" t="str">
            <v>UNITED STATES</v>
          </cell>
          <cell r="E862" t="str">
            <v>Y</v>
          </cell>
          <cell r="F862" t="str">
            <v>Affirmed</v>
          </cell>
          <cell r="G862">
            <v>37715</v>
          </cell>
          <cell r="H862" t="str">
            <v>A+</v>
          </cell>
          <cell r="I862" t="str">
            <v>Rating Outlook Stable</v>
          </cell>
        </row>
        <row r="863">
          <cell r="A863">
            <v>80090387</v>
          </cell>
          <cell r="B863" t="str">
            <v>McDonald Investments Inc.</v>
          </cell>
          <cell r="C863" t="str">
            <v>Banks</v>
          </cell>
          <cell r="D863" t="str">
            <v>UNITED STATES</v>
          </cell>
          <cell r="E863" t="str">
            <v>Y</v>
          </cell>
          <cell r="F863" t="str">
            <v>Downgrade</v>
          </cell>
          <cell r="G863">
            <v>37245</v>
          </cell>
          <cell r="H863" t="str">
            <v>A</v>
          </cell>
          <cell r="I863" t="str">
            <v>Rating Outlook Stable</v>
          </cell>
        </row>
        <row r="864">
          <cell r="A864">
            <v>80090388</v>
          </cell>
          <cell r="B864" t="str">
            <v>M&amp;T Bank Corporation</v>
          </cell>
          <cell r="C864" t="str">
            <v>Banks</v>
          </cell>
          <cell r="D864" t="str">
            <v>UNITED STATES</v>
          </cell>
          <cell r="E864" t="str">
            <v>Y</v>
          </cell>
          <cell r="F864" t="str">
            <v>Downgrade</v>
          </cell>
          <cell r="G864">
            <v>37712</v>
          </cell>
          <cell r="H864" t="str">
            <v>A-</v>
          </cell>
          <cell r="I864" t="str">
            <v>Rating Outlook Stable</v>
          </cell>
        </row>
        <row r="865">
          <cell r="A865">
            <v>80090390</v>
          </cell>
          <cell r="B865" t="str">
            <v>United National Bancorp</v>
          </cell>
          <cell r="C865" t="str">
            <v>Banks</v>
          </cell>
          <cell r="D865" t="str">
            <v>UNITED STATES</v>
          </cell>
          <cell r="E865" t="str">
            <v>Y</v>
          </cell>
          <cell r="F865" t="str">
            <v>Withdrawn</v>
          </cell>
          <cell r="G865">
            <v>37991</v>
          </cell>
          <cell r="H865" t="str">
            <v>NR</v>
          </cell>
        </row>
        <row r="866">
          <cell r="A866">
            <v>80090391</v>
          </cell>
          <cell r="B866" t="str">
            <v>U.S. Trust Corp.</v>
          </cell>
          <cell r="C866" t="str">
            <v>Banks</v>
          </cell>
          <cell r="D866" t="str">
            <v>UNITED STATES</v>
          </cell>
          <cell r="E866" t="str">
            <v>Y</v>
          </cell>
          <cell r="F866" t="str">
            <v>Affirmed</v>
          </cell>
          <cell r="G866">
            <v>37799</v>
          </cell>
          <cell r="H866" t="str">
            <v>A</v>
          </cell>
          <cell r="I866" t="str">
            <v>Rating Outlook Stable</v>
          </cell>
        </row>
        <row r="867">
          <cell r="A867">
            <v>80090392</v>
          </cell>
          <cell r="B867" t="str">
            <v>Washington Mutual Bank, FA</v>
          </cell>
          <cell r="C867" t="str">
            <v>Banks</v>
          </cell>
          <cell r="D867" t="str">
            <v>UNITED STATES</v>
          </cell>
          <cell r="E867" t="str">
            <v>Y</v>
          </cell>
          <cell r="F867" t="str">
            <v>Affirmed</v>
          </cell>
          <cell r="G867">
            <v>38225</v>
          </cell>
          <cell r="H867" t="str">
            <v>A</v>
          </cell>
          <cell r="I867" t="str">
            <v>Rating Outlook Stable</v>
          </cell>
        </row>
        <row r="868">
          <cell r="A868">
            <v>80090397</v>
          </cell>
          <cell r="B868" t="str">
            <v>Kraft Holdings Virginia Inc.</v>
          </cell>
          <cell r="C868" t="str">
            <v>Food</v>
          </cell>
          <cell r="D868" t="str">
            <v>UNITED STATES</v>
          </cell>
          <cell r="E868" t="str">
            <v>Y</v>
          </cell>
          <cell r="F868" t="str">
            <v>Rating Watch On</v>
          </cell>
          <cell r="G868">
            <v>37704</v>
          </cell>
          <cell r="H868" t="str">
            <v>A</v>
          </cell>
          <cell r="I868" t="str">
            <v>Rating Watch Negative</v>
          </cell>
        </row>
        <row r="869">
          <cell r="A869">
            <v>80090404</v>
          </cell>
          <cell r="B869" t="str">
            <v>AmeriServ Financial, Inc.</v>
          </cell>
          <cell r="C869" t="str">
            <v>Banks</v>
          </cell>
          <cell r="D869" t="str">
            <v>UNITED STATES</v>
          </cell>
          <cell r="E869" t="str">
            <v>Y</v>
          </cell>
          <cell r="F869" t="str">
            <v>Downgrade</v>
          </cell>
          <cell r="G869">
            <v>37728</v>
          </cell>
          <cell r="H869" t="str">
            <v>B</v>
          </cell>
          <cell r="I869" t="str">
            <v>Rating Outlook Negative</v>
          </cell>
        </row>
        <row r="870">
          <cell r="A870">
            <v>80090409</v>
          </cell>
          <cell r="B870" t="str">
            <v>AmeriServ Financial Bank</v>
          </cell>
          <cell r="C870" t="str">
            <v>Banks</v>
          </cell>
          <cell r="D870" t="str">
            <v>UNITED STATES</v>
          </cell>
          <cell r="E870" t="str">
            <v>Y</v>
          </cell>
          <cell r="F870" t="str">
            <v>Downgrade</v>
          </cell>
          <cell r="G870">
            <v>37728</v>
          </cell>
          <cell r="H870" t="str">
            <v>BB-</v>
          </cell>
          <cell r="I870" t="str">
            <v>Rating Outlook Negative</v>
          </cell>
        </row>
        <row r="871">
          <cell r="A871">
            <v>80090410</v>
          </cell>
          <cell r="B871" t="str">
            <v>Bank of Oklahoma Financial Corporation</v>
          </cell>
          <cell r="C871" t="str">
            <v>Banks</v>
          </cell>
          <cell r="D871" t="str">
            <v>UNITED STATES</v>
          </cell>
          <cell r="E871" t="str">
            <v>N</v>
          </cell>
          <cell r="F871" t="str">
            <v>Revision Rating</v>
          </cell>
          <cell r="G871">
            <v>36861</v>
          </cell>
          <cell r="H871" t="str">
            <v>A-</v>
          </cell>
          <cell r="I871" t="str">
            <v>Rating Outlook Stable</v>
          </cell>
        </row>
        <row r="872">
          <cell r="A872">
            <v>80090412</v>
          </cell>
          <cell r="B872" t="str">
            <v>Pulte Homes, Inc.</v>
          </cell>
          <cell r="C872" t="str">
            <v>Homebuilding</v>
          </cell>
          <cell r="D872" t="str">
            <v>UNITED STATES</v>
          </cell>
          <cell r="E872" t="str">
            <v>Y</v>
          </cell>
          <cell r="F872" t="str">
            <v>Affirmed</v>
          </cell>
          <cell r="G872">
            <v>37013</v>
          </cell>
          <cell r="H872" t="str">
            <v>BBB+</v>
          </cell>
          <cell r="I872" t="str">
            <v>Rating Outlook Stable</v>
          </cell>
        </row>
        <row r="873">
          <cell r="A873">
            <v>80090415</v>
          </cell>
          <cell r="B873" t="str">
            <v>Marshall &amp; Ilsley Corporation</v>
          </cell>
          <cell r="C873" t="str">
            <v>Banks</v>
          </cell>
          <cell r="D873" t="str">
            <v>UNITED STATES</v>
          </cell>
          <cell r="E873" t="str">
            <v>Y</v>
          </cell>
          <cell r="F873" t="str">
            <v>Revision Outlook</v>
          </cell>
          <cell r="G873">
            <v>38124</v>
          </cell>
          <cell r="H873" t="str">
            <v>A+</v>
          </cell>
          <cell r="I873" t="str">
            <v>Rating Outlook Stable</v>
          </cell>
        </row>
        <row r="874">
          <cell r="A874">
            <v>80090416</v>
          </cell>
          <cell r="B874" t="str">
            <v>LanChile Airlines Receivables</v>
          </cell>
          <cell r="C874" t="str">
            <v>Corporates</v>
          </cell>
          <cell r="D874" t="str">
            <v>CHILE</v>
          </cell>
          <cell r="E874" t="str">
            <v>Y</v>
          </cell>
          <cell r="F874" t="str">
            <v>Affirmed</v>
          </cell>
          <cell r="G874">
            <v>38057</v>
          </cell>
          <cell r="H874" t="str">
            <v>BBB-</v>
          </cell>
          <cell r="I874" t="str">
            <v>Rating Outlook Stable</v>
          </cell>
        </row>
        <row r="875">
          <cell r="A875">
            <v>80090418</v>
          </cell>
          <cell r="B875" t="str">
            <v>Mercantile Bankshares Corp.</v>
          </cell>
          <cell r="C875" t="str">
            <v>Banks</v>
          </cell>
          <cell r="D875" t="str">
            <v>UNITED STATES</v>
          </cell>
          <cell r="E875" t="str">
            <v>N</v>
          </cell>
          <cell r="F875" t="str">
            <v>Withdrawn</v>
          </cell>
          <cell r="G875">
            <v>37140</v>
          </cell>
          <cell r="H875" t="str">
            <v>NR</v>
          </cell>
        </row>
        <row r="876">
          <cell r="A876">
            <v>80090421</v>
          </cell>
          <cell r="B876" t="str">
            <v>National Commerce Financial Corporation</v>
          </cell>
          <cell r="C876" t="str">
            <v>Banks</v>
          </cell>
          <cell r="D876" t="str">
            <v>UNITED STATES</v>
          </cell>
          <cell r="E876" t="str">
            <v>Y</v>
          </cell>
          <cell r="F876" t="str">
            <v>Affirmed</v>
          </cell>
          <cell r="G876">
            <v>38117</v>
          </cell>
          <cell r="H876" t="str">
            <v>A-</v>
          </cell>
          <cell r="I876" t="str">
            <v>Rating Watch Positive</v>
          </cell>
        </row>
        <row r="877">
          <cell r="A877">
            <v>80090423</v>
          </cell>
          <cell r="B877" t="str">
            <v>Innogy Plc</v>
          </cell>
          <cell r="C877" t="str">
            <v>Global Power</v>
          </cell>
          <cell r="D877" t="str">
            <v>UNITED KINGDOM</v>
          </cell>
          <cell r="E877" t="str">
            <v>N</v>
          </cell>
          <cell r="F877" t="str">
            <v>Withdrawn</v>
          </cell>
          <cell r="G877">
            <v>38152</v>
          </cell>
          <cell r="H877" t="str">
            <v>NR</v>
          </cell>
        </row>
        <row r="878">
          <cell r="A878">
            <v>80090425</v>
          </cell>
          <cell r="B878" t="str">
            <v>Omnicom Finance plc</v>
          </cell>
          <cell r="C878" t="str">
            <v>Diversified Services</v>
          </cell>
          <cell r="D878" t="str">
            <v>UNITED KINGDOM</v>
          </cell>
          <cell r="E878" t="str">
            <v>Y</v>
          </cell>
          <cell r="F878" t="str">
            <v>Downgrade</v>
          </cell>
          <cell r="G878">
            <v>37701</v>
          </cell>
          <cell r="H878" t="str">
            <v>A-</v>
          </cell>
          <cell r="I878" t="str">
            <v>Rating Outlook Stable</v>
          </cell>
        </row>
        <row r="879">
          <cell r="A879">
            <v>80090428</v>
          </cell>
          <cell r="B879" t="str">
            <v>FBOP Corporation</v>
          </cell>
          <cell r="C879" t="str">
            <v>Financial Institutions</v>
          </cell>
          <cell r="D879" t="str">
            <v>UNITED STATES</v>
          </cell>
          <cell r="E879" t="str">
            <v>N</v>
          </cell>
          <cell r="F879" t="str">
            <v>Affirmed</v>
          </cell>
          <cell r="G879">
            <v>37677</v>
          </cell>
          <cell r="H879" t="str">
            <v>BBB</v>
          </cell>
          <cell r="I879" t="str">
            <v>Rating Outlook Stable</v>
          </cell>
        </row>
        <row r="880">
          <cell r="A880">
            <v>80090429</v>
          </cell>
          <cell r="B880" t="str">
            <v>Government Development Bank of Puerto Rico</v>
          </cell>
          <cell r="C880" t="str">
            <v>Financial Services</v>
          </cell>
          <cell r="D880" t="str">
            <v>PUERTO RICO</v>
          </cell>
          <cell r="E880" t="str">
            <v>N</v>
          </cell>
          <cell r="F880" t="str">
            <v>Revision Rating</v>
          </cell>
          <cell r="G880">
            <v>36861</v>
          </cell>
          <cell r="H880" t="str">
            <v>BBB+</v>
          </cell>
          <cell r="I880" t="str">
            <v>Rating Outlook Stable</v>
          </cell>
        </row>
        <row r="881">
          <cell r="A881">
            <v>80090435</v>
          </cell>
          <cell r="B881" t="str">
            <v>Western Power Distribution South West</v>
          </cell>
          <cell r="C881" t="str">
            <v>Global Power</v>
          </cell>
          <cell r="D881" t="str">
            <v>UNITED KINGDOM</v>
          </cell>
          <cell r="E881" t="str">
            <v>Y</v>
          </cell>
          <cell r="F881" t="str">
            <v>New Rating</v>
          </cell>
          <cell r="G881">
            <v>37684</v>
          </cell>
          <cell r="H881" t="str">
            <v>A-</v>
          </cell>
          <cell r="I881" t="str">
            <v>Rating Outlook Stable</v>
          </cell>
        </row>
        <row r="882">
          <cell r="A882">
            <v>80090436</v>
          </cell>
          <cell r="B882" t="str">
            <v>Rodamco North America</v>
          </cell>
          <cell r="C882" t="str">
            <v>Financial Institutions</v>
          </cell>
          <cell r="D882" t="str">
            <v>UNITED STATES</v>
          </cell>
          <cell r="E882" t="str">
            <v>N</v>
          </cell>
          <cell r="F882" t="str">
            <v>Withdrawn</v>
          </cell>
          <cell r="G882">
            <v>37379</v>
          </cell>
          <cell r="H882" t="str">
            <v>NR</v>
          </cell>
          <cell r="I882" t="str">
            <v>Rating Outlook Stable</v>
          </cell>
        </row>
        <row r="883">
          <cell r="A883">
            <v>80090437</v>
          </cell>
          <cell r="B883" t="str">
            <v>Marshall National Bank &amp; Trust Company</v>
          </cell>
          <cell r="C883" t="str">
            <v>Banks</v>
          </cell>
          <cell r="D883" t="str">
            <v>UNITED STATES</v>
          </cell>
          <cell r="E883" t="str">
            <v>N</v>
          </cell>
          <cell r="F883" t="str">
            <v>Withdrawn</v>
          </cell>
          <cell r="G883">
            <v>37140</v>
          </cell>
          <cell r="H883" t="str">
            <v>NR</v>
          </cell>
          <cell r="I883" t="str">
            <v>Rating Outlook Stable</v>
          </cell>
        </row>
        <row r="884">
          <cell r="A884">
            <v>80090438</v>
          </cell>
          <cell r="B884" t="str">
            <v>National Bank of Fredericksburg</v>
          </cell>
          <cell r="C884" t="str">
            <v>Banks</v>
          </cell>
          <cell r="D884" t="str">
            <v>UNITED STATES</v>
          </cell>
          <cell r="E884" t="str">
            <v>N</v>
          </cell>
          <cell r="F884" t="str">
            <v>Withdrawn</v>
          </cell>
          <cell r="G884">
            <v>37140</v>
          </cell>
          <cell r="H884" t="str">
            <v>NR</v>
          </cell>
          <cell r="I884" t="str">
            <v>Rating Outlook Stable</v>
          </cell>
        </row>
        <row r="885">
          <cell r="A885">
            <v>80090439</v>
          </cell>
          <cell r="B885" t="str">
            <v>Sparks State Bank</v>
          </cell>
          <cell r="C885" t="str">
            <v>Banks</v>
          </cell>
          <cell r="D885" t="str">
            <v>UNITED STATES</v>
          </cell>
          <cell r="E885" t="str">
            <v>N</v>
          </cell>
          <cell r="F885" t="str">
            <v>Withdrawn</v>
          </cell>
          <cell r="G885">
            <v>37140</v>
          </cell>
          <cell r="H885" t="str">
            <v>NR</v>
          </cell>
          <cell r="I885" t="str">
            <v>Rating Outlook Stable</v>
          </cell>
        </row>
        <row r="886">
          <cell r="A886">
            <v>80090440</v>
          </cell>
          <cell r="B886" t="str">
            <v>R&amp;G Mortgage</v>
          </cell>
          <cell r="C886" t="str">
            <v>Financial Institutions</v>
          </cell>
          <cell r="D886" t="str">
            <v>UNITED STATES</v>
          </cell>
          <cell r="E886" t="str">
            <v>Y</v>
          </cell>
          <cell r="F886" t="str">
            <v>Upgrade</v>
          </cell>
          <cell r="G886">
            <v>38166</v>
          </cell>
          <cell r="H886" t="str">
            <v>BBB</v>
          </cell>
          <cell r="I886" t="str">
            <v>Rating Outlook Stable</v>
          </cell>
        </row>
        <row r="887">
          <cell r="A887">
            <v>80090441</v>
          </cell>
          <cell r="B887" t="str">
            <v>Grupo Financiero Banamex Accival SA DE CV</v>
          </cell>
          <cell r="C887" t="str">
            <v>Banks</v>
          </cell>
          <cell r="D887" t="str">
            <v>MEXICO</v>
          </cell>
          <cell r="E887" t="str">
            <v>N</v>
          </cell>
          <cell r="F887" t="str">
            <v>Withdrawn</v>
          </cell>
          <cell r="G887">
            <v>37113</v>
          </cell>
          <cell r="H887" t="str">
            <v>NR</v>
          </cell>
          <cell r="I887" t="str">
            <v>Rating Outlook Positive</v>
          </cell>
        </row>
        <row r="888">
          <cell r="A888">
            <v>80090444</v>
          </cell>
          <cell r="B888" t="str">
            <v>Tritel PCS, Inc.</v>
          </cell>
          <cell r="C888" t="str">
            <v>Telecommunications</v>
          </cell>
          <cell r="D888" t="str">
            <v>UNITED STATES</v>
          </cell>
          <cell r="E888" t="str">
            <v>Y</v>
          </cell>
          <cell r="F888" t="str">
            <v>Rating Watch On</v>
          </cell>
          <cell r="G888">
            <v>38034</v>
          </cell>
          <cell r="H888" t="str">
            <v>BBB</v>
          </cell>
          <cell r="I888" t="str">
            <v>Rating Watch Positive</v>
          </cell>
        </row>
        <row r="889">
          <cell r="A889">
            <v>80090445</v>
          </cell>
          <cell r="B889" t="str">
            <v>Telefonos de Mexico S.A. de C.V. (Telmex)</v>
          </cell>
          <cell r="C889" t="str">
            <v>Telecommunications</v>
          </cell>
          <cell r="D889" t="str">
            <v>MEXICO</v>
          </cell>
          <cell r="E889" t="str">
            <v>Y</v>
          </cell>
          <cell r="F889" t="str">
            <v>Upgrade</v>
          </cell>
          <cell r="G889">
            <v>38155</v>
          </cell>
          <cell r="H889" t="str">
            <v>BBB</v>
          </cell>
          <cell r="I889" t="str">
            <v>Rating Outlook Stable</v>
          </cell>
        </row>
        <row r="890">
          <cell r="A890">
            <v>80090446</v>
          </cell>
          <cell r="B890" t="str">
            <v>Corporacion Durango, S.A. de C.V.</v>
          </cell>
          <cell r="C890" t="str">
            <v>Corporates</v>
          </cell>
          <cell r="D890" t="str">
            <v>MEXICO</v>
          </cell>
          <cell r="E890" t="str">
            <v>Y</v>
          </cell>
          <cell r="F890" t="str">
            <v>Downgrade</v>
          </cell>
          <cell r="G890">
            <v>37672</v>
          </cell>
          <cell r="H890" t="str">
            <v>D</v>
          </cell>
          <cell r="I890" t="str">
            <v>Rating Watch Off</v>
          </cell>
        </row>
        <row r="891">
          <cell r="A891">
            <v>80090447</v>
          </cell>
          <cell r="B891" t="str">
            <v>Southwestern Bell Telephone Company</v>
          </cell>
          <cell r="C891" t="str">
            <v>Corporates</v>
          </cell>
          <cell r="D891" t="str">
            <v>UNITED STATES</v>
          </cell>
          <cell r="E891" t="str">
            <v>Y</v>
          </cell>
          <cell r="F891" t="str">
            <v>Rating Watch On</v>
          </cell>
          <cell r="G891">
            <v>38034</v>
          </cell>
          <cell r="H891" t="str">
            <v>A+</v>
          </cell>
          <cell r="I891" t="str">
            <v>Rating Watch Negative</v>
          </cell>
        </row>
        <row r="892">
          <cell r="A892">
            <v>80090450</v>
          </cell>
          <cell r="B892" t="str">
            <v>Banco Bisel</v>
          </cell>
          <cell r="C892" t="str">
            <v>Banks</v>
          </cell>
          <cell r="D892" t="str">
            <v>ARGENTINA</v>
          </cell>
          <cell r="E892" t="str">
            <v>N</v>
          </cell>
          <cell r="F892" t="str">
            <v>Withdrawn</v>
          </cell>
          <cell r="G892">
            <v>37397</v>
          </cell>
          <cell r="H892" t="str">
            <v>NR</v>
          </cell>
          <cell r="I892" t="str">
            <v>Rating Watch Off</v>
          </cell>
        </row>
        <row r="893">
          <cell r="A893">
            <v>80090452</v>
          </cell>
          <cell r="B893" t="str">
            <v>Companhia Vale do Rio Doce (CVRD)</v>
          </cell>
          <cell r="C893" t="str">
            <v>Metals &amp; Mining</v>
          </cell>
          <cell r="D893" t="str">
            <v>BRAZIL</v>
          </cell>
          <cell r="E893" t="str">
            <v>Y</v>
          </cell>
          <cell r="F893" t="str">
            <v>Upgrade</v>
          </cell>
          <cell r="G893">
            <v>38258</v>
          </cell>
          <cell r="H893" t="str">
            <v>BB</v>
          </cell>
          <cell r="I893" t="str">
            <v>Rating Outlook Stable</v>
          </cell>
        </row>
        <row r="894">
          <cell r="A894">
            <v>80090453</v>
          </cell>
          <cell r="B894" t="str">
            <v>OPP Quimica S.A.</v>
          </cell>
          <cell r="C894" t="str">
            <v>Corporates</v>
          </cell>
          <cell r="D894" t="str">
            <v>BRAZIL</v>
          </cell>
          <cell r="E894" t="str">
            <v>N</v>
          </cell>
          <cell r="F894" t="str">
            <v>Withdrawn</v>
          </cell>
          <cell r="G894">
            <v>37713</v>
          </cell>
          <cell r="H894" t="str">
            <v>NR</v>
          </cell>
        </row>
        <row r="895">
          <cell r="A895">
            <v>80090454</v>
          </cell>
          <cell r="B895" t="str">
            <v>OPP Finance Ltd.</v>
          </cell>
          <cell r="C895" t="str">
            <v>Chemicals</v>
          </cell>
          <cell r="D895" t="str">
            <v>BRAZIL</v>
          </cell>
          <cell r="E895" t="str">
            <v>N</v>
          </cell>
          <cell r="F895" t="str">
            <v>Withdrawn</v>
          </cell>
          <cell r="G895">
            <v>37712</v>
          </cell>
          <cell r="H895" t="str">
            <v>NR</v>
          </cell>
        </row>
        <row r="896">
          <cell r="A896">
            <v>80090456</v>
          </cell>
          <cell r="B896" t="str">
            <v>Bombardier Inc.</v>
          </cell>
          <cell r="C896" t="str">
            <v>Aerospace &amp; Defense</v>
          </cell>
          <cell r="D896" t="str">
            <v>CANADA</v>
          </cell>
          <cell r="E896" t="str">
            <v>Y</v>
          </cell>
          <cell r="F896" t="str">
            <v>Affirmed</v>
          </cell>
          <cell r="G896">
            <v>38092</v>
          </cell>
          <cell r="H896" t="str">
            <v>BBB-</v>
          </cell>
          <cell r="I896" t="str">
            <v>Rating Outlook Stable</v>
          </cell>
        </row>
        <row r="897">
          <cell r="A897">
            <v>80090457</v>
          </cell>
          <cell r="B897" t="str">
            <v>Bombardier Capital Inc.</v>
          </cell>
          <cell r="C897" t="str">
            <v>Diversified Manufacturing</v>
          </cell>
          <cell r="D897" t="str">
            <v>CANADA</v>
          </cell>
          <cell r="E897" t="str">
            <v>Y</v>
          </cell>
          <cell r="F897" t="str">
            <v>Affirmed</v>
          </cell>
          <cell r="G897">
            <v>38092</v>
          </cell>
          <cell r="H897" t="str">
            <v>BBB-</v>
          </cell>
          <cell r="I897" t="str">
            <v>Rating Outlook Stable</v>
          </cell>
        </row>
        <row r="898">
          <cell r="A898">
            <v>80090459</v>
          </cell>
          <cell r="B898" t="str">
            <v>Companhia Siderurgica de Tubarao (CST)</v>
          </cell>
          <cell r="C898" t="str">
            <v>Corporates</v>
          </cell>
          <cell r="D898" t="str">
            <v>BRAZIL</v>
          </cell>
          <cell r="E898" t="str">
            <v>Y</v>
          </cell>
          <cell r="F898" t="str">
            <v>Upgrade</v>
          </cell>
          <cell r="G898">
            <v>38258</v>
          </cell>
          <cell r="H898" t="str">
            <v>BB-</v>
          </cell>
          <cell r="I898" t="str">
            <v>Rating Outlook Stable</v>
          </cell>
        </row>
        <row r="899">
          <cell r="A899">
            <v>80090460</v>
          </cell>
          <cell r="B899" t="str">
            <v>Aerovias de Mexico S.A. de C.V. (Aeromexico)</v>
          </cell>
          <cell r="C899" t="str">
            <v>Corporates</v>
          </cell>
          <cell r="D899" t="str">
            <v>MEXICO</v>
          </cell>
          <cell r="E899" t="str">
            <v>Y</v>
          </cell>
          <cell r="F899" t="str">
            <v>Downgrade</v>
          </cell>
          <cell r="G899">
            <v>37748</v>
          </cell>
          <cell r="H899" t="str">
            <v>B+</v>
          </cell>
          <cell r="I899" t="str">
            <v>Rating Outlook Stable</v>
          </cell>
        </row>
        <row r="900">
          <cell r="A900">
            <v>80090462</v>
          </cell>
          <cell r="B900" t="str">
            <v>Compania Mexicana de Aviacion S.A. de C.V. (Mexicana)</v>
          </cell>
          <cell r="C900" t="str">
            <v>Corporates</v>
          </cell>
          <cell r="D900" t="str">
            <v>MEXICO</v>
          </cell>
          <cell r="E900" t="str">
            <v>N</v>
          </cell>
          <cell r="F900" t="str">
            <v>Withdrawn</v>
          </cell>
          <cell r="G900">
            <v>37302</v>
          </cell>
          <cell r="H900" t="str">
            <v>NR</v>
          </cell>
        </row>
        <row r="901">
          <cell r="A901">
            <v>80090465</v>
          </cell>
          <cell r="B901" t="str">
            <v>Philippine Long Distance Telephone Company ( PLDT )</v>
          </cell>
          <cell r="C901" t="str">
            <v>Telecommunications</v>
          </cell>
          <cell r="D901" t="str">
            <v>PHILIPPINES</v>
          </cell>
          <cell r="E901" t="str">
            <v>Y</v>
          </cell>
          <cell r="F901" t="str">
            <v>Upgrade</v>
          </cell>
          <cell r="G901">
            <v>38084</v>
          </cell>
          <cell r="H901" t="str">
            <v>BB</v>
          </cell>
          <cell r="I901" t="str">
            <v>Rating Outlook Stable</v>
          </cell>
        </row>
        <row r="902">
          <cell r="A902">
            <v>80090466</v>
          </cell>
          <cell r="B902" t="str">
            <v>Southern Peru Copper Corporation (SPCC)</v>
          </cell>
          <cell r="C902" t="str">
            <v>Corporates</v>
          </cell>
          <cell r="D902" t="str">
            <v>PERU</v>
          </cell>
          <cell r="E902" t="str">
            <v>Y</v>
          </cell>
          <cell r="F902" t="str">
            <v>Affirmed</v>
          </cell>
          <cell r="G902">
            <v>38054</v>
          </cell>
          <cell r="H902" t="str">
            <v>BB-</v>
          </cell>
          <cell r="I902" t="str">
            <v>Rating Outlook Stable</v>
          </cell>
        </row>
        <row r="903">
          <cell r="A903">
            <v>80090467</v>
          </cell>
          <cell r="B903" t="str">
            <v>AT&amp;T Wireless Services, Inc.</v>
          </cell>
          <cell r="C903" t="str">
            <v>Telecommunications</v>
          </cell>
          <cell r="D903" t="str">
            <v>UNITED STATES</v>
          </cell>
          <cell r="E903" t="str">
            <v>Y</v>
          </cell>
          <cell r="F903" t="str">
            <v>Rating Watch On</v>
          </cell>
          <cell r="G903">
            <v>38034</v>
          </cell>
          <cell r="H903" t="str">
            <v>BBB</v>
          </cell>
          <cell r="I903" t="str">
            <v>Rating Watch Positive</v>
          </cell>
        </row>
        <row r="904">
          <cell r="A904">
            <v>80090475</v>
          </cell>
          <cell r="B904" t="str">
            <v>Allmerica Global Funding LLC</v>
          </cell>
          <cell r="C904" t="str">
            <v>Life Insurers</v>
          </cell>
          <cell r="D904" t="str">
            <v>UNITED STATES</v>
          </cell>
          <cell r="E904" t="str">
            <v>Y</v>
          </cell>
          <cell r="F904" t="str">
            <v>Upgrade</v>
          </cell>
          <cell r="G904">
            <v>37925</v>
          </cell>
          <cell r="H904" t="str">
            <v>BB</v>
          </cell>
          <cell r="I904" t="str">
            <v>Rating Outlook Stable</v>
          </cell>
        </row>
        <row r="905">
          <cell r="A905">
            <v>80090476</v>
          </cell>
          <cell r="B905" t="str">
            <v>CSR Limited</v>
          </cell>
          <cell r="C905" t="str">
            <v>Corporates</v>
          </cell>
          <cell r="D905" t="str">
            <v>AUSTRALIA</v>
          </cell>
          <cell r="E905" t="str">
            <v>Y</v>
          </cell>
          <cell r="F905" t="str">
            <v>Affirmed</v>
          </cell>
          <cell r="G905">
            <v>37834</v>
          </cell>
          <cell r="H905" t="str">
            <v>BBB+</v>
          </cell>
          <cell r="I905" t="str">
            <v>Rating Outlook Stable</v>
          </cell>
        </row>
        <row r="906">
          <cell r="A906">
            <v>80090480</v>
          </cell>
          <cell r="B906" t="str">
            <v>Terra Nova Insurance (UK) Holdings plc  Publish No</v>
          </cell>
          <cell r="C906" t="str">
            <v>Property/Casualty Insurers</v>
          </cell>
          <cell r="D906" t="str">
            <v>UNITED STATES</v>
          </cell>
          <cell r="E906" t="str">
            <v>N</v>
          </cell>
          <cell r="F906" t="str">
            <v>Rating Watch On</v>
          </cell>
          <cell r="G906">
            <v>37155</v>
          </cell>
          <cell r="H906" t="str">
            <v>BBB-</v>
          </cell>
          <cell r="I906" t="str">
            <v>Rating Watch Negative</v>
          </cell>
        </row>
        <row r="907">
          <cell r="A907">
            <v>80090481</v>
          </cell>
          <cell r="B907" t="str">
            <v>HQI Transelec Chile S.A.</v>
          </cell>
          <cell r="C907" t="str">
            <v>Global Power</v>
          </cell>
          <cell r="D907" t="str">
            <v>CHILE</v>
          </cell>
          <cell r="E907" t="str">
            <v>Y</v>
          </cell>
          <cell r="F907" t="str">
            <v>Affirmed</v>
          </cell>
          <cell r="G907">
            <v>37862</v>
          </cell>
          <cell r="H907" t="str">
            <v>A-</v>
          </cell>
          <cell r="I907" t="str">
            <v>Rating Outlook Stable</v>
          </cell>
        </row>
        <row r="908">
          <cell r="A908">
            <v>80090482</v>
          </cell>
          <cell r="B908" t="str">
            <v>Yorkshire Power Group Limited</v>
          </cell>
          <cell r="C908" t="str">
            <v>Corporates</v>
          </cell>
          <cell r="D908" t="str">
            <v>UNITED KINGDOM</v>
          </cell>
          <cell r="E908" t="str">
            <v>Y</v>
          </cell>
          <cell r="F908" t="str">
            <v>Affirmed</v>
          </cell>
          <cell r="G908">
            <v>38082</v>
          </cell>
          <cell r="H908" t="str">
            <v>BBB</v>
          </cell>
          <cell r="I908" t="str">
            <v>Rating Outlook Negative</v>
          </cell>
        </row>
        <row r="909">
          <cell r="A909">
            <v>80090484</v>
          </cell>
          <cell r="B909" t="str">
            <v>Ford Capital B.V.</v>
          </cell>
          <cell r="C909" t="str">
            <v>Consumer Finance Companies</v>
          </cell>
          <cell r="D909" t="str">
            <v>NETHERLANDS</v>
          </cell>
          <cell r="E909" t="str">
            <v>Y</v>
          </cell>
          <cell r="F909" t="str">
            <v>Affirmed</v>
          </cell>
          <cell r="G909">
            <v>38111</v>
          </cell>
          <cell r="H909" t="str">
            <v>BBB+</v>
          </cell>
          <cell r="I909" t="str">
            <v>Rating Outlook Stable</v>
          </cell>
        </row>
        <row r="910">
          <cell r="A910">
            <v>80090485</v>
          </cell>
          <cell r="B910" t="str">
            <v>Ford Credit Canada Ltd.</v>
          </cell>
          <cell r="C910" t="str">
            <v>Consumer Finance Companies</v>
          </cell>
          <cell r="D910" t="str">
            <v>CANADA</v>
          </cell>
          <cell r="E910" t="str">
            <v>Y</v>
          </cell>
          <cell r="F910" t="str">
            <v>Affirmed</v>
          </cell>
          <cell r="G910">
            <v>38111</v>
          </cell>
          <cell r="H910" t="str">
            <v>BBB+</v>
          </cell>
          <cell r="I910" t="str">
            <v>Rating Outlook Stable</v>
          </cell>
        </row>
        <row r="911">
          <cell r="A911">
            <v>80090486</v>
          </cell>
          <cell r="B911" t="str">
            <v>Ford Holdings, Inc.</v>
          </cell>
          <cell r="C911" t="str">
            <v>Banks</v>
          </cell>
          <cell r="D911" t="str">
            <v>UNITED STATES</v>
          </cell>
          <cell r="E911" t="str">
            <v>Y</v>
          </cell>
          <cell r="F911" t="str">
            <v>Affirmed</v>
          </cell>
          <cell r="G911">
            <v>38111</v>
          </cell>
          <cell r="H911" t="str">
            <v>BBB+</v>
          </cell>
          <cell r="I911" t="str">
            <v>Rating Outlook Stable</v>
          </cell>
        </row>
        <row r="912">
          <cell r="A912">
            <v>80090487</v>
          </cell>
          <cell r="B912" t="str">
            <v>Ford Motor Co. of Australia</v>
          </cell>
          <cell r="C912" t="str">
            <v>Consumer Finance Companies</v>
          </cell>
          <cell r="D912" t="str">
            <v>AUSTRALIA</v>
          </cell>
          <cell r="E912" t="str">
            <v>Y</v>
          </cell>
          <cell r="F912" t="str">
            <v>Downgrade</v>
          </cell>
          <cell r="G912">
            <v>37267</v>
          </cell>
          <cell r="H912" t="str">
            <v>BBB+</v>
          </cell>
          <cell r="I912" t="str">
            <v>Rating Outlook Negative</v>
          </cell>
        </row>
        <row r="913">
          <cell r="A913">
            <v>80090488</v>
          </cell>
          <cell r="B913" t="str">
            <v>Primus Financial Services</v>
          </cell>
          <cell r="C913" t="str">
            <v>Commercial Finance Companies</v>
          </cell>
          <cell r="D913" t="str">
            <v>JAPAN</v>
          </cell>
          <cell r="E913" t="str">
            <v>Y</v>
          </cell>
          <cell r="F913" t="str">
            <v>Affirmed</v>
          </cell>
          <cell r="G913">
            <v>38111</v>
          </cell>
          <cell r="H913" t="str">
            <v>BBB+</v>
          </cell>
          <cell r="I913" t="str">
            <v>Rating Outlook Stable</v>
          </cell>
        </row>
        <row r="914">
          <cell r="A914">
            <v>80090489</v>
          </cell>
          <cell r="B914" t="str">
            <v>Ford Motor Co. S.A. de C.V.</v>
          </cell>
          <cell r="C914" t="str">
            <v>Corporates</v>
          </cell>
          <cell r="D914" t="str">
            <v>MEXICO</v>
          </cell>
          <cell r="E914" t="str">
            <v>Y</v>
          </cell>
          <cell r="F914" t="str">
            <v>Affirmed</v>
          </cell>
          <cell r="G914">
            <v>38111</v>
          </cell>
          <cell r="H914" t="str">
            <v>BBB+</v>
          </cell>
          <cell r="I914" t="str">
            <v>Rating Outlook Stable</v>
          </cell>
        </row>
        <row r="915">
          <cell r="A915">
            <v>80090490</v>
          </cell>
          <cell r="B915" t="str">
            <v>Ford Motor Credit Co. of New Zealand Ltd.</v>
          </cell>
          <cell r="C915" t="str">
            <v>Consumer Finance Companies</v>
          </cell>
          <cell r="D915" t="str">
            <v>NEW ZEALAND</v>
          </cell>
          <cell r="E915" t="str">
            <v>Y</v>
          </cell>
          <cell r="F915" t="str">
            <v>Affirmed</v>
          </cell>
          <cell r="G915">
            <v>38111</v>
          </cell>
          <cell r="H915" t="str">
            <v>BBB+</v>
          </cell>
          <cell r="I915" t="str">
            <v>Rating Outlook Stable</v>
          </cell>
        </row>
        <row r="916">
          <cell r="A916">
            <v>80090493</v>
          </cell>
          <cell r="B916" t="str">
            <v>Bremer Bank, South St. Paul (MN), N.A.</v>
          </cell>
          <cell r="C916" t="str">
            <v>Banks</v>
          </cell>
          <cell r="D916" t="str">
            <v>UNITED STATES</v>
          </cell>
          <cell r="E916" t="str">
            <v>Y</v>
          </cell>
          <cell r="F916" t="str">
            <v>New Rating</v>
          </cell>
          <cell r="G916">
            <v>37005</v>
          </cell>
          <cell r="H916" t="str">
            <v>BBB</v>
          </cell>
          <cell r="I916" t="str">
            <v>Rating Outlook Stable</v>
          </cell>
        </row>
        <row r="917">
          <cell r="A917">
            <v>80090494</v>
          </cell>
          <cell r="B917" t="str">
            <v>Bremer Bank, Grand Forks (ND), N.A.</v>
          </cell>
          <cell r="C917" t="str">
            <v>Banks</v>
          </cell>
          <cell r="D917" t="str">
            <v>UNITED STATES</v>
          </cell>
          <cell r="E917" t="str">
            <v>Y</v>
          </cell>
          <cell r="F917" t="str">
            <v>New Rating</v>
          </cell>
          <cell r="G917">
            <v>37005</v>
          </cell>
          <cell r="H917" t="str">
            <v>BBB</v>
          </cell>
          <cell r="I917" t="str">
            <v>Rating Outlook Stable</v>
          </cell>
        </row>
        <row r="918">
          <cell r="A918">
            <v>80090495</v>
          </cell>
          <cell r="B918" t="str">
            <v>Bremer Bank, St. Cloud (MN), N.A.</v>
          </cell>
          <cell r="C918" t="str">
            <v>Banks</v>
          </cell>
          <cell r="D918" t="str">
            <v>UNITED STATES</v>
          </cell>
          <cell r="E918" t="str">
            <v>Y</v>
          </cell>
          <cell r="F918" t="str">
            <v>New Rating</v>
          </cell>
          <cell r="G918">
            <v>37005</v>
          </cell>
          <cell r="H918" t="str">
            <v>BBB</v>
          </cell>
          <cell r="I918" t="str">
            <v>Rating Outlook Stable</v>
          </cell>
        </row>
        <row r="919">
          <cell r="A919">
            <v>80090496</v>
          </cell>
          <cell r="B919" t="str">
            <v>Bremer Bank, Willmar (MN), N.A.</v>
          </cell>
          <cell r="C919" t="str">
            <v>Banks</v>
          </cell>
          <cell r="D919" t="str">
            <v>UNITED STATES</v>
          </cell>
          <cell r="E919" t="str">
            <v>Y</v>
          </cell>
          <cell r="F919" t="str">
            <v>New Rating</v>
          </cell>
          <cell r="G919">
            <v>37005</v>
          </cell>
          <cell r="H919" t="str">
            <v>BBB</v>
          </cell>
          <cell r="I919" t="str">
            <v>Rating Outlook Stable</v>
          </cell>
        </row>
        <row r="920">
          <cell r="A920">
            <v>80090497</v>
          </cell>
          <cell r="B920" t="str">
            <v>Bremer Bank, International Falls (MN), N.A.</v>
          </cell>
          <cell r="C920" t="str">
            <v>Banks</v>
          </cell>
          <cell r="D920" t="str">
            <v>UNITED STATES</v>
          </cell>
          <cell r="E920" t="str">
            <v>Y</v>
          </cell>
          <cell r="F920" t="str">
            <v>New Rating</v>
          </cell>
          <cell r="G920">
            <v>37005</v>
          </cell>
          <cell r="H920" t="str">
            <v>BBB</v>
          </cell>
          <cell r="I920" t="str">
            <v>Rating Outlook Stable</v>
          </cell>
        </row>
        <row r="921">
          <cell r="A921">
            <v>80090498</v>
          </cell>
          <cell r="B921" t="str">
            <v>Bremer Bank, Alexandria (MN), N.A.</v>
          </cell>
          <cell r="C921" t="str">
            <v>Banks</v>
          </cell>
          <cell r="D921" t="str">
            <v>UNITED STATES</v>
          </cell>
          <cell r="E921" t="str">
            <v>Y</v>
          </cell>
          <cell r="F921" t="str">
            <v>New Rating</v>
          </cell>
          <cell r="G921">
            <v>37005</v>
          </cell>
          <cell r="H921" t="str">
            <v>BBB</v>
          </cell>
          <cell r="I921" t="str">
            <v>Rating Outlook Stable</v>
          </cell>
        </row>
        <row r="922">
          <cell r="A922">
            <v>80090499</v>
          </cell>
          <cell r="B922" t="str">
            <v>Bremer Bank, Brainerd (MN), N.A.</v>
          </cell>
          <cell r="C922" t="str">
            <v>Banks</v>
          </cell>
          <cell r="D922" t="str">
            <v>UNITED STATES</v>
          </cell>
          <cell r="E922" t="str">
            <v>Y</v>
          </cell>
          <cell r="F922" t="str">
            <v>New Rating</v>
          </cell>
          <cell r="G922">
            <v>37005</v>
          </cell>
          <cell r="H922" t="str">
            <v>BBB</v>
          </cell>
          <cell r="I922" t="str">
            <v>Rating Outlook Stable</v>
          </cell>
        </row>
        <row r="923">
          <cell r="A923">
            <v>80090500</v>
          </cell>
          <cell r="B923" t="str">
            <v>Bremer Bank, Menomonie (WI), N.A.</v>
          </cell>
          <cell r="C923" t="str">
            <v>Banks</v>
          </cell>
          <cell r="D923" t="str">
            <v>UNITED STATES</v>
          </cell>
          <cell r="E923" t="str">
            <v>Y</v>
          </cell>
          <cell r="F923" t="str">
            <v>New Rating</v>
          </cell>
          <cell r="G923">
            <v>37005</v>
          </cell>
          <cell r="H923" t="str">
            <v>BBB</v>
          </cell>
          <cell r="I923" t="str">
            <v>Rating Outlook Stable</v>
          </cell>
        </row>
        <row r="924">
          <cell r="A924">
            <v>80090501</v>
          </cell>
          <cell r="B924" t="str">
            <v>Bremer Bank, Marshall (MN), N.A.</v>
          </cell>
          <cell r="C924" t="str">
            <v>Banks</v>
          </cell>
          <cell r="D924" t="str">
            <v>UNITED STATES</v>
          </cell>
          <cell r="E924" t="str">
            <v>Y</v>
          </cell>
          <cell r="F924" t="str">
            <v>New Rating</v>
          </cell>
          <cell r="G924">
            <v>37005</v>
          </cell>
          <cell r="H924" t="str">
            <v>BBB</v>
          </cell>
          <cell r="I924" t="str">
            <v>Rating Outlook Stable</v>
          </cell>
        </row>
        <row r="925">
          <cell r="A925">
            <v>80090502</v>
          </cell>
          <cell r="B925" t="str">
            <v>Bremer Bank, Minot (ND), N.A.</v>
          </cell>
          <cell r="C925" t="str">
            <v>Banks</v>
          </cell>
          <cell r="D925" t="str">
            <v>UNITED STATES</v>
          </cell>
          <cell r="E925" t="str">
            <v>Y</v>
          </cell>
          <cell r="F925" t="str">
            <v>New Rating</v>
          </cell>
          <cell r="G925">
            <v>37005</v>
          </cell>
          <cell r="H925" t="str">
            <v>BBB</v>
          </cell>
          <cell r="I925" t="str">
            <v>Rating Outlook Stable</v>
          </cell>
        </row>
        <row r="926">
          <cell r="A926">
            <v>80090503</v>
          </cell>
          <cell r="B926" t="str">
            <v>Bremer Bank, Moorehead (MN), N.A.</v>
          </cell>
          <cell r="C926" t="str">
            <v>Banks</v>
          </cell>
          <cell r="D926" t="str">
            <v>UNITED STATES</v>
          </cell>
          <cell r="E926" t="str">
            <v>Y</v>
          </cell>
          <cell r="F926" t="str">
            <v>New Rating</v>
          </cell>
          <cell r="G926">
            <v>37005</v>
          </cell>
          <cell r="H926" t="str">
            <v>BBB</v>
          </cell>
          <cell r="I926" t="str">
            <v>Rating Outlook Stable</v>
          </cell>
        </row>
        <row r="927">
          <cell r="A927">
            <v>80090504</v>
          </cell>
          <cell r="B927" t="str">
            <v>Flowers Foods, Inc.</v>
          </cell>
          <cell r="C927" t="str">
            <v>Bank Loans</v>
          </cell>
          <cell r="D927" t="str">
            <v>UNITED STATES</v>
          </cell>
          <cell r="E927" t="str">
            <v>Y</v>
          </cell>
          <cell r="F927" t="str">
            <v>New Rating</v>
          </cell>
          <cell r="G927">
            <v>38195</v>
          </cell>
          <cell r="H927" t="str">
            <v>BBB-</v>
          </cell>
          <cell r="I927" t="str">
            <v>Rating Outlook Stable</v>
          </cell>
        </row>
        <row r="928">
          <cell r="A928">
            <v>80090506</v>
          </cell>
          <cell r="B928" t="str">
            <v>Liberty Media Corp.</v>
          </cell>
          <cell r="C928" t="str">
            <v>Corporates</v>
          </cell>
          <cell r="D928" t="str">
            <v>UNITED STATES</v>
          </cell>
          <cell r="E928" t="str">
            <v>Y</v>
          </cell>
          <cell r="F928" t="str">
            <v>Affirmed</v>
          </cell>
          <cell r="G928">
            <v>38061</v>
          </cell>
          <cell r="H928" t="str">
            <v>BBB-</v>
          </cell>
          <cell r="I928" t="str">
            <v>Rating Outlook Stable</v>
          </cell>
        </row>
        <row r="929">
          <cell r="A929">
            <v>80090508</v>
          </cell>
          <cell r="B929" t="str">
            <v>Tyco International Ltd.</v>
          </cell>
          <cell r="C929" t="str">
            <v>Diversified Manufacturing</v>
          </cell>
          <cell r="D929" t="str">
            <v>UNITED STATES</v>
          </cell>
          <cell r="E929" t="str">
            <v>Y</v>
          </cell>
          <cell r="F929" t="str">
            <v>Upgrade</v>
          </cell>
          <cell r="G929">
            <v>38239</v>
          </cell>
          <cell r="H929" t="str">
            <v>BBB+</v>
          </cell>
          <cell r="I929" t="str">
            <v>Rating Outlook Stable</v>
          </cell>
        </row>
        <row r="930">
          <cell r="A930">
            <v>80090509</v>
          </cell>
          <cell r="B930" t="str">
            <v>Chase Manhattan Corp.</v>
          </cell>
          <cell r="C930" t="str">
            <v>Banks</v>
          </cell>
          <cell r="D930" t="str">
            <v>UNITED STATES</v>
          </cell>
          <cell r="E930" t="str">
            <v>Y</v>
          </cell>
          <cell r="F930" t="str">
            <v>Withdrawn</v>
          </cell>
          <cell r="G930">
            <v>36891</v>
          </cell>
          <cell r="H930" t="str">
            <v>NR</v>
          </cell>
        </row>
        <row r="931">
          <cell r="A931">
            <v>80090510</v>
          </cell>
          <cell r="B931" t="str">
            <v>Tyco International Group S.A.</v>
          </cell>
          <cell r="C931" t="str">
            <v>Diversified Manufacturing</v>
          </cell>
          <cell r="D931" t="str">
            <v>UNITED STATES</v>
          </cell>
          <cell r="E931" t="str">
            <v>Y</v>
          </cell>
          <cell r="F931" t="str">
            <v>Upgrade</v>
          </cell>
          <cell r="G931">
            <v>38239</v>
          </cell>
          <cell r="H931" t="str">
            <v>BBB+</v>
          </cell>
          <cell r="I931" t="str">
            <v>Rating Outlook Stable</v>
          </cell>
        </row>
        <row r="932">
          <cell r="A932">
            <v>80090511</v>
          </cell>
          <cell r="B932" t="str">
            <v>PS Business Parks, L.P.</v>
          </cell>
          <cell r="C932" t="str">
            <v>Banks</v>
          </cell>
          <cell r="D932" t="str">
            <v>UNITED STATES</v>
          </cell>
          <cell r="E932" t="str">
            <v>Y</v>
          </cell>
          <cell r="F932" t="str">
            <v>Affirmed</v>
          </cell>
          <cell r="G932">
            <v>37279</v>
          </cell>
          <cell r="H932" t="str">
            <v>BBB</v>
          </cell>
          <cell r="I932" t="str">
            <v>Rating Outlook Stable</v>
          </cell>
        </row>
        <row r="933">
          <cell r="A933">
            <v>80090515</v>
          </cell>
          <cell r="B933" t="str">
            <v>First Commercial Bank</v>
          </cell>
          <cell r="C933" t="str">
            <v>Banks</v>
          </cell>
          <cell r="D933" t="str">
            <v>UNITED STATES</v>
          </cell>
          <cell r="E933" t="str">
            <v>Y</v>
          </cell>
          <cell r="F933" t="str">
            <v>New Rating</v>
          </cell>
          <cell r="G933">
            <v>36861</v>
          </cell>
          <cell r="H933" t="str">
            <v>A</v>
          </cell>
          <cell r="I933" t="str">
            <v>Rating Outlook Stable</v>
          </cell>
        </row>
        <row r="934">
          <cell r="A934">
            <v>80090517</v>
          </cell>
          <cell r="B934" t="str">
            <v>Health Net, Inc.</v>
          </cell>
          <cell r="C934" t="str">
            <v>Health Insurers</v>
          </cell>
          <cell r="D934" t="str">
            <v>UNITED STATES</v>
          </cell>
          <cell r="E934" t="str">
            <v>Y</v>
          </cell>
          <cell r="F934" t="str">
            <v>Downgrade</v>
          </cell>
          <cell r="G934">
            <v>38246</v>
          </cell>
          <cell r="H934" t="str">
            <v>BBB-</v>
          </cell>
          <cell r="I934" t="str">
            <v>Rating Outlook Negative</v>
          </cell>
        </row>
        <row r="935">
          <cell r="A935">
            <v>80090519</v>
          </cell>
          <cell r="B935" t="str">
            <v>Petrobras Energia S.A.(Formerly Pecom Energia S.A.)</v>
          </cell>
          <cell r="C935" t="str">
            <v>Energy (Oil &amp; Gas)</v>
          </cell>
          <cell r="D935" t="str">
            <v>ARGENTINA</v>
          </cell>
          <cell r="E935" t="str">
            <v>Y</v>
          </cell>
          <cell r="F935" t="str">
            <v>Affirmed</v>
          </cell>
          <cell r="G935">
            <v>38114</v>
          </cell>
          <cell r="H935" t="str">
            <v>B-</v>
          </cell>
          <cell r="I935" t="str">
            <v>Rating Outlook Stable</v>
          </cell>
        </row>
        <row r="936">
          <cell r="A936">
            <v>80090523</v>
          </cell>
          <cell r="B936" t="str">
            <v>AIMCO Properties, L.P.</v>
          </cell>
          <cell r="C936" t="str">
            <v>Real Estate Investment Trusts</v>
          </cell>
          <cell r="D936" t="str">
            <v>UNITED STATES</v>
          </cell>
          <cell r="E936" t="str">
            <v>Y</v>
          </cell>
          <cell r="F936" t="str">
            <v>Affirmed</v>
          </cell>
          <cell r="G936">
            <v>37904</v>
          </cell>
          <cell r="H936" t="str">
            <v>BBB-</v>
          </cell>
          <cell r="I936" t="str">
            <v>Rating Outlook Negative</v>
          </cell>
        </row>
        <row r="937">
          <cell r="A937">
            <v>80090525</v>
          </cell>
          <cell r="B937" t="str">
            <v>Desc S.A. de C.V.</v>
          </cell>
          <cell r="C937" t="str">
            <v>Corporates</v>
          </cell>
          <cell r="D937" t="str">
            <v>MEXICO</v>
          </cell>
          <cell r="E937" t="str">
            <v>Y</v>
          </cell>
          <cell r="F937" t="str">
            <v>Rating Watch On</v>
          </cell>
          <cell r="G937">
            <v>38037</v>
          </cell>
          <cell r="H937" t="str">
            <v>B</v>
          </cell>
          <cell r="I937" t="str">
            <v>Rating Watch Positive</v>
          </cell>
        </row>
        <row r="938">
          <cell r="A938">
            <v>80090526</v>
          </cell>
          <cell r="B938" t="str">
            <v>Grupo Televisa, S.A. de C.V.</v>
          </cell>
          <cell r="C938" t="str">
            <v>Corporates</v>
          </cell>
          <cell r="D938" t="str">
            <v>MEXICO</v>
          </cell>
          <cell r="E938" t="str">
            <v>Y</v>
          </cell>
          <cell r="F938" t="str">
            <v>Upgrade</v>
          </cell>
          <cell r="G938">
            <v>38155</v>
          </cell>
          <cell r="H938" t="str">
            <v>BBB</v>
          </cell>
          <cell r="I938" t="str">
            <v>Rating Outlook Stable</v>
          </cell>
        </row>
        <row r="939">
          <cell r="A939">
            <v>80090528</v>
          </cell>
          <cell r="B939" t="str">
            <v>Bear Stearns Capital Trust III</v>
          </cell>
          <cell r="C939" t="str">
            <v>Broker/Dealers</v>
          </cell>
          <cell r="D939" t="str">
            <v>UNITED STATES</v>
          </cell>
          <cell r="E939" t="str">
            <v>Y</v>
          </cell>
          <cell r="F939" t="str">
            <v>Affirmed</v>
          </cell>
          <cell r="G939">
            <v>37708</v>
          </cell>
          <cell r="H939" t="str">
            <v>A-</v>
          </cell>
        </row>
        <row r="940">
          <cell r="A940">
            <v>80090537</v>
          </cell>
          <cell r="B940" t="str">
            <v>Turkiye Kalkinma Bankasi A.S.</v>
          </cell>
          <cell r="C940" t="str">
            <v>Banks</v>
          </cell>
          <cell r="D940" t="str">
            <v>TURKEY</v>
          </cell>
          <cell r="E940" t="str">
            <v>Y</v>
          </cell>
          <cell r="F940" t="str">
            <v>Affirmed</v>
          </cell>
          <cell r="G940">
            <v>38226</v>
          </cell>
          <cell r="H940" t="str">
            <v>B+</v>
          </cell>
          <cell r="I940" t="str">
            <v>Rating Outlook Positive</v>
          </cell>
        </row>
        <row r="941">
          <cell r="A941">
            <v>80090539</v>
          </cell>
          <cell r="B941" t="str">
            <v>Northern Electric Distribution Limited</v>
          </cell>
          <cell r="C941" t="str">
            <v>Global Power</v>
          </cell>
          <cell r="D941" t="str">
            <v>UNITED KINGDOM</v>
          </cell>
          <cell r="E941" t="str">
            <v>Y</v>
          </cell>
          <cell r="F941" t="str">
            <v>Downgrade</v>
          </cell>
          <cell r="G941">
            <v>38082</v>
          </cell>
          <cell r="H941" t="str">
            <v>BBB+</v>
          </cell>
          <cell r="I941" t="str">
            <v>Rating Outlook Stable</v>
          </cell>
        </row>
        <row r="942">
          <cell r="A942">
            <v>80090540</v>
          </cell>
          <cell r="B942" t="str">
            <v>Lowe's Companies, Inc.</v>
          </cell>
          <cell r="C942" t="str">
            <v>Corporates</v>
          </cell>
          <cell r="D942" t="str">
            <v>UNITED STATES</v>
          </cell>
          <cell r="E942" t="str">
            <v>Y</v>
          </cell>
          <cell r="F942" t="str">
            <v>Affirmed</v>
          </cell>
          <cell r="G942">
            <v>38197</v>
          </cell>
          <cell r="H942" t="str">
            <v>A</v>
          </cell>
          <cell r="I942" t="str">
            <v>Rating Outlook Positive</v>
          </cell>
        </row>
        <row r="943">
          <cell r="A943">
            <v>80090541</v>
          </cell>
          <cell r="B943" t="str">
            <v>CDC Financial Products, Inc.</v>
          </cell>
          <cell r="C943" t="str">
            <v>Banks</v>
          </cell>
          <cell r="D943" t="str">
            <v>UNITED STATES</v>
          </cell>
          <cell r="E943" t="str">
            <v>N</v>
          </cell>
          <cell r="F943" t="str">
            <v>Withdrawn</v>
          </cell>
          <cell r="G943">
            <v>37711</v>
          </cell>
          <cell r="H943" t="str">
            <v>NR</v>
          </cell>
        </row>
        <row r="944">
          <cell r="A944">
            <v>80090542</v>
          </cell>
          <cell r="B944" t="str">
            <v>Rockwell Collins, Inc.</v>
          </cell>
          <cell r="C944" t="str">
            <v>Aerospace &amp; Defense</v>
          </cell>
          <cell r="D944" t="str">
            <v>UNITED STATES</v>
          </cell>
          <cell r="E944" t="str">
            <v>Y</v>
          </cell>
          <cell r="F944" t="str">
            <v>Affirmed</v>
          </cell>
          <cell r="G944">
            <v>37942</v>
          </cell>
          <cell r="H944" t="str">
            <v>A</v>
          </cell>
          <cell r="I944" t="str">
            <v>Rating Outlook Stable</v>
          </cell>
        </row>
        <row r="945">
          <cell r="A945">
            <v>80090543</v>
          </cell>
          <cell r="B945" t="str">
            <v>Grupo Financiero Continental</v>
          </cell>
          <cell r="C945" t="str">
            <v>Banks</v>
          </cell>
          <cell r="D945" t="str">
            <v>PANAMA</v>
          </cell>
          <cell r="E945" t="str">
            <v>Y</v>
          </cell>
          <cell r="F945" t="str">
            <v>Affirmed</v>
          </cell>
          <cell r="G945">
            <v>38167</v>
          </cell>
          <cell r="H945" t="str">
            <v>BBB-</v>
          </cell>
          <cell r="I945" t="str">
            <v>Rating Outlook Stable</v>
          </cell>
        </row>
        <row r="946">
          <cell r="A946">
            <v>80090550</v>
          </cell>
          <cell r="B946" t="str">
            <v>Nationwide Financial Services, Inc.</v>
          </cell>
          <cell r="C946" t="str">
            <v>Property/Casualty Insurers</v>
          </cell>
          <cell r="D946" t="str">
            <v>UNITED STATES</v>
          </cell>
          <cell r="E946" t="str">
            <v>Y</v>
          </cell>
          <cell r="F946" t="str">
            <v>Downgrade</v>
          </cell>
          <cell r="G946">
            <v>37728</v>
          </cell>
          <cell r="H946" t="str">
            <v>A-</v>
          </cell>
          <cell r="I946" t="str">
            <v>Rating Outlook Stable</v>
          </cell>
        </row>
        <row r="947">
          <cell r="A947">
            <v>80090552</v>
          </cell>
          <cell r="B947" t="str">
            <v>MetLife, Inc.</v>
          </cell>
          <cell r="C947" t="str">
            <v>Life Insurers</v>
          </cell>
          <cell r="D947" t="str">
            <v>UNITED STATES</v>
          </cell>
          <cell r="E947" t="str">
            <v>Y</v>
          </cell>
          <cell r="F947" t="str">
            <v>Affirmed</v>
          </cell>
          <cell r="G947">
            <v>38099</v>
          </cell>
          <cell r="H947" t="str">
            <v>A</v>
          </cell>
          <cell r="I947" t="str">
            <v>Rating Outlook Stable</v>
          </cell>
        </row>
        <row r="948">
          <cell r="A948">
            <v>80090553</v>
          </cell>
          <cell r="B948" t="str">
            <v>CJSC KazTransOil</v>
          </cell>
          <cell r="C948" t="str">
            <v>Corporate Finance</v>
          </cell>
          <cell r="D948" t="str">
            <v>UNITED STATES</v>
          </cell>
          <cell r="E948" t="str">
            <v>N</v>
          </cell>
          <cell r="F948" t="str">
            <v>New Rating</v>
          </cell>
          <cell r="G948">
            <v>37046</v>
          </cell>
          <cell r="H948" t="str">
            <v>BB-</v>
          </cell>
          <cell r="I948" t="str">
            <v>Rating Outlook Stable</v>
          </cell>
        </row>
        <row r="949">
          <cell r="A949">
            <v>80090554</v>
          </cell>
          <cell r="B949" t="str">
            <v>Pure Resources, Inc.</v>
          </cell>
          <cell r="C949" t="str">
            <v>Energy (Oil &amp; Gas)</v>
          </cell>
          <cell r="D949" t="str">
            <v>UNITED STATES</v>
          </cell>
          <cell r="E949" t="str">
            <v>Y</v>
          </cell>
          <cell r="F949" t="str">
            <v>Upgrade</v>
          </cell>
          <cell r="G949">
            <v>37561</v>
          </cell>
          <cell r="H949" t="str">
            <v>BBB</v>
          </cell>
          <cell r="I949" t="str">
            <v>Rating Outlook Stable</v>
          </cell>
        </row>
        <row r="950">
          <cell r="A950">
            <v>80090558</v>
          </cell>
          <cell r="B950" t="str">
            <v>National Football League (NFL)</v>
          </cell>
          <cell r="C950" t="str">
            <v>Corporate Finance</v>
          </cell>
          <cell r="D950" t="str">
            <v>UNITED STATES</v>
          </cell>
          <cell r="E950" t="str">
            <v>Y</v>
          </cell>
          <cell r="F950" t="str">
            <v>New Rating</v>
          </cell>
          <cell r="G950">
            <v>37070</v>
          </cell>
          <cell r="H950" t="str">
            <v>A+</v>
          </cell>
        </row>
        <row r="951">
          <cell r="A951">
            <v>80090559</v>
          </cell>
          <cell r="B951" t="str">
            <v>Interpublic Group of Companies, Inc.</v>
          </cell>
          <cell r="C951" t="str">
            <v>Corporates</v>
          </cell>
          <cell r="D951" t="str">
            <v>UNITED STATES</v>
          </cell>
          <cell r="E951" t="str">
            <v>Y</v>
          </cell>
          <cell r="F951" t="str">
            <v>Affirmed</v>
          </cell>
          <cell r="G951">
            <v>38079</v>
          </cell>
          <cell r="H951" t="str">
            <v>BB+</v>
          </cell>
          <cell r="I951" t="str">
            <v>Rating Outlook Stable</v>
          </cell>
        </row>
        <row r="952">
          <cell r="A952">
            <v>80090560</v>
          </cell>
          <cell r="B952" t="str">
            <v>Qwest Corp.</v>
          </cell>
          <cell r="C952" t="str">
            <v>Bank Loans</v>
          </cell>
          <cell r="D952" t="str">
            <v>UNITED STATES</v>
          </cell>
          <cell r="E952" t="str">
            <v>Y</v>
          </cell>
          <cell r="F952" t="str">
            <v>Upgrade</v>
          </cell>
          <cell r="G952">
            <v>38160</v>
          </cell>
          <cell r="H952" t="str">
            <v>BB</v>
          </cell>
          <cell r="I952" t="str">
            <v>Rating Outlook Stable</v>
          </cell>
        </row>
        <row r="953">
          <cell r="A953">
            <v>80090562</v>
          </cell>
          <cell r="B953" t="str">
            <v>Chesapeake Energy Corp.</v>
          </cell>
          <cell r="C953" t="str">
            <v>Energy (Oil &amp; Gas)</v>
          </cell>
          <cell r="D953" t="str">
            <v>UNITED STATES</v>
          </cell>
          <cell r="E953" t="str">
            <v>Y</v>
          </cell>
          <cell r="F953" t="str">
            <v>Upgrade</v>
          </cell>
          <cell r="G953">
            <v>38076</v>
          </cell>
          <cell r="H953" t="str">
            <v>BB</v>
          </cell>
          <cell r="I953" t="str">
            <v>Rating Outlook Stable</v>
          </cell>
        </row>
        <row r="954">
          <cell r="A954">
            <v>80090564</v>
          </cell>
          <cell r="B954" t="str">
            <v>Wal-Mart Stores Inc.</v>
          </cell>
          <cell r="C954" t="str">
            <v>Corporates</v>
          </cell>
          <cell r="D954" t="str">
            <v>UNITED STATES</v>
          </cell>
          <cell r="E954" t="str">
            <v>Y</v>
          </cell>
          <cell r="F954" t="str">
            <v>Affirmed</v>
          </cell>
          <cell r="G954">
            <v>38114</v>
          </cell>
          <cell r="H954" t="str">
            <v>AA</v>
          </cell>
          <cell r="I954" t="str">
            <v>Rating Outlook Stable</v>
          </cell>
        </row>
        <row r="955">
          <cell r="A955">
            <v>80090565</v>
          </cell>
          <cell r="B955" t="str">
            <v>GE Financial Assurance Holdings Inc.</v>
          </cell>
          <cell r="C955" t="str">
            <v>Life Insurers</v>
          </cell>
          <cell r="D955" t="str">
            <v>UNITED STATES</v>
          </cell>
          <cell r="E955" t="str">
            <v>N</v>
          </cell>
          <cell r="F955" t="str">
            <v>Withdrawn</v>
          </cell>
          <cell r="G955">
            <v>38131</v>
          </cell>
          <cell r="H955" t="str">
            <v>NR</v>
          </cell>
        </row>
        <row r="956">
          <cell r="A956">
            <v>80090567</v>
          </cell>
          <cell r="B956" t="str">
            <v>Assicurazioni Generali SpA</v>
          </cell>
          <cell r="C956" t="str">
            <v>Life Insurers</v>
          </cell>
          <cell r="D956" t="str">
            <v>ITALY</v>
          </cell>
          <cell r="E956" t="str">
            <v>Y</v>
          </cell>
          <cell r="F956" t="str">
            <v>Affirmed</v>
          </cell>
          <cell r="G956">
            <v>38197</v>
          </cell>
          <cell r="H956" t="str">
            <v>AA-</v>
          </cell>
          <cell r="I956" t="str">
            <v>Rating Outlook Stable</v>
          </cell>
        </row>
        <row r="957">
          <cell r="A957">
            <v>80090568</v>
          </cell>
          <cell r="B957" t="str">
            <v>Univision Communications, Inc.</v>
          </cell>
          <cell r="C957" t="str">
            <v>Media &amp; Entertainment</v>
          </cell>
          <cell r="D957" t="str">
            <v>UNITED STATES</v>
          </cell>
          <cell r="E957" t="str">
            <v>Y</v>
          </cell>
          <cell r="F957" t="str">
            <v>Affirmed</v>
          </cell>
          <cell r="G957">
            <v>38113</v>
          </cell>
          <cell r="H957" t="str">
            <v>BBB-</v>
          </cell>
          <cell r="I957" t="str">
            <v>Rating Outlook Positive</v>
          </cell>
        </row>
        <row r="958">
          <cell r="A958">
            <v>80090570</v>
          </cell>
          <cell r="B958" t="str">
            <v>U.S. Steel Corp.</v>
          </cell>
          <cell r="C958" t="str">
            <v>Bank Loans</v>
          </cell>
          <cell r="D958" t="str">
            <v>UNITED STATES</v>
          </cell>
          <cell r="E958" t="str">
            <v>Y</v>
          </cell>
          <cell r="F958" t="str">
            <v>Affirmed</v>
          </cell>
          <cell r="G958">
            <v>38170</v>
          </cell>
          <cell r="H958" t="str">
            <v>BB-</v>
          </cell>
          <cell r="I958" t="str">
            <v>Rating Outlook Stable</v>
          </cell>
        </row>
        <row r="959">
          <cell r="A959">
            <v>80090571</v>
          </cell>
          <cell r="B959" t="str">
            <v>Pamukbank T.A.S.</v>
          </cell>
          <cell r="C959" t="str">
            <v>Banks</v>
          </cell>
          <cell r="D959" t="str">
            <v>TURKEY</v>
          </cell>
          <cell r="E959" t="str">
            <v>Y</v>
          </cell>
          <cell r="F959" t="str">
            <v>Affirmed</v>
          </cell>
          <cell r="G959">
            <v>38226</v>
          </cell>
          <cell r="H959" t="str">
            <v>B+</v>
          </cell>
          <cell r="I959" t="str">
            <v>Rating Outlook Positive</v>
          </cell>
        </row>
        <row r="960">
          <cell r="A960">
            <v>80090573</v>
          </cell>
          <cell r="B960" t="str">
            <v>Radian Group Inc.</v>
          </cell>
          <cell r="C960" t="str">
            <v>Property/Casualty Insurers</v>
          </cell>
          <cell r="D960" t="str">
            <v>UNITED STATES</v>
          </cell>
          <cell r="E960" t="str">
            <v>Y</v>
          </cell>
          <cell r="F960" t="str">
            <v>Affirmed</v>
          </cell>
          <cell r="G960">
            <v>38056</v>
          </cell>
          <cell r="H960" t="str">
            <v>A</v>
          </cell>
          <cell r="I960" t="str">
            <v>Rating Outlook Stable</v>
          </cell>
        </row>
        <row r="961">
          <cell r="A961">
            <v>80090574</v>
          </cell>
          <cell r="B961" t="str">
            <v>MGIC Investment Corp.</v>
          </cell>
          <cell r="C961" t="str">
            <v>Mortgage Insurers</v>
          </cell>
          <cell r="D961" t="str">
            <v>UNITED STATES</v>
          </cell>
          <cell r="E961" t="str">
            <v>Y</v>
          </cell>
          <cell r="F961" t="str">
            <v>Downgrade</v>
          </cell>
          <cell r="G961">
            <v>37862</v>
          </cell>
          <cell r="H961" t="str">
            <v>A+</v>
          </cell>
          <cell r="I961" t="str">
            <v>Rating Outlook Stable</v>
          </cell>
        </row>
        <row r="962">
          <cell r="A962">
            <v>80090575</v>
          </cell>
          <cell r="B962" t="str">
            <v>Ohio National Financial Services Inc.</v>
          </cell>
          <cell r="C962" t="str">
            <v>Life Insurers</v>
          </cell>
          <cell r="D962" t="str">
            <v>UNITED STATES</v>
          </cell>
          <cell r="E962" t="str">
            <v>Y</v>
          </cell>
          <cell r="F962" t="str">
            <v>Affirmed</v>
          </cell>
          <cell r="G962">
            <v>38028</v>
          </cell>
          <cell r="H962" t="str">
            <v>A-</v>
          </cell>
          <cell r="I962" t="str">
            <v>Rating Outlook Stable</v>
          </cell>
        </row>
        <row r="963">
          <cell r="A963">
            <v>80090599</v>
          </cell>
          <cell r="B963" t="str">
            <v>Conoco Canada Resources Ltd.</v>
          </cell>
          <cell r="C963" t="str">
            <v>Energy (Oil &amp; Gas)</v>
          </cell>
          <cell r="D963" t="str">
            <v>CANADA</v>
          </cell>
          <cell r="E963" t="str">
            <v>Y</v>
          </cell>
          <cell r="F963" t="str">
            <v>Upgrade</v>
          </cell>
          <cell r="G963">
            <v>37502</v>
          </cell>
          <cell r="H963" t="str">
            <v>A-</v>
          </cell>
          <cell r="I963" t="str">
            <v>Rating Watch Off</v>
          </cell>
        </row>
        <row r="964">
          <cell r="A964">
            <v>80090602</v>
          </cell>
          <cell r="B964" t="str">
            <v>Liberty Property Ltd. Partnership</v>
          </cell>
          <cell r="C964" t="str">
            <v>Real Estate Investment Trusts</v>
          </cell>
          <cell r="D964" t="str">
            <v>UNITED STATES</v>
          </cell>
          <cell r="E964" t="str">
            <v>Y</v>
          </cell>
          <cell r="F964" t="str">
            <v>Affirmed</v>
          </cell>
          <cell r="G964">
            <v>38210</v>
          </cell>
          <cell r="H964" t="str">
            <v>BBB</v>
          </cell>
          <cell r="I964" t="str">
            <v>Rating Outlook Stable</v>
          </cell>
        </row>
        <row r="965">
          <cell r="A965">
            <v>80090605</v>
          </cell>
          <cell r="B965" t="str">
            <v>Athens First Bank &amp; Trust Co.</v>
          </cell>
          <cell r="C965" t="str">
            <v>Banks</v>
          </cell>
          <cell r="D965" t="str">
            <v>UNITED STATES</v>
          </cell>
          <cell r="E965" t="str">
            <v>Y</v>
          </cell>
          <cell r="F965" t="str">
            <v>New Rating</v>
          </cell>
          <cell r="G965">
            <v>37096</v>
          </cell>
          <cell r="H965" t="str">
            <v>A</v>
          </cell>
        </row>
        <row r="966">
          <cell r="A966">
            <v>80090607</v>
          </cell>
          <cell r="B966" t="str">
            <v>TimberWest Forest Corp.</v>
          </cell>
          <cell r="C966" t="str">
            <v>Corporates</v>
          </cell>
          <cell r="D966" t="str">
            <v>CANADA</v>
          </cell>
          <cell r="E966" t="str">
            <v>N</v>
          </cell>
          <cell r="F966" t="str">
            <v>Withdrawn</v>
          </cell>
          <cell r="G966">
            <v>38098</v>
          </cell>
          <cell r="H966" t="str">
            <v>NR</v>
          </cell>
        </row>
        <row r="967">
          <cell r="A967">
            <v>80090608</v>
          </cell>
          <cell r="B967" t="str">
            <v>Mercury General Corp.</v>
          </cell>
          <cell r="C967" t="str">
            <v>Property/Casualty Insurers</v>
          </cell>
          <cell r="D967" t="str">
            <v>UNITED STATES</v>
          </cell>
          <cell r="E967" t="str">
            <v>Y</v>
          </cell>
          <cell r="F967" t="str">
            <v>Affirmed</v>
          </cell>
          <cell r="G967">
            <v>38222</v>
          </cell>
          <cell r="H967" t="str">
            <v>A</v>
          </cell>
          <cell r="I967" t="str">
            <v>Rating Outlook Stable</v>
          </cell>
        </row>
        <row r="968">
          <cell r="A968">
            <v>80090609</v>
          </cell>
          <cell r="B968" t="str">
            <v>Sara Lee Corporation</v>
          </cell>
          <cell r="C968" t="str">
            <v>Corporates</v>
          </cell>
          <cell r="D968" t="str">
            <v>UNITED STATES</v>
          </cell>
          <cell r="E968" t="str">
            <v>Y</v>
          </cell>
          <cell r="F968" t="str">
            <v>New Rating</v>
          </cell>
          <cell r="G968">
            <v>37104</v>
          </cell>
          <cell r="H968" t="str">
            <v>A</v>
          </cell>
          <cell r="I968" t="str">
            <v>Rating Outlook Stable</v>
          </cell>
        </row>
        <row r="969">
          <cell r="A969">
            <v>80090610</v>
          </cell>
          <cell r="B969" t="str">
            <v>Ambac Financial Group, Inc.</v>
          </cell>
          <cell r="C969" t="str">
            <v>Insurance</v>
          </cell>
          <cell r="D969" t="str">
            <v>UNITED STATES</v>
          </cell>
          <cell r="E969" t="str">
            <v>Y</v>
          </cell>
          <cell r="F969" t="str">
            <v>Affirmed</v>
          </cell>
          <cell r="G969">
            <v>37791</v>
          </cell>
          <cell r="H969" t="str">
            <v>AA</v>
          </cell>
          <cell r="I969" t="str">
            <v>Rating Outlook Stable</v>
          </cell>
        </row>
        <row r="970">
          <cell r="A970">
            <v>80090611</v>
          </cell>
          <cell r="B970" t="str">
            <v>Premcor Refining Group Inc.</v>
          </cell>
          <cell r="C970" t="str">
            <v>Bank Loans</v>
          </cell>
          <cell r="D970" t="str">
            <v>UNITED STATES</v>
          </cell>
          <cell r="E970" t="str">
            <v>Y</v>
          </cell>
          <cell r="F970" t="str">
            <v>Upgrade</v>
          </cell>
          <cell r="G970">
            <v>38110</v>
          </cell>
          <cell r="H970" t="str">
            <v>BB</v>
          </cell>
          <cell r="I970" t="str">
            <v>Rating Outlook Stable</v>
          </cell>
        </row>
        <row r="971">
          <cell r="A971">
            <v>80090613</v>
          </cell>
          <cell r="B971" t="str">
            <v>Bunge Limited</v>
          </cell>
          <cell r="C971" t="str">
            <v>Diversified Services</v>
          </cell>
          <cell r="D971" t="str">
            <v>UNITED STATES</v>
          </cell>
          <cell r="E971" t="str">
            <v>Y</v>
          </cell>
          <cell r="F971" t="str">
            <v>Affirmed</v>
          </cell>
          <cell r="G971">
            <v>38084</v>
          </cell>
          <cell r="H971" t="str">
            <v>BBB</v>
          </cell>
          <cell r="I971" t="str">
            <v>Rating Outlook Stable</v>
          </cell>
        </row>
        <row r="972">
          <cell r="A972">
            <v>80090626</v>
          </cell>
          <cell r="B972" t="str">
            <v>CDC Funding Corp.</v>
          </cell>
          <cell r="C972" t="str">
            <v>Financial Institutions</v>
          </cell>
          <cell r="D972" t="str">
            <v>UNITED STATES</v>
          </cell>
          <cell r="E972" t="str">
            <v>N</v>
          </cell>
          <cell r="F972" t="str">
            <v>Withdrawn</v>
          </cell>
          <cell r="G972">
            <v>37711</v>
          </cell>
          <cell r="H972" t="str">
            <v>NR</v>
          </cell>
        </row>
        <row r="973">
          <cell r="A973">
            <v>80090627</v>
          </cell>
          <cell r="B973" t="str">
            <v>Ryland Group, Inc.</v>
          </cell>
          <cell r="C973" t="str">
            <v>Corporates</v>
          </cell>
          <cell r="D973" t="str">
            <v>UNITED STATES</v>
          </cell>
          <cell r="E973" t="str">
            <v>Y</v>
          </cell>
          <cell r="F973" t="str">
            <v>Upgrade</v>
          </cell>
          <cell r="G973">
            <v>38056</v>
          </cell>
          <cell r="H973" t="str">
            <v>BBB-</v>
          </cell>
          <cell r="I973" t="str">
            <v>Rating Outlook Stable</v>
          </cell>
        </row>
        <row r="974">
          <cell r="A974">
            <v>80090628</v>
          </cell>
          <cell r="B974" t="str">
            <v>AmerisourceBergen Corp.</v>
          </cell>
          <cell r="C974" t="str">
            <v>Bank Loans</v>
          </cell>
          <cell r="D974" t="str">
            <v>UNITED STATES</v>
          </cell>
          <cell r="E974" t="str">
            <v>Y</v>
          </cell>
          <cell r="F974" t="str">
            <v>Affirmed</v>
          </cell>
          <cell r="G974">
            <v>38212</v>
          </cell>
          <cell r="H974" t="str">
            <v>BBB-</v>
          </cell>
          <cell r="I974" t="str">
            <v>Rating Outlook Stable</v>
          </cell>
        </row>
        <row r="975">
          <cell r="A975">
            <v>80090629</v>
          </cell>
          <cell r="B975" t="str">
            <v>Citizens Bank-Illinois, National Association.</v>
          </cell>
          <cell r="C975" t="str">
            <v>Banks</v>
          </cell>
          <cell r="D975" t="str">
            <v>UNITED STATES</v>
          </cell>
          <cell r="E975" t="str">
            <v>N</v>
          </cell>
          <cell r="F975" t="str">
            <v>Withdrawn</v>
          </cell>
          <cell r="G975">
            <v>38244</v>
          </cell>
          <cell r="H975" t="str">
            <v>NR</v>
          </cell>
          <cell r="I975" t="str">
            <v>Rating Watch Off</v>
          </cell>
        </row>
        <row r="976">
          <cell r="A976">
            <v>80090630</v>
          </cell>
          <cell r="B976" t="str">
            <v>SNP Petrom S.A.</v>
          </cell>
          <cell r="C976" t="str">
            <v>Corporates</v>
          </cell>
          <cell r="D976" t="str">
            <v>ROMANIA</v>
          </cell>
          <cell r="E976" t="str">
            <v>Y</v>
          </cell>
          <cell r="F976" t="str">
            <v>Rating Watch On</v>
          </cell>
          <cell r="G976">
            <v>38133</v>
          </cell>
          <cell r="H976" t="str">
            <v>BB-</v>
          </cell>
          <cell r="I976" t="str">
            <v>Rating Watch Positive</v>
          </cell>
        </row>
        <row r="977">
          <cell r="A977">
            <v>80090631</v>
          </cell>
          <cell r="B977" t="str">
            <v>F&amp;M Bank - Iowa</v>
          </cell>
          <cell r="C977" t="str">
            <v>Banks</v>
          </cell>
          <cell r="D977" t="str">
            <v>UNITED STATES</v>
          </cell>
          <cell r="E977" t="str">
            <v>Y</v>
          </cell>
          <cell r="F977" t="str">
            <v>Affirmed</v>
          </cell>
          <cell r="G977">
            <v>38082</v>
          </cell>
          <cell r="H977" t="str">
            <v>BBB</v>
          </cell>
          <cell r="I977" t="str">
            <v>Rating Outlook Stable</v>
          </cell>
        </row>
        <row r="978">
          <cell r="A978">
            <v>80090632</v>
          </cell>
          <cell r="B978" t="str">
            <v>F&amp;M Bank - Wisconsin</v>
          </cell>
          <cell r="C978" t="str">
            <v>Banks</v>
          </cell>
          <cell r="D978" t="str">
            <v>UNITED STATES</v>
          </cell>
          <cell r="E978" t="str">
            <v>Y</v>
          </cell>
          <cell r="F978" t="str">
            <v>Affirmed</v>
          </cell>
          <cell r="G978">
            <v>38082</v>
          </cell>
          <cell r="H978" t="str">
            <v>BBB</v>
          </cell>
          <cell r="I978" t="str">
            <v>Rating Outlook Stable</v>
          </cell>
        </row>
        <row r="979">
          <cell r="A979">
            <v>80090633</v>
          </cell>
          <cell r="B979" t="str">
            <v>XL Capital Ltd</v>
          </cell>
          <cell r="C979" t="str">
            <v>Property/Casualty Insurers</v>
          </cell>
          <cell r="D979" t="str">
            <v>BERMUDA</v>
          </cell>
          <cell r="E979" t="str">
            <v>Y</v>
          </cell>
          <cell r="F979" t="str">
            <v>Affirmed</v>
          </cell>
          <cell r="G979">
            <v>38210</v>
          </cell>
          <cell r="H979" t="str">
            <v>A</v>
          </cell>
          <cell r="I979" t="str">
            <v>Rating Outlook Stable</v>
          </cell>
        </row>
        <row r="980">
          <cell r="A980">
            <v>80090663</v>
          </cell>
          <cell r="B980" t="str">
            <v>BellSouth Corp.</v>
          </cell>
          <cell r="C980" t="str">
            <v>Telecommunications</v>
          </cell>
          <cell r="D980" t="str">
            <v>UNITED STATES</v>
          </cell>
          <cell r="E980" t="str">
            <v>Y</v>
          </cell>
          <cell r="F980" t="str">
            <v>Rating Watch On</v>
          </cell>
          <cell r="G980">
            <v>38034</v>
          </cell>
          <cell r="H980" t="str">
            <v>A+</v>
          </cell>
          <cell r="I980" t="str">
            <v>Rating Watch Negative</v>
          </cell>
        </row>
        <row r="981">
          <cell r="A981">
            <v>80090665</v>
          </cell>
          <cell r="B981" t="str">
            <v>USAA Capital Corp.</v>
          </cell>
          <cell r="C981" t="str">
            <v>Life Insurers</v>
          </cell>
          <cell r="D981" t="str">
            <v>UNITED STATES</v>
          </cell>
          <cell r="E981" t="str">
            <v>Y</v>
          </cell>
          <cell r="F981" t="str">
            <v>Affirmed</v>
          </cell>
          <cell r="G981">
            <v>38012</v>
          </cell>
          <cell r="H981" t="str">
            <v>AA+</v>
          </cell>
          <cell r="I981" t="str">
            <v>Rating Outlook Stable</v>
          </cell>
        </row>
        <row r="982">
          <cell r="A982">
            <v>80090666</v>
          </cell>
          <cell r="B982" t="str">
            <v>Fleming Companies, Inc.</v>
          </cell>
          <cell r="C982" t="str">
            <v>Retailing</v>
          </cell>
          <cell r="D982" t="str">
            <v>UNITED STATES</v>
          </cell>
          <cell r="E982" t="str">
            <v>N</v>
          </cell>
          <cell r="F982" t="str">
            <v>Withdrawn</v>
          </cell>
          <cell r="G982">
            <v>37796</v>
          </cell>
          <cell r="H982" t="str">
            <v>NR</v>
          </cell>
        </row>
        <row r="983">
          <cell r="A983">
            <v>80090673</v>
          </cell>
          <cell r="B983" t="str">
            <v>GMAC Bank GmbH</v>
          </cell>
          <cell r="C983" t="str">
            <v>Financial Institutions</v>
          </cell>
          <cell r="D983" t="str">
            <v>UNITED STATES</v>
          </cell>
          <cell r="E983" t="str">
            <v>Y</v>
          </cell>
          <cell r="F983" t="str">
            <v>Affirmed</v>
          </cell>
          <cell r="G983">
            <v>38111</v>
          </cell>
          <cell r="H983" t="str">
            <v>BBB+</v>
          </cell>
          <cell r="I983" t="str">
            <v>Rating Outlook Negative</v>
          </cell>
        </row>
        <row r="984">
          <cell r="A984">
            <v>80090676</v>
          </cell>
          <cell r="B984" t="str">
            <v>RBTT Bank Limited</v>
          </cell>
          <cell r="C984" t="str">
            <v>Banks</v>
          </cell>
          <cell r="D984" t="str">
            <v>TRINIDAD AND TOBAGO</v>
          </cell>
          <cell r="E984" t="str">
            <v>Y</v>
          </cell>
          <cell r="F984" t="str">
            <v>Affirmed</v>
          </cell>
          <cell r="G984">
            <v>37657</v>
          </cell>
          <cell r="H984" t="str">
            <v>BBB-</v>
          </cell>
          <cell r="I984" t="str">
            <v>Rating Outlook Stable</v>
          </cell>
        </row>
        <row r="985">
          <cell r="A985">
            <v>80090677</v>
          </cell>
          <cell r="B985" t="str">
            <v>Banco Mercantil (Dominican Republic)</v>
          </cell>
          <cell r="C985" t="str">
            <v>Banks</v>
          </cell>
          <cell r="D985" t="str">
            <v>DOMINICAN REPUBLIC</v>
          </cell>
          <cell r="E985" t="str">
            <v>Y</v>
          </cell>
          <cell r="F985" t="str">
            <v>Affirmed</v>
          </cell>
          <cell r="G985">
            <v>38020</v>
          </cell>
          <cell r="H985" t="str">
            <v>CCC</v>
          </cell>
          <cell r="I985" t="str">
            <v>Rating Watch Negative</v>
          </cell>
        </row>
        <row r="986">
          <cell r="A986">
            <v>80090679</v>
          </cell>
          <cell r="B986" t="str">
            <v>Terra Industries Inc.</v>
          </cell>
          <cell r="C986" t="str">
            <v>Bank Loans</v>
          </cell>
          <cell r="D986" t="str">
            <v>UNITED STATES</v>
          </cell>
          <cell r="E986" t="str">
            <v>Y</v>
          </cell>
          <cell r="F986" t="str">
            <v>Withdrawn</v>
          </cell>
          <cell r="G986">
            <v>37855</v>
          </cell>
          <cell r="H986" t="str">
            <v>NR</v>
          </cell>
        </row>
        <row r="987">
          <cell r="A987">
            <v>80090682</v>
          </cell>
          <cell r="B987" t="str">
            <v>Zenith National Insurance Corp.</v>
          </cell>
          <cell r="C987" t="str">
            <v>Property/Casualty Insurers</v>
          </cell>
          <cell r="D987" t="str">
            <v>UNITED STATES</v>
          </cell>
          <cell r="E987" t="str">
            <v>Y</v>
          </cell>
          <cell r="F987" t="str">
            <v>Affirmed</v>
          </cell>
          <cell r="G987">
            <v>38037</v>
          </cell>
          <cell r="H987" t="str">
            <v>BBB-</v>
          </cell>
          <cell r="I987" t="str">
            <v>Rating Outlook Stable</v>
          </cell>
        </row>
        <row r="988">
          <cell r="A988">
            <v>80090686</v>
          </cell>
          <cell r="B988" t="str">
            <v>Sun Life Financial Services of Canada</v>
          </cell>
          <cell r="C988" t="str">
            <v>Life Insurers</v>
          </cell>
          <cell r="D988" t="str">
            <v>CANADA</v>
          </cell>
          <cell r="E988" t="str">
            <v>N</v>
          </cell>
          <cell r="F988" t="str">
            <v>Withdrawn</v>
          </cell>
          <cell r="G988">
            <v>37407</v>
          </cell>
          <cell r="H988" t="str">
            <v>NR</v>
          </cell>
          <cell r="I988" t="str">
            <v>Not on Rating Watch</v>
          </cell>
        </row>
        <row r="989">
          <cell r="A989">
            <v>80090687</v>
          </cell>
          <cell r="B989" t="str">
            <v>Nomura Securities Co. Ltd.</v>
          </cell>
          <cell r="C989" t="str">
            <v>Banks</v>
          </cell>
          <cell r="D989" t="str">
            <v>JAPAN</v>
          </cell>
          <cell r="E989" t="str">
            <v>Y</v>
          </cell>
          <cell r="F989" t="str">
            <v>New Rating</v>
          </cell>
          <cell r="G989">
            <v>37587</v>
          </cell>
          <cell r="H989" t="str">
            <v>BBB+</v>
          </cell>
          <cell r="I989" t="str">
            <v>Rating Outlook Stable</v>
          </cell>
        </row>
        <row r="990">
          <cell r="A990">
            <v>80090690</v>
          </cell>
          <cell r="B990" t="str">
            <v>Columbia Financial, Inc.</v>
          </cell>
          <cell r="C990" t="str">
            <v>Banks</v>
          </cell>
          <cell r="D990" t="str">
            <v>UNITED STATES</v>
          </cell>
          <cell r="E990" t="str">
            <v>Y</v>
          </cell>
          <cell r="F990" t="str">
            <v>New Rating</v>
          </cell>
          <cell r="G990">
            <v>37179</v>
          </cell>
          <cell r="H990" t="str">
            <v>BBB</v>
          </cell>
          <cell r="I990" t="str">
            <v>Rating Outlook Stable</v>
          </cell>
        </row>
        <row r="991">
          <cell r="A991">
            <v>80090691</v>
          </cell>
          <cell r="B991" t="str">
            <v>Columbia Bank</v>
          </cell>
          <cell r="C991" t="str">
            <v>Banks</v>
          </cell>
          <cell r="D991" t="str">
            <v>UNITED STATES</v>
          </cell>
          <cell r="E991" t="str">
            <v>Y</v>
          </cell>
          <cell r="F991" t="str">
            <v>New Rating</v>
          </cell>
          <cell r="G991">
            <v>37179</v>
          </cell>
          <cell r="H991" t="str">
            <v>BBB</v>
          </cell>
          <cell r="I991" t="str">
            <v>Rating Outlook Stable</v>
          </cell>
        </row>
        <row r="992">
          <cell r="A992">
            <v>80090692</v>
          </cell>
          <cell r="B992" t="str">
            <v>Southern Power Co.</v>
          </cell>
          <cell r="C992" t="str">
            <v>Global Power</v>
          </cell>
          <cell r="D992" t="str">
            <v>UNITED STATES</v>
          </cell>
          <cell r="E992" t="str">
            <v>Y</v>
          </cell>
          <cell r="F992" t="str">
            <v>Affirmed</v>
          </cell>
          <cell r="G992">
            <v>37803</v>
          </cell>
          <cell r="H992" t="str">
            <v>BBB+</v>
          </cell>
          <cell r="I992" t="str">
            <v>Rating Outlook Stable</v>
          </cell>
        </row>
        <row r="993">
          <cell r="A993">
            <v>80090693</v>
          </cell>
          <cell r="B993" t="str">
            <v>PPL Energy Supply, LLC</v>
          </cell>
          <cell r="C993" t="str">
            <v>Global Power</v>
          </cell>
          <cell r="D993" t="str">
            <v>UNITED STATES</v>
          </cell>
          <cell r="E993" t="str">
            <v>Y</v>
          </cell>
          <cell r="F993" t="str">
            <v>Affirmed</v>
          </cell>
          <cell r="G993">
            <v>37754</v>
          </cell>
          <cell r="H993" t="str">
            <v>BBB+</v>
          </cell>
          <cell r="I993" t="str">
            <v>Rating Outlook Negative</v>
          </cell>
        </row>
        <row r="994">
          <cell r="A994">
            <v>80090694</v>
          </cell>
          <cell r="B994" t="str">
            <v>Enel SpA</v>
          </cell>
          <cell r="C994" t="str">
            <v>Corporates</v>
          </cell>
          <cell r="D994" t="str">
            <v>ITALY</v>
          </cell>
          <cell r="E994" t="str">
            <v>Y</v>
          </cell>
          <cell r="F994" t="str">
            <v>Affirmed</v>
          </cell>
          <cell r="G994">
            <v>38097</v>
          </cell>
          <cell r="H994" t="str">
            <v>A+</v>
          </cell>
          <cell r="I994" t="str">
            <v>Rating Outlook Stable</v>
          </cell>
        </row>
        <row r="995">
          <cell r="A995">
            <v>80090697</v>
          </cell>
          <cell r="B995" t="str">
            <v>Transocean Inc.</v>
          </cell>
          <cell r="C995" t="str">
            <v>Energy (Oil &amp; Gas)</v>
          </cell>
          <cell r="D995" t="str">
            <v>UNITED STATES</v>
          </cell>
          <cell r="E995" t="str">
            <v>Y</v>
          </cell>
          <cell r="F995" t="str">
            <v>Affirmed</v>
          </cell>
          <cell r="G995">
            <v>37974</v>
          </cell>
          <cell r="H995" t="str">
            <v>BBB+</v>
          </cell>
          <cell r="I995" t="str">
            <v>Rating Outlook Stable</v>
          </cell>
        </row>
        <row r="996">
          <cell r="A996">
            <v>80090698</v>
          </cell>
          <cell r="B996" t="str">
            <v>Grupo Mexico, S.A. de C.V. (Grupo Mexico)</v>
          </cell>
          <cell r="C996" t="str">
            <v>Metals &amp; Mining</v>
          </cell>
          <cell r="D996" t="str">
            <v>MEXICO</v>
          </cell>
          <cell r="E996" t="str">
            <v>Y</v>
          </cell>
          <cell r="F996" t="str">
            <v>Affirmed</v>
          </cell>
          <cell r="G996">
            <v>38054</v>
          </cell>
          <cell r="H996" t="str">
            <v>B-</v>
          </cell>
          <cell r="I996" t="str">
            <v>Rating Outlook Stable</v>
          </cell>
        </row>
        <row r="997">
          <cell r="A997">
            <v>80090700</v>
          </cell>
          <cell r="B997" t="str">
            <v>Grupo Industrial Durango, S.A. de C.V.</v>
          </cell>
          <cell r="C997" t="str">
            <v>Corporates</v>
          </cell>
          <cell r="D997" t="str">
            <v>MEXICO</v>
          </cell>
          <cell r="E997" t="str">
            <v>N</v>
          </cell>
          <cell r="F997" t="str">
            <v>New Rating</v>
          </cell>
          <cell r="G997">
            <v>37197</v>
          </cell>
          <cell r="H997" t="str">
            <v>B+</v>
          </cell>
          <cell r="I997" t="str">
            <v>Rating Outlook Stable</v>
          </cell>
        </row>
        <row r="998">
          <cell r="A998">
            <v>80090702</v>
          </cell>
          <cell r="B998" t="str">
            <v>Protection One, Inc.</v>
          </cell>
          <cell r="C998" t="str">
            <v>Technology</v>
          </cell>
          <cell r="D998" t="str">
            <v>UNITED STATES</v>
          </cell>
          <cell r="E998" t="str">
            <v>Y</v>
          </cell>
          <cell r="F998" t="str">
            <v>Downgrade</v>
          </cell>
          <cell r="G998">
            <v>37946</v>
          </cell>
          <cell r="H998" t="str">
            <v>CC</v>
          </cell>
          <cell r="I998" t="str">
            <v>Rating Outlook Negative</v>
          </cell>
        </row>
        <row r="999">
          <cell r="A999">
            <v>80090704</v>
          </cell>
          <cell r="B999" t="str">
            <v>Roslyn Bancorp, Inc.</v>
          </cell>
          <cell r="C999" t="str">
            <v>Banks</v>
          </cell>
          <cell r="D999" t="str">
            <v>UNITED STATES</v>
          </cell>
          <cell r="E999" t="str">
            <v>Y</v>
          </cell>
          <cell r="F999" t="str">
            <v>Withdrawn</v>
          </cell>
          <cell r="G999">
            <v>37928</v>
          </cell>
          <cell r="H999" t="str">
            <v>NR</v>
          </cell>
        </row>
        <row r="1000">
          <cell r="A1000">
            <v>80090705</v>
          </cell>
          <cell r="B1000" t="str">
            <v>Roslyn Savings Bank</v>
          </cell>
          <cell r="C1000" t="str">
            <v>Banks</v>
          </cell>
          <cell r="D1000" t="str">
            <v>UNITED STATES</v>
          </cell>
          <cell r="E1000" t="str">
            <v>Y</v>
          </cell>
          <cell r="F1000" t="str">
            <v>Withdrawn</v>
          </cell>
          <cell r="G1000">
            <v>37928</v>
          </cell>
          <cell r="H1000" t="str">
            <v>NR</v>
          </cell>
        </row>
        <row r="1001">
          <cell r="A1001">
            <v>80090711</v>
          </cell>
          <cell r="B1001" t="str">
            <v>BG Energy Holdings</v>
          </cell>
          <cell r="C1001" t="str">
            <v>Corporates</v>
          </cell>
          <cell r="D1001" t="str">
            <v>UNITED KINGDOM</v>
          </cell>
          <cell r="E1001" t="str">
            <v>Y</v>
          </cell>
          <cell r="F1001" t="str">
            <v>Affirmed</v>
          </cell>
          <cell r="G1001">
            <v>38152</v>
          </cell>
          <cell r="H1001" t="str">
            <v>A-</v>
          </cell>
          <cell r="I1001" t="str">
            <v>Rating Outlook Positive</v>
          </cell>
        </row>
        <row r="1002">
          <cell r="A1002">
            <v>80090712</v>
          </cell>
          <cell r="B1002" t="str">
            <v>Great-West Lifeco, Inc.</v>
          </cell>
          <cell r="C1002" t="str">
            <v>Life Insurers</v>
          </cell>
          <cell r="D1002" t="str">
            <v>UNITED STATES</v>
          </cell>
          <cell r="E1002" t="str">
            <v>Y</v>
          </cell>
          <cell r="F1002" t="str">
            <v>Affirmed</v>
          </cell>
          <cell r="G1002">
            <v>38218</v>
          </cell>
          <cell r="H1002" t="str">
            <v>A+</v>
          </cell>
          <cell r="I1002" t="str">
            <v>Rating Outlook Stable</v>
          </cell>
        </row>
        <row r="1003">
          <cell r="A1003">
            <v>80090713</v>
          </cell>
          <cell r="B1003" t="str">
            <v>GWL&amp;A Financial Corp.</v>
          </cell>
          <cell r="C1003" t="str">
            <v>Banks</v>
          </cell>
          <cell r="D1003" t="str">
            <v>UNITED STATES</v>
          </cell>
          <cell r="E1003" t="str">
            <v>Y</v>
          </cell>
          <cell r="F1003" t="str">
            <v>Affirmed</v>
          </cell>
          <cell r="G1003">
            <v>38218</v>
          </cell>
          <cell r="H1003" t="str">
            <v>A+</v>
          </cell>
          <cell r="I1003" t="str">
            <v>Rating Outlook Stable</v>
          </cell>
        </row>
        <row r="1004">
          <cell r="A1004">
            <v>80090714</v>
          </cell>
          <cell r="B1004" t="str">
            <v>JP Morgan Chase Bank</v>
          </cell>
          <cell r="C1004" t="str">
            <v>Banks</v>
          </cell>
          <cell r="D1004" t="str">
            <v>UNITED STATES</v>
          </cell>
          <cell r="E1004" t="str">
            <v>Y</v>
          </cell>
          <cell r="F1004" t="str">
            <v>Affirmed</v>
          </cell>
          <cell r="G1004">
            <v>38169</v>
          </cell>
          <cell r="H1004" t="str">
            <v>A+</v>
          </cell>
          <cell r="I1004" t="str">
            <v>Rating Outlook Positive</v>
          </cell>
        </row>
        <row r="1005">
          <cell r="A1005">
            <v>80090722</v>
          </cell>
          <cell r="B1005" t="str">
            <v>Liberty Mutual Capital Corp.</v>
          </cell>
          <cell r="C1005" t="str">
            <v>Property/Casualty Insurers</v>
          </cell>
          <cell r="D1005" t="str">
            <v>UNITED STATES</v>
          </cell>
          <cell r="E1005" t="str">
            <v>Y</v>
          </cell>
          <cell r="F1005" t="str">
            <v>Downgrade</v>
          </cell>
          <cell r="G1005">
            <v>37811</v>
          </cell>
          <cell r="H1005" t="str">
            <v>BBB</v>
          </cell>
          <cell r="I1005" t="str">
            <v>Rating Outlook Negative</v>
          </cell>
        </row>
        <row r="1006">
          <cell r="A1006">
            <v>80090723</v>
          </cell>
          <cell r="B1006" t="str">
            <v>EDF Energy plc</v>
          </cell>
          <cell r="C1006" t="str">
            <v>Corporates</v>
          </cell>
          <cell r="D1006" t="str">
            <v>UNITED KINGDOM</v>
          </cell>
          <cell r="E1006" t="str">
            <v>Y</v>
          </cell>
          <cell r="F1006" t="str">
            <v>Affirmed</v>
          </cell>
          <cell r="G1006">
            <v>37978</v>
          </cell>
          <cell r="H1006" t="str">
            <v>A</v>
          </cell>
          <cell r="I1006" t="str">
            <v>Rating Outlook Negative</v>
          </cell>
        </row>
        <row r="1007">
          <cell r="A1007">
            <v>80090724</v>
          </cell>
          <cell r="B1007" t="str">
            <v>Companhia de Bebidas das Americas (AmBev)</v>
          </cell>
          <cell r="C1007" t="str">
            <v>Beverage</v>
          </cell>
          <cell r="D1007" t="str">
            <v>BRAZIL</v>
          </cell>
          <cell r="E1007" t="str">
            <v>Y</v>
          </cell>
          <cell r="F1007" t="str">
            <v>Upgrade</v>
          </cell>
          <cell r="G1007">
            <v>38258</v>
          </cell>
          <cell r="H1007" t="str">
            <v>BB-</v>
          </cell>
          <cell r="I1007" t="str">
            <v>Rating Watch Positive</v>
          </cell>
        </row>
        <row r="1008">
          <cell r="A1008">
            <v>80090725</v>
          </cell>
          <cell r="B1008" t="str">
            <v>Chubb Corporation (The)</v>
          </cell>
          <cell r="C1008" t="str">
            <v>Property/Casualty Insurers</v>
          </cell>
          <cell r="D1008" t="str">
            <v>UNITED STATES</v>
          </cell>
          <cell r="E1008" t="str">
            <v>Y</v>
          </cell>
          <cell r="F1008" t="str">
            <v>Affirmed</v>
          </cell>
          <cell r="G1008">
            <v>38020</v>
          </cell>
          <cell r="H1008" t="str">
            <v>A+</v>
          </cell>
          <cell r="I1008" t="str">
            <v>Rating Outlook Stable</v>
          </cell>
        </row>
        <row r="1009">
          <cell r="A1009">
            <v>80090726</v>
          </cell>
          <cell r="B1009" t="str">
            <v>Everest Reinsurance Holdings, Inc</v>
          </cell>
          <cell r="C1009" t="str">
            <v>Reinsurers</v>
          </cell>
          <cell r="D1009" t="str">
            <v>UNITED STATES</v>
          </cell>
          <cell r="E1009" t="str">
            <v>Y</v>
          </cell>
          <cell r="F1009" t="str">
            <v>Affirmed</v>
          </cell>
          <cell r="G1009">
            <v>38070</v>
          </cell>
          <cell r="H1009" t="str">
            <v>A-</v>
          </cell>
          <cell r="I1009" t="str">
            <v>Rating Outlook Stable</v>
          </cell>
        </row>
        <row r="1010">
          <cell r="A1010">
            <v>80090727</v>
          </cell>
          <cell r="B1010" t="str">
            <v>New York Community Bancorp, Inc.</v>
          </cell>
          <cell r="C1010" t="str">
            <v>Banks</v>
          </cell>
          <cell r="D1010" t="str">
            <v>UNITED STATES</v>
          </cell>
          <cell r="E1010" t="str">
            <v>Y</v>
          </cell>
          <cell r="F1010" t="str">
            <v>Rating Watch On</v>
          </cell>
          <cell r="G1010">
            <v>38174</v>
          </cell>
          <cell r="H1010" t="str">
            <v>BBB</v>
          </cell>
          <cell r="I1010" t="str">
            <v>Rating Watch Negative</v>
          </cell>
        </row>
        <row r="1011">
          <cell r="A1011">
            <v>80090728</v>
          </cell>
          <cell r="B1011" t="str">
            <v>New York Community Bank</v>
          </cell>
          <cell r="C1011" t="str">
            <v>Banks</v>
          </cell>
          <cell r="D1011" t="str">
            <v>UNITED STATES</v>
          </cell>
          <cell r="E1011" t="str">
            <v>Y</v>
          </cell>
          <cell r="F1011" t="str">
            <v>Rating Watch On</v>
          </cell>
          <cell r="G1011">
            <v>38174</v>
          </cell>
          <cell r="H1011" t="str">
            <v>BBB</v>
          </cell>
          <cell r="I1011" t="str">
            <v>Rating Watch Negative</v>
          </cell>
        </row>
        <row r="1012">
          <cell r="A1012">
            <v>80090729</v>
          </cell>
          <cell r="B1012" t="str">
            <v>UST, Inc.</v>
          </cell>
          <cell r="C1012" t="str">
            <v>Corporates</v>
          </cell>
          <cell r="D1012" t="str">
            <v>UNITED STATES</v>
          </cell>
          <cell r="E1012" t="str">
            <v>Y</v>
          </cell>
          <cell r="F1012" t="str">
            <v>Upgrade</v>
          </cell>
          <cell r="G1012">
            <v>37453</v>
          </cell>
          <cell r="H1012" t="str">
            <v>A</v>
          </cell>
          <cell r="I1012" t="str">
            <v>Rating Outlook Stable</v>
          </cell>
        </row>
        <row r="1013">
          <cell r="A1013">
            <v>80090730</v>
          </cell>
          <cell r="B1013" t="str">
            <v>Honeywell Holdings B.V.</v>
          </cell>
          <cell r="C1013" t="str">
            <v>Aerospace &amp; Defense</v>
          </cell>
          <cell r="D1013" t="str">
            <v>UNITED STATES</v>
          </cell>
          <cell r="E1013" t="str">
            <v>Y</v>
          </cell>
          <cell r="F1013" t="str">
            <v>New Rating</v>
          </cell>
          <cell r="G1013">
            <v>37225</v>
          </cell>
          <cell r="H1013" t="str">
            <v>A+</v>
          </cell>
          <cell r="I1013" t="str">
            <v>Rating Outlook Negative</v>
          </cell>
        </row>
        <row r="1014">
          <cell r="A1014">
            <v>80090732</v>
          </cell>
          <cell r="B1014" t="str">
            <v>Cellco Partnership (Verizon Wireless)</v>
          </cell>
          <cell r="C1014" t="str">
            <v>Telecommunications</v>
          </cell>
          <cell r="D1014" t="str">
            <v>UNITED STATES</v>
          </cell>
          <cell r="E1014" t="str">
            <v>Y</v>
          </cell>
          <cell r="F1014" t="str">
            <v>Upgrade</v>
          </cell>
          <cell r="G1014">
            <v>38198</v>
          </cell>
          <cell r="H1014" t="str">
            <v>A+</v>
          </cell>
          <cell r="I1014" t="str">
            <v>Rating Outlook Stable</v>
          </cell>
        </row>
        <row r="1015">
          <cell r="A1015">
            <v>80090735</v>
          </cell>
          <cell r="B1015" t="str">
            <v>PartnerRe Ltd.</v>
          </cell>
          <cell r="C1015" t="str">
            <v>Reinsurers</v>
          </cell>
          <cell r="D1015" t="str">
            <v>UNITED STATES</v>
          </cell>
          <cell r="E1015" t="str">
            <v>Y</v>
          </cell>
          <cell r="F1015" t="str">
            <v>Affirmed</v>
          </cell>
          <cell r="G1015">
            <v>38167</v>
          </cell>
          <cell r="H1015" t="str">
            <v>A+</v>
          </cell>
          <cell r="I1015" t="str">
            <v>Rating Outlook Stable</v>
          </cell>
        </row>
        <row r="1016">
          <cell r="A1016">
            <v>80090739</v>
          </cell>
          <cell r="B1016" t="str">
            <v>Banesco Banco Universal</v>
          </cell>
          <cell r="C1016" t="str">
            <v>Banks</v>
          </cell>
          <cell r="D1016" t="str">
            <v>VENEZUELA</v>
          </cell>
          <cell r="E1016" t="str">
            <v>Y</v>
          </cell>
          <cell r="F1016" t="str">
            <v>Upgrade</v>
          </cell>
          <cell r="G1016">
            <v>38253</v>
          </cell>
          <cell r="H1016" t="str">
            <v>B-</v>
          </cell>
          <cell r="I1016" t="str">
            <v>Rating Outlook Stable</v>
          </cell>
        </row>
        <row r="1017">
          <cell r="A1017">
            <v>80090743</v>
          </cell>
          <cell r="B1017" t="str">
            <v>Berkshire Hathaway Inc.</v>
          </cell>
          <cell r="C1017" t="str">
            <v>Property/Casualty Insurers</v>
          </cell>
          <cell r="D1017" t="str">
            <v>UNITED STATES</v>
          </cell>
          <cell r="E1017" t="str">
            <v>Y</v>
          </cell>
          <cell r="F1017" t="str">
            <v>Affirmed</v>
          </cell>
          <cell r="G1017">
            <v>37820</v>
          </cell>
          <cell r="H1017" t="str">
            <v>AAA</v>
          </cell>
          <cell r="I1017" t="str">
            <v>Rating Outlook Stable</v>
          </cell>
        </row>
        <row r="1018">
          <cell r="A1018">
            <v>80090745</v>
          </cell>
          <cell r="B1018" t="str">
            <v>GEICO Corp.</v>
          </cell>
          <cell r="C1018" t="str">
            <v>Property/Casualty Insurers</v>
          </cell>
          <cell r="D1018" t="str">
            <v>UNITED STATES</v>
          </cell>
          <cell r="E1018" t="str">
            <v>Y</v>
          </cell>
          <cell r="F1018" t="str">
            <v>Affirmed</v>
          </cell>
          <cell r="G1018">
            <v>37820</v>
          </cell>
          <cell r="H1018" t="str">
            <v>AAA</v>
          </cell>
          <cell r="I1018" t="str">
            <v>Rating Outlook Stable</v>
          </cell>
        </row>
        <row r="1019">
          <cell r="A1019">
            <v>80090746</v>
          </cell>
          <cell r="B1019" t="str">
            <v>General Re Corp.</v>
          </cell>
          <cell r="C1019" t="str">
            <v>Reinsurers</v>
          </cell>
          <cell r="D1019" t="str">
            <v>UNITED STATES</v>
          </cell>
          <cell r="E1019" t="str">
            <v>Y</v>
          </cell>
          <cell r="F1019" t="str">
            <v>Affirmed</v>
          </cell>
          <cell r="G1019">
            <v>37820</v>
          </cell>
          <cell r="H1019" t="str">
            <v>AA+</v>
          </cell>
          <cell r="I1019" t="str">
            <v>Rating Outlook Stable</v>
          </cell>
        </row>
        <row r="1020">
          <cell r="A1020">
            <v>80090747</v>
          </cell>
          <cell r="B1020" t="str">
            <v>TXU Electric Delivery Company</v>
          </cell>
          <cell r="C1020" t="str">
            <v>Global Power</v>
          </cell>
          <cell r="D1020" t="str">
            <v>UNITED STATES</v>
          </cell>
          <cell r="E1020" t="str">
            <v>Y</v>
          </cell>
          <cell r="F1020" t="str">
            <v>Upgrade</v>
          </cell>
          <cell r="G1020">
            <v>38205</v>
          </cell>
          <cell r="H1020" t="str">
            <v>BBB+</v>
          </cell>
          <cell r="I1020" t="str">
            <v>Rating Outlook Stable</v>
          </cell>
        </row>
        <row r="1021">
          <cell r="A1021">
            <v>80090748</v>
          </cell>
          <cell r="B1021" t="str">
            <v>TXU Energy Co. LLC</v>
          </cell>
          <cell r="C1021" t="str">
            <v>Corporates</v>
          </cell>
          <cell r="D1021" t="str">
            <v>UNITED STATES</v>
          </cell>
          <cell r="E1021" t="str">
            <v>Y</v>
          </cell>
          <cell r="F1021" t="str">
            <v>Affirmed</v>
          </cell>
          <cell r="G1021">
            <v>38103</v>
          </cell>
          <cell r="H1021" t="str">
            <v>BBB</v>
          </cell>
          <cell r="I1021" t="str">
            <v>Rating Outlook Stable</v>
          </cell>
        </row>
        <row r="1022">
          <cell r="A1022">
            <v>80090751</v>
          </cell>
          <cell r="B1022" t="str">
            <v>Banco de la Produccion S.A. Produbanco y Subsidiarias</v>
          </cell>
          <cell r="C1022" t="str">
            <v>Banks</v>
          </cell>
          <cell r="D1022" t="str">
            <v>ECUADOR</v>
          </cell>
          <cell r="E1022" t="str">
            <v>Y</v>
          </cell>
          <cell r="F1022" t="str">
            <v>Affirmed</v>
          </cell>
          <cell r="G1022">
            <v>37890</v>
          </cell>
          <cell r="H1022" t="str">
            <v>CCC+</v>
          </cell>
          <cell r="I1022" t="str">
            <v>Rating Outlook Stable</v>
          </cell>
        </row>
        <row r="1023">
          <cell r="A1023">
            <v>80090752</v>
          </cell>
          <cell r="B1023" t="str">
            <v>Fleet Bank (Rhode Island) NA</v>
          </cell>
          <cell r="C1023" t="str">
            <v>Banks</v>
          </cell>
          <cell r="D1023" t="str">
            <v>UNITED STATES</v>
          </cell>
          <cell r="E1023" t="str">
            <v>Y</v>
          </cell>
          <cell r="F1023" t="str">
            <v>Upgrade</v>
          </cell>
          <cell r="G1023">
            <v>38078</v>
          </cell>
          <cell r="H1023" t="str">
            <v>AA-</v>
          </cell>
          <cell r="I1023" t="str">
            <v>Rating Outlook Stable</v>
          </cell>
        </row>
        <row r="1024">
          <cell r="A1024">
            <v>80090753</v>
          </cell>
          <cell r="B1024" t="str">
            <v>Reinsurance Group of America, Inc.</v>
          </cell>
          <cell r="C1024" t="str">
            <v>Life Insurers</v>
          </cell>
          <cell r="D1024" t="str">
            <v>UNITED STATES</v>
          </cell>
          <cell r="E1024" t="str">
            <v>Y</v>
          </cell>
          <cell r="F1024" t="str">
            <v>Affirmed</v>
          </cell>
          <cell r="G1024">
            <v>38099</v>
          </cell>
          <cell r="H1024" t="str">
            <v>A-</v>
          </cell>
          <cell r="I1024" t="str">
            <v>Rating Outlook Stable</v>
          </cell>
        </row>
        <row r="1025">
          <cell r="A1025">
            <v>80090754</v>
          </cell>
          <cell r="B1025" t="str">
            <v>RenaissanceRe Holdings, Ltd.</v>
          </cell>
          <cell r="C1025" t="str">
            <v>Reinsurers</v>
          </cell>
          <cell r="D1025" t="str">
            <v>UNITED STATES</v>
          </cell>
          <cell r="E1025" t="str">
            <v>Y</v>
          </cell>
          <cell r="F1025" t="str">
            <v>Affirmed</v>
          </cell>
          <cell r="G1025">
            <v>38259</v>
          </cell>
          <cell r="H1025" t="str">
            <v>A-</v>
          </cell>
          <cell r="I1025" t="str">
            <v>Rating Outlook Stable</v>
          </cell>
        </row>
        <row r="1026">
          <cell r="A1026">
            <v>80090756</v>
          </cell>
          <cell r="B1026" t="str">
            <v>John Hancock Financial Services</v>
          </cell>
          <cell r="C1026" t="str">
            <v>Financial Institutions</v>
          </cell>
          <cell r="D1026" t="str">
            <v>UNITED STATES</v>
          </cell>
          <cell r="E1026" t="str">
            <v>Y</v>
          </cell>
          <cell r="F1026" t="str">
            <v>Affirmed</v>
          </cell>
          <cell r="G1026">
            <v>38105</v>
          </cell>
          <cell r="H1026" t="str">
            <v>A+</v>
          </cell>
          <cell r="I1026" t="str">
            <v>Rating Outlook Stable</v>
          </cell>
        </row>
        <row r="1027">
          <cell r="A1027">
            <v>80090757</v>
          </cell>
          <cell r="B1027" t="str">
            <v>Maritime Life Assurance of Canada</v>
          </cell>
          <cell r="C1027" t="str">
            <v>Financial Institutions</v>
          </cell>
          <cell r="D1027" t="str">
            <v>UNITED STATES</v>
          </cell>
          <cell r="E1027" t="str">
            <v>Y</v>
          </cell>
          <cell r="F1027" t="str">
            <v>Affirmed</v>
          </cell>
          <cell r="G1027">
            <v>38105</v>
          </cell>
          <cell r="H1027" t="str">
            <v>A+</v>
          </cell>
          <cell r="I1027" t="str">
            <v>Rating Outlook Positive</v>
          </cell>
        </row>
        <row r="1028">
          <cell r="A1028">
            <v>80090759</v>
          </cell>
          <cell r="B1028" t="str">
            <v>GMAC Bank</v>
          </cell>
          <cell r="C1028" t="str">
            <v>Banks</v>
          </cell>
          <cell r="D1028" t="str">
            <v>UNITED STATES</v>
          </cell>
          <cell r="E1028" t="str">
            <v>Y</v>
          </cell>
          <cell r="F1028" t="str">
            <v>New Rating</v>
          </cell>
          <cell r="G1028">
            <v>38155</v>
          </cell>
          <cell r="H1028" t="str">
            <v>BBB+</v>
          </cell>
          <cell r="I1028" t="str">
            <v>Rating Outlook Negative</v>
          </cell>
        </row>
        <row r="1029">
          <cell r="A1029">
            <v>80090760</v>
          </cell>
          <cell r="B1029" t="str">
            <v>Prudential Financial, Inc.</v>
          </cell>
          <cell r="C1029" t="str">
            <v>Financial Institutions</v>
          </cell>
          <cell r="D1029" t="str">
            <v>UNITED STATES</v>
          </cell>
          <cell r="E1029" t="str">
            <v>Y</v>
          </cell>
          <cell r="F1029" t="str">
            <v>Affirmed</v>
          </cell>
          <cell r="G1029">
            <v>38252</v>
          </cell>
          <cell r="H1029" t="str">
            <v>A</v>
          </cell>
          <cell r="I1029" t="str">
            <v>Rating Outlook Stable</v>
          </cell>
        </row>
        <row r="1030">
          <cell r="A1030">
            <v>80090762</v>
          </cell>
          <cell r="B1030" t="str">
            <v>Marathon Oil Co.</v>
          </cell>
          <cell r="C1030" t="str">
            <v>Energy (Oil &amp; Gas)</v>
          </cell>
          <cell r="D1030" t="str">
            <v>UNITED STATES</v>
          </cell>
          <cell r="E1030" t="str">
            <v>Y</v>
          </cell>
          <cell r="F1030" t="str">
            <v>Affirmed</v>
          </cell>
          <cell r="G1030">
            <v>38065</v>
          </cell>
          <cell r="H1030" t="str">
            <v>BBB+</v>
          </cell>
          <cell r="I1030" t="str">
            <v>Rating Outlook Stable</v>
          </cell>
        </row>
        <row r="1031">
          <cell r="A1031">
            <v>80090764</v>
          </cell>
          <cell r="B1031" t="str">
            <v>Bank of North Georgia</v>
          </cell>
          <cell r="C1031" t="str">
            <v>Banks</v>
          </cell>
          <cell r="D1031" t="str">
            <v>UNITED STATES</v>
          </cell>
          <cell r="E1031" t="str">
            <v>Y</v>
          </cell>
          <cell r="F1031" t="str">
            <v>New Rating</v>
          </cell>
          <cell r="G1031">
            <v>37259</v>
          </cell>
          <cell r="H1031" t="str">
            <v>A</v>
          </cell>
        </row>
        <row r="1032">
          <cell r="A1032">
            <v>80090765</v>
          </cell>
          <cell r="B1032" t="str">
            <v>Vanguard Bank &amp; Trust Co.</v>
          </cell>
          <cell r="C1032" t="str">
            <v>Banks</v>
          </cell>
          <cell r="D1032" t="str">
            <v>UNITED STATES</v>
          </cell>
          <cell r="E1032" t="str">
            <v>Y</v>
          </cell>
          <cell r="F1032" t="str">
            <v>New Rating</v>
          </cell>
          <cell r="G1032">
            <v>37259</v>
          </cell>
          <cell r="H1032" t="str">
            <v>A</v>
          </cell>
        </row>
        <row r="1033">
          <cell r="A1033">
            <v>80090766</v>
          </cell>
          <cell r="B1033" t="str">
            <v>Citizens Bank &amp; Trust of West Georgia</v>
          </cell>
          <cell r="C1033" t="str">
            <v>Banks</v>
          </cell>
          <cell r="D1033" t="str">
            <v>UNITED STATES</v>
          </cell>
          <cell r="E1033" t="str">
            <v>Y</v>
          </cell>
          <cell r="F1033" t="str">
            <v>New Rating</v>
          </cell>
          <cell r="G1033">
            <v>37259</v>
          </cell>
          <cell r="H1033" t="str">
            <v>A</v>
          </cell>
        </row>
        <row r="1034">
          <cell r="A1034">
            <v>80090767</v>
          </cell>
          <cell r="B1034" t="str">
            <v>CB&amp;T Bank of Russell County</v>
          </cell>
          <cell r="C1034" t="str">
            <v>Banks</v>
          </cell>
          <cell r="D1034" t="str">
            <v>UNITED STATES</v>
          </cell>
          <cell r="E1034" t="str">
            <v>Y</v>
          </cell>
          <cell r="F1034" t="str">
            <v>New Rating</v>
          </cell>
          <cell r="G1034">
            <v>37259</v>
          </cell>
          <cell r="H1034" t="str">
            <v>A</v>
          </cell>
        </row>
        <row r="1035">
          <cell r="A1035">
            <v>80090768</v>
          </cell>
          <cell r="B1035" t="str">
            <v>Bank of Pensacola</v>
          </cell>
          <cell r="C1035" t="str">
            <v>Banks</v>
          </cell>
          <cell r="D1035" t="str">
            <v>UNITED STATES</v>
          </cell>
          <cell r="E1035" t="str">
            <v>Y</v>
          </cell>
          <cell r="F1035" t="str">
            <v>New Rating</v>
          </cell>
          <cell r="G1035">
            <v>37259</v>
          </cell>
          <cell r="H1035" t="str">
            <v>A</v>
          </cell>
        </row>
        <row r="1036">
          <cell r="A1036">
            <v>80090769</v>
          </cell>
          <cell r="B1036" t="str">
            <v>First Commercial Bank of Huntsville</v>
          </cell>
          <cell r="C1036" t="str">
            <v>Banks</v>
          </cell>
          <cell r="D1036" t="str">
            <v>UNITED STATES</v>
          </cell>
          <cell r="E1036" t="str">
            <v>Y</v>
          </cell>
          <cell r="F1036" t="str">
            <v>New Rating</v>
          </cell>
          <cell r="G1036">
            <v>37259</v>
          </cell>
          <cell r="H1036" t="str">
            <v>A</v>
          </cell>
        </row>
        <row r="1037">
          <cell r="A1037">
            <v>80090770</v>
          </cell>
          <cell r="B1037" t="str">
            <v>Sumter Bank &amp; Trust Company</v>
          </cell>
          <cell r="C1037" t="str">
            <v>Banks</v>
          </cell>
          <cell r="D1037" t="str">
            <v>UNITED STATES</v>
          </cell>
          <cell r="E1037" t="str">
            <v>Y</v>
          </cell>
          <cell r="F1037" t="str">
            <v>New Rating</v>
          </cell>
          <cell r="G1037">
            <v>37259</v>
          </cell>
          <cell r="H1037" t="str">
            <v>A</v>
          </cell>
        </row>
        <row r="1038">
          <cell r="A1038">
            <v>80090771</v>
          </cell>
          <cell r="B1038" t="str">
            <v>Bank of Tuscaloosa</v>
          </cell>
          <cell r="C1038" t="str">
            <v>Banks</v>
          </cell>
          <cell r="D1038" t="str">
            <v>UNITED STATES</v>
          </cell>
          <cell r="E1038" t="str">
            <v>Y</v>
          </cell>
          <cell r="F1038" t="str">
            <v>New Rating</v>
          </cell>
          <cell r="G1038">
            <v>37259</v>
          </cell>
          <cell r="H1038" t="str">
            <v>A</v>
          </cell>
        </row>
        <row r="1039">
          <cell r="A1039">
            <v>80090772</v>
          </cell>
          <cell r="B1039" t="str">
            <v>National Bank of Walton County</v>
          </cell>
          <cell r="C1039" t="str">
            <v>Banks</v>
          </cell>
          <cell r="D1039" t="str">
            <v>UNITED STATES</v>
          </cell>
          <cell r="E1039" t="str">
            <v>Y</v>
          </cell>
          <cell r="F1039" t="str">
            <v>New Rating</v>
          </cell>
          <cell r="G1039">
            <v>37259</v>
          </cell>
          <cell r="H1039" t="str">
            <v>A</v>
          </cell>
        </row>
        <row r="1040">
          <cell r="A1040">
            <v>80090773</v>
          </cell>
          <cell r="B1040" t="str">
            <v>Georgia Bank &amp; Trust</v>
          </cell>
          <cell r="C1040" t="str">
            <v>Banks</v>
          </cell>
          <cell r="D1040" t="str">
            <v>UNITED STATES</v>
          </cell>
          <cell r="E1040" t="str">
            <v>Y</v>
          </cell>
          <cell r="F1040" t="str">
            <v>New Rating</v>
          </cell>
          <cell r="G1040">
            <v>37259</v>
          </cell>
          <cell r="H1040" t="str">
            <v>A</v>
          </cell>
        </row>
        <row r="1041">
          <cell r="A1041">
            <v>80090774</v>
          </cell>
          <cell r="B1041" t="str">
            <v>Security Bank &amp; Trust Co. of Albany</v>
          </cell>
          <cell r="C1041" t="str">
            <v>Banks</v>
          </cell>
          <cell r="D1041" t="str">
            <v>UNITED STATES</v>
          </cell>
          <cell r="E1041" t="str">
            <v>Y</v>
          </cell>
          <cell r="F1041" t="str">
            <v>New Rating</v>
          </cell>
          <cell r="G1041">
            <v>37259</v>
          </cell>
          <cell r="H1041" t="str">
            <v>A</v>
          </cell>
        </row>
        <row r="1042">
          <cell r="A1042">
            <v>80090775</v>
          </cell>
          <cell r="B1042" t="str">
            <v>Tallahassee State Bank</v>
          </cell>
          <cell r="C1042" t="str">
            <v>Banks</v>
          </cell>
          <cell r="D1042" t="str">
            <v>UNITED STATES</v>
          </cell>
          <cell r="E1042" t="str">
            <v>Y</v>
          </cell>
          <cell r="F1042" t="str">
            <v>New Rating</v>
          </cell>
          <cell r="G1042">
            <v>37259</v>
          </cell>
          <cell r="H1042" t="str">
            <v>A</v>
          </cell>
        </row>
        <row r="1043">
          <cell r="A1043">
            <v>80090776</v>
          </cell>
          <cell r="B1043" t="str">
            <v>First State Bank &amp; Trust Co.</v>
          </cell>
          <cell r="C1043" t="str">
            <v>Banks</v>
          </cell>
          <cell r="D1043" t="str">
            <v>UNITED STATES</v>
          </cell>
          <cell r="E1043" t="str">
            <v>Y</v>
          </cell>
          <cell r="F1043" t="str">
            <v>New Rating</v>
          </cell>
          <cell r="G1043">
            <v>37259</v>
          </cell>
          <cell r="H1043" t="str">
            <v>A</v>
          </cell>
        </row>
        <row r="1044">
          <cell r="A1044">
            <v>80090777</v>
          </cell>
          <cell r="B1044" t="str">
            <v>First Community Bank of Tifton</v>
          </cell>
          <cell r="C1044" t="str">
            <v>Banks</v>
          </cell>
          <cell r="D1044" t="str">
            <v>UNITED STATES</v>
          </cell>
          <cell r="E1044" t="str">
            <v>Y</v>
          </cell>
          <cell r="F1044" t="str">
            <v>New Rating</v>
          </cell>
          <cell r="G1044">
            <v>37259</v>
          </cell>
          <cell r="H1044" t="str">
            <v>A</v>
          </cell>
        </row>
        <row r="1045">
          <cell r="A1045">
            <v>80090778</v>
          </cell>
          <cell r="B1045" t="str">
            <v>CB&amp;T Bank of Middle Georgia</v>
          </cell>
          <cell r="C1045" t="str">
            <v>Banks</v>
          </cell>
          <cell r="D1045" t="str">
            <v>UNITED STATES</v>
          </cell>
          <cell r="E1045" t="str">
            <v>Y</v>
          </cell>
          <cell r="F1045" t="str">
            <v>New Rating</v>
          </cell>
          <cell r="G1045">
            <v>37259</v>
          </cell>
          <cell r="H1045" t="str">
            <v>A</v>
          </cell>
        </row>
        <row r="1046">
          <cell r="A1046">
            <v>80090779</v>
          </cell>
          <cell r="B1046" t="str">
            <v>Citizens First Bank</v>
          </cell>
          <cell r="C1046" t="str">
            <v>Banks</v>
          </cell>
          <cell r="D1046" t="str">
            <v>UNITED STATES</v>
          </cell>
          <cell r="E1046" t="str">
            <v>Y</v>
          </cell>
          <cell r="F1046" t="str">
            <v>New Rating</v>
          </cell>
          <cell r="G1046">
            <v>37259</v>
          </cell>
          <cell r="H1046" t="str">
            <v>A</v>
          </cell>
        </row>
        <row r="1047">
          <cell r="A1047">
            <v>80090780</v>
          </cell>
          <cell r="B1047" t="str">
            <v>Peachtree National Bank</v>
          </cell>
          <cell r="C1047" t="str">
            <v>Banks</v>
          </cell>
          <cell r="D1047" t="str">
            <v>UNITED STATES</v>
          </cell>
          <cell r="E1047" t="str">
            <v>Y</v>
          </cell>
          <cell r="F1047" t="str">
            <v>New Rating</v>
          </cell>
          <cell r="G1047">
            <v>37259</v>
          </cell>
          <cell r="H1047" t="str">
            <v>A</v>
          </cell>
        </row>
        <row r="1048">
          <cell r="A1048">
            <v>80090781</v>
          </cell>
          <cell r="B1048" t="str">
            <v>Charter Bank &amp; Trust Co.</v>
          </cell>
          <cell r="C1048" t="str">
            <v>Banks</v>
          </cell>
          <cell r="D1048" t="str">
            <v>UNITED STATES</v>
          </cell>
          <cell r="E1048" t="str">
            <v>N</v>
          </cell>
          <cell r="F1048" t="str">
            <v>Withdrawn</v>
          </cell>
          <cell r="G1048">
            <v>38194</v>
          </cell>
          <cell r="H1048" t="str">
            <v>NR</v>
          </cell>
        </row>
        <row r="1049">
          <cell r="A1049">
            <v>80090782</v>
          </cell>
          <cell r="B1049" t="str">
            <v>Mountain National Bank</v>
          </cell>
          <cell r="C1049" t="str">
            <v>Banks</v>
          </cell>
          <cell r="D1049" t="str">
            <v>UNITED STATES</v>
          </cell>
          <cell r="E1049" t="str">
            <v>Y</v>
          </cell>
          <cell r="F1049" t="str">
            <v>Withdrawn</v>
          </cell>
          <cell r="G1049">
            <v>38194</v>
          </cell>
          <cell r="H1049" t="str">
            <v>NR</v>
          </cell>
        </row>
        <row r="1050">
          <cell r="A1050">
            <v>80090783</v>
          </cell>
          <cell r="B1050" t="str">
            <v>Polski Koncern Naftowy ORLEN S.A. (PKN)</v>
          </cell>
          <cell r="C1050" t="str">
            <v>Energy (Oil &amp; Gas)</v>
          </cell>
          <cell r="D1050" t="str">
            <v>POLAND</v>
          </cell>
          <cell r="E1050" t="str">
            <v>Y</v>
          </cell>
          <cell r="F1050" t="str">
            <v>Rating Watch On</v>
          </cell>
          <cell r="G1050">
            <v>38106</v>
          </cell>
          <cell r="H1050" t="str">
            <v>BBB</v>
          </cell>
          <cell r="I1050" t="str">
            <v>Rating Watch Negative</v>
          </cell>
        </row>
        <row r="1051">
          <cell r="A1051">
            <v>80090785</v>
          </cell>
          <cell r="B1051" t="str">
            <v>XL Capital Finance (Europe) plc</v>
          </cell>
          <cell r="C1051" t="str">
            <v>Property/Casualty Insurers</v>
          </cell>
          <cell r="D1051" t="str">
            <v>UNITED KINGDOM</v>
          </cell>
          <cell r="E1051" t="str">
            <v>Y</v>
          </cell>
          <cell r="F1051" t="str">
            <v>Affirmed</v>
          </cell>
          <cell r="G1051">
            <v>38210</v>
          </cell>
          <cell r="H1051" t="str">
            <v>A</v>
          </cell>
          <cell r="I1051" t="str">
            <v>Rating Outlook Stable</v>
          </cell>
        </row>
        <row r="1052">
          <cell r="A1052">
            <v>80090787</v>
          </cell>
          <cell r="B1052" t="str">
            <v>Allstate Corporation (The)</v>
          </cell>
          <cell r="C1052" t="str">
            <v>Life Insurers</v>
          </cell>
          <cell r="D1052" t="str">
            <v>UNITED STATES</v>
          </cell>
          <cell r="E1052" t="str">
            <v>Y</v>
          </cell>
          <cell r="F1052" t="str">
            <v>Affirmed</v>
          </cell>
          <cell r="G1052">
            <v>38216</v>
          </cell>
          <cell r="H1052" t="str">
            <v>A+</v>
          </cell>
          <cell r="I1052" t="str">
            <v>Rating Outlook Stable</v>
          </cell>
        </row>
        <row r="1053">
          <cell r="A1053">
            <v>80090789</v>
          </cell>
          <cell r="B1053" t="str">
            <v>Gap, Inc. (The)</v>
          </cell>
          <cell r="C1053" t="str">
            <v>Retailing</v>
          </cell>
          <cell r="D1053" t="str">
            <v>UNITED STATES</v>
          </cell>
          <cell r="E1053" t="str">
            <v>Y</v>
          </cell>
          <cell r="F1053" t="str">
            <v>Upgrade</v>
          </cell>
          <cell r="G1053">
            <v>38070</v>
          </cell>
          <cell r="H1053" t="str">
            <v>BB+</v>
          </cell>
          <cell r="I1053" t="str">
            <v>Rating Outlook Stable</v>
          </cell>
        </row>
        <row r="1054">
          <cell r="A1054">
            <v>80090802</v>
          </cell>
          <cell r="B1054" t="str">
            <v>Petroleo Brasileiro S.A. (Petrobras)</v>
          </cell>
          <cell r="C1054" t="str">
            <v>Corporates</v>
          </cell>
          <cell r="D1054" t="str">
            <v>BRAZIL</v>
          </cell>
          <cell r="E1054" t="str">
            <v>Y</v>
          </cell>
          <cell r="F1054" t="str">
            <v>Upgrade</v>
          </cell>
          <cell r="G1054">
            <v>38258</v>
          </cell>
          <cell r="H1054" t="str">
            <v>BB-</v>
          </cell>
          <cell r="I1054" t="str">
            <v>Rating Outlook Stable</v>
          </cell>
        </row>
        <row r="1055">
          <cell r="A1055">
            <v>80090819</v>
          </cell>
          <cell r="B1055" t="str">
            <v>Santander Bancorp</v>
          </cell>
          <cell r="C1055" t="str">
            <v>Banks</v>
          </cell>
          <cell r="D1055" t="str">
            <v>UNITED STATES</v>
          </cell>
          <cell r="E1055" t="str">
            <v>Y</v>
          </cell>
          <cell r="F1055" t="str">
            <v>Upgrade</v>
          </cell>
          <cell r="G1055">
            <v>37942</v>
          </cell>
          <cell r="H1055" t="str">
            <v>A+</v>
          </cell>
          <cell r="I1055" t="str">
            <v>Rating Outlook Stable</v>
          </cell>
        </row>
        <row r="1056">
          <cell r="A1056">
            <v>80090820</v>
          </cell>
          <cell r="B1056" t="str">
            <v>Coventry Health Care Inc.</v>
          </cell>
          <cell r="C1056" t="str">
            <v>Health Insurers</v>
          </cell>
          <cell r="D1056" t="str">
            <v>UNITED STATES</v>
          </cell>
          <cell r="E1056" t="str">
            <v>Y</v>
          </cell>
          <cell r="F1056" t="str">
            <v>New Rating</v>
          </cell>
          <cell r="G1056">
            <v>37280</v>
          </cell>
          <cell r="H1056" t="str">
            <v>BB</v>
          </cell>
          <cell r="I1056" t="str">
            <v>Rating Outlook Stable</v>
          </cell>
        </row>
        <row r="1057">
          <cell r="A1057">
            <v>80090845</v>
          </cell>
          <cell r="B1057" t="str">
            <v>Tele Norte Leste Participacoes S.A.</v>
          </cell>
          <cell r="C1057" t="str">
            <v>Telecommunications</v>
          </cell>
          <cell r="D1057" t="str">
            <v>BRAZIL</v>
          </cell>
          <cell r="E1057" t="str">
            <v>Y</v>
          </cell>
          <cell r="F1057" t="str">
            <v>Upgrade</v>
          </cell>
          <cell r="G1057">
            <v>38258</v>
          </cell>
          <cell r="H1057" t="str">
            <v>BB-</v>
          </cell>
          <cell r="I1057" t="str">
            <v>Rating Outlook Stable</v>
          </cell>
        </row>
        <row r="1058">
          <cell r="A1058">
            <v>80090846</v>
          </cell>
          <cell r="B1058" t="str">
            <v>Telemar Norte Leste S.A.</v>
          </cell>
          <cell r="C1058" t="str">
            <v>Telecommunications</v>
          </cell>
          <cell r="D1058" t="str">
            <v>BRAZIL</v>
          </cell>
          <cell r="E1058" t="str">
            <v>Y</v>
          </cell>
          <cell r="F1058" t="str">
            <v>Upgrade</v>
          </cell>
          <cell r="G1058">
            <v>38258</v>
          </cell>
          <cell r="H1058" t="str">
            <v>BB-</v>
          </cell>
          <cell r="I1058" t="str">
            <v>Rating Outlook Stable</v>
          </cell>
        </row>
        <row r="1059">
          <cell r="A1059">
            <v>80090850</v>
          </cell>
          <cell r="B1059" t="str">
            <v>CalWest Industrial Properties, LLC</v>
          </cell>
          <cell r="C1059" t="str">
            <v>Real Estate Investment Trusts</v>
          </cell>
          <cell r="D1059" t="str">
            <v>UNITED STATES</v>
          </cell>
          <cell r="E1059" t="str">
            <v>Y</v>
          </cell>
          <cell r="F1059" t="str">
            <v>New Rating</v>
          </cell>
          <cell r="G1059">
            <v>37286</v>
          </cell>
          <cell r="H1059" t="str">
            <v>BBB</v>
          </cell>
          <cell r="I1059" t="str">
            <v>Rating Outlook Stable</v>
          </cell>
        </row>
        <row r="1060">
          <cell r="A1060">
            <v>80090851</v>
          </cell>
          <cell r="B1060" t="str">
            <v>Harleysville Group Inc.</v>
          </cell>
          <cell r="C1060" t="str">
            <v>Property/Casualty Insurers</v>
          </cell>
          <cell r="D1060" t="str">
            <v>UNITED STATES</v>
          </cell>
          <cell r="E1060" t="str">
            <v>Y</v>
          </cell>
          <cell r="F1060" t="str">
            <v>Downgrade</v>
          </cell>
          <cell r="G1060">
            <v>38111</v>
          </cell>
          <cell r="H1060" t="str">
            <v>BBB-</v>
          </cell>
          <cell r="I1060" t="str">
            <v>Rating Outlook Stable</v>
          </cell>
        </row>
        <row r="1061">
          <cell r="A1061">
            <v>80090853</v>
          </cell>
          <cell r="B1061" t="str">
            <v>Banco Comercial del Uruguay</v>
          </cell>
          <cell r="C1061" t="str">
            <v>Banks</v>
          </cell>
          <cell r="D1061" t="str">
            <v>URUGUAY</v>
          </cell>
          <cell r="E1061" t="str">
            <v>N</v>
          </cell>
          <cell r="F1061" t="str">
            <v>Withdrawn</v>
          </cell>
          <cell r="G1061">
            <v>37631</v>
          </cell>
          <cell r="H1061" t="str">
            <v>NR</v>
          </cell>
        </row>
        <row r="1062">
          <cell r="A1062">
            <v>80090854</v>
          </cell>
          <cell r="B1062" t="str">
            <v>Principal Financial Group, Inc.</v>
          </cell>
          <cell r="C1062" t="str">
            <v>Financial Institutions</v>
          </cell>
          <cell r="D1062" t="str">
            <v>UNITED STATES</v>
          </cell>
          <cell r="E1062" t="str">
            <v>Y</v>
          </cell>
          <cell r="F1062" t="str">
            <v>Affirmed</v>
          </cell>
          <cell r="G1062">
            <v>38208</v>
          </cell>
          <cell r="H1062" t="str">
            <v>A</v>
          </cell>
          <cell r="I1062" t="str">
            <v>Rating Outlook Stable</v>
          </cell>
        </row>
        <row r="1063">
          <cell r="A1063">
            <v>80090855</v>
          </cell>
          <cell r="B1063" t="str">
            <v>Banknorth NA</v>
          </cell>
          <cell r="C1063" t="str">
            <v>Banks</v>
          </cell>
          <cell r="D1063" t="str">
            <v>UNITED STATES</v>
          </cell>
          <cell r="E1063" t="str">
            <v>Y</v>
          </cell>
          <cell r="F1063" t="str">
            <v>Rating Watch On</v>
          </cell>
          <cell r="G1063">
            <v>38225</v>
          </cell>
          <cell r="H1063" t="str">
            <v>A-</v>
          </cell>
          <cell r="I1063" t="str">
            <v>Rating Watch Positive</v>
          </cell>
        </row>
        <row r="1064">
          <cell r="A1064">
            <v>80090856</v>
          </cell>
          <cell r="B1064" t="str">
            <v>CVB Financial Corp.</v>
          </cell>
          <cell r="C1064" t="str">
            <v>Banks</v>
          </cell>
          <cell r="D1064" t="str">
            <v>UNITED STATES</v>
          </cell>
          <cell r="E1064" t="str">
            <v>Y</v>
          </cell>
          <cell r="F1064" t="str">
            <v>Affirmed</v>
          </cell>
          <cell r="G1064">
            <v>38132</v>
          </cell>
          <cell r="H1064" t="str">
            <v>BBB+</v>
          </cell>
          <cell r="I1064" t="str">
            <v>Rating Outlook Stable</v>
          </cell>
        </row>
        <row r="1065">
          <cell r="A1065">
            <v>80090857</v>
          </cell>
          <cell r="B1065" t="str">
            <v>Citizens Business Bank</v>
          </cell>
          <cell r="C1065" t="str">
            <v>Banks</v>
          </cell>
          <cell r="D1065" t="str">
            <v>UNITED STATES</v>
          </cell>
          <cell r="E1065" t="str">
            <v>Y</v>
          </cell>
          <cell r="F1065" t="str">
            <v>Affirmed</v>
          </cell>
          <cell r="G1065">
            <v>38132</v>
          </cell>
          <cell r="H1065" t="str">
            <v>BBB+</v>
          </cell>
          <cell r="I1065" t="str">
            <v>Rating Outlook Stable</v>
          </cell>
        </row>
        <row r="1066">
          <cell r="A1066">
            <v>80090861</v>
          </cell>
          <cell r="B1066" t="str">
            <v>TIAA Global Markets, Inc.</v>
          </cell>
          <cell r="C1066" t="str">
            <v>Insurance</v>
          </cell>
          <cell r="D1066" t="str">
            <v>UNITED STATES</v>
          </cell>
          <cell r="E1066" t="str">
            <v>Y</v>
          </cell>
          <cell r="F1066" t="str">
            <v>Affirmed</v>
          </cell>
          <cell r="G1066">
            <v>38184</v>
          </cell>
          <cell r="H1066" t="str">
            <v>AAA</v>
          </cell>
          <cell r="I1066" t="str">
            <v>Rating Outlook Stable</v>
          </cell>
        </row>
        <row r="1067">
          <cell r="A1067">
            <v>80090862</v>
          </cell>
          <cell r="B1067" t="str">
            <v>Phoenix Companies, Inc. (The)</v>
          </cell>
          <cell r="C1067" t="str">
            <v>Insurance</v>
          </cell>
          <cell r="D1067" t="str">
            <v>UNITED STATES</v>
          </cell>
          <cell r="E1067" t="str">
            <v>Y</v>
          </cell>
          <cell r="F1067" t="str">
            <v>Affirmed</v>
          </cell>
          <cell r="G1067">
            <v>38133</v>
          </cell>
          <cell r="H1067" t="str">
            <v>A-</v>
          </cell>
          <cell r="I1067" t="str">
            <v>Rating Outlook Negative</v>
          </cell>
        </row>
        <row r="1068">
          <cell r="A1068">
            <v>80090863</v>
          </cell>
          <cell r="B1068" t="str">
            <v>AMF Bowling Worldwide, Inc.</v>
          </cell>
          <cell r="C1068" t="str">
            <v>Leisure</v>
          </cell>
          <cell r="D1068" t="str">
            <v>UNITED STATES</v>
          </cell>
          <cell r="E1068" t="str">
            <v>N</v>
          </cell>
          <cell r="F1068" t="str">
            <v>Withdrawn</v>
          </cell>
          <cell r="G1068">
            <v>38211</v>
          </cell>
          <cell r="H1068" t="str">
            <v>NR</v>
          </cell>
        </row>
        <row r="1069">
          <cell r="A1069">
            <v>80090864</v>
          </cell>
          <cell r="B1069" t="str">
            <v>Mutual Risk Management Ltd.</v>
          </cell>
          <cell r="C1069" t="str">
            <v>Insurance</v>
          </cell>
          <cell r="D1069" t="str">
            <v>UNITED STATES</v>
          </cell>
          <cell r="E1069" t="str">
            <v>N</v>
          </cell>
          <cell r="F1069" t="str">
            <v>Withdrawn</v>
          </cell>
          <cell r="G1069">
            <v>37810</v>
          </cell>
          <cell r="H1069" t="str">
            <v>NR</v>
          </cell>
        </row>
        <row r="1070">
          <cell r="A1070">
            <v>80090865</v>
          </cell>
          <cell r="B1070" t="str">
            <v>Trenwick Group Ltd.</v>
          </cell>
          <cell r="C1070" t="str">
            <v>Insurance</v>
          </cell>
          <cell r="D1070" t="str">
            <v>UNITED STATES</v>
          </cell>
          <cell r="E1070" t="str">
            <v>N</v>
          </cell>
          <cell r="F1070" t="str">
            <v>Withdrawn</v>
          </cell>
          <cell r="G1070">
            <v>37844</v>
          </cell>
          <cell r="H1070" t="str">
            <v>NR</v>
          </cell>
        </row>
        <row r="1071">
          <cell r="A1071">
            <v>80090866</v>
          </cell>
          <cell r="B1071" t="str">
            <v>Trenwick America Corp.</v>
          </cell>
          <cell r="C1071" t="str">
            <v>Insurance</v>
          </cell>
          <cell r="D1071" t="str">
            <v>UNITED STATES</v>
          </cell>
          <cell r="E1071" t="str">
            <v>N</v>
          </cell>
          <cell r="F1071" t="str">
            <v>Withdrawn</v>
          </cell>
          <cell r="G1071">
            <v>37844</v>
          </cell>
          <cell r="H1071" t="str">
            <v>NR</v>
          </cell>
        </row>
        <row r="1072">
          <cell r="A1072">
            <v>80090867</v>
          </cell>
          <cell r="B1072" t="str">
            <v>LaSalle Re Holdings, Ltd.</v>
          </cell>
          <cell r="C1072" t="str">
            <v>Insurance</v>
          </cell>
          <cell r="D1072" t="str">
            <v>UNITED STATES</v>
          </cell>
          <cell r="E1072" t="str">
            <v>N</v>
          </cell>
          <cell r="F1072" t="str">
            <v>Withdrawn</v>
          </cell>
          <cell r="G1072">
            <v>37844</v>
          </cell>
          <cell r="H1072" t="str">
            <v>NR</v>
          </cell>
        </row>
        <row r="1073">
          <cell r="A1073">
            <v>80090872</v>
          </cell>
          <cell r="B1073" t="str">
            <v>CB Wealth Management, National Association</v>
          </cell>
          <cell r="C1073" t="str">
            <v>Banks</v>
          </cell>
          <cell r="D1073" t="str">
            <v>UNITED STATES</v>
          </cell>
          <cell r="E1073" t="str">
            <v>Y</v>
          </cell>
          <cell r="F1073" t="str">
            <v>Affirmed</v>
          </cell>
          <cell r="G1073">
            <v>38082</v>
          </cell>
          <cell r="H1073" t="str">
            <v>BBB</v>
          </cell>
          <cell r="I1073" t="str">
            <v>Rating Outlook Stable</v>
          </cell>
        </row>
        <row r="1074">
          <cell r="A1074">
            <v>80090873</v>
          </cell>
          <cell r="B1074" t="str">
            <v>Principal Financial Group (Australia) Holdings, Pty Ltd.</v>
          </cell>
          <cell r="C1074" t="str">
            <v>Financial Services</v>
          </cell>
          <cell r="D1074" t="str">
            <v>AUSTRALIA</v>
          </cell>
          <cell r="E1074" t="str">
            <v>Y</v>
          </cell>
          <cell r="F1074" t="str">
            <v>New Rating</v>
          </cell>
          <cell r="G1074">
            <v>37298</v>
          </cell>
          <cell r="H1074" t="str">
            <v>A</v>
          </cell>
          <cell r="I1074" t="str">
            <v>Rating Outlook Stable</v>
          </cell>
        </row>
        <row r="1075">
          <cell r="A1075">
            <v>80090875</v>
          </cell>
          <cell r="B1075" t="str">
            <v>Ametek, Inc.</v>
          </cell>
          <cell r="C1075" t="str">
            <v>Diversified Manufacturing</v>
          </cell>
          <cell r="D1075" t="str">
            <v>UNITED STATES</v>
          </cell>
          <cell r="E1075" t="str">
            <v>Y</v>
          </cell>
          <cell r="F1075" t="str">
            <v>Affirmed</v>
          </cell>
          <cell r="G1075">
            <v>38152</v>
          </cell>
          <cell r="H1075" t="str">
            <v>BBB</v>
          </cell>
          <cell r="I1075" t="str">
            <v>Rating Outlook Stable</v>
          </cell>
        </row>
        <row r="1076">
          <cell r="A1076">
            <v>80090877</v>
          </cell>
          <cell r="B1076" t="str">
            <v>Ohio Casualty Corp.</v>
          </cell>
          <cell r="C1076" t="str">
            <v>Insurance</v>
          </cell>
          <cell r="D1076" t="str">
            <v>UNITED STATES</v>
          </cell>
          <cell r="E1076" t="str">
            <v>Y</v>
          </cell>
          <cell r="F1076" t="str">
            <v>Affirmed</v>
          </cell>
          <cell r="G1076">
            <v>38162</v>
          </cell>
          <cell r="H1076" t="str">
            <v>BBB-</v>
          </cell>
          <cell r="I1076" t="str">
            <v>Rating Outlook Stable</v>
          </cell>
        </row>
        <row r="1077">
          <cell r="A1077">
            <v>80090878</v>
          </cell>
          <cell r="B1077" t="str">
            <v>TNK International Ltd (Tyumen Oil)</v>
          </cell>
          <cell r="C1077" t="str">
            <v>Global Power</v>
          </cell>
          <cell r="D1077" t="str">
            <v>RUSSIAN FEDERATION</v>
          </cell>
          <cell r="E1077" t="str">
            <v>Y</v>
          </cell>
          <cell r="F1077" t="str">
            <v>Affirmed</v>
          </cell>
          <cell r="G1077">
            <v>38232</v>
          </cell>
          <cell r="H1077" t="str">
            <v>BB</v>
          </cell>
          <cell r="I1077" t="str">
            <v>Rating Outlook Stable</v>
          </cell>
        </row>
        <row r="1078">
          <cell r="A1078">
            <v>80090880</v>
          </cell>
          <cell r="B1078" t="str">
            <v>St. Paul Travelers Companies</v>
          </cell>
          <cell r="C1078" t="str">
            <v>Insurance</v>
          </cell>
          <cell r="D1078" t="str">
            <v>UNITED STATES</v>
          </cell>
          <cell r="E1078" t="str">
            <v>Y</v>
          </cell>
          <cell r="F1078" t="str">
            <v>Affirmed</v>
          </cell>
          <cell r="G1078">
            <v>38191</v>
          </cell>
          <cell r="H1078" t="str">
            <v>A-</v>
          </cell>
          <cell r="I1078" t="str">
            <v>Rating Outlook Stable</v>
          </cell>
        </row>
        <row r="1079">
          <cell r="A1079">
            <v>80090886</v>
          </cell>
          <cell r="B1079" t="str">
            <v>Atlas Air Worldwide Holdings, Inc.</v>
          </cell>
          <cell r="C1079" t="str">
            <v>Operating</v>
          </cell>
          <cell r="D1079" t="str">
            <v>UNITED STATES</v>
          </cell>
          <cell r="E1079" t="str">
            <v>N</v>
          </cell>
          <cell r="F1079" t="str">
            <v>Downgrade</v>
          </cell>
          <cell r="G1079">
            <v>37711</v>
          </cell>
          <cell r="H1079" t="str">
            <v>D</v>
          </cell>
        </row>
        <row r="1080">
          <cell r="A1080">
            <v>80090891</v>
          </cell>
          <cell r="B1080" t="str">
            <v>Cummins Inc.</v>
          </cell>
          <cell r="C1080" t="str">
            <v>Auto Suppliers</v>
          </cell>
          <cell r="D1080" t="str">
            <v>UNITED STATES</v>
          </cell>
          <cell r="E1080" t="str">
            <v>Y</v>
          </cell>
          <cell r="F1080" t="str">
            <v>Affirmed</v>
          </cell>
          <cell r="G1080">
            <v>38133</v>
          </cell>
          <cell r="H1080" t="str">
            <v>BB-</v>
          </cell>
          <cell r="I1080" t="str">
            <v>Rating Outlook Stable</v>
          </cell>
        </row>
        <row r="1081">
          <cell r="A1081">
            <v>80090892</v>
          </cell>
          <cell r="B1081" t="str">
            <v>GE Global Insurance Holding Corporation</v>
          </cell>
          <cell r="C1081" t="str">
            <v>Reinsurers</v>
          </cell>
          <cell r="D1081" t="str">
            <v>UNITED STATES</v>
          </cell>
          <cell r="E1081" t="str">
            <v>Y</v>
          </cell>
          <cell r="F1081" t="str">
            <v>Downgrade</v>
          </cell>
          <cell r="G1081">
            <v>38191</v>
          </cell>
          <cell r="H1081" t="str">
            <v>A-</v>
          </cell>
          <cell r="I1081" t="str">
            <v>Rating Outlook Stable</v>
          </cell>
        </row>
        <row r="1082">
          <cell r="A1082">
            <v>80090893</v>
          </cell>
          <cell r="B1082" t="str">
            <v>PXRE Group Ltd.</v>
          </cell>
          <cell r="C1082" t="str">
            <v>Property/Casualty Insurers</v>
          </cell>
          <cell r="D1082" t="str">
            <v>UNITED STATES</v>
          </cell>
          <cell r="E1082" t="str">
            <v>Y</v>
          </cell>
          <cell r="F1082" t="str">
            <v>New Rating</v>
          </cell>
          <cell r="G1082">
            <v>37337</v>
          </cell>
          <cell r="H1082" t="str">
            <v>BBB-</v>
          </cell>
          <cell r="I1082" t="str">
            <v>Rating Outlook Stable</v>
          </cell>
        </row>
        <row r="1083">
          <cell r="A1083">
            <v>80090895</v>
          </cell>
          <cell r="B1083" t="str">
            <v>BCE Teleglobe</v>
          </cell>
          <cell r="C1083" t="str">
            <v>Telecommunications</v>
          </cell>
          <cell r="D1083" t="str">
            <v>UNITED STATES</v>
          </cell>
          <cell r="E1083" t="str">
            <v>N</v>
          </cell>
          <cell r="F1083" t="str">
            <v>Affirmed</v>
          </cell>
          <cell r="G1083">
            <v>37609</v>
          </cell>
          <cell r="H1083" t="str">
            <v>D</v>
          </cell>
        </row>
        <row r="1084">
          <cell r="A1084">
            <v>80090897</v>
          </cell>
          <cell r="B1084" t="str">
            <v>Marsh &amp; McLennan Companies, Inc.</v>
          </cell>
          <cell r="C1084" t="str">
            <v>Insurance</v>
          </cell>
          <cell r="D1084" t="str">
            <v>UNITED STATES</v>
          </cell>
          <cell r="E1084" t="str">
            <v>Y</v>
          </cell>
          <cell r="F1084" t="str">
            <v>Affirmed</v>
          </cell>
          <cell r="G1084">
            <v>38180</v>
          </cell>
          <cell r="H1084" t="str">
            <v>A+</v>
          </cell>
          <cell r="I1084" t="str">
            <v>Rating Outlook Stable</v>
          </cell>
        </row>
        <row r="1085">
          <cell r="A1085">
            <v>80090899</v>
          </cell>
          <cell r="B1085" t="str">
            <v>Continental Corp. (The)</v>
          </cell>
          <cell r="C1085" t="str">
            <v>Property/Casualty Insurers</v>
          </cell>
          <cell r="D1085" t="str">
            <v>UNITED STATES</v>
          </cell>
          <cell r="E1085" t="str">
            <v>Y</v>
          </cell>
          <cell r="F1085" t="str">
            <v>Affirmed</v>
          </cell>
          <cell r="G1085">
            <v>38022</v>
          </cell>
          <cell r="H1085" t="str">
            <v>BBB-</v>
          </cell>
          <cell r="I1085" t="str">
            <v>Rating Outlook Negative</v>
          </cell>
        </row>
        <row r="1086">
          <cell r="A1086">
            <v>80090909</v>
          </cell>
          <cell r="B1086" t="str">
            <v>Brinker International, Inc.</v>
          </cell>
          <cell r="C1086" t="str">
            <v>Leisure</v>
          </cell>
          <cell r="D1086" t="str">
            <v>UNITED STATES</v>
          </cell>
          <cell r="E1086" t="str">
            <v>Y</v>
          </cell>
          <cell r="F1086" t="str">
            <v>Affirmed</v>
          </cell>
          <cell r="G1086">
            <v>38246</v>
          </cell>
          <cell r="H1086" t="str">
            <v>BBB+</v>
          </cell>
          <cell r="I1086" t="str">
            <v>Rating Outlook Negative</v>
          </cell>
        </row>
        <row r="1087">
          <cell r="A1087">
            <v>80090910</v>
          </cell>
          <cell r="B1087" t="str">
            <v>Mitsubishi Corporation</v>
          </cell>
          <cell r="C1087" t="str">
            <v>Corporates</v>
          </cell>
          <cell r="D1087" t="str">
            <v>JAPAN</v>
          </cell>
          <cell r="E1087" t="str">
            <v>Y</v>
          </cell>
          <cell r="F1087" t="str">
            <v>Affirmed</v>
          </cell>
          <cell r="G1087">
            <v>38217</v>
          </cell>
          <cell r="H1087" t="str">
            <v>A</v>
          </cell>
          <cell r="I1087" t="str">
            <v>Rating Outlook Stable</v>
          </cell>
        </row>
        <row r="1088">
          <cell r="A1088">
            <v>80090911</v>
          </cell>
          <cell r="B1088" t="str">
            <v>M&amp;I Bank FSB</v>
          </cell>
          <cell r="C1088" t="str">
            <v>Banks</v>
          </cell>
          <cell r="D1088" t="str">
            <v>UNITED STATES</v>
          </cell>
          <cell r="E1088" t="str">
            <v>Y</v>
          </cell>
          <cell r="F1088" t="str">
            <v>Revision Outlook</v>
          </cell>
          <cell r="G1088">
            <v>38124</v>
          </cell>
          <cell r="H1088" t="str">
            <v>A+</v>
          </cell>
          <cell r="I1088" t="str">
            <v>Rating Outlook Stable</v>
          </cell>
        </row>
        <row r="1089">
          <cell r="A1089">
            <v>80090913</v>
          </cell>
          <cell r="B1089" t="str">
            <v>AmerUs Group Co.</v>
          </cell>
          <cell r="C1089" t="str">
            <v>Financial Institutions</v>
          </cell>
          <cell r="D1089" t="str">
            <v>UNITED STATES</v>
          </cell>
          <cell r="E1089" t="str">
            <v>Y</v>
          </cell>
          <cell r="F1089" t="str">
            <v>Affirmed</v>
          </cell>
          <cell r="G1089">
            <v>37763</v>
          </cell>
          <cell r="H1089" t="str">
            <v>BBB</v>
          </cell>
          <cell r="I1089" t="str">
            <v>Rating Outlook Stable</v>
          </cell>
        </row>
        <row r="1090">
          <cell r="A1090">
            <v>80090916</v>
          </cell>
          <cell r="B1090" t="str">
            <v>HCC Insurance Holdings, Inc.</v>
          </cell>
          <cell r="C1090" t="str">
            <v>Insurance</v>
          </cell>
          <cell r="D1090" t="str">
            <v>UNITED STATES</v>
          </cell>
          <cell r="E1090" t="str">
            <v>Y</v>
          </cell>
          <cell r="F1090" t="str">
            <v>Affirmed</v>
          </cell>
          <cell r="G1090">
            <v>37845</v>
          </cell>
          <cell r="H1090" t="str">
            <v>A-</v>
          </cell>
          <cell r="I1090" t="str">
            <v>Rating Outlook Stable</v>
          </cell>
        </row>
        <row r="1091">
          <cell r="A1091">
            <v>80090917</v>
          </cell>
          <cell r="B1091" t="str">
            <v>Verizon Communications</v>
          </cell>
          <cell r="C1091" t="str">
            <v>Telecommunications</v>
          </cell>
          <cell r="D1091" t="str">
            <v>UNITED STATES</v>
          </cell>
          <cell r="E1091" t="str">
            <v>Y</v>
          </cell>
          <cell r="F1091" t="str">
            <v>New Rating</v>
          </cell>
          <cell r="G1091">
            <v>36707</v>
          </cell>
          <cell r="H1091" t="str">
            <v>A+</v>
          </cell>
          <cell r="I1091" t="str">
            <v>Rating Outlook Stable</v>
          </cell>
        </row>
        <row r="1092">
          <cell r="A1092">
            <v>80090918</v>
          </cell>
          <cell r="B1092" t="str">
            <v>Total SA</v>
          </cell>
          <cell r="C1092" t="str">
            <v>Energy (Oil &amp; Gas)</v>
          </cell>
          <cell r="D1092" t="str">
            <v>FRANCE</v>
          </cell>
          <cell r="E1092" t="str">
            <v>Y</v>
          </cell>
          <cell r="F1092" t="str">
            <v>New Rating</v>
          </cell>
          <cell r="G1092">
            <v>37358</v>
          </cell>
          <cell r="H1092" t="str">
            <v>AA</v>
          </cell>
          <cell r="I1092" t="str">
            <v>Rating Outlook Stable</v>
          </cell>
        </row>
        <row r="1093">
          <cell r="A1093">
            <v>80090919</v>
          </cell>
          <cell r="B1093" t="str">
            <v>BNY Western Trust Co.</v>
          </cell>
          <cell r="C1093" t="str">
            <v>Banks</v>
          </cell>
          <cell r="D1093" t="str">
            <v>UNITED STATES</v>
          </cell>
          <cell r="E1093" t="str">
            <v>Y</v>
          </cell>
          <cell r="F1093" t="str">
            <v>Affirmed</v>
          </cell>
          <cell r="G1093">
            <v>38196</v>
          </cell>
          <cell r="H1093" t="str">
            <v>AA-</v>
          </cell>
          <cell r="I1093" t="str">
            <v>Rating Outlook Stable</v>
          </cell>
        </row>
        <row r="1094">
          <cell r="A1094">
            <v>80090921</v>
          </cell>
          <cell r="B1094" t="str">
            <v>Eni Spa</v>
          </cell>
          <cell r="C1094" t="str">
            <v>Corporates</v>
          </cell>
          <cell r="D1094" t="str">
            <v>ITALY</v>
          </cell>
          <cell r="E1094" t="str">
            <v>Y</v>
          </cell>
          <cell r="F1094" t="str">
            <v>Affirmed</v>
          </cell>
          <cell r="G1094">
            <v>37599</v>
          </cell>
          <cell r="H1094" t="str">
            <v>AA-</v>
          </cell>
          <cell r="I1094" t="str">
            <v>Rating Outlook Stable</v>
          </cell>
        </row>
        <row r="1095">
          <cell r="A1095">
            <v>80090922</v>
          </cell>
          <cell r="B1095" t="str">
            <v>Cincinnati Financial Corp.</v>
          </cell>
          <cell r="C1095" t="str">
            <v>Insurance</v>
          </cell>
          <cell r="D1095" t="str">
            <v>UNITED STATES</v>
          </cell>
          <cell r="E1095" t="str">
            <v>Y</v>
          </cell>
          <cell r="F1095" t="str">
            <v>Affirmed</v>
          </cell>
          <cell r="G1095">
            <v>38061</v>
          </cell>
          <cell r="H1095" t="str">
            <v>A+</v>
          </cell>
          <cell r="I1095" t="str">
            <v>Rating Outlook Stable</v>
          </cell>
        </row>
        <row r="1096">
          <cell r="A1096">
            <v>80090927</v>
          </cell>
          <cell r="B1096" t="str">
            <v>Home Depot, Inc. (The)</v>
          </cell>
          <cell r="C1096" t="str">
            <v>Retailing</v>
          </cell>
          <cell r="D1096" t="str">
            <v>UNITED STATES</v>
          </cell>
          <cell r="E1096" t="str">
            <v>Y</v>
          </cell>
          <cell r="F1096" t="str">
            <v>Affirmed</v>
          </cell>
          <cell r="G1096">
            <v>38015</v>
          </cell>
          <cell r="H1096" t="str">
            <v>AA</v>
          </cell>
          <cell r="I1096" t="str">
            <v>Rating Outlook Stable</v>
          </cell>
        </row>
        <row r="1097">
          <cell r="A1097">
            <v>80090928</v>
          </cell>
          <cell r="B1097" t="str">
            <v>Scottish Re Group Limited</v>
          </cell>
          <cell r="C1097" t="str">
            <v>Life Insurers</v>
          </cell>
          <cell r="D1097" t="str">
            <v>UNITED STATES</v>
          </cell>
          <cell r="E1097" t="str">
            <v>Y</v>
          </cell>
          <cell r="F1097" t="str">
            <v>Affirmed</v>
          </cell>
          <cell r="G1097">
            <v>37966</v>
          </cell>
          <cell r="H1097" t="str">
            <v>BBB</v>
          </cell>
          <cell r="I1097" t="str">
            <v>Rating Outlook Stable</v>
          </cell>
        </row>
        <row r="1098">
          <cell r="A1098">
            <v>80090929</v>
          </cell>
          <cell r="B1098" t="str">
            <v>South Financial Group (The)</v>
          </cell>
          <cell r="C1098" t="str">
            <v>Banks</v>
          </cell>
          <cell r="D1098" t="str">
            <v>UNITED STATES</v>
          </cell>
          <cell r="E1098" t="str">
            <v>Y</v>
          </cell>
          <cell r="F1098" t="str">
            <v>Affirmed</v>
          </cell>
          <cell r="G1098">
            <v>38068</v>
          </cell>
          <cell r="H1098" t="str">
            <v>BBB-</v>
          </cell>
          <cell r="I1098" t="str">
            <v>Rating Outlook Stable</v>
          </cell>
        </row>
        <row r="1099">
          <cell r="A1099">
            <v>80090930</v>
          </cell>
          <cell r="B1099" t="str">
            <v>Mercantile Bank</v>
          </cell>
          <cell r="C1099" t="str">
            <v>Banks</v>
          </cell>
          <cell r="D1099" t="str">
            <v>UNITED STATES</v>
          </cell>
          <cell r="E1099" t="str">
            <v>Y</v>
          </cell>
          <cell r="F1099" t="str">
            <v>Affirmed</v>
          </cell>
          <cell r="G1099">
            <v>38068</v>
          </cell>
          <cell r="H1099" t="str">
            <v>BBB-</v>
          </cell>
          <cell r="I1099" t="str">
            <v>Rating Outlook Stable</v>
          </cell>
        </row>
        <row r="1100">
          <cell r="A1100">
            <v>80090932</v>
          </cell>
          <cell r="B1100" t="str">
            <v>Equistar Chemicals L.P.</v>
          </cell>
          <cell r="C1100" t="str">
            <v>Corporates</v>
          </cell>
          <cell r="D1100" t="str">
            <v>UNITED STATES</v>
          </cell>
          <cell r="E1100" t="str">
            <v>Y</v>
          </cell>
          <cell r="F1100" t="str">
            <v>Rating Watch On</v>
          </cell>
          <cell r="G1100">
            <v>38076</v>
          </cell>
          <cell r="H1100" t="str">
            <v>B-</v>
          </cell>
          <cell r="I1100" t="str">
            <v>Rating Watch Negative</v>
          </cell>
        </row>
        <row r="1101">
          <cell r="A1101">
            <v>80090933</v>
          </cell>
          <cell r="B1101" t="str">
            <v>Presidential Life Corp.</v>
          </cell>
          <cell r="C1101" t="str">
            <v>Insurance</v>
          </cell>
          <cell r="D1101" t="str">
            <v>UNITED STATES</v>
          </cell>
          <cell r="E1101" t="str">
            <v>Y</v>
          </cell>
          <cell r="F1101" t="str">
            <v>Withdrawn</v>
          </cell>
          <cell r="G1101">
            <v>38145</v>
          </cell>
          <cell r="H1101" t="str">
            <v>NR</v>
          </cell>
        </row>
        <row r="1102">
          <cell r="A1102">
            <v>80090936</v>
          </cell>
          <cell r="B1102" t="str">
            <v>GTECH Corporation</v>
          </cell>
          <cell r="C1102" t="str">
            <v>Corporates</v>
          </cell>
          <cell r="D1102" t="str">
            <v>UNITED STATES</v>
          </cell>
          <cell r="E1102" t="str">
            <v>Y</v>
          </cell>
          <cell r="F1102" t="str">
            <v>Affirmed</v>
          </cell>
          <cell r="G1102">
            <v>37704</v>
          </cell>
          <cell r="H1102" t="str">
            <v>BBB+</v>
          </cell>
          <cell r="I1102" t="str">
            <v>Rating Outlook Positive</v>
          </cell>
        </row>
        <row r="1103">
          <cell r="A1103">
            <v>80090938</v>
          </cell>
          <cell r="B1103" t="str">
            <v>Hewlett-Packard Co.</v>
          </cell>
          <cell r="C1103" t="str">
            <v>Technology</v>
          </cell>
          <cell r="D1103" t="str">
            <v>UNITED STATES</v>
          </cell>
          <cell r="E1103" t="str">
            <v>Y</v>
          </cell>
          <cell r="F1103" t="str">
            <v>Affirmed</v>
          </cell>
          <cell r="G1103">
            <v>37799</v>
          </cell>
          <cell r="H1103" t="str">
            <v>A</v>
          </cell>
          <cell r="I1103" t="str">
            <v>Rating Outlook Stable</v>
          </cell>
        </row>
        <row r="1104">
          <cell r="A1104">
            <v>80090941</v>
          </cell>
          <cell r="B1104" t="str">
            <v>General Bank</v>
          </cell>
          <cell r="C1104" t="str">
            <v>Banks</v>
          </cell>
          <cell r="D1104" t="str">
            <v>UNITED STATES</v>
          </cell>
          <cell r="E1104" t="str">
            <v>Y</v>
          </cell>
          <cell r="F1104" t="str">
            <v>Affirmed</v>
          </cell>
          <cell r="G1104">
            <v>37748</v>
          </cell>
          <cell r="H1104" t="str">
            <v>BB+</v>
          </cell>
          <cell r="I1104" t="str">
            <v>Rating Watch Evolving</v>
          </cell>
        </row>
        <row r="1105">
          <cell r="A1105">
            <v>80090942</v>
          </cell>
          <cell r="B1105" t="str">
            <v>Banco Santander S.A.</v>
          </cell>
          <cell r="C1105" t="str">
            <v>Financial Institutions</v>
          </cell>
          <cell r="D1105" t="str">
            <v>URUGUAY</v>
          </cell>
          <cell r="E1105" t="str">
            <v>Y</v>
          </cell>
          <cell r="F1105" t="str">
            <v>Upgrade</v>
          </cell>
          <cell r="G1105">
            <v>38078</v>
          </cell>
          <cell r="H1105" t="str">
            <v>B</v>
          </cell>
          <cell r="I1105" t="str">
            <v>Rating Outlook Stable</v>
          </cell>
        </row>
        <row r="1106">
          <cell r="A1106">
            <v>80090943</v>
          </cell>
          <cell r="B1106" t="str">
            <v>Banco Sudameris - Uruguay</v>
          </cell>
          <cell r="C1106" t="str">
            <v>Banks</v>
          </cell>
          <cell r="D1106" t="str">
            <v>URUGUAY</v>
          </cell>
          <cell r="E1106" t="str">
            <v>Y</v>
          </cell>
          <cell r="F1106" t="str">
            <v>Withdrawn</v>
          </cell>
          <cell r="G1106">
            <v>38078</v>
          </cell>
          <cell r="H1106" t="str">
            <v>NR</v>
          </cell>
        </row>
        <row r="1107">
          <cell r="A1107">
            <v>80090944</v>
          </cell>
          <cell r="B1107" t="str">
            <v>Federacion Uruguaya de Cooperatives de Ahorro y Credito (FUCAC)</v>
          </cell>
          <cell r="C1107" t="str">
            <v>Financial Institutions</v>
          </cell>
          <cell r="D1107" t="str">
            <v>URUGUAY</v>
          </cell>
          <cell r="E1107" t="str">
            <v>Y</v>
          </cell>
          <cell r="F1107" t="str">
            <v>Upgrade</v>
          </cell>
          <cell r="G1107">
            <v>37817</v>
          </cell>
          <cell r="H1107" t="str">
            <v>B-</v>
          </cell>
          <cell r="I1107" t="str">
            <v>Rating Outlook Stable</v>
          </cell>
        </row>
        <row r="1108">
          <cell r="A1108">
            <v>80090945</v>
          </cell>
          <cell r="B1108" t="str">
            <v>Cooperativa de Ahorro y Credito (FUCEREP)</v>
          </cell>
          <cell r="C1108" t="str">
            <v>Financial Institutions</v>
          </cell>
          <cell r="D1108" t="str">
            <v>URUGUAY</v>
          </cell>
          <cell r="E1108" t="str">
            <v>Y</v>
          </cell>
          <cell r="F1108" t="str">
            <v>Upgrade</v>
          </cell>
          <cell r="G1108">
            <v>37817</v>
          </cell>
          <cell r="H1108" t="str">
            <v>B-</v>
          </cell>
          <cell r="I1108" t="str">
            <v>Rating Outlook Stable</v>
          </cell>
        </row>
        <row r="1109">
          <cell r="A1109">
            <v>80090946</v>
          </cell>
          <cell r="B1109" t="str">
            <v>Sky Trust, National Association</v>
          </cell>
          <cell r="C1109" t="str">
            <v>Banks</v>
          </cell>
          <cell r="D1109" t="str">
            <v>UNITED STATES</v>
          </cell>
          <cell r="E1109" t="str">
            <v>Y</v>
          </cell>
          <cell r="F1109" t="str">
            <v>Affirmed</v>
          </cell>
          <cell r="G1109">
            <v>38041</v>
          </cell>
          <cell r="H1109" t="str">
            <v>BBB</v>
          </cell>
          <cell r="I1109" t="str">
            <v>Rating Outlook Negative</v>
          </cell>
        </row>
        <row r="1110">
          <cell r="A1110">
            <v>80090947</v>
          </cell>
          <cell r="B1110" t="str">
            <v>Boeing Capital Corp.</v>
          </cell>
          <cell r="C1110" t="str">
            <v>Commercial Finance Companies</v>
          </cell>
          <cell r="D1110" t="str">
            <v>UNITED STATES</v>
          </cell>
          <cell r="E1110" t="str">
            <v>Y</v>
          </cell>
          <cell r="F1110" t="str">
            <v>Affirmed</v>
          </cell>
          <cell r="G1110">
            <v>37782</v>
          </cell>
          <cell r="H1110" t="str">
            <v>A+</v>
          </cell>
          <cell r="I1110" t="str">
            <v>Rating Outlook Negative</v>
          </cell>
        </row>
        <row r="1111">
          <cell r="A1111">
            <v>80090948</v>
          </cell>
          <cell r="B1111" t="str">
            <v>Boeing Co.</v>
          </cell>
          <cell r="C1111" t="str">
            <v>Aerospace &amp; Defense</v>
          </cell>
          <cell r="D1111" t="str">
            <v>UNITED STATES</v>
          </cell>
          <cell r="E1111" t="str">
            <v>Y</v>
          </cell>
          <cell r="F1111" t="str">
            <v>Affirmed</v>
          </cell>
          <cell r="G1111">
            <v>37782</v>
          </cell>
          <cell r="H1111" t="str">
            <v>A+</v>
          </cell>
          <cell r="I1111" t="str">
            <v>Rating Outlook Negative</v>
          </cell>
        </row>
        <row r="1112">
          <cell r="A1112">
            <v>80090951</v>
          </cell>
          <cell r="B1112" t="str">
            <v>Sterling Bank (Texas)</v>
          </cell>
          <cell r="C1112" t="str">
            <v>Banks</v>
          </cell>
          <cell r="D1112" t="str">
            <v>UNITED STATES</v>
          </cell>
          <cell r="E1112" t="str">
            <v>Y</v>
          </cell>
          <cell r="F1112" t="str">
            <v>Affirmed</v>
          </cell>
          <cell r="G1112">
            <v>37819</v>
          </cell>
          <cell r="H1112" t="str">
            <v>BBB-</v>
          </cell>
          <cell r="I1112" t="str">
            <v>Rating Outlook Stable</v>
          </cell>
        </row>
        <row r="1113">
          <cell r="A1113">
            <v>80090953</v>
          </cell>
          <cell r="B1113" t="str">
            <v>Corn Products International, Inc.</v>
          </cell>
          <cell r="C1113" t="str">
            <v>Food</v>
          </cell>
          <cell r="D1113" t="str">
            <v>UNITED STATES</v>
          </cell>
          <cell r="E1113" t="str">
            <v>Y</v>
          </cell>
          <cell r="F1113" t="str">
            <v>New Rating</v>
          </cell>
          <cell r="G1113">
            <v>37391</v>
          </cell>
          <cell r="H1113" t="str">
            <v>BBB-</v>
          </cell>
          <cell r="I1113" t="str">
            <v>Rating Outlook Stable</v>
          </cell>
        </row>
        <row r="1114">
          <cell r="A1114">
            <v>80090954</v>
          </cell>
          <cell r="B1114" t="str">
            <v>Travelers Property Casualty Corp.</v>
          </cell>
          <cell r="C1114" t="str">
            <v>Property/Casualty Insurers</v>
          </cell>
          <cell r="D1114" t="str">
            <v>UNITED STATES</v>
          </cell>
          <cell r="E1114" t="str">
            <v>Y</v>
          </cell>
          <cell r="F1114" t="str">
            <v>Affirmed</v>
          </cell>
          <cell r="G1114">
            <v>38191</v>
          </cell>
          <cell r="H1114" t="str">
            <v>A-</v>
          </cell>
          <cell r="I1114" t="str">
            <v>Rating Outlook Stable</v>
          </cell>
        </row>
        <row r="1115">
          <cell r="A1115">
            <v>80090959</v>
          </cell>
          <cell r="B1115" t="str">
            <v>Frank Russell Co.</v>
          </cell>
          <cell r="C1115" t="str">
            <v>Financial Institutions</v>
          </cell>
          <cell r="D1115" t="str">
            <v>UNITED STATES</v>
          </cell>
          <cell r="E1115" t="str">
            <v>Y</v>
          </cell>
          <cell r="F1115" t="str">
            <v>Affirmed</v>
          </cell>
          <cell r="G1115">
            <v>38089</v>
          </cell>
          <cell r="H1115" t="str">
            <v>AAA</v>
          </cell>
          <cell r="I1115" t="str">
            <v>Rating Outlook Stable</v>
          </cell>
        </row>
        <row r="1116">
          <cell r="A1116">
            <v>80090963</v>
          </cell>
          <cell r="B1116" t="str">
            <v>Associated Trust Company, National Association</v>
          </cell>
          <cell r="C1116" t="str">
            <v>Banks</v>
          </cell>
          <cell r="D1116" t="str">
            <v>UNITED STATES</v>
          </cell>
          <cell r="E1116" t="str">
            <v>Y</v>
          </cell>
          <cell r="F1116" t="str">
            <v>Affirmed</v>
          </cell>
          <cell r="G1116">
            <v>38105</v>
          </cell>
          <cell r="H1116" t="str">
            <v>A-</v>
          </cell>
          <cell r="I1116" t="str">
            <v>Rating Outlook Stable</v>
          </cell>
        </row>
        <row r="1117">
          <cell r="A1117">
            <v>80090964</v>
          </cell>
          <cell r="B1117" t="str">
            <v>Clayton Homes, Inc.</v>
          </cell>
          <cell r="C1117" t="str">
            <v>Homebuilding</v>
          </cell>
          <cell r="D1117" t="str">
            <v>UNITED STATES</v>
          </cell>
          <cell r="E1117" t="str">
            <v>Y</v>
          </cell>
          <cell r="F1117" t="str">
            <v>Rating Watch On</v>
          </cell>
          <cell r="G1117">
            <v>37714</v>
          </cell>
          <cell r="H1117" t="str">
            <v>BB+</v>
          </cell>
          <cell r="I1117" t="str">
            <v>Rating Watch Positive</v>
          </cell>
        </row>
        <row r="1118">
          <cell r="A1118">
            <v>80090965</v>
          </cell>
          <cell r="B1118" t="str">
            <v>StanCorp Financial Group</v>
          </cell>
          <cell r="C1118" t="str">
            <v>Insurance</v>
          </cell>
          <cell r="D1118" t="str">
            <v>UNITED STATES</v>
          </cell>
          <cell r="E1118" t="str">
            <v>Y</v>
          </cell>
          <cell r="F1118" t="str">
            <v>Affirmed</v>
          </cell>
          <cell r="G1118">
            <v>37971</v>
          </cell>
          <cell r="H1118" t="str">
            <v>A-</v>
          </cell>
          <cell r="I1118" t="str">
            <v>Rating Outlook Stable</v>
          </cell>
        </row>
        <row r="1119">
          <cell r="A1119">
            <v>80090966</v>
          </cell>
          <cell r="B1119" t="str">
            <v>Coastal Banc ssb</v>
          </cell>
          <cell r="C1119" t="str">
            <v>Banks</v>
          </cell>
          <cell r="D1119" t="str">
            <v>UNITED STATES</v>
          </cell>
          <cell r="E1119" t="str">
            <v>N</v>
          </cell>
          <cell r="F1119" t="str">
            <v>Withdrawn</v>
          </cell>
          <cell r="G1119">
            <v>38120</v>
          </cell>
          <cell r="H1119" t="str">
            <v>NR</v>
          </cell>
        </row>
        <row r="1120">
          <cell r="A1120">
            <v>80090968</v>
          </cell>
          <cell r="B1120" t="str">
            <v>HSBC Bank (Uruguay) S.A.</v>
          </cell>
          <cell r="C1120" t="str">
            <v>Banks</v>
          </cell>
          <cell r="D1120" t="str">
            <v>URUGUAY</v>
          </cell>
          <cell r="E1120" t="str">
            <v>Y</v>
          </cell>
          <cell r="F1120" t="str">
            <v>Upgrade</v>
          </cell>
          <cell r="G1120">
            <v>38078</v>
          </cell>
          <cell r="H1120" t="str">
            <v>B</v>
          </cell>
          <cell r="I1120" t="str">
            <v>Rating Outlook Stable</v>
          </cell>
        </row>
        <row r="1121">
          <cell r="A1121">
            <v>80090969</v>
          </cell>
          <cell r="B1121" t="str">
            <v>Cooperativa Nacional de Ahorro y Credito (COFAC)</v>
          </cell>
          <cell r="C1121" t="str">
            <v>Banks</v>
          </cell>
          <cell r="D1121" t="str">
            <v>URUGUAY</v>
          </cell>
          <cell r="E1121" t="str">
            <v>Y</v>
          </cell>
          <cell r="F1121" t="str">
            <v>Downgrade</v>
          </cell>
          <cell r="G1121">
            <v>38131</v>
          </cell>
          <cell r="H1121" t="str">
            <v>CCC</v>
          </cell>
          <cell r="I1121" t="str">
            <v>Rating Outlook Stable</v>
          </cell>
        </row>
        <row r="1122">
          <cell r="A1122">
            <v>80090970</v>
          </cell>
          <cell r="B1122" t="str">
            <v>Cooperativa de Ahorro y Credito FAE</v>
          </cell>
          <cell r="C1122" t="str">
            <v>Banks</v>
          </cell>
          <cell r="D1122" t="str">
            <v>URUGUAY</v>
          </cell>
          <cell r="E1122" t="str">
            <v>Y</v>
          </cell>
          <cell r="F1122" t="str">
            <v>Upgrade</v>
          </cell>
          <cell r="G1122">
            <v>37817</v>
          </cell>
          <cell r="H1122" t="str">
            <v>B-</v>
          </cell>
          <cell r="I1122" t="str">
            <v>Rating Outlook Stable</v>
          </cell>
        </row>
        <row r="1123">
          <cell r="A1123">
            <v>80090971</v>
          </cell>
          <cell r="B1123" t="str">
            <v>Banco de la Provincia de Buenos Aires</v>
          </cell>
          <cell r="C1123" t="str">
            <v>Banks</v>
          </cell>
          <cell r="D1123" t="str">
            <v>ARGENTINA</v>
          </cell>
          <cell r="E1123" t="str">
            <v>Y</v>
          </cell>
          <cell r="F1123" t="str">
            <v>Withdrawn</v>
          </cell>
          <cell r="G1123">
            <v>37817</v>
          </cell>
          <cell r="H1123" t="str">
            <v>NR</v>
          </cell>
        </row>
        <row r="1124">
          <cell r="A1124">
            <v>80090973</v>
          </cell>
          <cell r="B1124" t="str">
            <v>Banco Santander Puerto Rico</v>
          </cell>
          <cell r="C1124" t="str">
            <v>Banks</v>
          </cell>
          <cell r="D1124" t="str">
            <v>UNITED STATES</v>
          </cell>
          <cell r="E1124" t="str">
            <v>Y</v>
          </cell>
          <cell r="F1124" t="str">
            <v>Upgrade</v>
          </cell>
          <cell r="G1124">
            <v>37942</v>
          </cell>
          <cell r="H1124" t="str">
            <v>A+</v>
          </cell>
          <cell r="I1124" t="str">
            <v>Rating Outlook Stable</v>
          </cell>
        </row>
        <row r="1125">
          <cell r="A1125">
            <v>80090975</v>
          </cell>
          <cell r="B1125" t="str">
            <v>Great American Financial Resources, Inc.</v>
          </cell>
          <cell r="C1125" t="str">
            <v>Life Insurers</v>
          </cell>
          <cell r="D1125" t="str">
            <v>UNITED STATES</v>
          </cell>
          <cell r="E1125" t="str">
            <v>Y</v>
          </cell>
          <cell r="F1125" t="str">
            <v>Affirmed</v>
          </cell>
          <cell r="G1125">
            <v>38014</v>
          </cell>
          <cell r="H1125" t="str">
            <v>BBB+</v>
          </cell>
          <cell r="I1125" t="str">
            <v>Rating Outlook Negative</v>
          </cell>
        </row>
        <row r="1126">
          <cell r="A1126">
            <v>80090983</v>
          </cell>
          <cell r="B1126" t="str">
            <v>Aetna Services, Inc.</v>
          </cell>
          <cell r="C1126" t="str">
            <v>Life Insurers</v>
          </cell>
          <cell r="D1126" t="str">
            <v>UNITED STATES</v>
          </cell>
          <cell r="E1126" t="str">
            <v>N</v>
          </cell>
          <cell r="F1126" t="str">
            <v>Withdrawn</v>
          </cell>
          <cell r="G1126">
            <v>36829</v>
          </cell>
          <cell r="H1126" t="str">
            <v>NR</v>
          </cell>
          <cell r="I1126" t="str">
            <v>Rating Watch Off</v>
          </cell>
        </row>
        <row r="1127">
          <cell r="A1127">
            <v>80090994</v>
          </cell>
          <cell r="B1127" t="str">
            <v>International Lease Finance Corp.</v>
          </cell>
          <cell r="C1127" t="str">
            <v>Financial Institutions</v>
          </cell>
          <cell r="D1127" t="str">
            <v>UNITED STATES</v>
          </cell>
          <cell r="E1127" t="str">
            <v>Y</v>
          </cell>
          <cell r="F1127" t="str">
            <v>Affirmed</v>
          </cell>
          <cell r="G1127">
            <v>38154</v>
          </cell>
          <cell r="H1127" t="str">
            <v>AA-</v>
          </cell>
          <cell r="I1127" t="str">
            <v>Rating Outlook Stable</v>
          </cell>
        </row>
        <row r="1128">
          <cell r="A1128">
            <v>80090995</v>
          </cell>
          <cell r="B1128" t="str">
            <v>Illinois Bell Telephone Company</v>
          </cell>
          <cell r="C1128" t="str">
            <v>Corporates</v>
          </cell>
          <cell r="D1128" t="str">
            <v>UNITED STATES</v>
          </cell>
          <cell r="E1128" t="str">
            <v>Y</v>
          </cell>
          <cell r="F1128" t="str">
            <v>Rating Watch On</v>
          </cell>
          <cell r="G1128">
            <v>38034</v>
          </cell>
          <cell r="H1128" t="str">
            <v>A+</v>
          </cell>
          <cell r="I1128" t="str">
            <v>Rating Watch Negative</v>
          </cell>
        </row>
        <row r="1129">
          <cell r="A1129">
            <v>80090996</v>
          </cell>
          <cell r="B1129" t="str">
            <v>Indiana Bell Telephone Co.</v>
          </cell>
          <cell r="C1129" t="str">
            <v>Corporates</v>
          </cell>
          <cell r="D1129" t="str">
            <v>UNITED STATES</v>
          </cell>
          <cell r="E1129" t="str">
            <v>Y</v>
          </cell>
          <cell r="F1129" t="str">
            <v>Rating Watch On</v>
          </cell>
          <cell r="G1129">
            <v>38034</v>
          </cell>
          <cell r="H1129" t="str">
            <v>A+</v>
          </cell>
          <cell r="I1129" t="str">
            <v>Rating Watch Negative</v>
          </cell>
        </row>
        <row r="1130">
          <cell r="A1130">
            <v>80090997</v>
          </cell>
          <cell r="B1130" t="str">
            <v>Michigan Bell Telephone Co.</v>
          </cell>
          <cell r="C1130" t="str">
            <v>Corporates</v>
          </cell>
          <cell r="D1130" t="str">
            <v>UNITED STATES</v>
          </cell>
          <cell r="E1130" t="str">
            <v>Y</v>
          </cell>
          <cell r="F1130" t="str">
            <v>Rating Watch On</v>
          </cell>
          <cell r="G1130">
            <v>38034</v>
          </cell>
          <cell r="H1130" t="str">
            <v>A+</v>
          </cell>
          <cell r="I1130" t="str">
            <v>Rating Watch Negative</v>
          </cell>
        </row>
        <row r="1131">
          <cell r="A1131">
            <v>80090998</v>
          </cell>
          <cell r="B1131" t="str">
            <v>Ohio Bell Telephone Co.</v>
          </cell>
          <cell r="C1131" t="str">
            <v>Corporates</v>
          </cell>
          <cell r="D1131" t="str">
            <v>UNITED STATES</v>
          </cell>
          <cell r="E1131" t="str">
            <v>N</v>
          </cell>
          <cell r="F1131" t="str">
            <v>Withdrawn</v>
          </cell>
          <cell r="G1131">
            <v>37972</v>
          </cell>
          <cell r="H1131" t="str">
            <v>NR</v>
          </cell>
        </row>
        <row r="1132">
          <cell r="A1132">
            <v>80090999</v>
          </cell>
          <cell r="B1132" t="str">
            <v>Wisconsin Bell, Inc.</v>
          </cell>
          <cell r="C1132" t="str">
            <v>Corporates</v>
          </cell>
          <cell r="D1132" t="str">
            <v>UNITED STATES</v>
          </cell>
          <cell r="E1132" t="str">
            <v>Y</v>
          </cell>
          <cell r="F1132" t="str">
            <v>Rating Watch On</v>
          </cell>
          <cell r="G1132">
            <v>38034</v>
          </cell>
          <cell r="H1132" t="str">
            <v>A+</v>
          </cell>
          <cell r="I1132" t="str">
            <v>Rating Watch Negative</v>
          </cell>
        </row>
        <row r="1133">
          <cell r="A1133">
            <v>80091000</v>
          </cell>
          <cell r="B1133" t="str">
            <v>Ameritech Capital Funding Corp.</v>
          </cell>
          <cell r="C1133" t="str">
            <v>Corporates</v>
          </cell>
          <cell r="D1133" t="str">
            <v>UNITED STATES</v>
          </cell>
          <cell r="E1133" t="str">
            <v>Y</v>
          </cell>
          <cell r="F1133" t="str">
            <v>Rating Watch On</v>
          </cell>
          <cell r="G1133">
            <v>38034</v>
          </cell>
          <cell r="H1133" t="str">
            <v>A+</v>
          </cell>
          <cell r="I1133" t="str">
            <v>Rating Watch Negative</v>
          </cell>
        </row>
        <row r="1134">
          <cell r="A1134">
            <v>80091001</v>
          </cell>
          <cell r="B1134" t="str">
            <v>Advanced Micro Devices, Inc.</v>
          </cell>
          <cell r="C1134" t="str">
            <v>Corporates</v>
          </cell>
          <cell r="D1134" t="str">
            <v>UNITED STATES</v>
          </cell>
          <cell r="E1134" t="str">
            <v>Y</v>
          </cell>
          <cell r="F1134" t="str">
            <v>Upgrade</v>
          </cell>
          <cell r="G1134">
            <v>38015</v>
          </cell>
          <cell r="H1134" t="str">
            <v>B-</v>
          </cell>
          <cell r="I1134" t="str">
            <v>Rating Outlook Stable</v>
          </cell>
        </row>
        <row r="1135">
          <cell r="A1135">
            <v>80091002</v>
          </cell>
          <cell r="B1135" t="str">
            <v>Aon Corporation</v>
          </cell>
          <cell r="C1135" t="str">
            <v>Life Insurers</v>
          </cell>
          <cell r="D1135" t="str">
            <v>UNITED STATES</v>
          </cell>
          <cell r="E1135" t="str">
            <v>Y</v>
          </cell>
          <cell r="F1135" t="str">
            <v>Affirmed</v>
          </cell>
          <cell r="G1135">
            <v>37746</v>
          </cell>
          <cell r="H1135" t="str">
            <v>A-</v>
          </cell>
          <cell r="I1135" t="str">
            <v>Rating Outlook Stable</v>
          </cell>
        </row>
        <row r="1136">
          <cell r="A1136">
            <v>80091004</v>
          </cell>
          <cell r="B1136" t="str">
            <v>Asarco Incorporated</v>
          </cell>
          <cell r="C1136" t="str">
            <v>Corporates</v>
          </cell>
          <cell r="D1136" t="str">
            <v>UNITED STATES</v>
          </cell>
          <cell r="E1136" t="str">
            <v>Y</v>
          </cell>
          <cell r="F1136" t="str">
            <v>Affirmed</v>
          </cell>
          <cell r="G1136">
            <v>38054</v>
          </cell>
          <cell r="H1136" t="str">
            <v>CCC</v>
          </cell>
          <cell r="I1136" t="str">
            <v>Rating Outlook Stable</v>
          </cell>
        </row>
        <row r="1137">
          <cell r="A1137">
            <v>80091005</v>
          </cell>
          <cell r="B1137" t="str">
            <v>ALLTEL Corporation</v>
          </cell>
          <cell r="C1137" t="str">
            <v>Bank Loans</v>
          </cell>
          <cell r="D1137" t="str">
            <v>UNITED STATES</v>
          </cell>
          <cell r="E1137" t="str">
            <v>Y</v>
          </cell>
          <cell r="F1137" t="str">
            <v>Affirmed</v>
          </cell>
          <cell r="G1137">
            <v>38177</v>
          </cell>
          <cell r="H1137" t="str">
            <v>A</v>
          </cell>
          <cell r="I1137" t="str">
            <v>Rating Outlook Stable</v>
          </cell>
        </row>
        <row r="1138">
          <cell r="A1138">
            <v>80091006</v>
          </cell>
          <cell r="B1138" t="str">
            <v>Avon Products, Inc.</v>
          </cell>
          <cell r="C1138" t="str">
            <v>Corporates</v>
          </cell>
          <cell r="D1138" t="str">
            <v>UNITED STATES</v>
          </cell>
          <cell r="E1138" t="str">
            <v>Y</v>
          </cell>
          <cell r="F1138" t="str">
            <v>Upgrade</v>
          </cell>
          <cell r="G1138">
            <v>37788</v>
          </cell>
          <cell r="H1138" t="str">
            <v>A+</v>
          </cell>
          <cell r="I1138" t="str">
            <v>Rating Outlook Stable</v>
          </cell>
        </row>
        <row r="1139">
          <cell r="A1139">
            <v>80091007</v>
          </cell>
          <cell r="B1139" t="str">
            <v>American Express Company</v>
          </cell>
          <cell r="C1139" t="str">
            <v>Banks</v>
          </cell>
          <cell r="D1139" t="str">
            <v>UNITED STATES</v>
          </cell>
          <cell r="E1139" t="str">
            <v>Y</v>
          </cell>
          <cell r="F1139" t="str">
            <v>Affirmed</v>
          </cell>
          <cell r="G1139">
            <v>37896</v>
          </cell>
          <cell r="H1139" t="str">
            <v>A+</v>
          </cell>
          <cell r="I1139" t="str">
            <v>Rating Outlook Stable</v>
          </cell>
        </row>
        <row r="1140">
          <cell r="A1140">
            <v>80091008</v>
          </cell>
          <cell r="B1140" t="str">
            <v>American Express Credit Corp.</v>
          </cell>
          <cell r="C1140" t="str">
            <v>Banks</v>
          </cell>
          <cell r="D1140" t="str">
            <v>UNITED STATES</v>
          </cell>
          <cell r="E1140" t="str">
            <v>Y</v>
          </cell>
          <cell r="F1140" t="str">
            <v>Affirmed</v>
          </cell>
          <cell r="G1140">
            <v>37896</v>
          </cell>
          <cell r="H1140" t="str">
            <v>A+</v>
          </cell>
          <cell r="I1140" t="str">
            <v>Rating Outlook Stable</v>
          </cell>
        </row>
        <row r="1141">
          <cell r="A1141">
            <v>80091012</v>
          </cell>
          <cell r="B1141" t="str">
            <v>BankAtlantic Bancorp, Inc.</v>
          </cell>
          <cell r="C1141" t="str">
            <v>Banks</v>
          </cell>
          <cell r="D1141" t="str">
            <v>UNITED STATES</v>
          </cell>
          <cell r="E1141" t="str">
            <v>Y</v>
          </cell>
          <cell r="F1141" t="str">
            <v>Affirmed</v>
          </cell>
          <cell r="G1141">
            <v>38201</v>
          </cell>
          <cell r="H1141" t="str">
            <v>BB+</v>
          </cell>
          <cell r="I1141" t="str">
            <v>Rating Outlook Stable</v>
          </cell>
        </row>
        <row r="1142">
          <cell r="A1142">
            <v>80091013</v>
          </cell>
          <cell r="B1142" t="str">
            <v>Baxter International Inc.</v>
          </cell>
          <cell r="C1142" t="str">
            <v>Health Care</v>
          </cell>
          <cell r="D1142" t="str">
            <v>UNITED STATES</v>
          </cell>
          <cell r="E1142" t="str">
            <v>Y</v>
          </cell>
          <cell r="F1142" t="str">
            <v>Downgrade</v>
          </cell>
          <cell r="G1142">
            <v>38219</v>
          </cell>
          <cell r="H1142" t="str">
            <v>BBB+</v>
          </cell>
          <cell r="I1142" t="str">
            <v>Rating Outlook Stable</v>
          </cell>
        </row>
        <row r="1143">
          <cell r="A1143">
            <v>80091015</v>
          </cell>
          <cell r="B1143" t="str">
            <v>Black &amp; Decker Corporation (The)</v>
          </cell>
          <cell r="C1143" t="str">
            <v>Corporates</v>
          </cell>
          <cell r="D1143" t="str">
            <v>UNITED STATES</v>
          </cell>
          <cell r="E1143" t="str">
            <v>Y</v>
          </cell>
          <cell r="F1143" t="str">
            <v>Affirmed</v>
          </cell>
          <cell r="G1143">
            <v>38187</v>
          </cell>
          <cell r="H1143" t="str">
            <v>BBB</v>
          </cell>
          <cell r="I1143" t="str">
            <v>Rating Outlook Stable</v>
          </cell>
        </row>
        <row r="1144">
          <cell r="A1144">
            <v>80091016</v>
          </cell>
          <cell r="B1144" t="str">
            <v>Beverly Enterprises, Inc.</v>
          </cell>
          <cell r="C1144" t="str">
            <v>Acute &amp; Long-Term Care</v>
          </cell>
          <cell r="D1144" t="str">
            <v>UNITED STATES</v>
          </cell>
          <cell r="E1144" t="str">
            <v>Y</v>
          </cell>
          <cell r="F1144" t="str">
            <v>Withdrawn</v>
          </cell>
          <cell r="G1144">
            <v>38156</v>
          </cell>
          <cell r="H1144" t="str">
            <v>NR</v>
          </cell>
        </row>
        <row r="1145">
          <cell r="A1145">
            <v>80091017</v>
          </cell>
          <cell r="B1145" t="str">
            <v>Browning-Ferris Industries, Inc.</v>
          </cell>
          <cell r="C1145" t="str">
            <v>Global Power</v>
          </cell>
          <cell r="D1145" t="str">
            <v>UNITED STATES</v>
          </cell>
          <cell r="E1145" t="str">
            <v>N</v>
          </cell>
          <cell r="F1145" t="str">
            <v>Affirmed</v>
          </cell>
          <cell r="G1145">
            <v>37474</v>
          </cell>
          <cell r="H1145" t="str">
            <v>BB-</v>
          </cell>
          <cell r="I1145" t="str">
            <v>Rating Outlook Negative</v>
          </cell>
        </row>
        <row r="1146">
          <cell r="A1146">
            <v>80091019</v>
          </cell>
          <cell r="B1146" t="str">
            <v>Bank of Hawaii Corporation</v>
          </cell>
          <cell r="C1146" t="str">
            <v>Banks</v>
          </cell>
          <cell r="D1146" t="str">
            <v>UNITED STATES</v>
          </cell>
          <cell r="E1146" t="str">
            <v>Y</v>
          </cell>
          <cell r="F1146" t="str">
            <v>Upgrade</v>
          </cell>
          <cell r="G1146">
            <v>38036</v>
          </cell>
          <cell r="H1146" t="str">
            <v>BBB+</v>
          </cell>
          <cell r="I1146" t="str">
            <v>Rating Outlook Stable</v>
          </cell>
        </row>
        <row r="1147">
          <cell r="A1147">
            <v>80091020</v>
          </cell>
          <cell r="B1147" t="str">
            <v>Bank of Hawaii</v>
          </cell>
          <cell r="C1147" t="str">
            <v>Banks</v>
          </cell>
          <cell r="D1147" t="str">
            <v>UNITED STATES</v>
          </cell>
          <cell r="E1147" t="str">
            <v>Y</v>
          </cell>
          <cell r="F1147" t="str">
            <v>Upgrade</v>
          </cell>
          <cell r="G1147">
            <v>38036</v>
          </cell>
          <cell r="H1147" t="str">
            <v>BBB+</v>
          </cell>
          <cell r="I1147" t="str">
            <v>Rating Outlook Stable</v>
          </cell>
        </row>
        <row r="1148">
          <cell r="A1148">
            <v>80091021</v>
          </cell>
          <cell r="B1148" t="str">
            <v>Popular, Inc.</v>
          </cell>
          <cell r="C1148" t="str">
            <v>Banks</v>
          </cell>
          <cell r="D1148" t="str">
            <v>UNITED STATES</v>
          </cell>
          <cell r="E1148" t="str">
            <v>Y</v>
          </cell>
          <cell r="F1148" t="str">
            <v>Affirmed</v>
          </cell>
          <cell r="G1148">
            <v>38148</v>
          </cell>
          <cell r="H1148" t="str">
            <v>A</v>
          </cell>
          <cell r="I1148" t="str">
            <v>Rating Outlook Stable</v>
          </cell>
        </row>
        <row r="1149">
          <cell r="A1149">
            <v>80091022</v>
          </cell>
          <cell r="B1149" t="str">
            <v>Banco Popular de Puerto Rico</v>
          </cell>
          <cell r="C1149" t="str">
            <v>Banks</v>
          </cell>
          <cell r="D1149" t="str">
            <v>UNITED STATES</v>
          </cell>
          <cell r="E1149" t="str">
            <v>Y</v>
          </cell>
          <cell r="F1149" t="str">
            <v>Affirmed</v>
          </cell>
          <cell r="G1149">
            <v>38148</v>
          </cell>
          <cell r="H1149" t="str">
            <v>A</v>
          </cell>
          <cell r="I1149" t="str">
            <v>Rating Outlook Stable</v>
          </cell>
        </row>
        <row r="1150">
          <cell r="A1150">
            <v>80091023</v>
          </cell>
          <cell r="B1150" t="str">
            <v>Popular North America, Inc.</v>
          </cell>
          <cell r="C1150" t="str">
            <v>Banks</v>
          </cell>
          <cell r="D1150" t="str">
            <v>UNITED STATES</v>
          </cell>
          <cell r="E1150" t="str">
            <v>Y</v>
          </cell>
          <cell r="F1150" t="str">
            <v>Affirmed</v>
          </cell>
          <cell r="G1150">
            <v>38148</v>
          </cell>
          <cell r="H1150" t="str">
            <v>A</v>
          </cell>
          <cell r="I1150" t="str">
            <v>Rating Outlook Stable</v>
          </cell>
        </row>
        <row r="1151">
          <cell r="A1151">
            <v>80091026</v>
          </cell>
          <cell r="B1151" t="str">
            <v>Caterpillar Inc.</v>
          </cell>
          <cell r="C1151" t="str">
            <v>Capital Goods</v>
          </cell>
          <cell r="D1151" t="str">
            <v>UNITED STATES</v>
          </cell>
          <cell r="E1151" t="str">
            <v>Y</v>
          </cell>
          <cell r="F1151" t="str">
            <v>Affirmed</v>
          </cell>
          <cell r="G1151">
            <v>38107</v>
          </cell>
          <cell r="H1151" t="str">
            <v>A+</v>
          </cell>
          <cell r="I1151" t="str">
            <v>Rating Outlook Stable</v>
          </cell>
        </row>
        <row r="1152">
          <cell r="A1152">
            <v>80091028</v>
          </cell>
          <cell r="B1152" t="str">
            <v>Comdisco, Inc.</v>
          </cell>
          <cell r="C1152" t="str">
            <v>Technology</v>
          </cell>
          <cell r="D1152" t="str">
            <v>UNITED STATES</v>
          </cell>
          <cell r="E1152" t="str">
            <v>Y</v>
          </cell>
          <cell r="F1152" t="str">
            <v>Downgrade</v>
          </cell>
          <cell r="G1152">
            <v>37088</v>
          </cell>
          <cell r="H1152" t="str">
            <v>DD</v>
          </cell>
          <cell r="I1152" t="str">
            <v>Rating Watch Off</v>
          </cell>
        </row>
        <row r="1153">
          <cell r="A1153">
            <v>80091029</v>
          </cell>
          <cell r="B1153" t="str">
            <v>Frost National Bank</v>
          </cell>
          <cell r="C1153" t="str">
            <v>Banks</v>
          </cell>
          <cell r="D1153" t="str">
            <v>UNITED STATES</v>
          </cell>
          <cell r="E1153" t="str">
            <v>Y</v>
          </cell>
          <cell r="F1153" t="str">
            <v>Upgrade</v>
          </cell>
          <cell r="G1153">
            <v>37390</v>
          </cell>
          <cell r="H1153" t="str">
            <v>A-</v>
          </cell>
          <cell r="I1153" t="str">
            <v>Rating Outlook Stable</v>
          </cell>
        </row>
        <row r="1154">
          <cell r="A1154">
            <v>80091030</v>
          </cell>
          <cell r="B1154" t="str">
            <v>CIT Group, Inc.</v>
          </cell>
          <cell r="C1154" t="str">
            <v>Financial Institutions</v>
          </cell>
          <cell r="D1154" t="str">
            <v>UNITED STATES</v>
          </cell>
          <cell r="E1154" t="str">
            <v>Y</v>
          </cell>
          <cell r="F1154" t="str">
            <v>Affirmed</v>
          </cell>
          <cell r="G1154">
            <v>37651</v>
          </cell>
          <cell r="H1154" t="str">
            <v>A</v>
          </cell>
          <cell r="I1154" t="str">
            <v>Rating Outlook Stable</v>
          </cell>
        </row>
        <row r="1155">
          <cell r="A1155">
            <v>80091033</v>
          </cell>
          <cell r="B1155" t="str">
            <v>Mandalay Resort Group</v>
          </cell>
          <cell r="C1155" t="str">
            <v>Corporates</v>
          </cell>
          <cell r="D1155" t="str">
            <v>UNITED STATES</v>
          </cell>
          <cell r="E1155" t="str">
            <v>Y</v>
          </cell>
          <cell r="F1155" t="str">
            <v>Rating Watch On</v>
          </cell>
          <cell r="G1155">
            <v>38145</v>
          </cell>
          <cell r="H1155" t="str">
            <v>BB+</v>
          </cell>
          <cell r="I1155" t="str">
            <v>Rating Watch Negative</v>
          </cell>
        </row>
        <row r="1156">
          <cell r="A1156">
            <v>80091034</v>
          </cell>
          <cell r="B1156" t="str">
            <v>Clorox Company (The)</v>
          </cell>
          <cell r="C1156" t="str">
            <v>Consumer</v>
          </cell>
          <cell r="D1156" t="str">
            <v>UNITED STATES</v>
          </cell>
          <cell r="E1156" t="str">
            <v>Y</v>
          </cell>
          <cell r="F1156" t="str">
            <v>Affirmed</v>
          </cell>
          <cell r="G1156">
            <v>37964</v>
          </cell>
          <cell r="H1156" t="str">
            <v>A+</v>
          </cell>
          <cell r="I1156" t="str">
            <v>Rating Outlook Stable</v>
          </cell>
        </row>
        <row r="1157">
          <cell r="A1157">
            <v>80091035</v>
          </cell>
          <cell r="B1157" t="str">
            <v>Comcast Corp. (Formerly AT&amp;T Comcast)</v>
          </cell>
          <cell r="C1157" t="str">
            <v>Corporates</v>
          </cell>
          <cell r="D1157" t="str">
            <v>UNITED STATES</v>
          </cell>
          <cell r="E1157" t="str">
            <v>Y</v>
          </cell>
          <cell r="F1157" t="str">
            <v>Affirmed</v>
          </cell>
          <cell r="G1157">
            <v>38125</v>
          </cell>
          <cell r="H1157" t="str">
            <v>BBB</v>
          </cell>
          <cell r="I1157" t="str">
            <v>Rating Outlook Positive</v>
          </cell>
        </row>
        <row r="1158">
          <cell r="A1158">
            <v>80091036</v>
          </cell>
          <cell r="B1158" t="str">
            <v>CNA Financial Corporation</v>
          </cell>
          <cell r="C1158" t="str">
            <v>Financial Institutions</v>
          </cell>
          <cell r="D1158" t="str">
            <v>UNITED STATES</v>
          </cell>
          <cell r="E1158" t="str">
            <v>Y</v>
          </cell>
          <cell r="F1158" t="str">
            <v>Affirmed</v>
          </cell>
          <cell r="G1158">
            <v>38022</v>
          </cell>
          <cell r="H1158" t="str">
            <v>BBB-</v>
          </cell>
          <cell r="I1158" t="str">
            <v>Rating Outlook Negative</v>
          </cell>
        </row>
        <row r="1159">
          <cell r="A1159">
            <v>80091047</v>
          </cell>
          <cell r="B1159" t="str">
            <v>Cincinnati Bell, Inc.</v>
          </cell>
          <cell r="C1159" t="str">
            <v>Corporates</v>
          </cell>
          <cell r="D1159" t="str">
            <v>UNITED STATES</v>
          </cell>
          <cell r="E1159" t="str">
            <v>Y</v>
          </cell>
          <cell r="F1159" t="str">
            <v>Affirmed</v>
          </cell>
          <cell r="G1159">
            <v>38070</v>
          </cell>
          <cell r="H1159" t="str">
            <v>B+</v>
          </cell>
          <cell r="I1159" t="str">
            <v>Rating Outlook Stable</v>
          </cell>
        </row>
        <row r="1160">
          <cell r="A1160">
            <v>80091048</v>
          </cell>
          <cell r="B1160" t="str">
            <v>Cincinnati Bell Telephone Co.</v>
          </cell>
          <cell r="C1160" t="str">
            <v>Corporates</v>
          </cell>
          <cell r="D1160" t="str">
            <v>UNITED STATES</v>
          </cell>
          <cell r="E1160" t="str">
            <v>Y</v>
          </cell>
          <cell r="F1160" t="str">
            <v>Affirmed</v>
          </cell>
          <cell r="G1160">
            <v>38070</v>
          </cell>
          <cell r="H1160" t="str">
            <v>BB+</v>
          </cell>
          <cell r="I1160" t="str">
            <v>Rating Outlook Stable</v>
          </cell>
        </row>
        <row r="1161">
          <cell r="A1161">
            <v>80091049</v>
          </cell>
          <cell r="B1161" t="str">
            <v>Continental Airlines, Inc.</v>
          </cell>
          <cell r="C1161" t="str">
            <v>Transportation</v>
          </cell>
          <cell r="D1161" t="str">
            <v>UNITED STATES</v>
          </cell>
          <cell r="E1161" t="str">
            <v>Y</v>
          </cell>
          <cell r="F1161" t="str">
            <v>Affirmed</v>
          </cell>
          <cell r="G1161">
            <v>38030</v>
          </cell>
          <cell r="H1161" t="str">
            <v>CCC+</v>
          </cell>
          <cell r="I1161" t="str">
            <v>Rating Outlook Stable</v>
          </cell>
        </row>
        <row r="1162">
          <cell r="A1162">
            <v>80091050</v>
          </cell>
          <cell r="B1162" t="str">
            <v>Target Corporation</v>
          </cell>
          <cell r="C1162" t="str">
            <v>Corporates</v>
          </cell>
          <cell r="D1162" t="str">
            <v>UNITED STATES</v>
          </cell>
          <cell r="E1162" t="str">
            <v>Y</v>
          </cell>
          <cell r="F1162" t="str">
            <v>Affirmed</v>
          </cell>
          <cell r="G1162">
            <v>38148</v>
          </cell>
          <cell r="H1162" t="str">
            <v>A</v>
          </cell>
          <cell r="I1162" t="str">
            <v>Rating Outlook Stable</v>
          </cell>
        </row>
        <row r="1163">
          <cell r="A1163">
            <v>80091053</v>
          </cell>
          <cell r="B1163" t="str">
            <v>Dow Chemical Company</v>
          </cell>
          <cell r="C1163" t="str">
            <v>Corporates</v>
          </cell>
          <cell r="D1163" t="str">
            <v>UNITED STATES</v>
          </cell>
          <cell r="E1163" t="str">
            <v>Y</v>
          </cell>
          <cell r="F1163" t="str">
            <v>Affirmed</v>
          </cell>
          <cell r="G1163">
            <v>38219</v>
          </cell>
          <cell r="H1163" t="str">
            <v>A-</v>
          </cell>
          <cell r="I1163" t="str">
            <v>Rating Outlook Negative</v>
          </cell>
        </row>
        <row r="1164">
          <cell r="A1164">
            <v>80091055</v>
          </cell>
          <cell r="B1164" t="str">
            <v>Equitable of Iowa Companies, Inc.</v>
          </cell>
          <cell r="C1164" t="str">
            <v>Financial Institutions</v>
          </cell>
          <cell r="D1164" t="str">
            <v>UNITED STATES</v>
          </cell>
          <cell r="E1164" t="str">
            <v>Y</v>
          </cell>
          <cell r="F1164" t="str">
            <v>Withdrawn</v>
          </cell>
          <cell r="G1164">
            <v>37910</v>
          </cell>
          <cell r="H1164" t="str">
            <v>NR</v>
          </cell>
        </row>
        <row r="1165">
          <cell r="A1165">
            <v>80091056</v>
          </cell>
          <cell r="B1165" t="str">
            <v>Eastman Kodak Company</v>
          </cell>
          <cell r="C1165" t="str">
            <v>Corporates</v>
          </cell>
          <cell r="D1165" t="str">
            <v>UNITED STATES</v>
          </cell>
          <cell r="E1165" t="str">
            <v>Y</v>
          </cell>
          <cell r="F1165" t="str">
            <v>Downgrade</v>
          </cell>
          <cell r="G1165">
            <v>37844</v>
          </cell>
          <cell r="H1165" t="str">
            <v>BBB-</v>
          </cell>
          <cell r="I1165" t="str">
            <v>Rating Outlook Negative</v>
          </cell>
        </row>
        <row r="1166">
          <cell r="A1166">
            <v>80091061</v>
          </cell>
          <cell r="B1166" t="str">
            <v>Manufacturers and Traders Trust Company</v>
          </cell>
          <cell r="C1166" t="str">
            <v>Financial Institutions</v>
          </cell>
          <cell r="D1166" t="str">
            <v>UNITED STATES</v>
          </cell>
          <cell r="E1166" t="str">
            <v>Y</v>
          </cell>
          <cell r="F1166" t="str">
            <v>Downgrade</v>
          </cell>
          <cell r="G1166">
            <v>37712</v>
          </cell>
          <cell r="H1166" t="str">
            <v>A-</v>
          </cell>
          <cell r="I1166" t="str">
            <v>Rating Outlook Stable</v>
          </cell>
        </row>
        <row r="1167">
          <cell r="A1167">
            <v>80091065</v>
          </cell>
          <cell r="B1167" t="str">
            <v>Doral Financial Corporation</v>
          </cell>
          <cell r="C1167" t="str">
            <v>Financial Institutions</v>
          </cell>
          <cell r="D1167" t="str">
            <v>UNITED STATES</v>
          </cell>
          <cell r="E1167" t="str">
            <v>Y</v>
          </cell>
          <cell r="F1167" t="str">
            <v>Upgrade</v>
          </cell>
          <cell r="G1167">
            <v>37833</v>
          </cell>
          <cell r="H1167" t="str">
            <v>BBB+</v>
          </cell>
          <cell r="I1167" t="str">
            <v>Rating Outlook Stable</v>
          </cell>
        </row>
        <row r="1168">
          <cell r="A1168">
            <v>80091069</v>
          </cell>
          <cell r="B1168" t="str">
            <v>Georgia Gulf Corporation</v>
          </cell>
          <cell r="C1168" t="str">
            <v>Corporates</v>
          </cell>
          <cell r="D1168" t="str">
            <v>UNITED STATES</v>
          </cell>
          <cell r="E1168" t="str">
            <v>Y</v>
          </cell>
          <cell r="F1168" t="str">
            <v>New Rating</v>
          </cell>
          <cell r="G1168">
            <v>37944</v>
          </cell>
          <cell r="H1168" t="str">
            <v>BB-</v>
          </cell>
          <cell r="I1168" t="str">
            <v>Rating Outlook Stable</v>
          </cell>
        </row>
        <row r="1169">
          <cell r="A1169">
            <v>80091070</v>
          </cell>
          <cell r="B1169" t="str">
            <v>General Mills, Inc.</v>
          </cell>
          <cell r="C1169" t="str">
            <v>Corporates</v>
          </cell>
          <cell r="D1169" t="str">
            <v>UNITED STATES</v>
          </cell>
          <cell r="E1169" t="str">
            <v>Y</v>
          </cell>
          <cell r="F1169" t="str">
            <v>Affirmed</v>
          </cell>
          <cell r="G1169">
            <v>38054</v>
          </cell>
          <cell r="H1169" t="str">
            <v>BBB+</v>
          </cell>
          <cell r="I1169" t="str">
            <v>Rating Outlook Negative</v>
          </cell>
        </row>
        <row r="1170">
          <cell r="A1170">
            <v>80091071</v>
          </cell>
          <cell r="B1170" t="str">
            <v>Corning Inc.</v>
          </cell>
          <cell r="C1170" t="str">
            <v>Corporates</v>
          </cell>
          <cell r="D1170" t="str">
            <v>UNITED STATES</v>
          </cell>
          <cell r="E1170" t="str">
            <v>Y</v>
          </cell>
          <cell r="F1170" t="str">
            <v>Upgrade</v>
          </cell>
          <cell r="G1170">
            <v>38211</v>
          </cell>
          <cell r="H1170" t="str">
            <v>BB+</v>
          </cell>
          <cell r="I1170" t="str">
            <v>Rating Outlook Positive</v>
          </cell>
        </row>
        <row r="1171">
          <cell r="A1171">
            <v>80091072</v>
          </cell>
          <cell r="B1171" t="str">
            <v>Goodrich Corporation</v>
          </cell>
          <cell r="C1171" t="str">
            <v>Aerospace &amp; Defense</v>
          </cell>
          <cell r="D1171" t="str">
            <v>UNITED STATES</v>
          </cell>
          <cell r="E1171" t="str">
            <v>Y</v>
          </cell>
          <cell r="F1171" t="str">
            <v>Affirmed</v>
          </cell>
          <cell r="G1171">
            <v>37838</v>
          </cell>
          <cell r="H1171" t="str">
            <v>BBB</v>
          </cell>
          <cell r="I1171" t="str">
            <v>Rating Outlook Negative</v>
          </cell>
        </row>
        <row r="1172">
          <cell r="A1172">
            <v>80091074</v>
          </cell>
          <cell r="B1172" t="str">
            <v>Goodyear Tire &amp; Rubber Co.</v>
          </cell>
          <cell r="C1172" t="str">
            <v>Auto Suppliers</v>
          </cell>
          <cell r="D1172" t="str">
            <v>UNITED STATES</v>
          </cell>
          <cell r="E1172" t="str">
            <v>Y</v>
          </cell>
          <cell r="F1172" t="str">
            <v>Affirmed</v>
          </cell>
          <cell r="G1172">
            <v>38188</v>
          </cell>
          <cell r="H1172" t="str">
            <v>CCC+</v>
          </cell>
          <cell r="I1172" t="str">
            <v>Rating Outlook Stable</v>
          </cell>
        </row>
        <row r="1173">
          <cell r="A1173">
            <v>80091075</v>
          </cell>
          <cell r="B1173" t="str">
            <v>Harley-Davidson, Inc.</v>
          </cell>
          <cell r="C1173" t="str">
            <v>Leisure</v>
          </cell>
          <cell r="D1173" t="str">
            <v>UNITED STATES</v>
          </cell>
          <cell r="E1173" t="str">
            <v>Y</v>
          </cell>
          <cell r="F1173" t="str">
            <v>Affirmed</v>
          </cell>
          <cell r="G1173">
            <v>38217</v>
          </cell>
          <cell r="H1173" t="str">
            <v>AA-</v>
          </cell>
          <cell r="I1173" t="str">
            <v>Rating Outlook Stable</v>
          </cell>
        </row>
        <row r="1174">
          <cell r="A1174">
            <v>80091076</v>
          </cell>
          <cell r="B1174" t="str">
            <v>Hilton Hotels Corp.</v>
          </cell>
          <cell r="C1174" t="str">
            <v>Lodging</v>
          </cell>
          <cell r="D1174" t="str">
            <v>UNITED STATES</v>
          </cell>
          <cell r="E1174" t="str">
            <v>Y</v>
          </cell>
          <cell r="F1174" t="str">
            <v>Affirmed</v>
          </cell>
          <cell r="G1174">
            <v>37964</v>
          </cell>
          <cell r="H1174" t="str">
            <v>BB+</v>
          </cell>
          <cell r="I1174" t="str">
            <v>Rating Outlook Stable</v>
          </cell>
        </row>
        <row r="1175">
          <cell r="A1175">
            <v>80091077</v>
          </cell>
          <cell r="B1175" t="str">
            <v>Humana Inc.</v>
          </cell>
          <cell r="C1175" t="str">
            <v>Financial Institutions</v>
          </cell>
          <cell r="D1175" t="str">
            <v>UNITED STATES</v>
          </cell>
          <cell r="E1175" t="str">
            <v>Y</v>
          </cell>
          <cell r="F1175" t="str">
            <v>Affirmed</v>
          </cell>
          <cell r="G1175">
            <v>37974</v>
          </cell>
          <cell r="H1175" t="str">
            <v>BBB</v>
          </cell>
          <cell r="I1175" t="str">
            <v>Rating Outlook Stable</v>
          </cell>
        </row>
        <row r="1176">
          <cell r="A1176">
            <v>80091078</v>
          </cell>
          <cell r="B1176" t="str">
            <v>Empresas ICA Sociedad Controladora, SA de CV</v>
          </cell>
          <cell r="C1176" t="str">
            <v>Corporates</v>
          </cell>
          <cell r="D1176" t="str">
            <v>MEXICO</v>
          </cell>
          <cell r="E1176" t="str">
            <v>N</v>
          </cell>
          <cell r="F1176" t="str">
            <v>Withdrawn</v>
          </cell>
          <cell r="G1176">
            <v>38049</v>
          </cell>
          <cell r="H1176" t="str">
            <v>NR</v>
          </cell>
        </row>
        <row r="1177">
          <cell r="A1177">
            <v>80091079</v>
          </cell>
          <cell r="B1177" t="str">
            <v>IDEX Corporation</v>
          </cell>
          <cell r="C1177" t="str">
            <v>Corporates</v>
          </cell>
          <cell r="D1177" t="str">
            <v>UNITED STATES</v>
          </cell>
          <cell r="E1177" t="str">
            <v>Y</v>
          </cell>
          <cell r="F1177" t="str">
            <v>Affirmed</v>
          </cell>
          <cell r="G1177">
            <v>38233</v>
          </cell>
          <cell r="H1177" t="str">
            <v>BBB</v>
          </cell>
          <cell r="I1177" t="str">
            <v>Rating Outlook Stable</v>
          </cell>
        </row>
        <row r="1178">
          <cell r="A1178">
            <v>80091080</v>
          </cell>
          <cell r="B1178" t="str">
            <v>Anixter Inc.</v>
          </cell>
          <cell r="C1178" t="str">
            <v>Corporates</v>
          </cell>
          <cell r="D1178" t="str">
            <v>UNITED STATES</v>
          </cell>
          <cell r="E1178" t="str">
            <v>Y</v>
          </cell>
          <cell r="F1178" t="str">
            <v>Affirmed</v>
          </cell>
          <cell r="G1178">
            <v>38029</v>
          </cell>
          <cell r="H1178" t="str">
            <v>BBB-</v>
          </cell>
          <cell r="I1178" t="str">
            <v>Rating Outlook Stable</v>
          </cell>
        </row>
        <row r="1179">
          <cell r="A1179">
            <v>80091096</v>
          </cell>
          <cell r="B1179" t="str">
            <v>KB Home (formerly Kaufman and Broad Home Corp.)</v>
          </cell>
          <cell r="C1179" t="str">
            <v>Homebuilding</v>
          </cell>
          <cell r="D1179" t="str">
            <v>UNITED STATES</v>
          </cell>
          <cell r="E1179" t="str">
            <v>Y</v>
          </cell>
          <cell r="F1179" t="str">
            <v>Affirmed</v>
          </cell>
          <cell r="G1179">
            <v>38202</v>
          </cell>
          <cell r="H1179" t="str">
            <v>BB+</v>
          </cell>
          <cell r="I1179" t="str">
            <v>Rating Outlook Positive</v>
          </cell>
        </row>
        <row r="1180">
          <cell r="A1180">
            <v>80091097</v>
          </cell>
          <cell r="B1180" t="str">
            <v>Kmart Corp.</v>
          </cell>
          <cell r="C1180" t="str">
            <v>Corporates</v>
          </cell>
          <cell r="D1180" t="str">
            <v>UNITED STATES</v>
          </cell>
          <cell r="E1180" t="str">
            <v>N</v>
          </cell>
          <cell r="F1180" t="str">
            <v>Withdrawn</v>
          </cell>
          <cell r="G1180">
            <v>37694</v>
          </cell>
          <cell r="H1180" t="str">
            <v>NR</v>
          </cell>
        </row>
        <row r="1181">
          <cell r="A1181">
            <v>80091098</v>
          </cell>
          <cell r="B1181" t="str">
            <v>Kerr-McGee Corp.</v>
          </cell>
          <cell r="C1181" t="str">
            <v>Energy (Oil &amp; Gas)</v>
          </cell>
          <cell r="D1181" t="str">
            <v>UNITED STATES</v>
          </cell>
          <cell r="E1181" t="str">
            <v>Y</v>
          </cell>
          <cell r="F1181" t="str">
            <v>Affirmed</v>
          </cell>
          <cell r="G1181">
            <v>38085</v>
          </cell>
          <cell r="H1181" t="str">
            <v>BBB</v>
          </cell>
          <cell r="I1181" t="str">
            <v>Rating Outlook Negative</v>
          </cell>
        </row>
        <row r="1182">
          <cell r="A1182">
            <v>80091099</v>
          </cell>
          <cell r="B1182" t="str">
            <v>Litton Industries, Inc.</v>
          </cell>
          <cell r="C1182" t="str">
            <v>Corporates</v>
          </cell>
          <cell r="D1182" t="str">
            <v>UNITED STATES</v>
          </cell>
          <cell r="E1182" t="str">
            <v>N</v>
          </cell>
          <cell r="F1182" t="str">
            <v>Rating Watch On</v>
          </cell>
          <cell r="G1182">
            <v>36882</v>
          </cell>
          <cell r="H1182" t="str">
            <v>BBB+</v>
          </cell>
          <cell r="I1182" t="str">
            <v>Rating Watch Negative</v>
          </cell>
        </row>
        <row r="1183">
          <cell r="A1183">
            <v>80091100</v>
          </cell>
          <cell r="B1183" t="str">
            <v>Lincoln National Corporation</v>
          </cell>
          <cell r="C1183" t="str">
            <v>Financial Institutions</v>
          </cell>
          <cell r="D1183" t="str">
            <v>UNITED STATES</v>
          </cell>
          <cell r="E1183" t="str">
            <v>Y</v>
          </cell>
          <cell r="F1183" t="str">
            <v>Affirmed</v>
          </cell>
          <cell r="G1183">
            <v>37845</v>
          </cell>
          <cell r="H1183" t="str">
            <v>A</v>
          </cell>
          <cell r="I1183" t="str">
            <v>Rating Outlook Stable</v>
          </cell>
        </row>
        <row r="1184">
          <cell r="A1184">
            <v>80091103</v>
          </cell>
          <cell r="B1184" t="str">
            <v>Louisiana-Pacific Corporation</v>
          </cell>
          <cell r="C1184" t="str">
            <v>Paper &amp; Forest Products</v>
          </cell>
          <cell r="D1184" t="str">
            <v>UNITED STATES</v>
          </cell>
          <cell r="E1184" t="str">
            <v>N</v>
          </cell>
          <cell r="F1184" t="str">
            <v>Withdrawn</v>
          </cell>
          <cell r="G1184">
            <v>37242</v>
          </cell>
          <cell r="H1184" t="str">
            <v>NR</v>
          </cell>
          <cell r="I1184" t="str">
            <v>Rating Watch Off</v>
          </cell>
        </row>
        <row r="1185">
          <cell r="A1185">
            <v>80091104</v>
          </cell>
          <cell r="B1185" t="str">
            <v>Leucadia National Corp.</v>
          </cell>
          <cell r="C1185" t="str">
            <v>Financial Institutions</v>
          </cell>
          <cell r="D1185" t="str">
            <v>UNITED STATES</v>
          </cell>
          <cell r="E1185" t="str">
            <v>Y</v>
          </cell>
          <cell r="F1185" t="str">
            <v>Downgrade</v>
          </cell>
          <cell r="G1185">
            <v>37568</v>
          </cell>
          <cell r="H1185" t="str">
            <v>BBB-</v>
          </cell>
          <cell r="I1185" t="str">
            <v>Rating Outlook Stable</v>
          </cell>
        </row>
        <row r="1186">
          <cell r="A1186">
            <v>80091106</v>
          </cell>
          <cell r="B1186" t="str">
            <v>Southwest Airlines Co.</v>
          </cell>
          <cell r="C1186" t="str">
            <v>Corporates</v>
          </cell>
          <cell r="D1186" t="str">
            <v>UNITED STATES</v>
          </cell>
          <cell r="E1186" t="str">
            <v>Y</v>
          </cell>
          <cell r="F1186" t="str">
            <v>Affirmed</v>
          </cell>
          <cell r="G1186">
            <v>37904</v>
          </cell>
          <cell r="H1186" t="str">
            <v>A</v>
          </cell>
          <cell r="I1186" t="str">
            <v>Rating Outlook Stable</v>
          </cell>
        </row>
        <row r="1187">
          <cell r="A1187">
            <v>80091107</v>
          </cell>
          <cell r="B1187" t="str">
            <v>Markel Corporation</v>
          </cell>
          <cell r="C1187" t="str">
            <v>Financial Institutions</v>
          </cell>
          <cell r="D1187" t="str">
            <v>UNITED STATES</v>
          </cell>
          <cell r="E1187" t="str">
            <v>Y</v>
          </cell>
          <cell r="F1187" t="str">
            <v>Affirmed</v>
          </cell>
          <cell r="G1187">
            <v>38209</v>
          </cell>
          <cell r="H1187" t="str">
            <v>BBB-</v>
          </cell>
          <cell r="I1187" t="str">
            <v>Rating Outlook Stable</v>
          </cell>
        </row>
        <row r="1188">
          <cell r="A1188">
            <v>80091112</v>
          </cell>
          <cell r="B1188" t="str">
            <v>McDonald's Corporation</v>
          </cell>
          <cell r="C1188" t="str">
            <v>Corporates</v>
          </cell>
          <cell r="D1188" t="str">
            <v>UNITED STATES</v>
          </cell>
          <cell r="E1188" t="str">
            <v>Y</v>
          </cell>
          <cell r="F1188" t="str">
            <v>Affirmed</v>
          </cell>
          <cell r="G1188">
            <v>38057</v>
          </cell>
          <cell r="H1188" t="str">
            <v>A</v>
          </cell>
          <cell r="I1188" t="str">
            <v>Rating Outlook Stable</v>
          </cell>
        </row>
        <row r="1189">
          <cell r="A1189">
            <v>80091113</v>
          </cell>
          <cell r="B1189" t="str">
            <v>McKesson Corp.</v>
          </cell>
          <cell r="C1189" t="str">
            <v>Corporates</v>
          </cell>
          <cell r="D1189" t="str">
            <v>UNITED STATES</v>
          </cell>
          <cell r="E1189" t="str">
            <v>Y</v>
          </cell>
          <cell r="F1189" t="str">
            <v>Revision Outlook</v>
          </cell>
          <cell r="G1189">
            <v>37883</v>
          </cell>
          <cell r="H1189" t="str">
            <v>BBB</v>
          </cell>
          <cell r="I1189" t="str">
            <v>Rating Outlook Stable</v>
          </cell>
        </row>
        <row r="1190">
          <cell r="A1190">
            <v>80091114</v>
          </cell>
          <cell r="B1190" t="str">
            <v>Michigan National Corporation</v>
          </cell>
          <cell r="C1190" t="str">
            <v>Financial Institutions</v>
          </cell>
          <cell r="D1190" t="str">
            <v>UNITED STATES</v>
          </cell>
          <cell r="E1190" t="str">
            <v>N</v>
          </cell>
          <cell r="F1190" t="str">
            <v>Upgrade</v>
          </cell>
          <cell r="G1190">
            <v>36986</v>
          </cell>
          <cell r="H1190" t="str">
            <v>AA</v>
          </cell>
          <cell r="I1190" t="str">
            <v>Rating Outlook Stable</v>
          </cell>
        </row>
        <row r="1191">
          <cell r="A1191">
            <v>80091115</v>
          </cell>
          <cell r="B1191" t="str">
            <v>Michigan National Bank</v>
          </cell>
          <cell r="C1191" t="str">
            <v>Banks</v>
          </cell>
          <cell r="D1191" t="str">
            <v>UNITED STATES</v>
          </cell>
          <cell r="E1191" t="str">
            <v>Y</v>
          </cell>
          <cell r="F1191" t="str">
            <v>Withdrawn</v>
          </cell>
          <cell r="G1191">
            <v>37279</v>
          </cell>
          <cell r="H1191" t="str">
            <v>NR</v>
          </cell>
        </row>
        <row r="1192">
          <cell r="A1192">
            <v>80091116</v>
          </cell>
          <cell r="B1192" t="str">
            <v>Mitchell Energy &amp; Development Corp. (Acquired by Devon Energy Corporation)</v>
          </cell>
          <cell r="C1192" t="str">
            <v>Corporates</v>
          </cell>
          <cell r="D1192" t="str">
            <v>UNITED STATES</v>
          </cell>
          <cell r="E1192" t="str">
            <v>Y</v>
          </cell>
          <cell r="F1192" t="str">
            <v>Affirmed</v>
          </cell>
          <cell r="G1192">
            <v>37494</v>
          </cell>
          <cell r="H1192" t="str">
            <v>BBB-</v>
          </cell>
          <cell r="I1192" t="str">
            <v>Rating Outlook Stable</v>
          </cell>
        </row>
        <row r="1193">
          <cell r="A1193">
            <v>80091117</v>
          </cell>
          <cell r="B1193" t="str">
            <v>Kraft Foods Inc.</v>
          </cell>
          <cell r="C1193" t="str">
            <v>Corporates</v>
          </cell>
          <cell r="D1193" t="str">
            <v>UNITED STATES</v>
          </cell>
          <cell r="E1193" t="str">
            <v>Y</v>
          </cell>
          <cell r="F1193" t="str">
            <v>Upgrade</v>
          </cell>
          <cell r="G1193">
            <v>37883</v>
          </cell>
          <cell r="H1193" t="str">
            <v>BBB+</v>
          </cell>
          <cell r="I1193" t="str">
            <v>Rating Outlook Stable</v>
          </cell>
        </row>
        <row r="1194">
          <cell r="A1194">
            <v>80091118</v>
          </cell>
          <cell r="B1194" t="str">
            <v>Motorola, Inc.</v>
          </cell>
          <cell r="C1194" t="str">
            <v>Corporates</v>
          </cell>
          <cell r="D1194" t="str">
            <v>UNITED STATES</v>
          </cell>
          <cell r="E1194" t="str">
            <v>Y</v>
          </cell>
          <cell r="F1194" t="str">
            <v>Affirmed</v>
          </cell>
          <cell r="G1194">
            <v>38218</v>
          </cell>
          <cell r="H1194" t="str">
            <v>BBB</v>
          </cell>
          <cell r="I1194" t="str">
            <v>Rating Outlook Positive</v>
          </cell>
        </row>
        <row r="1195">
          <cell r="A1195">
            <v>80091120</v>
          </cell>
          <cell r="B1195" t="str">
            <v>Navistar International Corporation</v>
          </cell>
          <cell r="C1195" t="str">
            <v>Corporates</v>
          </cell>
          <cell r="D1195" t="str">
            <v>UNITED STATES</v>
          </cell>
          <cell r="E1195" t="str">
            <v>Y</v>
          </cell>
          <cell r="F1195" t="str">
            <v>Affirmed</v>
          </cell>
          <cell r="G1195">
            <v>38019</v>
          </cell>
          <cell r="H1195" t="str">
            <v>BB</v>
          </cell>
          <cell r="I1195" t="str">
            <v>Rating Outlook Stable</v>
          </cell>
        </row>
        <row r="1196">
          <cell r="A1196">
            <v>80091121</v>
          </cell>
          <cell r="B1196" t="str">
            <v>Navistar Financial Corp.</v>
          </cell>
          <cell r="C1196" t="str">
            <v>Financial Services</v>
          </cell>
          <cell r="D1196" t="str">
            <v>UNITED STATES</v>
          </cell>
          <cell r="E1196" t="str">
            <v>Y</v>
          </cell>
          <cell r="F1196" t="str">
            <v>Affirmed</v>
          </cell>
          <cell r="G1196">
            <v>38019</v>
          </cell>
          <cell r="H1196" t="str">
            <v>BB</v>
          </cell>
          <cell r="I1196" t="str">
            <v>Rating Outlook Stable</v>
          </cell>
        </row>
        <row r="1197">
          <cell r="A1197">
            <v>80091124</v>
          </cell>
          <cell r="B1197" t="str">
            <v>Owens-Illinois Inc.</v>
          </cell>
          <cell r="C1197" t="str">
            <v>Corporates</v>
          </cell>
          <cell r="D1197" t="str">
            <v>UNITED STATES</v>
          </cell>
          <cell r="E1197" t="str">
            <v>Y</v>
          </cell>
          <cell r="F1197" t="str">
            <v>Affirmed</v>
          </cell>
          <cell r="G1197">
            <v>38254</v>
          </cell>
          <cell r="H1197" t="str">
            <v>CCC+</v>
          </cell>
          <cell r="I1197" t="str">
            <v>Rating Outlook Stable</v>
          </cell>
        </row>
        <row r="1198">
          <cell r="A1198">
            <v>80091125</v>
          </cell>
          <cell r="B1198" t="str">
            <v>Triton Energy Limited</v>
          </cell>
          <cell r="C1198" t="str">
            <v>Corporates</v>
          </cell>
          <cell r="D1198" t="str">
            <v>UNITED STATES</v>
          </cell>
          <cell r="E1198" t="str">
            <v>N</v>
          </cell>
          <cell r="F1198" t="str">
            <v>Withdrawn</v>
          </cell>
          <cell r="G1198">
            <v>37124</v>
          </cell>
          <cell r="H1198" t="str">
            <v>NR</v>
          </cell>
          <cell r="I1198" t="str">
            <v>Rating Watch Positive</v>
          </cell>
        </row>
        <row r="1199">
          <cell r="A1199">
            <v>80091128</v>
          </cell>
          <cell r="B1199" t="str">
            <v>Phillips Petroleum Co.</v>
          </cell>
          <cell r="C1199" t="str">
            <v>Corporates</v>
          </cell>
          <cell r="D1199" t="str">
            <v>UNITED STATES</v>
          </cell>
          <cell r="E1199" t="str">
            <v>N</v>
          </cell>
          <cell r="F1199" t="str">
            <v>Affirmed</v>
          </cell>
          <cell r="G1199">
            <v>37502</v>
          </cell>
          <cell r="H1199" t="str">
            <v>A-</v>
          </cell>
          <cell r="I1199" t="str">
            <v>Rating Watch Off</v>
          </cell>
        </row>
        <row r="1200">
          <cell r="A1200">
            <v>80091129</v>
          </cell>
          <cell r="B1200" t="str">
            <v>Pacific Bell</v>
          </cell>
          <cell r="C1200" t="str">
            <v>Corporates</v>
          </cell>
          <cell r="D1200" t="str">
            <v>UNITED STATES</v>
          </cell>
          <cell r="E1200" t="str">
            <v>Y</v>
          </cell>
          <cell r="F1200" t="str">
            <v>Rating Watch On</v>
          </cell>
          <cell r="G1200">
            <v>38034</v>
          </cell>
          <cell r="H1200" t="str">
            <v>A+</v>
          </cell>
          <cell r="I1200" t="str">
            <v>Rating Watch Negative</v>
          </cell>
        </row>
        <row r="1201">
          <cell r="A1201">
            <v>80091130</v>
          </cell>
          <cell r="B1201" t="str">
            <v>Phelps Dodge Corporation</v>
          </cell>
          <cell r="C1201" t="str">
            <v>Metals &amp; Mining</v>
          </cell>
          <cell r="D1201" t="str">
            <v>UNITED STATES</v>
          </cell>
          <cell r="E1201" t="str">
            <v>Y</v>
          </cell>
          <cell r="F1201" t="str">
            <v>Upgrade</v>
          </cell>
          <cell r="G1201">
            <v>38244</v>
          </cell>
          <cell r="H1201" t="str">
            <v>BBB</v>
          </cell>
          <cell r="I1201" t="str">
            <v>Rating Outlook Stable</v>
          </cell>
        </row>
        <row r="1202">
          <cell r="A1202">
            <v>80091131</v>
          </cell>
          <cell r="B1202" t="str">
            <v>PSEG Capital Corp.</v>
          </cell>
          <cell r="C1202" t="str">
            <v>Financial Institutions</v>
          </cell>
          <cell r="D1202" t="str">
            <v>UNITED STATES</v>
          </cell>
          <cell r="E1202" t="str">
            <v>N</v>
          </cell>
          <cell r="F1202" t="str">
            <v>Withdrawn</v>
          </cell>
          <cell r="G1202">
            <v>38240</v>
          </cell>
          <cell r="H1202" t="str">
            <v>NR</v>
          </cell>
        </row>
        <row r="1203">
          <cell r="A1203">
            <v>80091132</v>
          </cell>
          <cell r="B1203" t="str">
            <v>PepsiCo, Inc.</v>
          </cell>
          <cell r="C1203" t="str">
            <v>Corporates</v>
          </cell>
          <cell r="D1203" t="str">
            <v>UNITED STATES</v>
          </cell>
          <cell r="E1203" t="str">
            <v>Y</v>
          </cell>
          <cell r="F1203" t="str">
            <v>Upgrade</v>
          </cell>
          <cell r="G1203">
            <v>38043</v>
          </cell>
          <cell r="H1203" t="str">
            <v>AA-</v>
          </cell>
          <cell r="I1203" t="str">
            <v>Rating Outlook Stable</v>
          </cell>
        </row>
        <row r="1204">
          <cell r="A1204">
            <v>80091137</v>
          </cell>
          <cell r="B1204" t="str">
            <v>Polaroid Corporation</v>
          </cell>
          <cell r="C1204" t="str">
            <v>Corporates</v>
          </cell>
          <cell r="D1204" t="str">
            <v>UNITED STATES</v>
          </cell>
          <cell r="E1204" t="str">
            <v>Y</v>
          </cell>
          <cell r="F1204" t="str">
            <v>Downgrade</v>
          </cell>
          <cell r="G1204">
            <v>37089</v>
          </cell>
          <cell r="H1204" t="str">
            <v>D</v>
          </cell>
          <cell r="I1204" t="str">
            <v>Rating Watch Off</v>
          </cell>
        </row>
        <row r="1205">
          <cell r="A1205">
            <v>80091138</v>
          </cell>
          <cell r="B1205" t="str">
            <v>PS Colorado Credit Corp.</v>
          </cell>
          <cell r="C1205" t="str">
            <v>Financial Institutions</v>
          </cell>
          <cell r="D1205" t="str">
            <v>UNITED STATES</v>
          </cell>
          <cell r="E1205" t="str">
            <v>N</v>
          </cell>
          <cell r="F1205" t="str">
            <v>New Rating</v>
          </cell>
          <cell r="G1205">
            <v>36755</v>
          </cell>
          <cell r="H1205" t="str">
            <v>A-</v>
          </cell>
        </row>
        <row r="1206">
          <cell r="A1206">
            <v>80091139</v>
          </cell>
          <cell r="B1206" t="str">
            <v>Commonwealth General LLC</v>
          </cell>
          <cell r="C1206" t="str">
            <v>Financial Institutions</v>
          </cell>
          <cell r="D1206" t="str">
            <v>UNITED STATES</v>
          </cell>
          <cell r="E1206" t="str">
            <v>Y</v>
          </cell>
          <cell r="F1206" t="str">
            <v>Affirmed</v>
          </cell>
          <cell r="G1206">
            <v>37965</v>
          </cell>
          <cell r="H1206" t="str">
            <v>AA-</v>
          </cell>
          <cell r="I1206" t="str">
            <v>Rating Outlook Negative</v>
          </cell>
        </row>
        <row r="1207">
          <cell r="A1207">
            <v>80091141</v>
          </cell>
          <cell r="B1207" t="str">
            <v>Great-West Life Assurance Company</v>
          </cell>
          <cell r="C1207" t="str">
            <v>Financial Institutions</v>
          </cell>
          <cell r="D1207" t="str">
            <v>CANADA</v>
          </cell>
          <cell r="E1207" t="str">
            <v>Y</v>
          </cell>
          <cell r="F1207" t="str">
            <v>Affirmed</v>
          </cell>
          <cell r="G1207">
            <v>38218</v>
          </cell>
          <cell r="H1207" t="str">
            <v>AA</v>
          </cell>
          <cell r="I1207" t="str">
            <v>Rating Outlook Stable</v>
          </cell>
        </row>
        <row r="1208">
          <cell r="A1208">
            <v>80091143</v>
          </cell>
          <cell r="B1208" t="str">
            <v>PennzEnergy Co.</v>
          </cell>
          <cell r="C1208" t="str">
            <v>Corporates</v>
          </cell>
          <cell r="D1208" t="str">
            <v>UNITED STATES</v>
          </cell>
          <cell r="E1208" t="str">
            <v>Y</v>
          </cell>
          <cell r="F1208" t="str">
            <v>Downgrade</v>
          </cell>
          <cell r="G1208">
            <v>37160</v>
          </cell>
          <cell r="H1208" t="str">
            <v>BBB</v>
          </cell>
          <cell r="I1208" t="str">
            <v>Rating Outlook Stable</v>
          </cell>
        </row>
        <row r="1209">
          <cell r="A1209">
            <v>80091144</v>
          </cell>
          <cell r="B1209" t="str">
            <v>Ryder System, Inc.</v>
          </cell>
          <cell r="C1209" t="str">
            <v>Leasing Companies</v>
          </cell>
          <cell r="D1209" t="str">
            <v>UNITED STATES</v>
          </cell>
          <cell r="E1209" t="str">
            <v>Y</v>
          </cell>
          <cell r="F1209" t="str">
            <v>Affirmed</v>
          </cell>
          <cell r="G1209">
            <v>38007</v>
          </cell>
          <cell r="H1209" t="str">
            <v>BBB+</v>
          </cell>
          <cell r="I1209" t="str">
            <v>Rating Outlook Positive</v>
          </cell>
        </row>
        <row r="1210">
          <cell r="A1210">
            <v>80091145</v>
          </cell>
          <cell r="B1210" t="str">
            <v>ReliaStar Financial Corporation</v>
          </cell>
          <cell r="C1210" t="str">
            <v>Financial Institutions</v>
          </cell>
          <cell r="D1210" t="str">
            <v>UNITED STATES</v>
          </cell>
          <cell r="E1210" t="str">
            <v>Y</v>
          </cell>
          <cell r="F1210" t="str">
            <v>Withdrawn</v>
          </cell>
          <cell r="G1210">
            <v>37763</v>
          </cell>
          <cell r="H1210" t="str">
            <v>NR</v>
          </cell>
        </row>
        <row r="1211">
          <cell r="A1211">
            <v>80091146</v>
          </cell>
          <cell r="B1211" t="str">
            <v>Rockwell Automation, Inc.</v>
          </cell>
          <cell r="C1211" t="str">
            <v>Diversified Services</v>
          </cell>
          <cell r="D1211" t="str">
            <v>UNITED STATES</v>
          </cell>
          <cell r="E1211" t="str">
            <v>Y</v>
          </cell>
          <cell r="F1211" t="str">
            <v>Affirmed</v>
          </cell>
          <cell r="G1211">
            <v>37995</v>
          </cell>
          <cell r="H1211" t="str">
            <v>A</v>
          </cell>
          <cell r="I1211" t="str">
            <v>Rating Outlook Stable</v>
          </cell>
        </row>
        <row r="1212">
          <cell r="A1212">
            <v>80091148</v>
          </cell>
          <cell r="B1212" t="str">
            <v>Raytheon Company</v>
          </cell>
          <cell r="C1212" t="str">
            <v>Bank Loans</v>
          </cell>
          <cell r="D1212" t="str">
            <v>UNITED STATES</v>
          </cell>
          <cell r="E1212" t="str">
            <v>Y</v>
          </cell>
          <cell r="F1212" t="str">
            <v>Affirmed</v>
          </cell>
          <cell r="G1212">
            <v>38027</v>
          </cell>
          <cell r="H1212" t="str">
            <v>BBB-</v>
          </cell>
          <cell r="I1212" t="str">
            <v>Rating Outlook Stable</v>
          </cell>
        </row>
        <row r="1213">
          <cell r="A1213">
            <v>80091150</v>
          </cell>
          <cell r="B1213" t="str">
            <v>SBC Communications, Inc.</v>
          </cell>
          <cell r="C1213" t="str">
            <v>Corporates</v>
          </cell>
          <cell r="D1213" t="str">
            <v>UNITED STATES</v>
          </cell>
          <cell r="E1213" t="str">
            <v>Y</v>
          </cell>
          <cell r="F1213" t="str">
            <v>Rating Watch On</v>
          </cell>
          <cell r="G1213">
            <v>38034</v>
          </cell>
          <cell r="H1213" t="str">
            <v>A+</v>
          </cell>
          <cell r="I1213" t="str">
            <v>Rating Watch Negative</v>
          </cell>
        </row>
        <row r="1214">
          <cell r="A1214">
            <v>80091151</v>
          </cell>
          <cell r="B1214" t="str">
            <v>Southwestern Bell Capital Corp.</v>
          </cell>
          <cell r="C1214" t="str">
            <v>Corporates</v>
          </cell>
          <cell r="D1214" t="str">
            <v>UNITED STATES</v>
          </cell>
          <cell r="E1214" t="str">
            <v>Y</v>
          </cell>
          <cell r="F1214" t="str">
            <v>Rating Watch On</v>
          </cell>
          <cell r="G1214">
            <v>38034</v>
          </cell>
          <cell r="H1214" t="str">
            <v>A+</v>
          </cell>
          <cell r="I1214" t="str">
            <v>Rating Watch Negative</v>
          </cell>
        </row>
        <row r="1215">
          <cell r="A1215">
            <v>80091152</v>
          </cell>
          <cell r="B1215" t="str">
            <v>Ocean Energy, Inc.</v>
          </cell>
          <cell r="C1215" t="str">
            <v>Corporates</v>
          </cell>
          <cell r="D1215" t="str">
            <v>UNITED STATES</v>
          </cell>
          <cell r="E1215" t="str">
            <v>Y</v>
          </cell>
          <cell r="F1215" t="str">
            <v>Affirmed</v>
          </cell>
          <cell r="G1215">
            <v>37677</v>
          </cell>
          <cell r="H1215" t="str">
            <v>BBB-</v>
          </cell>
          <cell r="I1215" t="str">
            <v>Rating Outlook Stable</v>
          </cell>
        </row>
        <row r="1216">
          <cell r="A1216">
            <v>80091154</v>
          </cell>
          <cell r="B1216" t="str">
            <v>Southern New England Telecommunications Corp</v>
          </cell>
          <cell r="C1216" t="str">
            <v>Corporates</v>
          </cell>
          <cell r="D1216" t="str">
            <v>UNITED STATES</v>
          </cell>
          <cell r="E1216" t="str">
            <v>Y</v>
          </cell>
          <cell r="F1216" t="str">
            <v>Rating Watch On</v>
          </cell>
          <cell r="G1216">
            <v>38034</v>
          </cell>
          <cell r="H1216" t="str">
            <v>A+</v>
          </cell>
          <cell r="I1216" t="str">
            <v>Rating Watch Negative</v>
          </cell>
        </row>
        <row r="1217">
          <cell r="A1217">
            <v>80091155</v>
          </cell>
          <cell r="B1217" t="str">
            <v>Southern New England Telephone Co.</v>
          </cell>
          <cell r="C1217" t="str">
            <v>Corporates</v>
          </cell>
          <cell r="D1217" t="str">
            <v>UNITED STATES</v>
          </cell>
          <cell r="E1217" t="str">
            <v>Y</v>
          </cell>
          <cell r="F1217" t="str">
            <v>Rating Watch On</v>
          </cell>
          <cell r="G1217">
            <v>38034</v>
          </cell>
          <cell r="H1217" t="str">
            <v>A+</v>
          </cell>
          <cell r="I1217" t="str">
            <v>Rating Watch Negative</v>
          </cell>
        </row>
        <row r="1218">
          <cell r="A1218">
            <v>80091156</v>
          </cell>
          <cell r="B1218" t="str">
            <v>Sequa Corporation</v>
          </cell>
          <cell r="C1218" t="str">
            <v>Aerospace &amp; Defense</v>
          </cell>
          <cell r="D1218" t="str">
            <v>UNITED STATES</v>
          </cell>
          <cell r="E1218" t="str">
            <v>Y</v>
          </cell>
          <cell r="F1218" t="str">
            <v>Downgrade</v>
          </cell>
          <cell r="G1218">
            <v>37775</v>
          </cell>
          <cell r="H1218" t="str">
            <v>B+</v>
          </cell>
          <cell r="I1218" t="str">
            <v>Rating Outlook Stable</v>
          </cell>
        </row>
        <row r="1219">
          <cell r="A1219">
            <v>80091157</v>
          </cell>
          <cell r="B1219" t="str">
            <v>ServiceMaster Company</v>
          </cell>
          <cell r="C1219" t="str">
            <v>Diversified Services</v>
          </cell>
          <cell r="D1219" t="str">
            <v>UNITED STATES</v>
          </cell>
          <cell r="E1219" t="str">
            <v>Y</v>
          </cell>
          <cell r="F1219" t="str">
            <v>Affirmed</v>
          </cell>
          <cell r="G1219">
            <v>37974</v>
          </cell>
          <cell r="H1219" t="str">
            <v>BBB-</v>
          </cell>
          <cell r="I1219" t="str">
            <v>Rating Outlook Stable</v>
          </cell>
        </row>
        <row r="1220">
          <cell r="A1220">
            <v>80091158</v>
          </cell>
          <cell r="B1220" t="str">
            <v>AT&amp;T Credit Corporation</v>
          </cell>
          <cell r="C1220" t="str">
            <v>Telecommunications</v>
          </cell>
          <cell r="D1220" t="str">
            <v>UNITED STATES</v>
          </cell>
          <cell r="E1220" t="str">
            <v>Y</v>
          </cell>
          <cell r="F1220" t="str">
            <v>Downgrade</v>
          </cell>
          <cell r="G1220">
            <v>35614</v>
          </cell>
          <cell r="H1220" t="str">
            <v>AA</v>
          </cell>
          <cell r="I1220" t="str">
            <v>Rating Outlook Stable</v>
          </cell>
        </row>
        <row r="1221">
          <cell r="A1221">
            <v>80091162</v>
          </cell>
          <cell r="B1221" t="str">
            <v>RadioShack Corporation</v>
          </cell>
          <cell r="C1221" t="str">
            <v>Corporates</v>
          </cell>
          <cell r="D1221" t="str">
            <v>UNITED STATES</v>
          </cell>
          <cell r="E1221" t="str">
            <v>Y</v>
          </cell>
          <cell r="F1221" t="str">
            <v>Affirmed</v>
          </cell>
          <cell r="G1221">
            <v>38215</v>
          </cell>
          <cell r="H1221" t="str">
            <v>BBB+</v>
          </cell>
          <cell r="I1221" t="str">
            <v>Rating Outlook Stable</v>
          </cell>
        </row>
        <row r="1222">
          <cell r="A1222">
            <v>80091163</v>
          </cell>
          <cell r="B1222" t="str">
            <v>Telephone &amp; Data Systems, Inc.</v>
          </cell>
          <cell r="C1222" t="str">
            <v>Corporates</v>
          </cell>
          <cell r="D1222" t="str">
            <v>UNITED STATES</v>
          </cell>
          <cell r="E1222" t="str">
            <v>Y</v>
          </cell>
          <cell r="F1222" t="str">
            <v>Affirmed</v>
          </cell>
          <cell r="G1222">
            <v>37957</v>
          </cell>
          <cell r="H1222" t="str">
            <v>A-</v>
          </cell>
          <cell r="I1222" t="str">
            <v>Rating Outlook Negative</v>
          </cell>
        </row>
        <row r="1223">
          <cell r="A1223">
            <v>80091165</v>
          </cell>
          <cell r="B1223" t="str">
            <v>Torchmark Corp.</v>
          </cell>
          <cell r="C1223" t="str">
            <v>Life Insurers</v>
          </cell>
          <cell r="D1223" t="str">
            <v>UNITED STATES</v>
          </cell>
          <cell r="E1223" t="str">
            <v>Y</v>
          </cell>
          <cell r="F1223" t="str">
            <v>Affirmed</v>
          </cell>
          <cell r="G1223">
            <v>38252</v>
          </cell>
          <cell r="H1223" t="str">
            <v>A</v>
          </cell>
          <cell r="I1223" t="str">
            <v>Rating Outlook Stable</v>
          </cell>
        </row>
        <row r="1224">
          <cell r="A1224">
            <v>80091166</v>
          </cell>
          <cell r="B1224" t="str">
            <v>Thermo Electron Corp.</v>
          </cell>
          <cell r="C1224" t="str">
            <v>Corporates</v>
          </cell>
          <cell r="D1224" t="str">
            <v>UNITED STATES</v>
          </cell>
          <cell r="E1224" t="str">
            <v>Y</v>
          </cell>
          <cell r="F1224" t="str">
            <v>Affirmed</v>
          </cell>
          <cell r="G1224">
            <v>37503</v>
          </cell>
          <cell r="H1224" t="str">
            <v>BBB+</v>
          </cell>
          <cell r="I1224" t="str">
            <v>Rating Outlook Stable</v>
          </cell>
        </row>
        <row r="1225">
          <cell r="A1225">
            <v>80091167</v>
          </cell>
          <cell r="B1225" t="str">
            <v>Toll Brothers, Inc.</v>
          </cell>
          <cell r="C1225" t="str">
            <v>Homebuilding</v>
          </cell>
          <cell r="D1225" t="str">
            <v>UNITED STATES</v>
          </cell>
          <cell r="E1225" t="str">
            <v>Y</v>
          </cell>
          <cell r="F1225" t="str">
            <v>Affirmed</v>
          </cell>
          <cell r="G1225">
            <v>37923</v>
          </cell>
          <cell r="H1225" t="str">
            <v>BBB</v>
          </cell>
          <cell r="I1225" t="str">
            <v>Rating Outlook Stable</v>
          </cell>
        </row>
        <row r="1226">
          <cell r="A1226">
            <v>80091168</v>
          </cell>
          <cell r="B1226" t="str">
            <v>Tosco Corp. (Now Phillips Petroleum Corp.)</v>
          </cell>
          <cell r="C1226" t="str">
            <v>Energy (Oil &amp; Gas)</v>
          </cell>
          <cell r="D1226" t="str">
            <v>UNITED STATES</v>
          </cell>
          <cell r="E1226" t="str">
            <v>N</v>
          </cell>
          <cell r="F1226" t="str">
            <v>Withdrawn</v>
          </cell>
          <cell r="G1226">
            <v>37223</v>
          </cell>
          <cell r="H1226" t="str">
            <v>NR</v>
          </cell>
        </row>
        <row r="1227">
          <cell r="A1227">
            <v>80091180</v>
          </cell>
          <cell r="B1227" t="str">
            <v>Tesoro Petroleum Corporation</v>
          </cell>
          <cell r="C1227" t="str">
            <v>Corporates</v>
          </cell>
          <cell r="D1227" t="str">
            <v>UNITED STATES</v>
          </cell>
          <cell r="E1227" t="str">
            <v>Y</v>
          </cell>
          <cell r="F1227" t="str">
            <v>Withdrawn</v>
          </cell>
          <cell r="G1227">
            <v>37140</v>
          </cell>
          <cell r="H1227" t="str">
            <v>NR</v>
          </cell>
          <cell r="I1227" t="str">
            <v>Not on Rating Watch</v>
          </cell>
        </row>
        <row r="1228">
          <cell r="A1228">
            <v>80091181</v>
          </cell>
          <cell r="B1228" t="str">
            <v>Texas Instruments Incorporated</v>
          </cell>
          <cell r="C1228" t="str">
            <v>Corporates</v>
          </cell>
          <cell r="D1228" t="str">
            <v>UNITED STATES</v>
          </cell>
          <cell r="E1228" t="str">
            <v>Y</v>
          </cell>
          <cell r="F1228" t="str">
            <v>Affirmed</v>
          </cell>
          <cell r="G1228">
            <v>38212</v>
          </cell>
          <cell r="H1228" t="str">
            <v>A+</v>
          </cell>
          <cell r="I1228" t="str">
            <v>Rating Outlook Stable</v>
          </cell>
        </row>
        <row r="1229">
          <cell r="A1229">
            <v>80091182</v>
          </cell>
          <cell r="B1229" t="str">
            <v>Textron Inc.</v>
          </cell>
          <cell r="C1229" t="str">
            <v>Aerospace &amp; Defense</v>
          </cell>
          <cell r="D1229" t="str">
            <v>UNITED STATES</v>
          </cell>
          <cell r="E1229" t="str">
            <v>Y</v>
          </cell>
          <cell r="F1229" t="str">
            <v>Affirmed</v>
          </cell>
          <cell r="G1229">
            <v>38209</v>
          </cell>
          <cell r="H1229" t="str">
            <v>A-</v>
          </cell>
          <cell r="I1229" t="str">
            <v>Rating Outlook Stable</v>
          </cell>
        </row>
        <row r="1230">
          <cell r="A1230">
            <v>80091184</v>
          </cell>
          <cell r="B1230" t="str">
            <v>Unisys Corp.</v>
          </cell>
          <cell r="C1230" t="str">
            <v>Corporates</v>
          </cell>
          <cell r="D1230" t="str">
            <v>UNITED STATES</v>
          </cell>
          <cell r="E1230" t="str">
            <v>Y</v>
          </cell>
          <cell r="F1230" t="str">
            <v>Affirmed</v>
          </cell>
          <cell r="G1230">
            <v>37917</v>
          </cell>
          <cell r="H1230" t="str">
            <v>BBB-</v>
          </cell>
          <cell r="I1230" t="str">
            <v>Rating Outlook Stable</v>
          </cell>
        </row>
        <row r="1231">
          <cell r="A1231">
            <v>80091185</v>
          </cell>
          <cell r="B1231" t="str">
            <v>Summit Bancorp</v>
          </cell>
          <cell r="C1231" t="str">
            <v>Banks</v>
          </cell>
          <cell r="D1231" t="str">
            <v>UNITED STATES</v>
          </cell>
          <cell r="E1231" t="str">
            <v>N</v>
          </cell>
          <cell r="F1231" t="str">
            <v>Withdrawn</v>
          </cell>
          <cell r="G1231">
            <v>36951</v>
          </cell>
          <cell r="H1231" t="str">
            <v>NR</v>
          </cell>
          <cell r="I1231" t="str">
            <v>Rating Watch Off</v>
          </cell>
        </row>
        <row r="1232">
          <cell r="A1232">
            <v>80091187</v>
          </cell>
          <cell r="B1232" t="str">
            <v>Valhi, Inc.</v>
          </cell>
          <cell r="C1232" t="str">
            <v>Corporates</v>
          </cell>
          <cell r="D1232" t="str">
            <v>UNITED STATES</v>
          </cell>
          <cell r="E1232" t="str">
            <v>Y</v>
          </cell>
          <cell r="F1232" t="str">
            <v>Affirmed</v>
          </cell>
          <cell r="G1232">
            <v>38230</v>
          </cell>
          <cell r="H1232" t="str">
            <v>BB-</v>
          </cell>
          <cell r="I1232" t="str">
            <v>Rating Outlook Stable</v>
          </cell>
        </row>
        <row r="1233">
          <cell r="A1233">
            <v>80091188</v>
          </cell>
          <cell r="B1233" t="str">
            <v>Western Gas Resources, Inc.</v>
          </cell>
          <cell r="C1233" t="str">
            <v>Global Power</v>
          </cell>
          <cell r="D1233" t="str">
            <v>UNITED STATES</v>
          </cell>
          <cell r="E1233" t="str">
            <v>Y</v>
          </cell>
          <cell r="F1233" t="str">
            <v>Affirmed</v>
          </cell>
          <cell r="G1233">
            <v>38041</v>
          </cell>
          <cell r="H1233" t="str">
            <v>BBB-</v>
          </cell>
          <cell r="I1233" t="str">
            <v>Rating Outlook Stable</v>
          </cell>
        </row>
        <row r="1234">
          <cell r="A1234">
            <v>80091189</v>
          </cell>
          <cell r="B1234" t="str">
            <v>Frontier Oil Corp.</v>
          </cell>
          <cell r="C1234" t="str">
            <v>Corporates</v>
          </cell>
          <cell r="D1234" t="str">
            <v>UNITED STATES</v>
          </cell>
          <cell r="E1234" t="str">
            <v>Y</v>
          </cell>
          <cell r="F1234" t="str">
            <v>Revision Outlook</v>
          </cell>
          <cell r="G1234">
            <v>38251</v>
          </cell>
          <cell r="H1234" t="str">
            <v>B+</v>
          </cell>
          <cell r="I1234" t="str">
            <v>Rating Outlook Positive</v>
          </cell>
        </row>
        <row r="1235">
          <cell r="A1235">
            <v>80091190</v>
          </cell>
          <cell r="B1235" t="str">
            <v>USX Corp.</v>
          </cell>
          <cell r="C1235" t="str">
            <v>Corporates</v>
          </cell>
          <cell r="D1235" t="str">
            <v>UNITED STATES</v>
          </cell>
          <cell r="E1235" t="str">
            <v>N</v>
          </cell>
          <cell r="F1235" t="str">
            <v>Upgrade</v>
          </cell>
          <cell r="G1235">
            <v>37252</v>
          </cell>
          <cell r="H1235" t="str">
            <v>BBB+</v>
          </cell>
          <cell r="I1235" t="str">
            <v>Rating Outlook Stable</v>
          </cell>
        </row>
        <row r="1236">
          <cell r="A1236">
            <v>80091191</v>
          </cell>
          <cell r="B1236" t="str">
            <v>XTRA Inc.</v>
          </cell>
          <cell r="C1236" t="str">
            <v>Financial Institutions</v>
          </cell>
          <cell r="D1236" t="str">
            <v>UNITED STATES</v>
          </cell>
          <cell r="E1236" t="str">
            <v>Y</v>
          </cell>
          <cell r="F1236" t="str">
            <v>Affirmed</v>
          </cell>
          <cell r="G1236">
            <v>37966</v>
          </cell>
          <cell r="H1236" t="str">
            <v>BBB+</v>
          </cell>
          <cell r="I1236" t="str">
            <v>Rating Outlook Positive</v>
          </cell>
        </row>
        <row r="1237">
          <cell r="A1237">
            <v>80091206</v>
          </cell>
          <cell r="B1237" t="str">
            <v>Compania de Telecomunicaciones de Chile S.A.(CTC)</v>
          </cell>
          <cell r="C1237" t="str">
            <v>Corporates</v>
          </cell>
          <cell r="D1237" t="str">
            <v>CHILE</v>
          </cell>
          <cell r="E1237" t="str">
            <v>Y</v>
          </cell>
          <cell r="F1237" t="str">
            <v>Affirmed</v>
          </cell>
          <cell r="G1237">
            <v>38231</v>
          </cell>
          <cell r="H1237" t="str">
            <v>BBB+</v>
          </cell>
          <cell r="I1237" t="str">
            <v>Rating Outlook Stable</v>
          </cell>
        </row>
        <row r="1238">
          <cell r="A1238">
            <v>80091207</v>
          </cell>
          <cell r="B1238" t="str">
            <v>CUNA Mutual Life Insurance Company</v>
          </cell>
          <cell r="C1238" t="str">
            <v>Life Insurers</v>
          </cell>
          <cell r="D1238" t="str">
            <v>UNITED STATES</v>
          </cell>
          <cell r="E1238" t="str">
            <v>Y</v>
          </cell>
          <cell r="F1238" t="str">
            <v>Affirmed</v>
          </cell>
          <cell r="G1238">
            <v>37869</v>
          </cell>
          <cell r="H1238" t="str">
            <v>A+</v>
          </cell>
          <cell r="I1238" t="str">
            <v>Rating Outlook Stable</v>
          </cell>
        </row>
        <row r="1239">
          <cell r="A1239">
            <v>80091208</v>
          </cell>
          <cell r="B1239" t="str">
            <v>CEMEX, S.A. de C.V.</v>
          </cell>
          <cell r="C1239" t="str">
            <v>Corporates</v>
          </cell>
          <cell r="D1239" t="str">
            <v>MEXICO</v>
          </cell>
          <cell r="E1239" t="str">
            <v>Y</v>
          </cell>
          <cell r="F1239" t="str">
            <v>Rating Watch On</v>
          </cell>
          <cell r="G1239">
            <v>38257</v>
          </cell>
          <cell r="H1239" t="str">
            <v>BBB</v>
          </cell>
          <cell r="I1239" t="str">
            <v>Rating Watch Negative</v>
          </cell>
        </row>
        <row r="1240">
          <cell r="A1240">
            <v>80091215</v>
          </cell>
          <cell r="B1240" t="str">
            <v>Fairfax Financial Holdings Limited</v>
          </cell>
          <cell r="C1240" t="str">
            <v>Insurance</v>
          </cell>
          <cell r="D1240" t="str">
            <v>CANADA</v>
          </cell>
          <cell r="E1240" t="str">
            <v>Y</v>
          </cell>
          <cell r="F1240" t="str">
            <v>Rating Watch On</v>
          </cell>
          <cell r="G1240">
            <v>38230</v>
          </cell>
          <cell r="H1240" t="str">
            <v>B+</v>
          </cell>
          <cell r="I1240" t="str">
            <v>Rating Watch Negative</v>
          </cell>
        </row>
        <row r="1241">
          <cell r="A1241">
            <v>80091221</v>
          </cell>
          <cell r="B1241" t="str">
            <v>Grupo Tribasa, S.A. de C.V.</v>
          </cell>
          <cell r="C1241" t="str">
            <v>Corporates</v>
          </cell>
          <cell r="D1241" t="str">
            <v>MEXICO</v>
          </cell>
          <cell r="E1241" t="str">
            <v>N</v>
          </cell>
          <cell r="F1241" t="str">
            <v>Withdrawn</v>
          </cell>
          <cell r="G1241">
            <v>36924</v>
          </cell>
          <cell r="H1241" t="str">
            <v>NR</v>
          </cell>
          <cell r="I1241" t="str">
            <v>Rating Watch Off</v>
          </cell>
        </row>
        <row r="1242">
          <cell r="A1242">
            <v>80091226</v>
          </cell>
          <cell r="B1242" t="str">
            <v>John Hancock Life Insurance Company</v>
          </cell>
          <cell r="C1242" t="str">
            <v>Financial Institutions</v>
          </cell>
          <cell r="D1242" t="str">
            <v>UNITED STATES</v>
          </cell>
          <cell r="E1242" t="str">
            <v>Y</v>
          </cell>
          <cell r="F1242" t="str">
            <v>Affirmed</v>
          </cell>
          <cell r="G1242">
            <v>38105</v>
          </cell>
          <cell r="H1242" t="str">
            <v>AA-</v>
          </cell>
          <cell r="I1242" t="str">
            <v>Rating Outlook Positive</v>
          </cell>
        </row>
        <row r="1243">
          <cell r="A1243">
            <v>80091237</v>
          </cell>
          <cell r="B1243" t="str">
            <v>M.D.C. Holdings, Inc.</v>
          </cell>
          <cell r="C1243" t="str">
            <v>Corporates</v>
          </cell>
          <cell r="D1243" t="str">
            <v>UNITED STATES</v>
          </cell>
          <cell r="E1243" t="str">
            <v>Y</v>
          </cell>
          <cell r="F1243" t="str">
            <v>Upgrade</v>
          </cell>
          <cell r="G1243">
            <v>37977</v>
          </cell>
          <cell r="H1243" t="str">
            <v>BBB</v>
          </cell>
          <cell r="I1243" t="str">
            <v>Rating Outlook Stable</v>
          </cell>
        </row>
        <row r="1244">
          <cell r="A1244">
            <v>80091269</v>
          </cell>
          <cell r="B1244" t="str">
            <v>WestPoint Stevens, Inc.</v>
          </cell>
          <cell r="C1244" t="str">
            <v>Corporates</v>
          </cell>
          <cell r="D1244" t="str">
            <v>UNITED STATES</v>
          </cell>
          <cell r="E1244" t="str">
            <v>N</v>
          </cell>
          <cell r="F1244" t="str">
            <v>Withdrawn</v>
          </cell>
          <cell r="G1244">
            <v>37809</v>
          </cell>
          <cell r="H1244" t="str">
            <v>NR</v>
          </cell>
        </row>
        <row r="1245">
          <cell r="A1245">
            <v>80091274</v>
          </cell>
          <cell r="B1245" t="str">
            <v>ARAMARK Services, Inc.</v>
          </cell>
          <cell r="C1245" t="str">
            <v>Diversified Services</v>
          </cell>
          <cell r="D1245" t="str">
            <v>UNITED STATES</v>
          </cell>
          <cell r="E1245" t="str">
            <v>Y</v>
          </cell>
          <cell r="F1245" t="str">
            <v>Upgrade</v>
          </cell>
          <cell r="G1245">
            <v>38078</v>
          </cell>
          <cell r="H1245" t="str">
            <v>BBB</v>
          </cell>
          <cell r="I1245" t="str">
            <v>Rating Outlook Stable</v>
          </cell>
        </row>
        <row r="1246">
          <cell r="A1246">
            <v>80091278</v>
          </cell>
          <cell r="B1246" t="str">
            <v>United States Cellular Corp.</v>
          </cell>
          <cell r="C1246" t="str">
            <v>Corporates</v>
          </cell>
          <cell r="D1246" t="str">
            <v>UNITED STATES</v>
          </cell>
          <cell r="E1246" t="str">
            <v>Y</v>
          </cell>
          <cell r="F1246" t="str">
            <v>Affirmed</v>
          </cell>
          <cell r="G1246">
            <v>37957</v>
          </cell>
          <cell r="H1246" t="str">
            <v>A-</v>
          </cell>
          <cell r="I1246" t="str">
            <v>Rating Outlook Negative</v>
          </cell>
        </row>
        <row r="1247">
          <cell r="A1247">
            <v>80091279</v>
          </cell>
          <cell r="B1247" t="str">
            <v>Omnicom Group Inc.</v>
          </cell>
          <cell r="C1247" t="str">
            <v>Diversified Services</v>
          </cell>
          <cell r="D1247" t="str">
            <v>UNITED STATES</v>
          </cell>
          <cell r="E1247" t="str">
            <v>Y</v>
          </cell>
          <cell r="F1247" t="str">
            <v>Downgrade</v>
          </cell>
          <cell r="G1247">
            <v>37701</v>
          </cell>
          <cell r="H1247" t="str">
            <v>A-</v>
          </cell>
          <cell r="I1247" t="str">
            <v>Rating Outlook Stable</v>
          </cell>
        </row>
        <row r="1248">
          <cell r="A1248">
            <v>80091284</v>
          </cell>
          <cell r="B1248" t="str">
            <v>Empresa Colombiana de Petroleos (ECOPETROL)</v>
          </cell>
          <cell r="C1248" t="str">
            <v>Corporates</v>
          </cell>
          <cell r="D1248" t="str">
            <v>COLOMBIA</v>
          </cell>
          <cell r="E1248" t="str">
            <v>Y</v>
          </cell>
          <cell r="F1248" t="str">
            <v>Downgrade</v>
          </cell>
          <cell r="G1248">
            <v>37267</v>
          </cell>
          <cell r="H1248" t="str">
            <v>BB</v>
          </cell>
          <cell r="I1248" t="str">
            <v>Rating Outlook Stable</v>
          </cell>
        </row>
        <row r="1249">
          <cell r="A1249">
            <v>80091286</v>
          </cell>
          <cell r="B1249" t="str">
            <v>Omnicom Finance Inc.</v>
          </cell>
          <cell r="C1249" t="str">
            <v>Diversified Services</v>
          </cell>
          <cell r="D1249" t="str">
            <v>UNITED STATES</v>
          </cell>
          <cell r="E1249" t="str">
            <v>Y</v>
          </cell>
          <cell r="F1249" t="str">
            <v>Downgrade</v>
          </cell>
          <cell r="G1249">
            <v>37701</v>
          </cell>
          <cell r="H1249" t="str">
            <v>A-</v>
          </cell>
          <cell r="I1249" t="str">
            <v>Rating Outlook Stable</v>
          </cell>
        </row>
        <row r="1250">
          <cell r="A1250">
            <v>80091287</v>
          </cell>
          <cell r="B1250" t="str">
            <v>Embotelladora Andina S.A.</v>
          </cell>
          <cell r="C1250" t="str">
            <v>Corporates</v>
          </cell>
          <cell r="D1250" t="str">
            <v>CHILE</v>
          </cell>
          <cell r="E1250" t="str">
            <v>Y</v>
          </cell>
          <cell r="F1250" t="str">
            <v>Affirmed</v>
          </cell>
          <cell r="G1250">
            <v>38098</v>
          </cell>
          <cell r="H1250" t="str">
            <v>A-</v>
          </cell>
          <cell r="I1250" t="str">
            <v>Rating Outlook Stable</v>
          </cell>
        </row>
        <row r="1251">
          <cell r="A1251">
            <v>80091295</v>
          </cell>
          <cell r="B1251" t="str">
            <v>Celulosa Arauco y Constitucion S.A.</v>
          </cell>
          <cell r="C1251" t="str">
            <v>Corporates</v>
          </cell>
          <cell r="D1251" t="str">
            <v>CHILE</v>
          </cell>
          <cell r="E1251" t="str">
            <v>Y</v>
          </cell>
          <cell r="F1251" t="str">
            <v>Affirmed</v>
          </cell>
          <cell r="G1251">
            <v>37802</v>
          </cell>
          <cell r="H1251" t="str">
            <v>BBB+</v>
          </cell>
          <cell r="I1251" t="str">
            <v>Rating Outlook Stable</v>
          </cell>
        </row>
        <row r="1252">
          <cell r="A1252">
            <v>80091296</v>
          </cell>
          <cell r="B1252" t="str">
            <v>Compania de Petroleos de Chile S.A. (COPEC)</v>
          </cell>
          <cell r="C1252" t="str">
            <v>Corporates</v>
          </cell>
          <cell r="D1252" t="str">
            <v>CHILE</v>
          </cell>
          <cell r="E1252" t="str">
            <v>Y</v>
          </cell>
          <cell r="F1252" t="str">
            <v>Affirmed</v>
          </cell>
          <cell r="G1252">
            <v>37754</v>
          </cell>
          <cell r="H1252" t="str">
            <v>BBB+</v>
          </cell>
          <cell r="I1252" t="str">
            <v>Rating Outlook Stable</v>
          </cell>
        </row>
        <row r="1253">
          <cell r="A1253">
            <v>80091302</v>
          </cell>
          <cell r="B1253" t="str">
            <v>Allmerica Financial Corporation</v>
          </cell>
          <cell r="C1253" t="str">
            <v>Life Insurers</v>
          </cell>
          <cell r="D1253" t="str">
            <v>UNITED STATES</v>
          </cell>
          <cell r="E1253" t="str">
            <v>Y</v>
          </cell>
          <cell r="F1253" t="str">
            <v>Upgrade</v>
          </cell>
          <cell r="G1253">
            <v>37925</v>
          </cell>
          <cell r="H1253" t="str">
            <v>BB+</v>
          </cell>
          <cell r="I1253" t="str">
            <v>Rating Outlook Stable</v>
          </cell>
        </row>
        <row r="1254">
          <cell r="A1254">
            <v>80091303</v>
          </cell>
          <cell r="B1254" t="str">
            <v>Lenfest Communications, Inc.</v>
          </cell>
          <cell r="C1254" t="str">
            <v>Corporates</v>
          </cell>
          <cell r="D1254" t="str">
            <v>UNITED STATES</v>
          </cell>
          <cell r="E1254" t="str">
            <v>Y</v>
          </cell>
          <cell r="F1254" t="str">
            <v>Downgrade</v>
          </cell>
          <cell r="G1254">
            <v>37579</v>
          </cell>
          <cell r="H1254" t="str">
            <v>BBB</v>
          </cell>
          <cell r="I1254" t="str">
            <v>Rating Outlook Stable</v>
          </cell>
        </row>
        <row r="1255">
          <cell r="A1255">
            <v>80091306</v>
          </cell>
          <cell r="B1255" t="str">
            <v>Minera Mexico, S.A. de C.V.</v>
          </cell>
          <cell r="C1255" t="str">
            <v>Corporates</v>
          </cell>
          <cell r="D1255" t="str">
            <v>MEXICO</v>
          </cell>
          <cell r="E1255" t="str">
            <v>Y</v>
          </cell>
          <cell r="F1255" t="str">
            <v>Withdrawn</v>
          </cell>
          <cell r="G1255">
            <v>37741</v>
          </cell>
          <cell r="H1255" t="str">
            <v>NR</v>
          </cell>
        </row>
        <row r="1256">
          <cell r="A1256">
            <v>80091312</v>
          </cell>
          <cell r="B1256" t="str">
            <v>360 Degree Communications Company</v>
          </cell>
          <cell r="C1256" t="str">
            <v>Corporates</v>
          </cell>
          <cell r="D1256" t="str">
            <v>UNITED STATES</v>
          </cell>
          <cell r="E1256" t="str">
            <v>Y</v>
          </cell>
          <cell r="F1256" t="str">
            <v>Affirmed</v>
          </cell>
          <cell r="G1256">
            <v>37469</v>
          </cell>
          <cell r="H1256" t="str">
            <v>A</v>
          </cell>
          <cell r="I1256" t="str">
            <v>Rating Outlook Stable</v>
          </cell>
        </row>
        <row r="1257">
          <cell r="A1257">
            <v>80091313</v>
          </cell>
          <cell r="B1257" t="str">
            <v>FirstBank Puerto Rico</v>
          </cell>
          <cell r="C1257" t="str">
            <v>Financial Institutions</v>
          </cell>
          <cell r="D1257" t="str">
            <v>UNITED STATES</v>
          </cell>
          <cell r="E1257" t="str">
            <v>Y</v>
          </cell>
          <cell r="F1257" t="str">
            <v>Revision Rating</v>
          </cell>
          <cell r="G1257">
            <v>36678</v>
          </cell>
          <cell r="H1257" t="str">
            <v>BBB</v>
          </cell>
          <cell r="I1257" t="str">
            <v>Rating Outlook Stable</v>
          </cell>
        </row>
        <row r="1258">
          <cell r="A1258">
            <v>80091316</v>
          </cell>
          <cell r="B1258" t="str">
            <v>Solectron Corporation</v>
          </cell>
          <cell r="C1258" t="str">
            <v>Corporates</v>
          </cell>
          <cell r="D1258" t="str">
            <v>UNITED STATES</v>
          </cell>
          <cell r="E1258" t="str">
            <v>Y</v>
          </cell>
          <cell r="F1258" t="str">
            <v>Affirmed</v>
          </cell>
          <cell r="G1258">
            <v>38162</v>
          </cell>
          <cell r="H1258" t="str">
            <v>BB-</v>
          </cell>
          <cell r="I1258" t="str">
            <v>Rating Outlook Stable</v>
          </cell>
        </row>
        <row r="1259">
          <cell r="A1259">
            <v>80091318</v>
          </cell>
          <cell r="B1259" t="str">
            <v>Corporacion Interamericana de Bebidas, S.A. de C.V. (Panamco)</v>
          </cell>
          <cell r="C1259" t="str">
            <v>Corporates</v>
          </cell>
          <cell r="D1259" t="str">
            <v>MEXICO</v>
          </cell>
          <cell r="E1259" t="str">
            <v>Y</v>
          </cell>
          <cell r="F1259" t="str">
            <v>Upgrade</v>
          </cell>
          <cell r="G1259">
            <v>37936</v>
          </cell>
          <cell r="H1259" t="str">
            <v>BBB+</v>
          </cell>
          <cell r="I1259" t="str">
            <v>Rating Outlook Stable</v>
          </cell>
        </row>
        <row r="1260">
          <cell r="A1260">
            <v>80091329</v>
          </cell>
          <cell r="B1260" t="str">
            <v>Heilig-Meyers Company</v>
          </cell>
          <cell r="C1260" t="str">
            <v>Corporates</v>
          </cell>
          <cell r="D1260" t="str">
            <v>UNITED STATES</v>
          </cell>
          <cell r="E1260" t="str">
            <v>Y</v>
          </cell>
          <cell r="F1260" t="str">
            <v>Downgrade</v>
          </cell>
          <cell r="G1260">
            <v>36756</v>
          </cell>
          <cell r="H1260" t="str">
            <v>D</v>
          </cell>
          <cell r="I1260" t="str">
            <v>Rating Watch Off</v>
          </cell>
        </row>
        <row r="1261">
          <cell r="A1261">
            <v>80091337</v>
          </cell>
          <cell r="B1261" t="str">
            <v>Markel International Limited</v>
          </cell>
          <cell r="C1261" t="str">
            <v>Financial Institutions</v>
          </cell>
          <cell r="D1261" t="str">
            <v>UNITED KINGDOM</v>
          </cell>
          <cell r="E1261" t="str">
            <v>N</v>
          </cell>
          <cell r="F1261" t="str">
            <v>Withdrawn</v>
          </cell>
          <cell r="G1261">
            <v>37414</v>
          </cell>
          <cell r="H1261" t="str">
            <v>NR</v>
          </cell>
          <cell r="I1261" t="str">
            <v>Rating Outlook Stable</v>
          </cell>
        </row>
        <row r="1262">
          <cell r="A1262">
            <v>80091338</v>
          </cell>
          <cell r="B1262" t="str">
            <v>Rogers Wireless Inc.</v>
          </cell>
          <cell r="C1262" t="str">
            <v>Corporates</v>
          </cell>
          <cell r="D1262" t="str">
            <v>CANADA</v>
          </cell>
          <cell r="E1262" t="str">
            <v>Y</v>
          </cell>
          <cell r="F1262" t="str">
            <v>Rating Watch On</v>
          </cell>
          <cell r="G1262">
            <v>38244</v>
          </cell>
          <cell r="H1262" t="str">
            <v>BBB-</v>
          </cell>
          <cell r="I1262" t="str">
            <v>Rating Watch Negative</v>
          </cell>
        </row>
        <row r="1263">
          <cell r="A1263">
            <v>80091341</v>
          </cell>
          <cell r="B1263" t="str">
            <v>Farmland Industries, Inc.</v>
          </cell>
          <cell r="C1263" t="str">
            <v>Corporates</v>
          </cell>
          <cell r="D1263" t="str">
            <v>UNITED STATES</v>
          </cell>
          <cell r="E1263" t="str">
            <v>N</v>
          </cell>
          <cell r="F1263" t="str">
            <v>Withdrawn</v>
          </cell>
          <cell r="G1263">
            <v>37523</v>
          </cell>
          <cell r="H1263" t="str">
            <v>NR</v>
          </cell>
        </row>
        <row r="1264">
          <cell r="A1264">
            <v>80091342</v>
          </cell>
          <cell r="B1264" t="str">
            <v>Grupo Elektra S.A. de C.V.</v>
          </cell>
          <cell r="C1264" t="str">
            <v>Corporates</v>
          </cell>
          <cell r="D1264" t="str">
            <v>MEXICO</v>
          </cell>
          <cell r="E1264" t="str">
            <v>Y</v>
          </cell>
          <cell r="F1264" t="str">
            <v>Affirmed</v>
          </cell>
          <cell r="G1264">
            <v>37867</v>
          </cell>
          <cell r="H1264" t="str">
            <v>BB-</v>
          </cell>
          <cell r="I1264" t="str">
            <v>Rating Outlook Stable</v>
          </cell>
        </row>
        <row r="1265">
          <cell r="A1265">
            <v>80091343</v>
          </cell>
          <cell r="B1265" t="str">
            <v>Masisa S.A.</v>
          </cell>
          <cell r="C1265" t="str">
            <v>Corporates</v>
          </cell>
          <cell r="D1265" t="str">
            <v>CHILE</v>
          </cell>
          <cell r="E1265" t="str">
            <v>Y</v>
          </cell>
          <cell r="F1265" t="str">
            <v>Downgrade</v>
          </cell>
          <cell r="G1265">
            <v>37784</v>
          </cell>
          <cell r="H1265" t="str">
            <v>BBB-</v>
          </cell>
          <cell r="I1265" t="str">
            <v>Rating Outlook Negative</v>
          </cell>
        </row>
        <row r="1266">
          <cell r="A1266">
            <v>80091344</v>
          </cell>
          <cell r="B1266" t="str">
            <v>Microcell Telecommunications Inc.</v>
          </cell>
          <cell r="C1266" t="str">
            <v>Corporates</v>
          </cell>
          <cell r="D1266" t="str">
            <v>CANADA</v>
          </cell>
          <cell r="E1266" t="str">
            <v>N</v>
          </cell>
          <cell r="F1266" t="str">
            <v>Withdrawn</v>
          </cell>
          <cell r="G1266">
            <v>37179</v>
          </cell>
          <cell r="H1266" t="str">
            <v>NR</v>
          </cell>
        </row>
        <row r="1267">
          <cell r="A1267">
            <v>80091346</v>
          </cell>
          <cell r="B1267" t="str">
            <v>Sadia S.A.</v>
          </cell>
          <cell r="C1267" t="str">
            <v>Corporates</v>
          </cell>
          <cell r="D1267" t="str">
            <v>BRAZIL</v>
          </cell>
          <cell r="E1267" t="str">
            <v>Y</v>
          </cell>
          <cell r="F1267" t="str">
            <v>Upgrade</v>
          </cell>
          <cell r="G1267">
            <v>38258</v>
          </cell>
          <cell r="H1267" t="str">
            <v>BB-</v>
          </cell>
          <cell r="I1267" t="str">
            <v>Rating Outlook Stable</v>
          </cell>
        </row>
        <row r="1268">
          <cell r="A1268">
            <v>80091348</v>
          </cell>
          <cell r="B1268" t="str">
            <v>Boyd Gaming Corporation</v>
          </cell>
          <cell r="C1268" t="str">
            <v>Corporates</v>
          </cell>
          <cell r="D1268" t="str">
            <v>UNITED STATES</v>
          </cell>
          <cell r="E1268" t="str">
            <v>Y</v>
          </cell>
          <cell r="F1268" t="str">
            <v>Downgrade</v>
          </cell>
          <cell r="G1268">
            <v>38026</v>
          </cell>
          <cell r="H1268" t="str">
            <v>B+</v>
          </cell>
          <cell r="I1268" t="str">
            <v>Rating Outlook Stable</v>
          </cell>
        </row>
        <row r="1269">
          <cell r="A1269">
            <v>80091350</v>
          </cell>
          <cell r="B1269" t="str">
            <v>Carnival Corporation</v>
          </cell>
          <cell r="C1269" t="str">
            <v>Corporates</v>
          </cell>
          <cell r="D1269" t="str">
            <v>UNITED STATES</v>
          </cell>
          <cell r="E1269" t="str">
            <v>Y</v>
          </cell>
          <cell r="F1269" t="str">
            <v>Affirmed</v>
          </cell>
          <cell r="G1269">
            <v>38210</v>
          </cell>
          <cell r="H1269" t="str">
            <v>A-</v>
          </cell>
          <cell r="I1269" t="str">
            <v>Rating Outlook Stable</v>
          </cell>
        </row>
        <row r="1270">
          <cell r="A1270">
            <v>80091351</v>
          </cell>
          <cell r="B1270" t="str">
            <v>Devon Energy Corporation</v>
          </cell>
          <cell r="C1270" t="str">
            <v>Corporates</v>
          </cell>
          <cell r="D1270" t="str">
            <v>UNITED STATES</v>
          </cell>
          <cell r="E1270" t="str">
            <v>Y</v>
          </cell>
          <cell r="F1270" t="str">
            <v>Affirmed</v>
          </cell>
          <cell r="G1270">
            <v>37677</v>
          </cell>
          <cell r="H1270" t="str">
            <v>BBB</v>
          </cell>
          <cell r="I1270" t="str">
            <v>Rating Outlook Stable</v>
          </cell>
        </row>
        <row r="1271">
          <cell r="A1271">
            <v>80091353</v>
          </cell>
          <cell r="B1271" t="str">
            <v>Dial Corp.</v>
          </cell>
          <cell r="C1271" t="str">
            <v>Corporates</v>
          </cell>
          <cell r="D1271" t="str">
            <v>UNITED STATES</v>
          </cell>
          <cell r="E1271" t="str">
            <v>Y</v>
          </cell>
          <cell r="F1271" t="str">
            <v>Rating Watch On</v>
          </cell>
          <cell r="G1271">
            <v>37970</v>
          </cell>
          <cell r="H1271" t="str">
            <v>BBB</v>
          </cell>
          <cell r="I1271" t="str">
            <v>Rating Watch Positive</v>
          </cell>
        </row>
        <row r="1272">
          <cell r="A1272">
            <v>80091355</v>
          </cell>
          <cell r="B1272" t="str">
            <v>Hibernia Corporation</v>
          </cell>
          <cell r="C1272" t="str">
            <v>Banks</v>
          </cell>
          <cell r="D1272" t="str">
            <v>UNITED STATES</v>
          </cell>
          <cell r="E1272" t="str">
            <v>Y</v>
          </cell>
          <cell r="F1272" t="str">
            <v>Affirmed</v>
          </cell>
          <cell r="G1272">
            <v>37957</v>
          </cell>
          <cell r="H1272" t="str">
            <v>A-</v>
          </cell>
          <cell r="I1272" t="str">
            <v>Rating Outlook Stable</v>
          </cell>
        </row>
        <row r="1273">
          <cell r="A1273">
            <v>80091359</v>
          </cell>
          <cell r="B1273" t="str">
            <v>Hibernia National Bank</v>
          </cell>
          <cell r="C1273" t="str">
            <v>Financial Institutions</v>
          </cell>
          <cell r="D1273" t="str">
            <v>UNITED STATES</v>
          </cell>
          <cell r="E1273" t="str">
            <v>Y</v>
          </cell>
          <cell r="F1273" t="str">
            <v>Affirmed</v>
          </cell>
          <cell r="G1273">
            <v>37957</v>
          </cell>
          <cell r="H1273" t="str">
            <v>A-</v>
          </cell>
          <cell r="I1273" t="str">
            <v>Rating Outlook Stable</v>
          </cell>
        </row>
        <row r="1274">
          <cell r="A1274">
            <v>80091362</v>
          </cell>
          <cell r="B1274" t="str">
            <v>American Financial Group, Inc.</v>
          </cell>
          <cell r="C1274" t="str">
            <v>Life Insurers</v>
          </cell>
          <cell r="D1274" t="str">
            <v>UNITED STATES</v>
          </cell>
          <cell r="E1274" t="str">
            <v>Y</v>
          </cell>
          <cell r="F1274" t="str">
            <v>Affirmed</v>
          </cell>
          <cell r="G1274">
            <v>38014</v>
          </cell>
          <cell r="H1274" t="str">
            <v>BBB+</v>
          </cell>
          <cell r="I1274" t="str">
            <v>Rating Outlook Negative</v>
          </cell>
        </row>
        <row r="1275">
          <cell r="A1275">
            <v>80091364</v>
          </cell>
          <cell r="B1275" t="str">
            <v>First American Corporation</v>
          </cell>
          <cell r="C1275" t="str">
            <v>Financial Institutions</v>
          </cell>
          <cell r="D1275" t="str">
            <v>UNITED STATES</v>
          </cell>
          <cell r="E1275" t="str">
            <v>Y</v>
          </cell>
          <cell r="F1275" t="str">
            <v>Affirmed</v>
          </cell>
          <cell r="G1275">
            <v>38194</v>
          </cell>
          <cell r="H1275" t="str">
            <v>BBB</v>
          </cell>
          <cell r="I1275" t="str">
            <v>Rating Outlook Stable</v>
          </cell>
        </row>
        <row r="1276">
          <cell r="A1276">
            <v>80091368</v>
          </cell>
          <cell r="B1276" t="str">
            <v>Cendant Corp.</v>
          </cell>
          <cell r="C1276" t="str">
            <v>Corporates</v>
          </cell>
          <cell r="D1276" t="str">
            <v>UNITED STATES</v>
          </cell>
          <cell r="E1276" t="str">
            <v>Y</v>
          </cell>
          <cell r="F1276" t="str">
            <v>Affirmed</v>
          </cell>
          <cell r="G1276">
            <v>38104</v>
          </cell>
          <cell r="H1276" t="str">
            <v>BBB+</v>
          </cell>
          <cell r="I1276" t="str">
            <v>Rating Outlook Stable</v>
          </cell>
        </row>
        <row r="1277">
          <cell r="A1277">
            <v>80091372</v>
          </cell>
          <cell r="B1277" t="str">
            <v>Western Power Distribution LLP</v>
          </cell>
          <cell r="C1277" t="str">
            <v>Global Power</v>
          </cell>
          <cell r="D1277" t="str">
            <v>UNITED KINGDOM</v>
          </cell>
          <cell r="E1277" t="str">
            <v>Y</v>
          </cell>
          <cell r="F1277" t="str">
            <v>Affirmed</v>
          </cell>
          <cell r="G1277">
            <v>37700</v>
          </cell>
          <cell r="H1277" t="str">
            <v>BBB+</v>
          </cell>
          <cell r="I1277" t="str">
            <v>Rating Outlook Stable</v>
          </cell>
        </row>
        <row r="1278">
          <cell r="A1278">
            <v>80091373</v>
          </cell>
          <cell r="B1278" t="str">
            <v>Omnipoint Corp.</v>
          </cell>
          <cell r="C1278" t="str">
            <v>Corporates</v>
          </cell>
          <cell r="D1278" t="str">
            <v>UNITED STATES</v>
          </cell>
          <cell r="E1278" t="str">
            <v>N</v>
          </cell>
          <cell r="F1278" t="str">
            <v>Affirmed</v>
          </cell>
          <cell r="G1278">
            <v>37377</v>
          </cell>
          <cell r="H1278" t="str">
            <v>B-</v>
          </cell>
        </row>
        <row r="1279">
          <cell r="A1279">
            <v>80091382</v>
          </cell>
          <cell r="B1279" t="str">
            <v>Old Republic International Corporation</v>
          </cell>
          <cell r="C1279" t="str">
            <v>Financial Institutions</v>
          </cell>
          <cell r="D1279" t="str">
            <v>UNITED STATES</v>
          </cell>
          <cell r="E1279" t="str">
            <v>Y</v>
          </cell>
          <cell r="F1279" t="str">
            <v>New Rating</v>
          </cell>
          <cell r="G1279">
            <v>37343</v>
          </cell>
          <cell r="H1279" t="str">
            <v>A+</v>
          </cell>
          <cell r="I1279" t="str">
            <v>Rating Outlook Stable</v>
          </cell>
        </row>
        <row r="1280">
          <cell r="A1280">
            <v>80091391</v>
          </cell>
          <cell r="B1280" t="str">
            <v>Jacuzzi Brands, Inc.</v>
          </cell>
          <cell r="C1280" t="str">
            <v>Corporates</v>
          </cell>
          <cell r="D1280" t="str">
            <v>UNITED STATES</v>
          </cell>
          <cell r="E1280" t="str">
            <v>Y</v>
          </cell>
          <cell r="F1280" t="str">
            <v>Affirmed</v>
          </cell>
          <cell r="G1280">
            <v>38203</v>
          </cell>
          <cell r="H1280" t="str">
            <v>B</v>
          </cell>
          <cell r="I1280" t="str">
            <v>Rating Outlook Stable</v>
          </cell>
        </row>
        <row r="1281">
          <cell r="A1281">
            <v>80091392</v>
          </cell>
          <cell r="B1281" t="str">
            <v>Block Financial Corporation</v>
          </cell>
          <cell r="C1281" t="str">
            <v>Diversified Finance Companies</v>
          </cell>
          <cell r="D1281" t="str">
            <v>UNITED STATES</v>
          </cell>
          <cell r="E1281" t="str">
            <v>Y</v>
          </cell>
          <cell r="F1281" t="str">
            <v>Affirmed</v>
          </cell>
          <cell r="G1281">
            <v>37908</v>
          </cell>
          <cell r="H1281" t="str">
            <v>A</v>
          </cell>
          <cell r="I1281" t="str">
            <v>Rating Outlook Stable</v>
          </cell>
        </row>
        <row r="1282">
          <cell r="A1282">
            <v>80091393</v>
          </cell>
          <cell r="B1282" t="str">
            <v>AEGON USA, Inc.</v>
          </cell>
          <cell r="C1282" t="str">
            <v>Financial Institutions</v>
          </cell>
          <cell r="D1282" t="str">
            <v>UNITED STATES</v>
          </cell>
          <cell r="E1282" t="str">
            <v>Y</v>
          </cell>
          <cell r="F1282" t="str">
            <v>Affirmed</v>
          </cell>
          <cell r="G1282">
            <v>37965</v>
          </cell>
          <cell r="H1282" t="str">
            <v>AA-</v>
          </cell>
          <cell r="I1282" t="str">
            <v>Rating Outlook Negative</v>
          </cell>
        </row>
        <row r="1283">
          <cell r="A1283">
            <v>80091395</v>
          </cell>
          <cell r="B1283" t="str">
            <v>Waste Management, Inc.</v>
          </cell>
          <cell r="C1283" t="str">
            <v>Pollution Control</v>
          </cell>
          <cell r="D1283" t="str">
            <v>UNITED STATES</v>
          </cell>
          <cell r="E1283" t="str">
            <v>Y</v>
          </cell>
          <cell r="F1283" t="str">
            <v>Affirmed</v>
          </cell>
          <cell r="G1283">
            <v>38125</v>
          </cell>
          <cell r="H1283" t="str">
            <v>BBB</v>
          </cell>
          <cell r="I1283" t="str">
            <v>Rating Outlook Stable</v>
          </cell>
        </row>
        <row r="1284">
          <cell r="A1284">
            <v>80091398</v>
          </cell>
          <cell r="B1284" t="str">
            <v>Compania Cervecerias Unidas S.A. (CCU)</v>
          </cell>
          <cell r="C1284" t="str">
            <v>Corporates</v>
          </cell>
          <cell r="D1284" t="str">
            <v>CHILE</v>
          </cell>
          <cell r="E1284" t="str">
            <v>Y</v>
          </cell>
          <cell r="F1284" t="str">
            <v>Affirmed</v>
          </cell>
          <cell r="G1284">
            <v>38096</v>
          </cell>
          <cell r="H1284" t="str">
            <v>A-</v>
          </cell>
          <cell r="I1284" t="str">
            <v>Rating Outlook Stable</v>
          </cell>
        </row>
        <row r="1285">
          <cell r="A1285">
            <v>80091404</v>
          </cell>
          <cell r="B1285" t="str">
            <v>Southdown, Inc.</v>
          </cell>
          <cell r="C1285" t="str">
            <v>Corporates</v>
          </cell>
          <cell r="D1285" t="str">
            <v>UNITED STATES</v>
          </cell>
          <cell r="E1285" t="str">
            <v>Y</v>
          </cell>
          <cell r="F1285" t="str">
            <v>Downgrade</v>
          </cell>
          <cell r="G1285">
            <v>36868</v>
          </cell>
          <cell r="H1285" t="str">
            <v>BBB-</v>
          </cell>
          <cell r="I1285" t="str">
            <v>Rating Watch Off</v>
          </cell>
        </row>
        <row r="1286">
          <cell r="A1286">
            <v>80091409</v>
          </cell>
          <cell r="B1286" t="str">
            <v>USI American Holdings, Inc.</v>
          </cell>
          <cell r="C1286" t="str">
            <v>Corporates</v>
          </cell>
          <cell r="D1286" t="str">
            <v>UNITED STATES</v>
          </cell>
          <cell r="E1286" t="str">
            <v>Y</v>
          </cell>
          <cell r="F1286" t="str">
            <v>Upgrade</v>
          </cell>
          <cell r="G1286">
            <v>37666</v>
          </cell>
          <cell r="H1286" t="str">
            <v>B</v>
          </cell>
          <cell r="I1286" t="str">
            <v>Rating Outlook Stable</v>
          </cell>
        </row>
        <row r="1287">
          <cell r="A1287">
            <v>80091413</v>
          </cell>
          <cell r="B1287" t="str">
            <v>Petroleum Geo-Services ASA</v>
          </cell>
          <cell r="C1287" t="str">
            <v>Corporates</v>
          </cell>
          <cell r="D1287" t="str">
            <v>NORWAY</v>
          </cell>
          <cell r="E1287" t="str">
            <v>N</v>
          </cell>
          <cell r="F1287" t="str">
            <v>Withdrawn</v>
          </cell>
          <cell r="G1287">
            <v>37868</v>
          </cell>
          <cell r="H1287" t="str">
            <v>NR</v>
          </cell>
        </row>
        <row r="1288">
          <cell r="A1288">
            <v>80091415</v>
          </cell>
          <cell r="B1288" t="str">
            <v>Lennar Corporation</v>
          </cell>
          <cell r="C1288" t="str">
            <v>Bank Loans</v>
          </cell>
          <cell r="D1288" t="str">
            <v>UNITED STATES</v>
          </cell>
          <cell r="E1288" t="str">
            <v>Y</v>
          </cell>
          <cell r="F1288" t="str">
            <v>Affirmed</v>
          </cell>
          <cell r="G1288">
            <v>38126</v>
          </cell>
          <cell r="H1288" t="str">
            <v>BBB</v>
          </cell>
          <cell r="I1288" t="str">
            <v>Rating Outlook Positive</v>
          </cell>
        </row>
        <row r="1289">
          <cell r="A1289">
            <v>80091417</v>
          </cell>
          <cell r="B1289" t="str">
            <v>Copamex, S.A. de C.V.</v>
          </cell>
          <cell r="C1289" t="str">
            <v>Corporates</v>
          </cell>
          <cell r="D1289" t="str">
            <v>MEXICO</v>
          </cell>
          <cell r="E1289" t="str">
            <v>Y</v>
          </cell>
          <cell r="F1289" t="str">
            <v>Affirmed</v>
          </cell>
          <cell r="G1289">
            <v>38106</v>
          </cell>
          <cell r="H1289" t="str">
            <v>BB-</v>
          </cell>
          <cell r="I1289" t="str">
            <v>Rating Outlook Stable</v>
          </cell>
        </row>
        <row r="1290">
          <cell r="A1290">
            <v>80091426</v>
          </cell>
          <cell r="B1290" t="str">
            <v>Nextel Communications, Inc.</v>
          </cell>
          <cell r="C1290" t="str">
            <v>Corporates</v>
          </cell>
          <cell r="D1290" t="str">
            <v>UNITED STATES</v>
          </cell>
          <cell r="E1290" t="str">
            <v>Y</v>
          </cell>
          <cell r="F1290" t="str">
            <v>Upgrade</v>
          </cell>
          <cell r="G1290">
            <v>38162</v>
          </cell>
          <cell r="H1290" t="str">
            <v>BB+</v>
          </cell>
          <cell r="I1290" t="str">
            <v>Rating Outlook Positive</v>
          </cell>
        </row>
        <row r="1291">
          <cell r="A1291">
            <v>80091430</v>
          </cell>
          <cell r="B1291" t="str">
            <v>Viad Corp.</v>
          </cell>
          <cell r="C1291" t="str">
            <v>Diversified Services</v>
          </cell>
          <cell r="D1291" t="str">
            <v>UNITED STATES</v>
          </cell>
          <cell r="E1291" t="str">
            <v>Y</v>
          </cell>
          <cell r="F1291" t="str">
            <v>Withdrawn</v>
          </cell>
          <cell r="G1291">
            <v>38169</v>
          </cell>
          <cell r="H1291" t="str">
            <v>NR</v>
          </cell>
        </row>
        <row r="1292">
          <cell r="A1292">
            <v>80091435</v>
          </cell>
          <cell r="B1292" t="str">
            <v>Altiva Financial Corp</v>
          </cell>
          <cell r="C1292" t="str">
            <v>Financial Institutions</v>
          </cell>
          <cell r="D1292" t="str">
            <v>UNITED STATES</v>
          </cell>
          <cell r="E1292" t="str">
            <v>N</v>
          </cell>
          <cell r="F1292" t="str">
            <v>Withdrawn</v>
          </cell>
          <cell r="G1292">
            <v>36847</v>
          </cell>
          <cell r="H1292" t="str">
            <v>NR</v>
          </cell>
          <cell r="I1292" t="str">
            <v>Rating Outlook Negative</v>
          </cell>
        </row>
        <row r="1293">
          <cell r="A1293">
            <v>80091436</v>
          </cell>
          <cell r="B1293" t="str">
            <v>Vesta Insurance Group, Inc.</v>
          </cell>
          <cell r="C1293" t="str">
            <v>Financial Institutions</v>
          </cell>
          <cell r="D1293" t="str">
            <v>UNITED STATES</v>
          </cell>
          <cell r="E1293" t="str">
            <v>Y</v>
          </cell>
          <cell r="F1293" t="str">
            <v>Affirmed</v>
          </cell>
          <cell r="G1293">
            <v>38180</v>
          </cell>
          <cell r="H1293" t="str">
            <v>B-</v>
          </cell>
          <cell r="I1293" t="str">
            <v>Rating Outlook Stable</v>
          </cell>
        </row>
        <row r="1294">
          <cell r="A1294">
            <v>80091440</v>
          </cell>
          <cell r="B1294" t="str">
            <v>GenAmerica Capital I</v>
          </cell>
          <cell r="C1294" t="str">
            <v>Financial Institutions</v>
          </cell>
          <cell r="D1294" t="str">
            <v>UNITED STATES</v>
          </cell>
          <cell r="E1294" t="str">
            <v>Y</v>
          </cell>
          <cell r="F1294" t="str">
            <v>Affirmed</v>
          </cell>
          <cell r="G1294">
            <v>38099</v>
          </cell>
          <cell r="H1294" t="str">
            <v>A-</v>
          </cell>
          <cell r="I1294" t="str">
            <v>Rating Outlook Stable</v>
          </cell>
        </row>
        <row r="1295">
          <cell r="A1295">
            <v>80091441</v>
          </cell>
          <cell r="B1295" t="str">
            <v>Darden Restaurants, Inc.</v>
          </cell>
          <cell r="C1295" t="str">
            <v>Corporates</v>
          </cell>
          <cell r="D1295" t="str">
            <v>UNITED STATES</v>
          </cell>
          <cell r="E1295" t="str">
            <v>Y</v>
          </cell>
          <cell r="F1295" t="str">
            <v>Affirmed</v>
          </cell>
          <cell r="G1295">
            <v>37936</v>
          </cell>
          <cell r="H1295" t="str">
            <v>BBB+</v>
          </cell>
          <cell r="I1295" t="str">
            <v>Rating Outlook Stable</v>
          </cell>
        </row>
        <row r="1296">
          <cell r="A1296">
            <v>80091443</v>
          </cell>
          <cell r="B1296" t="str">
            <v>Comcast Cable Communications, Inc.</v>
          </cell>
          <cell r="C1296" t="str">
            <v>Corporates</v>
          </cell>
          <cell r="D1296" t="str">
            <v>UNITED STATES</v>
          </cell>
          <cell r="E1296" t="str">
            <v>Y</v>
          </cell>
          <cell r="F1296" t="str">
            <v>Affirmed</v>
          </cell>
          <cell r="G1296">
            <v>38125</v>
          </cell>
          <cell r="H1296" t="str">
            <v>BBB</v>
          </cell>
          <cell r="I1296" t="str">
            <v>Rating Outlook Positive</v>
          </cell>
        </row>
        <row r="1297">
          <cell r="A1297">
            <v>80091445</v>
          </cell>
          <cell r="B1297" t="str">
            <v>American Premier Underwriters, Inc.</v>
          </cell>
          <cell r="C1297" t="str">
            <v>Property/Casualty Insurers</v>
          </cell>
          <cell r="D1297" t="str">
            <v>UNITED STATES</v>
          </cell>
          <cell r="E1297" t="str">
            <v>Y</v>
          </cell>
          <cell r="F1297" t="str">
            <v>Affirmed</v>
          </cell>
          <cell r="G1297">
            <v>38014</v>
          </cell>
          <cell r="H1297" t="str">
            <v>BBB+</v>
          </cell>
          <cell r="I1297" t="str">
            <v>Rating Outlook Negative</v>
          </cell>
        </row>
        <row r="1298">
          <cell r="A1298">
            <v>80091447</v>
          </cell>
          <cell r="B1298" t="str">
            <v>TGN IFC B Loan Certificates (1997)</v>
          </cell>
          <cell r="C1298" t="str">
            <v>Corporates</v>
          </cell>
          <cell r="D1298" t="str">
            <v>ARGENTINA</v>
          </cell>
          <cell r="E1298" t="str">
            <v>N</v>
          </cell>
          <cell r="F1298" t="str">
            <v>Downgrade</v>
          </cell>
          <cell r="G1298">
            <v>36976</v>
          </cell>
          <cell r="H1298" t="str">
            <v>BBB-</v>
          </cell>
          <cell r="I1298" t="str">
            <v>Rating Outlook Negative</v>
          </cell>
        </row>
        <row r="1299">
          <cell r="A1299">
            <v>80091459</v>
          </cell>
          <cell r="B1299" t="str">
            <v>Staples, Inc.</v>
          </cell>
          <cell r="C1299" t="str">
            <v>Corporates</v>
          </cell>
          <cell r="D1299" t="str">
            <v>UNITED STATES</v>
          </cell>
          <cell r="E1299" t="str">
            <v>Y</v>
          </cell>
          <cell r="F1299" t="str">
            <v>Affirmed</v>
          </cell>
          <cell r="G1299">
            <v>37971</v>
          </cell>
          <cell r="H1299" t="str">
            <v>BBB</v>
          </cell>
          <cell r="I1299" t="str">
            <v>Rating Outlook Positive</v>
          </cell>
        </row>
        <row r="1300">
          <cell r="A1300">
            <v>80091463</v>
          </cell>
          <cell r="B1300" t="str">
            <v>Solutia Inc.</v>
          </cell>
          <cell r="C1300" t="str">
            <v>Corporates</v>
          </cell>
          <cell r="D1300" t="str">
            <v>UNITED STATES</v>
          </cell>
          <cell r="E1300" t="str">
            <v>N</v>
          </cell>
          <cell r="F1300" t="str">
            <v>Withdrawn</v>
          </cell>
          <cell r="G1300">
            <v>38006</v>
          </cell>
          <cell r="H1300" t="str">
            <v>NR</v>
          </cell>
        </row>
        <row r="1301">
          <cell r="A1301">
            <v>80091464</v>
          </cell>
          <cell r="B1301" t="str">
            <v>MRS Logistica S.A. (MRS)</v>
          </cell>
          <cell r="C1301" t="str">
            <v>Corporates</v>
          </cell>
          <cell r="D1301" t="str">
            <v>BRAZIL</v>
          </cell>
          <cell r="E1301" t="str">
            <v>Y</v>
          </cell>
          <cell r="F1301" t="str">
            <v>Upgrade</v>
          </cell>
          <cell r="G1301">
            <v>38258</v>
          </cell>
          <cell r="H1301" t="str">
            <v>BB-</v>
          </cell>
          <cell r="I1301" t="str">
            <v>Rating Outlook Stable</v>
          </cell>
        </row>
        <row r="1302">
          <cell r="A1302">
            <v>80091465</v>
          </cell>
          <cell r="B1302" t="str">
            <v>Pioneer Natural Resources USA, Inc.</v>
          </cell>
          <cell r="C1302" t="str">
            <v>Corporates</v>
          </cell>
          <cell r="D1302" t="str">
            <v>UNITED STATES</v>
          </cell>
          <cell r="E1302" t="str">
            <v>Y</v>
          </cell>
          <cell r="F1302" t="str">
            <v>Affirmed</v>
          </cell>
          <cell r="G1302">
            <v>38111</v>
          </cell>
          <cell r="H1302" t="str">
            <v>BBB-</v>
          </cell>
          <cell r="I1302" t="str">
            <v>Rating Outlook Negative</v>
          </cell>
        </row>
        <row r="1303">
          <cell r="A1303">
            <v>80091467</v>
          </cell>
          <cell r="B1303" t="str">
            <v>Linea Aerea Nacional Chile S.A. (LanChile) PUBLISH NO</v>
          </cell>
          <cell r="C1303" t="str">
            <v>Corporates</v>
          </cell>
          <cell r="D1303" t="str">
            <v>CHILE</v>
          </cell>
          <cell r="E1303" t="str">
            <v>N</v>
          </cell>
          <cell r="F1303" t="str">
            <v>Downgrade</v>
          </cell>
          <cell r="G1303">
            <v>36103</v>
          </cell>
          <cell r="H1303" t="str">
            <v>BBB</v>
          </cell>
          <cell r="I1303" t="str">
            <v>Rating Outlook Stable</v>
          </cell>
        </row>
        <row r="1304">
          <cell r="A1304">
            <v>80091468</v>
          </cell>
          <cell r="B1304" t="str">
            <v>Trikem S.A.</v>
          </cell>
          <cell r="C1304" t="str">
            <v>Corporates</v>
          </cell>
          <cell r="D1304" t="str">
            <v>BRAZIL</v>
          </cell>
          <cell r="E1304" t="str">
            <v>N</v>
          </cell>
          <cell r="F1304" t="str">
            <v>Withdrawn</v>
          </cell>
          <cell r="G1304">
            <v>38212</v>
          </cell>
          <cell r="H1304" t="str">
            <v>NR</v>
          </cell>
        </row>
        <row r="1305">
          <cell r="A1305">
            <v>80091473</v>
          </cell>
          <cell r="B1305" t="str">
            <v>Costco Wholesale Corporation</v>
          </cell>
          <cell r="C1305" t="str">
            <v>Corporates</v>
          </cell>
          <cell r="D1305" t="str">
            <v>UNITED STATES</v>
          </cell>
          <cell r="E1305" t="str">
            <v>Y</v>
          </cell>
          <cell r="F1305" t="str">
            <v>Affirmed</v>
          </cell>
          <cell r="G1305">
            <v>37861</v>
          </cell>
          <cell r="H1305" t="str">
            <v>A+</v>
          </cell>
          <cell r="I1305" t="str">
            <v>Rating Outlook Stable</v>
          </cell>
        </row>
        <row r="1306">
          <cell r="A1306">
            <v>80091475</v>
          </cell>
          <cell r="B1306" t="str">
            <v>XO Communications, Inc. (formerly NEXTLINK Communications, Inc.)</v>
          </cell>
          <cell r="C1306" t="str">
            <v>Corporates</v>
          </cell>
          <cell r="D1306" t="str">
            <v>UNITED STATES</v>
          </cell>
          <cell r="E1306" t="str">
            <v>N</v>
          </cell>
          <cell r="F1306" t="str">
            <v>Withdrawn</v>
          </cell>
          <cell r="G1306">
            <v>37711</v>
          </cell>
          <cell r="H1306" t="str">
            <v>NR</v>
          </cell>
        </row>
        <row r="1307">
          <cell r="A1307">
            <v>80091476</v>
          </cell>
          <cell r="B1307" t="str">
            <v>D&amp;N Bank</v>
          </cell>
          <cell r="C1307" t="str">
            <v>Banks</v>
          </cell>
          <cell r="D1307" t="str">
            <v>UNITED STATES</v>
          </cell>
          <cell r="E1307" t="str">
            <v>N</v>
          </cell>
          <cell r="F1307" t="str">
            <v>Withdrawn</v>
          </cell>
          <cell r="G1307">
            <v>36861</v>
          </cell>
          <cell r="H1307" t="str">
            <v>NR</v>
          </cell>
        </row>
        <row r="1308">
          <cell r="A1308">
            <v>80091479</v>
          </cell>
          <cell r="B1308" t="str">
            <v>Allied Waste North America</v>
          </cell>
          <cell r="C1308" t="str">
            <v>Bank Loans</v>
          </cell>
          <cell r="D1308" t="str">
            <v>UNITED STATES</v>
          </cell>
          <cell r="E1308" t="str">
            <v>Y</v>
          </cell>
          <cell r="F1308" t="str">
            <v>Revision Outlook</v>
          </cell>
          <cell r="G1308">
            <v>38244</v>
          </cell>
          <cell r="H1308" t="str">
            <v>BB-</v>
          </cell>
          <cell r="I1308" t="str">
            <v>Rating Outlook Negative</v>
          </cell>
        </row>
        <row r="1309">
          <cell r="A1309">
            <v>80091480</v>
          </cell>
          <cell r="B1309" t="str">
            <v>Bepensa, S.A. de C.V.</v>
          </cell>
          <cell r="C1309" t="str">
            <v>Corporates</v>
          </cell>
          <cell r="D1309" t="str">
            <v>MEXICO</v>
          </cell>
          <cell r="E1309" t="str">
            <v>Y</v>
          </cell>
          <cell r="F1309" t="str">
            <v>Affirmed</v>
          </cell>
          <cell r="G1309">
            <v>38014</v>
          </cell>
          <cell r="H1309" t="str">
            <v>BBB-</v>
          </cell>
          <cell r="I1309" t="str">
            <v>Rating Outlook Positive</v>
          </cell>
        </row>
        <row r="1310">
          <cell r="A1310">
            <v>80091481</v>
          </cell>
          <cell r="B1310" t="str">
            <v>Alcoa Aluminio S.A.</v>
          </cell>
          <cell r="C1310" t="str">
            <v>Corporates</v>
          </cell>
          <cell r="D1310" t="str">
            <v>BRAZIL</v>
          </cell>
          <cell r="E1310" t="str">
            <v>Y</v>
          </cell>
          <cell r="F1310" t="str">
            <v>Upgrade</v>
          </cell>
          <cell r="G1310">
            <v>38258</v>
          </cell>
          <cell r="H1310" t="str">
            <v>BB-</v>
          </cell>
          <cell r="I1310" t="str">
            <v>Rating Outlook Stable</v>
          </cell>
        </row>
        <row r="1311">
          <cell r="A1311">
            <v>80091483</v>
          </cell>
          <cell r="B1311" t="str">
            <v>American Financial Corporation</v>
          </cell>
          <cell r="C1311" t="str">
            <v>Financial Institutions</v>
          </cell>
          <cell r="D1311" t="str">
            <v>UNITED STATES</v>
          </cell>
          <cell r="E1311" t="str">
            <v>N</v>
          </cell>
          <cell r="F1311" t="str">
            <v>Withdrawn</v>
          </cell>
          <cell r="G1311">
            <v>37992</v>
          </cell>
          <cell r="H1311" t="str">
            <v>NR</v>
          </cell>
        </row>
        <row r="1312">
          <cell r="A1312">
            <v>80091485</v>
          </cell>
          <cell r="B1312" t="str">
            <v>American Express Centurion Bank</v>
          </cell>
          <cell r="C1312" t="str">
            <v>Banks</v>
          </cell>
          <cell r="D1312" t="str">
            <v>UNITED STATES</v>
          </cell>
          <cell r="E1312" t="str">
            <v>Y</v>
          </cell>
          <cell r="F1312" t="str">
            <v>Affirmed</v>
          </cell>
          <cell r="G1312">
            <v>38034</v>
          </cell>
          <cell r="H1312" t="str">
            <v>A+</v>
          </cell>
          <cell r="I1312" t="str">
            <v>Rating Outlook Stable</v>
          </cell>
        </row>
        <row r="1313">
          <cell r="A1313">
            <v>80091486</v>
          </cell>
          <cell r="B1313" t="str">
            <v>California Commerce Bank</v>
          </cell>
          <cell r="C1313" t="str">
            <v>Financial Institutions</v>
          </cell>
          <cell r="D1313" t="str">
            <v>UNITED STATES</v>
          </cell>
          <cell r="E1313" t="str">
            <v>Y</v>
          </cell>
          <cell r="F1313" t="str">
            <v>Affirmed</v>
          </cell>
          <cell r="G1313">
            <v>37817</v>
          </cell>
          <cell r="H1313" t="str">
            <v>AA+</v>
          </cell>
          <cell r="I1313" t="str">
            <v>Rating Outlook Stable</v>
          </cell>
        </row>
        <row r="1314">
          <cell r="A1314">
            <v>80091487</v>
          </cell>
          <cell r="B1314" t="str">
            <v>Distribucion y Servicio D&amp;S S.A. (D&amp;S)</v>
          </cell>
          <cell r="C1314" t="str">
            <v>Corporates</v>
          </cell>
          <cell r="D1314" t="str">
            <v>CHILE</v>
          </cell>
          <cell r="E1314" t="str">
            <v>Y</v>
          </cell>
          <cell r="F1314" t="str">
            <v>Affirmed</v>
          </cell>
          <cell r="G1314">
            <v>38121</v>
          </cell>
          <cell r="H1314" t="str">
            <v>BBB+</v>
          </cell>
          <cell r="I1314" t="str">
            <v>Rating Outlook Stable</v>
          </cell>
        </row>
        <row r="1315">
          <cell r="A1315">
            <v>80091488</v>
          </cell>
          <cell r="B1315" t="str">
            <v>YUM! Brands, Inc.</v>
          </cell>
          <cell r="C1315" t="str">
            <v>Corporates</v>
          </cell>
          <cell r="D1315" t="str">
            <v>UNITED STATES</v>
          </cell>
          <cell r="E1315" t="str">
            <v>Y</v>
          </cell>
          <cell r="F1315" t="str">
            <v>Upgrade</v>
          </cell>
          <cell r="G1315">
            <v>38057</v>
          </cell>
          <cell r="H1315" t="str">
            <v>BBB-</v>
          </cell>
          <cell r="I1315" t="str">
            <v>Rating Outlook Stable</v>
          </cell>
        </row>
        <row r="1316">
          <cell r="A1316">
            <v>80091490</v>
          </cell>
          <cell r="B1316" t="str">
            <v>Lucent Technologies Inc.</v>
          </cell>
          <cell r="C1316" t="str">
            <v>Bank Loans</v>
          </cell>
          <cell r="D1316" t="str">
            <v>UNITED STATES</v>
          </cell>
          <cell r="E1316" t="str">
            <v>Y</v>
          </cell>
          <cell r="F1316" t="str">
            <v>Upgrade</v>
          </cell>
          <cell r="G1316">
            <v>38189</v>
          </cell>
          <cell r="H1316" t="str">
            <v>B</v>
          </cell>
          <cell r="I1316" t="str">
            <v>Rating Outlook Positive</v>
          </cell>
        </row>
        <row r="1317">
          <cell r="A1317">
            <v>80091497</v>
          </cell>
          <cell r="B1317" t="str">
            <v>Avon Energy Partners</v>
          </cell>
          <cell r="C1317" t="str">
            <v>Global Power</v>
          </cell>
          <cell r="D1317" t="str">
            <v>UNITED KINGDOM</v>
          </cell>
          <cell r="E1317" t="str">
            <v>N</v>
          </cell>
          <cell r="F1317" t="str">
            <v>Withdrawn</v>
          </cell>
          <cell r="G1317">
            <v>38015</v>
          </cell>
          <cell r="H1317" t="str">
            <v>NR</v>
          </cell>
        </row>
        <row r="1318">
          <cell r="A1318">
            <v>80091499</v>
          </cell>
          <cell r="B1318" t="str">
            <v>Kennametal Inc.</v>
          </cell>
          <cell r="C1318" t="str">
            <v>Corporates</v>
          </cell>
          <cell r="D1318" t="str">
            <v>UNITED STATES</v>
          </cell>
          <cell r="E1318" t="str">
            <v>Y</v>
          </cell>
          <cell r="F1318" t="str">
            <v>Affirmed</v>
          </cell>
          <cell r="G1318">
            <v>38112</v>
          </cell>
          <cell r="H1318" t="str">
            <v>BBB-</v>
          </cell>
          <cell r="I1318" t="str">
            <v>Rating Outlook Positive</v>
          </cell>
        </row>
        <row r="1319">
          <cell r="A1319">
            <v>80091500</v>
          </cell>
          <cell r="B1319" t="str">
            <v>AFLAC, Inc.</v>
          </cell>
          <cell r="C1319" t="str">
            <v>Life Insurers</v>
          </cell>
          <cell r="D1319" t="str">
            <v>UNITED STATES</v>
          </cell>
          <cell r="E1319" t="str">
            <v>Y</v>
          </cell>
          <cell r="F1319" t="str">
            <v>Affirmed</v>
          </cell>
          <cell r="G1319">
            <v>37965</v>
          </cell>
          <cell r="H1319" t="str">
            <v>A+</v>
          </cell>
          <cell r="I1319" t="str">
            <v>Rating Outlook Stable</v>
          </cell>
        </row>
        <row r="1320">
          <cell r="A1320">
            <v>80091503</v>
          </cell>
          <cell r="B1320" t="str">
            <v>MONY Group Inc.</v>
          </cell>
          <cell r="C1320" t="str">
            <v>Life Insurers</v>
          </cell>
          <cell r="D1320" t="str">
            <v>UNITED STATES</v>
          </cell>
          <cell r="E1320" t="str">
            <v>Y</v>
          </cell>
          <cell r="F1320" t="str">
            <v>Upgrade</v>
          </cell>
          <cell r="G1320">
            <v>38176</v>
          </cell>
          <cell r="H1320" t="str">
            <v>A+</v>
          </cell>
          <cell r="I1320" t="str">
            <v>Rating Outlook Stable</v>
          </cell>
        </row>
        <row r="1321">
          <cell r="A1321">
            <v>80091504</v>
          </cell>
          <cell r="B1321" t="str">
            <v>Saks Incorporated</v>
          </cell>
          <cell r="C1321" t="str">
            <v>General Retailing</v>
          </cell>
          <cell r="D1321" t="str">
            <v>UNITED STATES</v>
          </cell>
          <cell r="E1321" t="str">
            <v>Y</v>
          </cell>
          <cell r="F1321" t="str">
            <v>Affirmed</v>
          </cell>
          <cell r="G1321">
            <v>38061</v>
          </cell>
          <cell r="H1321" t="str">
            <v>BB-</v>
          </cell>
          <cell r="I1321" t="str">
            <v>Rating Outlook Negative</v>
          </cell>
        </row>
        <row r="1322">
          <cell r="A1322">
            <v>80091511</v>
          </cell>
          <cell r="B1322" t="str">
            <v>Bufete Industrial, S.A.</v>
          </cell>
          <cell r="C1322" t="str">
            <v>Corporates</v>
          </cell>
          <cell r="D1322" t="str">
            <v>MEXICO</v>
          </cell>
          <cell r="E1322" t="str">
            <v>N</v>
          </cell>
          <cell r="F1322" t="str">
            <v>Withdrawn</v>
          </cell>
          <cell r="G1322">
            <v>36923</v>
          </cell>
          <cell r="H1322" t="str">
            <v>NR</v>
          </cell>
        </row>
        <row r="1323">
          <cell r="A1323">
            <v>80091513</v>
          </cell>
          <cell r="B1323" t="str">
            <v>BankAtlantic</v>
          </cell>
          <cell r="C1323" t="str">
            <v>Banks</v>
          </cell>
          <cell r="D1323" t="str">
            <v>UNITED STATES</v>
          </cell>
          <cell r="E1323" t="str">
            <v>Y</v>
          </cell>
          <cell r="F1323" t="str">
            <v>Affirmed</v>
          </cell>
          <cell r="G1323">
            <v>38201</v>
          </cell>
          <cell r="H1323" t="str">
            <v>BB+</v>
          </cell>
          <cell r="I1323" t="str">
            <v>Rating Outlook Stable</v>
          </cell>
        </row>
        <row r="1324">
          <cell r="A1324">
            <v>80091514</v>
          </cell>
          <cell r="B1324" t="str">
            <v>Pacific Life Funding, LLC</v>
          </cell>
          <cell r="C1324" t="str">
            <v>Life Insurers</v>
          </cell>
          <cell r="D1324" t="str">
            <v>CAYMAN ISLANDS</v>
          </cell>
          <cell r="E1324" t="str">
            <v>Y</v>
          </cell>
          <cell r="F1324" t="str">
            <v>Affirmed</v>
          </cell>
          <cell r="G1324">
            <v>38209</v>
          </cell>
          <cell r="H1324" t="str">
            <v>AA+</v>
          </cell>
          <cell r="I1324" t="str">
            <v>Rating Watch Negative</v>
          </cell>
        </row>
        <row r="1325">
          <cell r="A1325">
            <v>80091517</v>
          </cell>
          <cell r="B1325" t="str">
            <v>Empresas CMPC S.A.</v>
          </cell>
          <cell r="C1325" t="str">
            <v>Corporates</v>
          </cell>
          <cell r="D1325" t="str">
            <v>CHILE</v>
          </cell>
          <cell r="E1325" t="str">
            <v>Y</v>
          </cell>
          <cell r="F1325" t="str">
            <v>Affirmed</v>
          </cell>
          <cell r="G1325">
            <v>38113</v>
          </cell>
          <cell r="H1325" t="str">
            <v>A-</v>
          </cell>
          <cell r="I1325" t="str">
            <v>Rating Outlook Stable</v>
          </cell>
        </row>
        <row r="1326">
          <cell r="A1326">
            <v>80091518</v>
          </cell>
          <cell r="B1326" t="str">
            <v>Cemex International Capital LLC</v>
          </cell>
          <cell r="C1326" t="str">
            <v>Corporates</v>
          </cell>
          <cell r="D1326" t="str">
            <v>MEXICO</v>
          </cell>
          <cell r="E1326" t="str">
            <v>Y</v>
          </cell>
          <cell r="F1326" t="str">
            <v>Affirmed</v>
          </cell>
          <cell r="G1326">
            <v>36802</v>
          </cell>
          <cell r="H1326" t="str">
            <v>BBB-</v>
          </cell>
          <cell r="I1326" t="str">
            <v>Rating Outlook Stable</v>
          </cell>
        </row>
        <row r="1327">
          <cell r="A1327">
            <v>80091519</v>
          </cell>
          <cell r="B1327" t="str">
            <v>Howard Bank, NA</v>
          </cell>
          <cell r="C1327" t="str">
            <v>Banks</v>
          </cell>
          <cell r="D1327" t="str">
            <v>UNITED STATES</v>
          </cell>
          <cell r="E1327" t="str">
            <v>N</v>
          </cell>
          <cell r="F1327" t="str">
            <v>Affirmed</v>
          </cell>
          <cell r="G1327">
            <v>37061</v>
          </cell>
          <cell r="H1327" t="str">
            <v>A-</v>
          </cell>
          <cell r="I1327" t="str">
            <v>Rating Outlook Stable</v>
          </cell>
        </row>
        <row r="1328">
          <cell r="A1328">
            <v>80091520</v>
          </cell>
          <cell r="B1328" t="str">
            <v>Sovereign Bank</v>
          </cell>
          <cell r="C1328" t="str">
            <v>Financial Institutions</v>
          </cell>
          <cell r="D1328" t="str">
            <v>UNITED STATES</v>
          </cell>
          <cell r="E1328" t="str">
            <v>Y</v>
          </cell>
          <cell r="F1328" t="str">
            <v>Affirmed</v>
          </cell>
          <cell r="G1328">
            <v>38055</v>
          </cell>
          <cell r="H1328" t="str">
            <v>BBB</v>
          </cell>
          <cell r="I1328" t="str">
            <v>Rating Outlook Stable</v>
          </cell>
        </row>
        <row r="1329">
          <cell r="A1329">
            <v>80091523</v>
          </cell>
          <cell r="B1329" t="str">
            <v>Intermedia Communications Inc.</v>
          </cell>
          <cell r="C1329" t="str">
            <v>Telecommunications</v>
          </cell>
          <cell r="D1329" t="str">
            <v>UNITED STATES</v>
          </cell>
          <cell r="E1329" t="str">
            <v>N</v>
          </cell>
          <cell r="F1329" t="str">
            <v>Withdrawn</v>
          </cell>
          <cell r="G1329">
            <v>38113</v>
          </cell>
          <cell r="H1329" t="str">
            <v>NR</v>
          </cell>
        </row>
        <row r="1330">
          <cell r="A1330">
            <v>80091524</v>
          </cell>
          <cell r="B1330" t="str">
            <v>Corus Bankshares, Inc.</v>
          </cell>
          <cell r="C1330" t="str">
            <v>Banks</v>
          </cell>
          <cell r="D1330" t="str">
            <v>UNITED STATES</v>
          </cell>
          <cell r="E1330" t="str">
            <v>N</v>
          </cell>
          <cell r="F1330" t="str">
            <v>Withdrawn</v>
          </cell>
          <cell r="G1330">
            <v>37279</v>
          </cell>
          <cell r="H1330" t="str">
            <v>NR</v>
          </cell>
          <cell r="I1330" t="str">
            <v>Rating Outlook Stable</v>
          </cell>
        </row>
        <row r="1331">
          <cell r="A1331">
            <v>80091528</v>
          </cell>
          <cell r="B1331" t="str">
            <v>Amcore Bank, N.A.</v>
          </cell>
          <cell r="C1331" t="str">
            <v>Banks</v>
          </cell>
          <cell r="D1331" t="str">
            <v>UNITED STATES</v>
          </cell>
          <cell r="E1331" t="str">
            <v>Y</v>
          </cell>
          <cell r="F1331" t="str">
            <v>Affirmed</v>
          </cell>
          <cell r="G1331">
            <v>38105</v>
          </cell>
          <cell r="H1331" t="str">
            <v>BBB</v>
          </cell>
          <cell r="I1331" t="str">
            <v>Rating Outlook Stable</v>
          </cell>
        </row>
        <row r="1332">
          <cell r="A1332">
            <v>80091530</v>
          </cell>
          <cell r="B1332" t="str">
            <v>Forestal Terranova S.A.</v>
          </cell>
          <cell r="C1332" t="str">
            <v>Corporates</v>
          </cell>
          <cell r="D1332" t="str">
            <v>CHILE</v>
          </cell>
          <cell r="E1332" t="str">
            <v>N</v>
          </cell>
          <cell r="F1332" t="str">
            <v>Withdrawn</v>
          </cell>
          <cell r="G1332">
            <v>37211</v>
          </cell>
          <cell r="H1332" t="str">
            <v>NR</v>
          </cell>
          <cell r="I1332" t="str">
            <v>Rating Outlook Stable</v>
          </cell>
        </row>
        <row r="1333">
          <cell r="A1333">
            <v>80091532</v>
          </cell>
          <cell r="B1333" t="str">
            <v>Manquehue Net S.A.</v>
          </cell>
          <cell r="C1333" t="str">
            <v>Corporates</v>
          </cell>
          <cell r="D1333" t="str">
            <v>CHILE</v>
          </cell>
          <cell r="E1333" t="str">
            <v>N</v>
          </cell>
          <cell r="F1333" t="str">
            <v>Withdrawn</v>
          </cell>
          <cell r="G1333">
            <v>37742</v>
          </cell>
          <cell r="H1333" t="str">
            <v>NR</v>
          </cell>
        </row>
        <row r="1334">
          <cell r="A1334">
            <v>80091539</v>
          </cell>
          <cell r="B1334" t="str">
            <v>AEI Resources, Inc.</v>
          </cell>
          <cell r="C1334" t="str">
            <v>Corporates</v>
          </cell>
          <cell r="D1334" t="str">
            <v>UNITED STATES</v>
          </cell>
          <cell r="E1334" t="str">
            <v>N</v>
          </cell>
          <cell r="F1334" t="str">
            <v>Withdrawn</v>
          </cell>
          <cell r="G1334">
            <v>37074</v>
          </cell>
          <cell r="H1334" t="str">
            <v>NR</v>
          </cell>
        </row>
        <row r="1335">
          <cell r="A1335">
            <v>80091540</v>
          </cell>
          <cell r="B1335" t="str">
            <v>Telefonica del Peru, S.A.A. ( TDP )</v>
          </cell>
          <cell r="C1335" t="str">
            <v>Telecommunications</v>
          </cell>
          <cell r="D1335" t="str">
            <v>PERU</v>
          </cell>
          <cell r="E1335" t="str">
            <v>Y</v>
          </cell>
          <cell r="F1335" t="str">
            <v>Affirmed</v>
          </cell>
          <cell r="G1335">
            <v>38245</v>
          </cell>
          <cell r="H1335" t="str">
            <v>BB-</v>
          </cell>
          <cell r="I1335" t="str">
            <v>Rating Outlook Stable</v>
          </cell>
        </row>
        <row r="1336">
          <cell r="A1336">
            <v>80091542</v>
          </cell>
          <cell r="B1336" t="str">
            <v>National Bank of Commerce</v>
          </cell>
          <cell r="C1336" t="str">
            <v>Banks</v>
          </cell>
          <cell r="D1336" t="str">
            <v>UNITED STATES</v>
          </cell>
          <cell r="E1336" t="str">
            <v>Y</v>
          </cell>
          <cell r="F1336" t="str">
            <v>Affirmed</v>
          </cell>
          <cell r="G1336">
            <v>38117</v>
          </cell>
          <cell r="H1336" t="str">
            <v>A-</v>
          </cell>
          <cell r="I1336" t="str">
            <v>Rating Watch Positive</v>
          </cell>
        </row>
        <row r="1337">
          <cell r="A1337">
            <v>80091544</v>
          </cell>
          <cell r="B1337" t="str">
            <v>Shopko Stores Inc.</v>
          </cell>
          <cell r="C1337" t="str">
            <v>Corporates</v>
          </cell>
          <cell r="D1337" t="str">
            <v>UNITED STATES</v>
          </cell>
          <cell r="E1337" t="str">
            <v>Y</v>
          </cell>
          <cell r="F1337" t="str">
            <v>Rating Watch On</v>
          </cell>
          <cell r="G1337">
            <v>38159</v>
          </cell>
          <cell r="H1337" t="str">
            <v>B</v>
          </cell>
          <cell r="I1337" t="str">
            <v>Rating Watch Positive</v>
          </cell>
        </row>
        <row r="1338">
          <cell r="A1338">
            <v>80091545</v>
          </cell>
          <cell r="B1338" t="str">
            <v>Fidelity National Financial, Inc.</v>
          </cell>
          <cell r="C1338" t="str">
            <v>Financial Institutions</v>
          </cell>
          <cell r="D1338" t="str">
            <v>UNITED STATES</v>
          </cell>
          <cell r="E1338" t="str">
            <v>Y</v>
          </cell>
          <cell r="F1338" t="str">
            <v>Affirmed</v>
          </cell>
          <cell r="G1338">
            <v>38036</v>
          </cell>
          <cell r="H1338" t="str">
            <v>BBB</v>
          </cell>
          <cell r="I1338" t="str">
            <v>Rating Outlook Positive</v>
          </cell>
        </row>
        <row r="1339">
          <cell r="A1339">
            <v>80091548</v>
          </cell>
          <cell r="B1339" t="str">
            <v>Convergys Corp.</v>
          </cell>
          <cell r="C1339" t="str">
            <v>Corporates</v>
          </cell>
          <cell r="D1339" t="str">
            <v>UNITED STATES</v>
          </cell>
          <cell r="E1339" t="str">
            <v>Y</v>
          </cell>
          <cell r="F1339" t="str">
            <v>Downgrade</v>
          </cell>
          <cell r="G1339">
            <v>37918</v>
          </cell>
          <cell r="H1339" t="str">
            <v>BBB</v>
          </cell>
          <cell r="I1339" t="str">
            <v>Rating Outlook Negative</v>
          </cell>
        </row>
        <row r="1340">
          <cell r="A1340">
            <v>80091549</v>
          </cell>
          <cell r="B1340" t="str">
            <v>Volt Information Sciences, Inc.</v>
          </cell>
          <cell r="C1340" t="str">
            <v>Bank Loans</v>
          </cell>
          <cell r="D1340" t="str">
            <v>UNITED STATES</v>
          </cell>
          <cell r="E1340" t="str">
            <v>Y</v>
          </cell>
          <cell r="F1340" t="str">
            <v>Withdrawn</v>
          </cell>
          <cell r="G1340">
            <v>37369</v>
          </cell>
          <cell r="H1340" t="str">
            <v>NR</v>
          </cell>
        </row>
        <row r="1341">
          <cell r="A1341">
            <v>80091550</v>
          </cell>
          <cell r="B1341" t="str">
            <v>Caesars Entertainment</v>
          </cell>
          <cell r="C1341" t="str">
            <v>Corporates</v>
          </cell>
          <cell r="D1341" t="str">
            <v>UNITED STATES</v>
          </cell>
          <cell r="E1341" t="str">
            <v>Y</v>
          </cell>
          <cell r="F1341" t="str">
            <v>Rating Watch On</v>
          </cell>
          <cell r="G1341">
            <v>38183</v>
          </cell>
          <cell r="H1341" t="str">
            <v>BB+</v>
          </cell>
          <cell r="I1341" t="str">
            <v>Rating Watch Positive</v>
          </cell>
        </row>
        <row r="1342">
          <cell r="A1342">
            <v>80091551</v>
          </cell>
          <cell r="B1342" t="str">
            <v>Preem Petroleum</v>
          </cell>
          <cell r="C1342" t="str">
            <v>Corporates</v>
          </cell>
          <cell r="D1342" t="str">
            <v>SWEDEN</v>
          </cell>
          <cell r="E1342" t="str">
            <v>N</v>
          </cell>
          <cell r="F1342" t="str">
            <v>Withdrawn</v>
          </cell>
          <cell r="G1342">
            <v>37407</v>
          </cell>
          <cell r="H1342" t="str">
            <v>NR</v>
          </cell>
          <cell r="I1342" t="str">
            <v>Rating Watch Off</v>
          </cell>
        </row>
        <row r="1343">
          <cell r="A1343">
            <v>80091553</v>
          </cell>
          <cell r="B1343" t="str">
            <v>Centennial Cellular Operating Co. LLC</v>
          </cell>
          <cell r="C1343" t="str">
            <v>Corporates</v>
          </cell>
          <cell r="D1343" t="str">
            <v>UNITED STATES</v>
          </cell>
          <cell r="E1343" t="str">
            <v>N</v>
          </cell>
          <cell r="F1343" t="str">
            <v>Withdrawn</v>
          </cell>
          <cell r="G1343">
            <v>37292</v>
          </cell>
          <cell r="H1343" t="str">
            <v>NR</v>
          </cell>
          <cell r="I1343" t="str">
            <v>Rating Outlook Stable</v>
          </cell>
        </row>
        <row r="1344">
          <cell r="A1344">
            <v>80091555</v>
          </cell>
          <cell r="B1344" t="str">
            <v>Ansett Worldwide Aviation Services Group</v>
          </cell>
          <cell r="C1344" t="str">
            <v>Transportation</v>
          </cell>
          <cell r="D1344" t="str">
            <v>AUSTRALIA</v>
          </cell>
          <cell r="E1344" t="str">
            <v>N</v>
          </cell>
          <cell r="F1344" t="str">
            <v>Upgrade</v>
          </cell>
          <cell r="G1344">
            <v>36808</v>
          </cell>
          <cell r="H1344" t="str">
            <v>AA</v>
          </cell>
          <cell r="I1344" t="str">
            <v>Rating Outlook Stable</v>
          </cell>
        </row>
        <row r="1345">
          <cell r="A1345">
            <v>80091564</v>
          </cell>
          <cell r="B1345" t="str">
            <v>Bergen Brunswig Corporation</v>
          </cell>
          <cell r="C1345" t="str">
            <v>Corporates</v>
          </cell>
          <cell r="D1345" t="str">
            <v>UNITED STATES</v>
          </cell>
          <cell r="E1345" t="str">
            <v>N</v>
          </cell>
          <cell r="F1345" t="str">
            <v>Withdrawn</v>
          </cell>
          <cell r="G1345">
            <v>37133</v>
          </cell>
          <cell r="H1345" t="str">
            <v>NR</v>
          </cell>
          <cell r="I1345" t="str">
            <v>Rating Outlook Stable</v>
          </cell>
        </row>
        <row r="1346">
          <cell r="A1346">
            <v>80091565</v>
          </cell>
          <cell r="B1346" t="str">
            <v>Edison Funding Company</v>
          </cell>
          <cell r="C1346" t="str">
            <v>Commercial Finance Companies</v>
          </cell>
          <cell r="D1346" t="str">
            <v>UNITED STATES</v>
          </cell>
          <cell r="E1346" t="str">
            <v>Y</v>
          </cell>
          <cell r="F1346" t="str">
            <v>Upgrade</v>
          </cell>
          <cell r="G1346">
            <v>38079</v>
          </cell>
          <cell r="H1346" t="str">
            <v>BB</v>
          </cell>
          <cell r="I1346" t="str">
            <v>Rating Outlook Stable</v>
          </cell>
        </row>
        <row r="1347">
          <cell r="A1347">
            <v>80091566</v>
          </cell>
          <cell r="B1347" t="str">
            <v>ING Verzekeringen N.V.</v>
          </cell>
          <cell r="C1347" t="str">
            <v>Insurance</v>
          </cell>
          <cell r="D1347" t="str">
            <v>NETHERLANDS</v>
          </cell>
          <cell r="E1347" t="str">
            <v>Y</v>
          </cell>
          <cell r="F1347" t="str">
            <v>Affirmed</v>
          </cell>
          <cell r="G1347">
            <v>37910</v>
          </cell>
          <cell r="H1347" t="str">
            <v>A+</v>
          </cell>
          <cell r="I1347" t="str">
            <v>Rating Outlook Negative</v>
          </cell>
        </row>
        <row r="1348">
          <cell r="A1348">
            <v>80091567</v>
          </cell>
          <cell r="B1348" t="str">
            <v>Fremont General Corporation</v>
          </cell>
          <cell r="C1348" t="str">
            <v>Financial Institutions</v>
          </cell>
          <cell r="D1348" t="str">
            <v>UNITED STATES</v>
          </cell>
          <cell r="E1348" t="str">
            <v>Y</v>
          </cell>
          <cell r="F1348" t="str">
            <v>Affirmed</v>
          </cell>
          <cell r="G1348">
            <v>38009</v>
          </cell>
          <cell r="H1348" t="str">
            <v>CCC+</v>
          </cell>
          <cell r="I1348" t="str">
            <v>Rating Outlook Positive</v>
          </cell>
        </row>
        <row r="1349">
          <cell r="A1349">
            <v>80091569</v>
          </cell>
          <cell r="B1349" t="str">
            <v>Coca-Cola Embonor S.A.</v>
          </cell>
          <cell r="C1349" t="str">
            <v>Corporates</v>
          </cell>
          <cell r="D1349" t="str">
            <v>CHILE</v>
          </cell>
          <cell r="E1349" t="str">
            <v>Y</v>
          </cell>
          <cell r="F1349" t="str">
            <v>Affirmed</v>
          </cell>
          <cell r="G1349">
            <v>38007</v>
          </cell>
          <cell r="H1349" t="str">
            <v>BBB-</v>
          </cell>
          <cell r="I1349" t="str">
            <v>Rating Outlook Stable</v>
          </cell>
        </row>
        <row r="1350">
          <cell r="A1350">
            <v>80091570</v>
          </cell>
          <cell r="B1350" t="str">
            <v>Jackson National Life Funding, LLC</v>
          </cell>
          <cell r="C1350" t="str">
            <v>Financial Institutions</v>
          </cell>
          <cell r="D1350" t="str">
            <v>CAYMAN ISLANDS</v>
          </cell>
          <cell r="E1350" t="str">
            <v>Y</v>
          </cell>
          <cell r="F1350" t="str">
            <v>Affirmed</v>
          </cell>
          <cell r="G1350">
            <v>38182</v>
          </cell>
          <cell r="H1350" t="str">
            <v>AA</v>
          </cell>
          <cell r="I1350" t="str">
            <v>Rating Outlook Stable</v>
          </cell>
        </row>
        <row r="1351">
          <cell r="A1351">
            <v>80091571</v>
          </cell>
          <cell r="B1351" t="str">
            <v>Telecomunicaciones de Puerto Rico, Inc.</v>
          </cell>
          <cell r="C1351" t="str">
            <v>Corporates</v>
          </cell>
          <cell r="D1351" t="str">
            <v>UNITED STATES</v>
          </cell>
          <cell r="E1351" t="str">
            <v>Y</v>
          </cell>
          <cell r="F1351" t="str">
            <v>Affirmed</v>
          </cell>
          <cell r="G1351">
            <v>38175</v>
          </cell>
          <cell r="H1351" t="str">
            <v>BBB+</v>
          </cell>
          <cell r="I1351" t="str">
            <v>Rating Outlook Stable</v>
          </cell>
        </row>
        <row r="1352">
          <cell r="A1352">
            <v>80091572</v>
          </cell>
          <cell r="B1352" t="str">
            <v>MacSaver Financial Services</v>
          </cell>
          <cell r="C1352" t="str">
            <v>Corporates</v>
          </cell>
          <cell r="D1352" t="str">
            <v>UNITED STATES</v>
          </cell>
          <cell r="E1352" t="str">
            <v>Y</v>
          </cell>
          <cell r="F1352" t="str">
            <v>Downgrade</v>
          </cell>
          <cell r="G1352">
            <v>36756</v>
          </cell>
          <cell r="H1352" t="str">
            <v>D</v>
          </cell>
          <cell r="I1352" t="str">
            <v>Rating Watch Off</v>
          </cell>
        </row>
        <row r="1353">
          <cell r="A1353">
            <v>80091573</v>
          </cell>
          <cell r="B1353" t="str">
            <v>WellPoint Health Networks Inc.</v>
          </cell>
          <cell r="C1353" t="str">
            <v>Life Insurers</v>
          </cell>
          <cell r="D1353" t="str">
            <v>UNITED STATES</v>
          </cell>
          <cell r="E1353" t="str">
            <v>Y</v>
          </cell>
          <cell r="F1353" t="str">
            <v>Affirmed</v>
          </cell>
          <cell r="G1353">
            <v>38155</v>
          </cell>
          <cell r="H1353" t="str">
            <v>A-</v>
          </cell>
          <cell r="I1353" t="str">
            <v>Rating Outlook Stable</v>
          </cell>
        </row>
        <row r="1354">
          <cell r="A1354">
            <v>80091583</v>
          </cell>
          <cell r="B1354" t="str">
            <v>Merey Sweeny, L.P.</v>
          </cell>
          <cell r="C1354" t="str">
            <v>Energy (Oil &amp; Gas)</v>
          </cell>
          <cell r="D1354" t="str">
            <v>UNITED STATES</v>
          </cell>
          <cell r="E1354" t="str">
            <v>Y</v>
          </cell>
          <cell r="F1354" t="str">
            <v>Affirmed</v>
          </cell>
          <cell r="G1354">
            <v>37796</v>
          </cell>
          <cell r="H1354" t="str">
            <v>BBB</v>
          </cell>
          <cell r="I1354" t="str">
            <v>Rating Watch Off</v>
          </cell>
        </row>
        <row r="1355">
          <cell r="A1355">
            <v>80091585</v>
          </cell>
          <cell r="B1355" t="str">
            <v>Scottish Power PLC</v>
          </cell>
          <cell r="C1355" t="str">
            <v>Global Power</v>
          </cell>
          <cell r="D1355" t="str">
            <v>UNITED KINGDOM</v>
          </cell>
          <cell r="E1355" t="str">
            <v>Y</v>
          </cell>
          <cell r="F1355" t="str">
            <v>Downgrade</v>
          </cell>
          <cell r="G1355">
            <v>37326</v>
          </cell>
          <cell r="H1355" t="str">
            <v>A-</v>
          </cell>
          <cell r="I1355" t="str">
            <v>Rating Outlook Stable</v>
          </cell>
        </row>
        <row r="1356">
          <cell r="A1356">
            <v>80091586</v>
          </cell>
          <cell r="B1356" t="str">
            <v>Alltel Georgia Corporation</v>
          </cell>
          <cell r="C1356" t="str">
            <v>Telecommunications</v>
          </cell>
          <cell r="D1356" t="str">
            <v>UNITED STATES</v>
          </cell>
          <cell r="E1356" t="str">
            <v>Y</v>
          </cell>
          <cell r="F1356" t="str">
            <v>Affirmed</v>
          </cell>
          <cell r="G1356">
            <v>37469</v>
          </cell>
          <cell r="H1356" t="str">
            <v>A</v>
          </cell>
          <cell r="I1356" t="str">
            <v>Rating Outlook Stable</v>
          </cell>
        </row>
        <row r="1357">
          <cell r="A1357">
            <v>80091588</v>
          </cell>
          <cell r="B1357" t="str">
            <v>Banco Popular North America</v>
          </cell>
          <cell r="C1357" t="str">
            <v>Banks</v>
          </cell>
          <cell r="D1357" t="str">
            <v>UNITED STATES</v>
          </cell>
          <cell r="E1357" t="str">
            <v>Y</v>
          </cell>
          <cell r="F1357" t="str">
            <v>Affirmed</v>
          </cell>
          <cell r="G1357">
            <v>38148</v>
          </cell>
          <cell r="H1357" t="str">
            <v>A</v>
          </cell>
          <cell r="I1357" t="str">
            <v>Rating Outlook Stable</v>
          </cell>
        </row>
        <row r="1358">
          <cell r="A1358">
            <v>80091590</v>
          </cell>
          <cell r="B1358" t="str">
            <v>Republic Bank</v>
          </cell>
          <cell r="C1358" t="str">
            <v>Banks</v>
          </cell>
          <cell r="D1358" t="str">
            <v>UNITED STATES</v>
          </cell>
          <cell r="E1358" t="str">
            <v>Y</v>
          </cell>
          <cell r="F1358" t="str">
            <v>Affirmed</v>
          </cell>
          <cell r="G1358">
            <v>37662</v>
          </cell>
          <cell r="H1358" t="str">
            <v>BBB</v>
          </cell>
          <cell r="I1358" t="str">
            <v>Rating Outlook Stable</v>
          </cell>
        </row>
        <row r="1359">
          <cell r="A1359">
            <v>80091591</v>
          </cell>
          <cell r="B1359" t="str">
            <v>Boston Scientific Corporation</v>
          </cell>
          <cell r="C1359" t="str">
            <v>Corporates</v>
          </cell>
          <cell r="D1359" t="str">
            <v>UNITED STATES</v>
          </cell>
          <cell r="E1359" t="str">
            <v>Y</v>
          </cell>
          <cell r="F1359" t="str">
            <v>Affirmed</v>
          </cell>
          <cell r="G1359">
            <v>38187</v>
          </cell>
          <cell r="H1359" t="str">
            <v>A</v>
          </cell>
          <cell r="I1359" t="str">
            <v>Rating Outlook Stable</v>
          </cell>
        </row>
        <row r="1360">
          <cell r="A1360">
            <v>80091592</v>
          </cell>
          <cell r="B1360" t="str">
            <v>R&amp;G Financial Corporation</v>
          </cell>
          <cell r="C1360" t="str">
            <v>Financial Institutions</v>
          </cell>
          <cell r="D1360" t="str">
            <v>UNITED STATES</v>
          </cell>
          <cell r="E1360" t="str">
            <v>Y</v>
          </cell>
          <cell r="F1360" t="str">
            <v>Upgrade</v>
          </cell>
          <cell r="G1360">
            <v>38166</v>
          </cell>
          <cell r="H1360" t="str">
            <v>BBB</v>
          </cell>
          <cell r="I1360" t="str">
            <v>Rating Outlook Stable</v>
          </cell>
        </row>
        <row r="1361">
          <cell r="A1361">
            <v>80091593</v>
          </cell>
          <cell r="B1361" t="str">
            <v>R-G Premier Bank</v>
          </cell>
          <cell r="C1361" t="str">
            <v>Banks</v>
          </cell>
          <cell r="D1361" t="str">
            <v>UNITED STATES</v>
          </cell>
          <cell r="E1361" t="str">
            <v>Y</v>
          </cell>
          <cell r="F1361" t="str">
            <v>Upgrade</v>
          </cell>
          <cell r="G1361">
            <v>38166</v>
          </cell>
          <cell r="H1361" t="str">
            <v>BBB</v>
          </cell>
          <cell r="I1361" t="str">
            <v>Rating Outlook Stable</v>
          </cell>
        </row>
        <row r="1362">
          <cell r="A1362">
            <v>80091597</v>
          </cell>
          <cell r="B1362" t="str">
            <v>Corus Bank NA</v>
          </cell>
          <cell r="C1362" t="str">
            <v>Banks</v>
          </cell>
          <cell r="D1362" t="str">
            <v>UNITED STATES</v>
          </cell>
          <cell r="E1362" t="str">
            <v>N</v>
          </cell>
          <cell r="F1362" t="str">
            <v>Withdrawn</v>
          </cell>
          <cell r="G1362">
            <v>37279</v>
          </cell>
          <cell r="H1362" t="str">
            <v>NR</v>
          </cell>
          <cell r="I1362" t="str">
            <v>Rating Outlook Stable</v>
          </cell>
        </row>
        <row r="1363">
          <cell r="A1363">
            <v>80091599</v>
          </cell>
          <cell r="B1363" t="str">
            <v>Bremer Financial Corporation</v>
          </cell>
          <cell r="C1363" t="str">
            <v>Banks</v>
          </cell>
          <cell r="D1363" t="str">
            <v>UNITED STATES</v>
          </cell>
          <cell r="E1363" t="str">
            <v>Y</v>
          </cell>
          <cell r="F1363" t="str">
            <v>Revision Rating</v>
          </cell>
          <cell r="G1363">
            <v>36861</v>
          </cell>
          <cell r="H1363" t="str">
            <v>BBB</v>
          </cell>
          <cell r="I1363" t="str">
            <v>Rating Outlook Stable</v>
          </cell>
        </row>
        <row r="1364">
          <cell r="A1364">
            <v>80091602</v>
          </cell>
          <cell r="B1364" t="str">
            <v>Mid Am Bank</v>
          </cell>
          <cell r="C1364" t="str">
            <v>Banks</v>
          </cell>
          <cell r="D1364" t="str">
            <v>UNITED STATES</v>
          </cell>
          <cell r="E1364" t="str">
            <v>N</v>
          </cell>
          <cell r="F1364" t="str">
            <v>Withdrawn</v>
          </cell>
          <cell r="G1364">
            <v>37256</v>
          </cell>
          <cell r="H1364" t="str">
            <v>NR</v>
          </cell>
          <cell r="I1364" t="str">
            <v>Rating Outlook Stable</v>
          </cell>
        </row>
        <row r="1365">
          <cell r="A1365">
            <v>80091603</v>
          </cell>
          <cell r="B1365" t="str">
            <v>Sky Bank</v>
          </cell>
          <cell r="C1365" t="str">
            <v>Banks</v>
          </cell>
          <cell r="D1365" t="str">
            <v>UNITED STATES</v>
          </cell>
          <cell r="E1365" t="str">
            <v>Y</v>
          </cell>
          <cell r="F1365" t="str">
            <v>Affirmed</v>
          </cell>
          <cell r="G1365">
            <v>38041</v>
          </cell>
          <cell r="H1365" t="str">
            <v>BBB</v>
          </cell>
          <cell r="I1365" t="str">
            <v>Rating Outlook Negative</v>
          </cell>
        </row>
        <row r="1366">
          <cell r="A1366">
            <v>80091604</v>
          </cell>
          <cell r="B1366" t="str">
            <v>Ohio Bank (The)</v>
          </cell>
          <cell r="C1366" t="str">
            <v>Banks</v>
          </cell>
          <cell r="D1366" t="str">
            <v>UNITED STATES</v>
          </cell>
          <cell r="E1366" t="str">
            <v>N</v>
          </cell>
          <cell r="F1366" t="str">
            <v>Withdrawn</v>
          </cell>
          <cell r="G1366">
            <v>37256</v>
          </cell>
          <cell r="H1366" t="str">
            <v>NR</v>
          </cell>
          <cell r="I1366" t="str">
            <v>Rating Outlook Stable</v>
          </cell>
        </row>
        <row r="1367">
          <cell r="A1367">
            <v>80091608</v>
          </cell>
          <cell r="B1367" t="str">
            <v>Omnova Solutions Inc.</v>
          </cell>
          <cell r="C1367" t="str">
            <v>Corporates</v>
          </cell>
          <cell r="D1367" t="str">
            <v>UNITED STATES</v>
          </cell>
          <cell r="E1367" t="str">
            <v>Y</v>
          </cell>
          <cell r="F1367" t="str">
            <v>Withdrawn</v>
          </cell>
          <cell r="G1367">
            <v>37032</v>
          </cell>
          <cell r="H1367" t="str">
            <v>NR</v>
          </cell>
          <cell r="I1367" t="str">
            <v>Not on Rating Watch</v>
          </cell>
        </row>
        <row r="1368">
          <cell r="A1368">
            <v>80091640</v>
          </cell>
          <cell r="B1368" t="str">
            <v>Astoria Federal Savings &amp; Loan</v>
          </cell>
          <cell r="C1368" t="str">
            <v>Banks</v>
          </cell>
          <cell r="D1368" t="str">
            <v>UNITED STATES</v>
          </cell>
          <cell r="E1368" t="str">
            <v>Y</v>
          </cell>
          <cell r="F1368" t="str">
            <v>Affirmed</v>
          </cell>
          <cell r="G1368">
            <v>37539</v>
          </cell>
          <cell r="H1368" t="str">
            <v>BBB+</v>
          </cell>
          <cell r="I1368" t="str">
            <v>Rating Outlook Stable</v>
          </cell>
        </row>
        <row r="1369">
          <cell r="A1369">
            <v>80091641</v>
          </cell>
          <cell r="B1369" t="str">
            <v>Pacific Northwest Bank</v>
          </cell>
          <cell r="C1369" t="str">
            <v>Banks</v>
          </cell>
          <cell r="D1369" t="str">
            <v>UNITED STATES</v>
          </cell>
          <cell r="E1369" t="str">
            <v>Y</v>
          </cell>
          <cell r="F1369" t="str">
            <v>Upgrade</v>
          </cell>
          <cell r="G1369">
            <v>37928</v>
          </cell>
          <cell r="H1369" t="str">
            <v>AA</v>
          </cell>
          <cell r="I1369" t="str">
            <v>Rating Outlook Stable</v>
          </cell>
        </row>
        <row r="1370">
          <cell r="A1370">
            <v>80091642</v>
          </cell>
          <cell r="B1370" t="str">
            <v>Peabody Energy (Formerly P&amp;L Coal Holding Corp.)</v>
          </cell>
          <cell r="C1370" t="str">
            <v>Natural Resources</v>
          </cell>
          <cell r="D1370" t="str">
            <v>UNITED STATES</v>
          </cell>
          <cell r="E1370" t="str">
            <v>Y</v>
          </cell>
          <cell r="F1370" t="str">
            <v>Affirmed</v>
          </cell>
          <cell r="G1370">
            <v>38064</v>
          </cell>
          <cell r="H1370" t="str">
            <v>BB</v>
          </cell>
          <cell r="I1370" t="str">
            <v>Rating Outlook Positive</v>
          </cell>
        </row>
        <row r="1371">
          <cell r="A1371">
            <v>80091672</v>
          </cell>
          <cell r="B1371" t="str">
            <v>Focal Communications</v>
          </cell>
          <cell r="C1371" t="str">
            <v>Corporates</v>
          </cell>
          <cell r="D1371" t="str">
            <v>UNITED STATES</v>
          </cell>
          <cell r="E1371" t="str">
            <v>N</v>
          </cell>
          <cell r="F1371" t="str">
            <v>Withdrawn</v>
          </cell>
          <cell r="G1371">
            <v>37811</v>
          </cell>
          <cell r="H1371" t="str">
            <v>NR</v>
          </cell>
        </row>
        <row r="1372">
          <cell r="A1372">
            <v>80091677</v>
          </cell>
          <cell r="B1372" t="str">
            <v>Empresa Nacional de Mineria (ENAMI)</v>
          </cell>
          <cell r="C1372" t="str">
            <v>Corporates</v>
          </cell>
          <cell r="D1372" t="str">
            <v>CHILE</v>
          </cell>
          <cell r="E1372" t="str">
            <v>Y</v>
          </cell>
          <cell r="F1372" t="str">
            <v>Affirmed</v>
          </cell>
          <cell r="G1372">
            <v>38020</v>
          </cell>
          <cell r="H1372" t="str">
            <v>A-</v>
          </cell>
          <cell r="I1372" t="str">
            <v>Rating Outlook Positive</v>
          </cell>
        </row>
        <row r="1373">
          <cell r="A1373">
            <v>80091680</v>
          </cell>
          <cell r="B1373" t="str">
            <v>Girsa S.A. de C.V.</v>
          </cell>
          <cell r="C1373" t="str">
            <v>Corporates</v>
          </cell>
          <cell r="D1373" t="str">
            <v>MEXICO</v>
          </cell>
          <cell r="E1373" t="str">
            <v>N</v>
          </cell>
          <cell r="F1373" t="str">
            <v>Withdrawn</v>
          </cell>
          <cell r="G1373">
            <v>37263</v>
          </cell>
          <cell r="H1373" t="str">
            <v>NR</v>
          </cell>
        </row>
        <row r="1374">
          <cell r="A1374">
            <v>80091713</v>
          </cell>
          <cell r="B1374" t="str">
            <v>Cia. Valenciana de Cementos Portland S.A.</v>
          </cell>
          <cell r="C1374" t="str">
            <v>Corporates</v>
          </cell>
          <cell r="D1374" t="str">
            <v>SPAIN</v>
          </cell>
          <cell r="E1374" t="str">
            <v>Y</v>
          </cell>
          <cell r="F1374" t="str">
            <v>Affirmed</v>
          </cell>
          <cell r="G1374">
            <v>36802</v>
          </cell>
          <cell r="H1374" t="str">
            <v>BBB-</v>
          </cell>
        </row>
        <row r="1375">
          <cell r="A1375">
            <v>80091715</v>
          </cell>
          <cell r="B1375" t="str">
            <v>Transco Holdings plc</v>
          </cell>
          <cell r="C1375" t="str">
            <v>Energy (Oil &amp; Gas)</v>
          </cell>
          <cell r="D1375" t="str">
            <v>UNITED KINGDOM</v>
          </cell>
          <cell r="E1375" t="str">
            <v>Y</v>
          </cell>
          <cell r="F1375" t="str">
            <v>Affirmed</v>
          </cell>
          <cell r="G1375">
            <v>38230</v>
          </cell>
          <cell r="H1375" t="str">
            <v>A-</v>
          </cell>
          <cell r="I1375" t="str">
            <v>Rating Outlook Stable</v>
          </cell>
        </row>
        <row r="1376">
          <cell r="A1376">
            <v>80091717</v>
          </cell>
          <cell r="B1376" t="str">
            <v>SBC Communications Capital Corp.</v>
          </cell>
          <cell r="C1376" t="str">
            <v>Corporates</v>
          </cell>
          <cell r="D1376" t="str">
            <v>UNITED STATES</v>
          </cell>
          <cell r="E1376" t="str">
            <v>Y</v>
          </cell>
          <cell r="F1376" t="str">
            <v>Rating Watch On</v>
          </cell>
          <cell r="G1376">
            <v>38034</v>
          </cell>
          <cell r="H1376" t="str">
            <v>A+</v>
          </cell>
          <cell r="I1376" t="str">
            <v>Rating Watch Negative</v>
          </cell>
        </row>
        <row r="1377">
          <cell r="A1377">
            <v>80091723</v>
          </cell>
          <cell r="B1377" t="str">
            <v>Global Crossing Ltd.</v>
          </cell>
          <cell r="C1377" t="str">
            <v>Corporates</v>
          </cell>
          <cell r="D1377" t="str">
            <v>UNITED STATES</v>
          </cell>
          <cell r="E1377" t="str">
            <v>N</v>
          </cell>
          <cell r="F1377" t="str">
            <v>Withdrawn</v>
          </cell>
          <cell r="G1377">
            <v>36942</v>
          </cell>
          <cell r="H1377" t="str">
            <v>NR</v>
          </cell>
          <cell r="I1377" t="str">
            <v>Rating Outlook Stable</v>
          </cell>
        </row>
        <row r="1378">
          <cell r="A1378">
            <v>80091724</v>
          </cell>
          <cell r="B1378" t="str">
            <v>Rhythms NetConnections Inc.</v>
          </cell>
          <cell r="C1378" t="str">
            <v>Corporates</v>
          </cell>
          <cell r="D1378" t="str">
            <v>UNITED STATES</v>
          </cell>
          <cell r="E1378" t="str">
            <v>N</v>
          </cell>
          <cell r="F1378" t="str">
            <v>Downgrade</v>
          </cell>
          <cell r="G1378">
            <v>37106</v>
          </cell>
          <cell r="H1378" t="str">
            <v>D</v>
          </cell>
          <cell r="I1378" t="str">
            <v>Rating Outlook Negative</v>
          </cell>
        </row>
        <row r="1379">
          <cell r="A1379">
            <v>80091740</v>
          </cell>
          <cell r="B1379" t="str">
            <v>Wyeth</v>
          </cell>
          <cell r="C1379" t="str">
            <v>Pharmaceuticals</v>
          </cell>
          <cell r="D1379" t="str">
            <v>UNITED STATES</v>
          </cell>
          <cell r="E1379" t="str">
            <v>Y</v>
          </cell>
          <cell r="F1379" t="str">
            <v>Affirmed</v>
          </cell>
          <cell r="G1379">
            <v>37959</v>
          </cell>
          <cell r="H1379" t="str">
            <v>A-</v>
          </cell>
          <cell r="I1379" t="str">
            <v>Rating Outlook Negative</v>
          </cell>
        </row>
        <row r="1380">
          <cell r="A1380">
            <v>80091741</v>
          </cell>
          <cell r="B1380" t="str">
            <v>Alcan Aluminum Corp.</v>
          </cell>
          <cell r="C1380" t="str">
            <v>Metals &amp; Mining</v>
          </cell>
          <cell r="D1380" t="str">
            <v>UNITED STATES</v>
          </cell>
          <cell r="E1380" t="str">
            <v>Y</v>
          </cell>
          <cell r="F1380" t="str">
            <v>Rating Watch On</v>
          </cell>
          <cell r="G1380">
            <v>38127</v>
          </cell>
          <cell r="H1380" t="str">
            <v>A-</v>
          </cell>
          <cell r="I1380" t="str">
            <v>Rating Watch Negative</v>
          </cell>
        </row>
        <row r="1381">
          <cell r="A1381">
            <v>80091743</v>
          </cell>
          <cell r="B1381" t="str">
            <v>Walt Disney Company (The)</v>
          </cell>
          <cell r="C1381" t="str">
            <v>Corporates</v>
          </cell>
          <cell r="D1381" t="str">
            <v>UNITED STATES</v>
          </cell>
          <cell r="E1381" t="str">
            <v>Y</v>
          </cell>
          <cell r="F1381" t="str">
            <v>Affirmed</v>
          </cell>
          <cell r="G1381">
            <v>37879</v>
          </cell>
          <cell r="H1381" t="str">
            <v>BBB+</v>
          </cell>
          <cell r="I1381" t="str">
            <v>Rating Outlook Negative</v>
          </cell>
        </row>
        <row r="1382">
          <cell r="A1382">
            <v>80091744</v>
          </cell>
          <cell r="B1382" t="str">
            <v>Delphi Financial Group, Inc.</v>
          </cell>
          <cell r="C1382" t="str">
            <v>Life Insurers</v>
          </cell>
          <cell r="D1382" t="str">
            <v>UNITED STATES</v>
          </cell>
          <cell r="E1382" t="str">
            <v>Y</v>
          </cell>
          <cell r="F1382" t="str">
            <v>Affirmed</v>
          </cell>
          <cell r="G1382">
            <v>38156</v>
          </cell>
          <cell r="H1382" t="str">
            <v>BBB</v>
          </cell>
          <cell r="I1382" t="str">
            <v>Rating Outlook Stable</v>
          </cell>
        </row>
        <row r="1383">
          <cell r="A1383">
            <v>80091745</v>
          </cell>
          <cell r="B1383" t="str">
            <v>Carolina Telephone &amp; Telegraph Co. (Sprint Corp.Unit)</v>
          </cell>
          <cell r="C1383" t="str">
            <v>Corporates</v>
          </cell>
          <cell r="D1383" t="str">
            <v>UNITED STATES</v>
          </cell>
          <cell r="E1383" t="str">
            <v>Y</v>
          </cell>
          <cell r="F1383" t="str">
            <v>Downgrade</v>
          </cell>
          <cell r="G1383">
            <v>37298</v>
          </cell>
          <cell r="H1383" t="str">
            <v>BBB+</v>
          </cell>
          <cell r="I1383" t="str">
            <v>Rating Outlook Stable</v>
          </cell>
        </row>
        <row r="1384">
          <cell r="A1384">
            <v>80091746</v>
          </cell>
          <cell r="B1384" t="str">
            <v>W.R. Grace &amp; Co.</v>
          </cell>
          <cell r="C1384" t="str">
            <v>Chemicals</v>
          </cell>
          <cell r="D1384" t="str">
            <v>UNITED STATES</v>
          </cell>
          <cell r="E1384" t="str">
            <v>N</v>
          </cell>
          <cell r="F1384" t="str">
            <v>Withdrawn</v>
          </cell>
          <cell r="G1384">
            <v>37495</v>
          </cell>
          <cell r="H1384" t="str">
            <v>NR</v>
          </cell>
          <cell r="I1384" t="str">
            <v>Rating Watch Off</v>
          </cell>
        </row>
        <row r="1385">
          <cell r="A1385">
            <v>80091747</v>
          </cell>
          <cell r="B1385" t="str">
            <v>Horace Mann Educators Corporation</v>
          </cell>
          <cell r="C1385" t="str">
            <v>Insurance</v>
          </cell>
          <cell r="D1385" t="str">
            <v>UNITED STATES</v>
          </cell>
          <cell r="E1385" t="str">
            <v>Y</v>
          </cell>
          <cell r="F1385" t="str">
            <v>Revision Outlook</v>
          </cell>
          <cell r="G1385">
            <v>38037</v>
          </cell>
          <cell r="H1385" t="str">
            <v>BBB+</v>
          </cell>
          <cell r="I1385" t="str">
            <v>Rating Outlook Negative</v>
          </cell>
        </row>
        <row r="1386">
          <cell r="A1386">
            <v>80091748</v>
          </cell>
          <cell r="B1386" t="str">
            <v>Kirby Corporation</v>
          </cell>
          <cell r="C1386" t="str">
            <v>Transportation</v>
          </cell>
          <cell r="D1386" t="str">
            <v>UNITED STATES</v>
          </cell>
          <cell r="E1386" t="str">
            <v>Y</v>
          </cell>
          <cell r="F1386" t="str">
            <v>Affirmed</v>
          </cell>
          <cell r="G1386">
            <v>38133</v>
          </cell>
          <cell r="H1386" t="str">
            <v>BBB</v>
          </cell>
          <cell r="I1386" t="str">
            <v>Rating Outlook Positive</v>
          </cell>
        </row>
        <row r="1387">
          <cell r="A1387">
            <v>80091749</v>
          </cell>
          <cell r="B1387" t="str">
            <v>Knight-Ridder, Inc.</v>
          </cell>
          <cell r="C1387" t="str">
            <v>Media &amp; Entertainment</v>
          </cell>
          <cell r="D1387" t="str">
            <v>UNITED STATES</v>
          </cell>
          <cell r="E1387" t="str">
            <v>Y</v>
          </cell>
          <cell r="F1387" t="str">
            <v>Affirmed</v>
          </cell>
          <cell r="G1387">
            <v>38168</v>
          </cell>
          <cell r="H1387" t="str">
            <v>A</v>
          </cell>
          <cell r="I1387" t="str">
            <v>Rating Outlook Stable</v>
          </cell>
        </row>
        <row r="1388">
          <cell r="A1388">
            <v>80091750</v>
          </cell>
          <cell r="B1388" t="str">
            <v>Philip Morris Inc.</v>
          </cell>
          <cell r="C1388" t="str">
            <v>Tobacco</v>
          </cell>
          <cell r="D1388" t="str">
            <v>UNITED STATES</v>
          </cell>
          <cell r="E1388" t="str">
            <v>N</v>
          </cell>
          <cell r="F1388" t="str">
            <v>New Rating</v>
          </cell>
          <cell r="G1388">
            <v>32782</v>
          </cell>
          <cell r="H1388" t="str">
            <v>A</v>
          </cell>
          <cell r="I1388" t="str">
            <v>Rating Outlook Stable</v>
          </cell>
        </row>
        <row r="1389">
          <cell r="A1389">
            <v>80091751</v>
          </cell>
          <cell r="B1389" t="str">
            <v>NVR, Inc.</v>
          </cell>
          <cell r="C1389" t="str">
            <v>Bank Loans</v>
          </cell>
          <cell r="D1389" t="str">
            <v>UNITED STATES</v>
          </cell>
          <cell r="E1389" t="str">
            <v>Y</v>
          </cell>
          <cell r="F1389" t="str">
            <v>Affirmed</v>
          </cell>
          <cell r="G1389">
            <v>38195</v>
          </cell>
          <cell r="H1389" t="str">
            <v>BBB</v>
          </cell>
          <cell r="I1389" t="str">
            <v>Rating Outlook Stable</v>
          </cell>
        </row>
        <row r="1390">
          <cell r="A1390">
            <v>80091752</v>
          </cell>
          <cell r="B1390" t="str">
            <v>Newell Rubbermaid Inc.</v>
          </cell>
          <cell r="C1390" t="str">
            <v>Corporates</v>
          </cell>
          <cell r="D1390" t="str">
            <v>UNITED STATES</v>
          </cell>
          <cell r="E1390" t="str">
            <v>Y</v>
          </cell>
          <cell r="F1390" t="str">
            <v>Downgrade</v>
          </cell>
          <cell r="G1390">
            <v>37965</v>
          </cell>
          <cell r="H1390" t="str">
            <v>BBB</v>
          </cell>
          <cell r="I1390" t="str">
            <v>Rating Outlook Stable</v>
          </cell>
        </row>
        <row r="1391">
          <cell r="A1391">
            <v>80091753</v>
          </cell>
          <cell r="B1391" t="str">
            <v>Sunoco, Inc.</v>
          </cell>
          <cell r="C1391" t="str">
            <v>Corporates</v>
          </cell>
          <cell r="D1391" t="str">
            <v>UNITED STATES</v>
          </cell>
          <cell r="E1391" t="str">
            <v>Y</v>
          </cell>
          <cell r="F1391" t="str">
            <v>Affirmed</v>
          </cell>
          <cell r="G1391">
            <v>37708</v>
          </cell>
          <cell r="H1391" t="str">
            <v>BBB</v>
          </cell>
          <cell r="I1391" t="str">
            <v>Rating Outlook Stable</v>
          </cell>
        </row>
        <row r="1392">
          <cell r="A1392">
            <v>80091754</v>
          </cell>
          <cell r="B1392" t="str">
            <v>BellSouth Capital Funding Corp.</v>
          </cell>
          <cell r="C1392" t="str">
            <v>Telecommunications</v>
          </cell>
          <cell r="D1392" t="str">
            <v>UNITED STATES</v>
          </cell>
          <cell r="E1392" t="str">
            <v>Y</v>
          </cell>
          <cell r="F1392" t="str">
            <v>Rating Watch On</v>
          </cell>
          <cell r="G1392">
            <v>38034</v>
          </cell>
          <cell r="H1392" t="str">
            <v>A+</v>
          </cell>
          <cell r="I1392" t="str">
            <v>Rating Watch Negative</v>
          </cell>
        </row>
        <row r="1393">
          <cell r="A1393">
            <v>80091755</v>
          </cell>
          <cell r="B1393" t="str">
            <v>Empresas IANSA S.A.</v>
          </cell>
          <cell r="C1393" t="str">
            <v>Corporates</v>
          </cell>
          <cell r="D1393" t="str">
            <v>CHILE</v>
          </cell>
          <cell r="E1393" t="str">
            <v>N</v>
          </cell>
          <cell r="F1393" t="str">
            <v>Withdrawn</v>
          </cell>
          <cell r="G1393">
            <v>37677</v>
          </cell>
          <cell r="H1393" t="str">
            <v>NR</v>
          </cell>
        </row>
        <row r="1394">
          <cell r="A1394">
            <v>80091756</v>
          </cell>
          <cell r="B1394" t="str">
            <v>Textron Financial Corp.</v>
          </cell>
          <cell r="C1394" t="str">
            <v>Commercial Finance Companies</v>
          </cell>
          <cell r="D1394" t="str">
            <v>UNITED STATES</v>
          </cell>
          <cell r="E1394" t="str">
            <v>Y</v>
          </cell>
          <cell r="F1394" t="str">
            <v>Affirmed</v>
          </cell>
          <cell r="G1394">
            <v>38209</v>
          </cell>
          <cell r="H1394" t="str">
            <v>A-</v>
          </cell>
          <cell r="I1394" t="str">
            <v>Rating Outlook Stable</v>
          </cell>
        </row>
        <row r="1395">
          <cell r="A1395">
            <v>80091757</v>
          </cell>
          <cell r="B1395" t="str">
            <v>Guidant Corporation</v>
          </cell>
          <cell r="C1395" t="str">
            <v>Health Care</v>
          </cell>
          <cell r="D1395" t="str">
            <v>UNITED STATES</v>
          </cell>
          <cell r="E1395" t="str">
            <v>Y</v>
          </cell>
          <cell r="F1395" t="str">
            <v>Affirmed</v>
          </cell>
          <cell r="G1395">
            <v>37789</v>
          </cell>
          <cell r="H1395" t="str">
            <v>A-</v>
          </cell>
          <cell r="I1395" t="str">
            <v>Rating Outlook Stable</v>
          </cell>
        </row>
        <row r="1396">
          <cell r="A1396">
            <v>80091763</v>
          </cell>
          <cell r="B1396" t="str">
            <v>Noble Drilling Corporation</v>
          </cell>
          <cell r="C1396" t="str">
            <v>Energy (Oil &amp; Gas)</v>
          </cell>
          <cell r="D1396" t="str">
            <v>UNITED STATES</v>
          </cell>
          <cell r="E1396" t="str">
            <v>Y</v>
          </cell>
          <cell r="F1396" t="str">
            <v>Affirmed</v>
          </cell>
          <cell r="G1396">
            <v>37328</v>
          </cell>
          <cell r="H1396" t="str">
            <v>BBB+</v>
          </cell>
          <cell r="I1396" t="str">
            <v>Rating Outlook Stable</v>
          </cell>
        </row>
        <row r="1397">
          <cell r="A1397">
            <v>80091767</v>
          </cell>
          <cell r="B1397" t="str">
            <v>Companhia Siderurgica Nacional (CSN)</v>
          </cell>
          <cell r="C1397" t="str">
            <v>Corporates</v>
          </cell>
          <cell r="D1397" t="str">
            <v>BRAZIL</v>
          </cell>
          <cell r="E1397" t="str">
            <v>Y</v>
          </cell>
          <cell r="F1397" t="str">
            <v>Upgrade</v>
          </cell>
          <cell r="G1397">
            <v>38258</v>
          </cell>
          <cell r="H1397" t="str">
            <v>BB-</v>
          </cell>
          <cell r="I1397" t="str">
            <v>Rating Outlook Stable</v>
          </cell>
        </row>
        <row r="1398">
          <cell r="A1398">
            <v>80091768</v>
          </cell>
          <cell r="B1398" t="str">
            <v>Lion Connecticut Holdings Inc.</v>
          </cell>
          <cell r="C1398" t="str">
            <v>Life Insurers</v>
          </cell>
          <cell r="D1398" t="str">
            <v>UNITED STATES</v>
          </cell>
          <cell r="E1398" t="str">
            <v>Y</v>
          </cell>
          <cell r="F1398" t="str">
            <v>Affirmed</v>
          </cell>
          <cell r="G1398">
            <v>37910</v>
          </cell>
          <cell r="H1398" t="str">
            <v>A+</v>
          </cell>
          <cell r="I1398" t="str">
            <v>Rating Outlook Stable</v>
          </cell>
        </row>
        <row r="1399">
          <cell r="A1399">
            <v>80091770</v>
          </cell>
          <cell r="B1399" t="str">
            <v>Smith International, Inc.</v>
          </cell>
          <cell r="C1399" t="str">
            <v>Energy (Oil &amp; Gas)</v>
          </cell>
          <cell r="D1399" t="str">
            <v>UNITED STATES</v>
          </cell>
          <cell r="E1399" t="str">
            <v>Y</v>
          </cell>
          <cell r="F1399" t="str">
            <v>Affirmed</v>
          </cell>
          <cell r="G1399">
            <v>37657</v>
          </cell>
          <cell r="H1399" t="str">
            <v>BBB+</v>
          </cell>
          <cell r="I1399" t="str">
            <v>Rating Outlook Stable</v>
          </cell>
        </row>
        <row r="1400">
          <cell r="A1400">
            <v>80091773</v>
          </cell>
          <cell r="B1400" t="str">
            <v>Allergan, Inc.</v>
          </cell>
          <cell r="C1400" t="str">
            <v>Health Care</v>
          </cell>
          <cell r="D1400" t="str">
            <v>UNITED STATES</v>
          </cell>
          <cell r="E1400" t="str">
            <v>Y</v>
          </cell>
          <cell r="F1400" t="str">
            <v>Affirmed</v>
          </cell>
          <cell r="G1400">
            <v>37909</v>
          </cell>
          <cell r="H1400" t="str">
            <v>A+</v>
          </cell>
          <cell r="I1400" t="str">
            <v>Rating Outlook Stable</v>
          </cell>
        </row>
        <row r="1401">
          <cell r="A1401">
            <v>80091780</v>
          </cell>
          <cell r="B1401" t="str">
            <v>Pennzoil-Quaker State Company</v>
          </cell>
          <cell r="C1401" t="str">
            <v>Consumer</v>
          </cell>
          <cell r="D1401" t="str">
            <v>UNITED STATES</v>
          </cell>
          <cell r="E1401" t="str">
            <v>N</v>
          </cell>
          <cell r="F1401" t="str">
            <v>Downgrade</v>
          </cell>
          <cell r="G1401">
            <v>38098</v>
          </cell>
          <cell r="H1401" t="str">
            <v>AA+</v>
          </cell>
          <cell r="I1401" t="str">
            <v>Rating Outlook Stable</v>
          </cell>
        </row>
        <row r="1402">
          <cell r="A1402">
            <v>80091781</v>
          </cell>
          <cell r="B1402" t="str">
            <v>Veritas DGC, Inc.</v>
          </cell>
          <cell r="C1402" t="str">
            <v>Energy (Oil &amp; Gas)</v>
          </cell>
          <cell r="D1402" t="str">
            <v>UNITED STATES</v>
          </cell>
          <cell r="E1402" t="str">
            <v>Y</v>
          </cell>
          <cell r="F1402" t="str">
            <v>Revision Rating</v>
          </cell>
          <cell r="G1402">
            <v>38047</v>
          </cell>
          <cell r="H1402" t="str">
            <v>BB-</v>
          </cell>
          <cell r="I1402" t="str">
            <v>Rating Outlook Negative</v>
          </cell>
        </row>
        <row r="1403">
          <cell r="A1403">
            <v>80091782</v>
          </cell>
          <cell r="B1403" t="str">
            <v>UnitedHealth Group, Inc.</v>
          </cell>
          <cell r="C1403" t="str">
            <v>Insurance</v>
          </cell>
          <cell r="D1403" t="str">
            <v>UNITED STATES</v>
          </cell>
          <cell r="E1403" t="str">
            <v>Y</v>
          </cell>
          <cell r="F1403" t="str">
            <v>Affirmed</v>
          </cell>
          <cell r="G1403">
            <v>38103</v>
          </cell>
          <cell r="H1403" t="str">
            <v>A</v>
          </cell>
          <cell r="I1403" t="str">
            <v>Rating Outlook Stable</v>
          </cell>
        </row>
        <row r="1404">
          <cell r="A1404">
            <v>80091784</v>
          </cell>
          <cell r="B1404" t="str">
            <v>USI Global Corp.</v>
          </cell>
          <cell r="C1404" t="str">
            <v>Consumer</v>
          </cell>
          <cell r="D1404" t="str">
            <v>UNITED STATES</v>
          </cell>
          <cell r="E1404" t="str">
            <v>Y</v>
          </cell>
          <cell r="F1404" t="str">
            <v>Upgrade</v>
          </cell>
          <cell r="G1404">
            <v>37666</v>
          </cell>
          <cell r="H1404" t="str">
            <v>B</v>
          </cell>
          <cell r="I1404" t="str">
            <v>Rating Outlook Stable</v>
          </cell>
        </row>
        <row r="1405">
          <cell r="A1405">
            <v>80091785</v>
          </cell>
          <cell r="B1405" t="str">
            <v>Enterprise Profit Solutions Corporation</v>
          </cell>
          <cell r="C1405" t="str">
            <v>Diversified Services</v>
          </cell>
          <cell r="D1405" t="str">
            <v>UNITED STATES</v>
          </cell>
          <cell r="E1405" t="str">
            <v>Y</v>
          </cell>
          <cell r="F1405" t="str">
            <v>New Rating</v>
          </cell>
          <cell r="G1405">
            <v>36357</v>
          </cell>
          <cell r="H1405" t="str">
            <v>B+</v>
          </cell>
        </row>
        <row r="1406">
          <cell r="A1406">
            <v>80091787</v>
          </cell>
          <cell r="B1406" t="str">
            <v>Companhia Petrolifera Marlim</v>
          </cell>
          <cell r="C1406" t="str">
            <v>Corporates</v>
          </cell>
          <cell r="D1406" t="str">
            <v>BRAZIL</v>
          </cell>
          <cell r="E1406" t="str">
            <v>Y</v>
          </cell>
          <cell r="F1406" t="str">
            <v>Upgrade</v>
          </cell>
          <cell r="G1406">
            <v>38258</v>
          </cell>
          <cell r="H1406" t="str">
            <v>BB-</v>
          </cell>
          <cell r="I1406" t="str">
            <v>Rating Outlook Stable</v>
          </cell>
        </row>
        <row r="1407">
          <cell r="A1407">
            <v>80091796</v>
          </cell>
          <cell r="B1407" t="str">
            <v>Enhance Financial Services Group Inc.</v>
          </cell>
          <cell r="C1407" t="str">
            <v>Bond Insurers</v>
          </cell>
          <cell r="D1407" t="str">
            <v>UNITED STATES</v>
          </cell>
          <cell r="E1407" t="str">
            <v>Y</v>
          </cell>
          <cell r="F1407" t="str">
            <v>Affirmed</v>
          </cell>
          <cell r="G1407">
            <v>37663</v>
          </cell>
          <cell r="H1407" t="str">
            <v>A+</v>
          </cell>
          <cell r="I1407" t="str">
            <v>Rating Outlook Stable</v>
          </cell>
        </row>
        <row r="1408">
          <cell r="A1408">
            <v>80091797</v>
          </cell>
          <cell r="B1408" t="str">
            <v>Halyard Re B.V. (Sorema)</v>
          </cell>
          <cell r="C1408" t="str">
            <v>Reinsurers</v>
          </cell>
          <cell r="D1408" t="str">
            <v>UNITED STATES</v>
          </cell>
          <cell r="E1408" t="str">
            <v>Y</v>
          </cell>
          <cell r="F1408" t="str">
            <v>New Rating</v>
          </cell>
          <cell r="G1408">
            <v>36286</v>
          </cell>
          <cell r="H1408" t="str">
            <v>BB-</v>
          </cell>
          <cell r="I1408" t="str">
            <v>Rating Outlook Stable</v>
          </cell>
        </row>
        <row r="1409">
          <cell r="A1409">
            <v>80091798</v>
          </cell>
          <cell r="B1409" t="str">
            <v>Namazu Re Ltd</v>
          </cell>
          <cell r="C1409" t="str">
            <v>Reinsurers</v>
          </cell>
          <cell r="D1409" t="str">
            <v>UNITED STATES</v>
          </cell>
          <cell r="E1409" t="str">
            <v>Y</v>
          </cell>
          <cell r="F1409" t="str">
            <v>New Rating</v>
          </cell>
          <cell r="G1409">
            <v>36881</v>
          </cell>
          <cell r="H1409" t="str">
            <v>BB</v>
          </cell>
        </row>
        <row r="1410">
          <cell r="A1410">
            <v>80091803</v>
          </cell>
          <cell r="B1410" t="str">
            <v>Financial Federal Corporation</v>
          </cell>
          <cell r="C1410" t="str">
            <v>Commercial Finance Companies</v>
          </cell>
          <cell r="D1410" t="str">
            <v>UNITED STATES</v>
          </cell>
          <cell r="E1410" t="str">
            <v>Y</v>
          </cell>
          <cell r="F1410" t="str">
            <v>Upgrade</v>
          </cell>
          <cell r="G1410">
            <v>38198</v>
          </cell>
          <cell r="H1410" t="str">
            <v>BBB+</v>
          </cell>
          <cell r="I1410" t="str">
            <v>Rating Outlook Stable</v>
          </cell>
        </row>
        <row r="1411">
          <cell r="A1411">
            <v>80091804</v>
          </cell>
          <cell r="B1411" t="str">
            <v>Fortune Brands, Inc.</v>
          </cell>
          <cell r="C1411" t="str">
            <v>Corporates</v>
          </cell>
          <cell r="D1411" t="str">
            <v>UNITED STATES</v>
          </cell>
          <cell r="E1411" t="str">
            <v>Y</v>
          </cell>
          <cell r="F1411" t="str">
            <v>Affirmed</v>
          </cell>
          <cell r="G1411">
            <v>37928</v>
          </cell>
          <cell r="H1411" t="str">
            <v>A</v>
          </cell>
          <cell r="I1411" t="str">
            <v>Rating Outlook Stable</v>
          </cell>
        </row>
        <row r="1412">
          <cell r="A1412">
            <v>80091806</v>
          </cell>
          <cell r="B1412" t="str">
            <v>D&amp;B Corporation (Dun &amp; Bradstreet)</v>
          </cell>
          <cell r="C1412" t="str">
            <v>Media &amp; Entertainment</v>
          </cell>
          <cell r="D1412" t="str">
            <v>UNITED STATES</v>
          </cell>
          <cell r="E1412" t="str">
            <v>Y</v>
          </cell>
          <cell r="F1412" t="str">
            <v>Affirmed</v>
          </cell>
          <cell r="G1412">
            <v>37432</v>
          </cell>
          <cell r="H1412" t="str">
            <v>A</v>
          </cell>
          <cell r="I1412" t="str">
            <v>Rating Outlook Stable</v>
          </cell>
        </row>
        <row r="1413">
          <cell r="A1413">
            <v>80091809</v>
          </cell>
          <cell r="B1413" t="str">
            <v>AMB Property L.P.</v>
          </cell>
          <cell r="C1413" t="str">
            <v>Real Estate Investment Trusts</v>
          </cell>
          <cell r="D1413" t="str">
            <v>UNITED STATES</v>
          </cell>
          <cell r="E1413" t="str">
            <v>Y</v>
          </cell>
          <cell r="F1413" t="str">
            <v>Affirmed</v>
          </cell>
          <cell r="G1413">
            <v>37908</v>
          </cell>
          <cell r="H1413" t="str">
            <v>BBB+</v>
          </cell>
          <cell r="I1413" t="str">
            <v>Rating Outlook Stable</v>
          </cell>
        </row>
        <row r="1414">
          <cell r="A1414">
            <v>80091811</v>
          </cell>
          <cell r="B1414" t="str">
            <v>BRE Properties, Inc.</v>
          </cell>
          <cell r="C1414" t="str">
            <v>Banks</v>
          </cell>
          <cell r="D1414" t="str">
            <v>UNITED STATES</v>
          </cell>
          <cell r="E1414" t="str">
            <v>Y</v>
          </cell>
          <cell r="F1414" t="str">
            <v>Downgrade</v>
          </cell>
          <cell r="G1414">
            <v>37650</v>
          </cell>
          <cell r="H1414" t="str">
            <v>BBB</v>
          </cell>
          <cell r="I1414" t="str">
            <v>Rating Outlook Stable</v>
          </cell>
        </row>
        <row r="1415">
          <cell r="A1415">
            <v>80091812</v>
          </cell>
          <cell r="B1415" t="str">
            <v>Camden Property Trust</v>
          </cell>
          <cell r="C1415" t="str">
            <v>Banks</v>
          </cell>
          <cell r="D1415" t="str">
            <v>UNITED STATES</v>
          </cell>
          <cell r="E1415" t="str">
            <v>Y</v>
          </cell>
          <cell r="F1415" t="str">
            <v>Affirmed</v>
          </cell>
          <cell r="G1415">
            <v>38177</v>
          </cell>
          <cell r="H1415" t="str">
            <v>BBB</v>
          </cell>
          <cell r="I1415" t="str">
            <v>Rating Outlook Stable</v>
          </cell>
        </row>
        <row r="1416">
          <cell r="A1416">
            <v>80091813</v>
          </cell>
          <cell r="B1416" t="str">
            <v>CarrAmerica Realty Corporation</v>
          </cell>
          <cell r="C1416" t="str">
            <v>Banks</v>
          </cell>
          <cell r="D1416" t="str">
            <v>UNITED STATES</v>
          </cell>
          <cell r="E1416" t="str">
            <v>Y</v>
          </cell>
          <cell r="F1416" t="str">
            <v>Affirmed</v>
          </cell>
          <cell r="G1416">
            <v>37581</v>
          </cell>
          <cell r="H1416" t="str">
            <v>BBB</v>
          </cell>
          <cell r="I1416" t="str">
            <v>Rating Outlook Stable</v>
          </cell>
        </row>
        <row r="1417">
          <cell r="A1417">
            <v>80091815</v>
          </cell>
          <cell r="B1417" t="str">
            <v>Duke Realty Corporation</v>
          </cell>
          <cell r="C1417" t="str">
            <v>Banks</v>
          </cell>
          <cell r="D1417" t="str">
            <v>UNITED STATES</v>
          </cell>
          <cell r="E1417" t="str">
            <v>Y</v>
          </cell>
          <cell r="F1417" t="str">
            <v>Affirmed</v>
          </cell>
          <cell r="G1417">
            <v>38211</v>
          </cell>
          <cell r="H1417" t="str">
            <v>BBB+</v>
          </cell>
          <cell r="I1417" t="str">
            <v>Rating Outlook Stable</v>
          </cell>
        </row>
        <row r="1418">
          <cell r="A1418">
            <v>80091816</v>
          </cell>
          <cell r="B1418" t="str">
            <v>Health Care Property Investors Inc</v>
          </cell>
          <cell r="C1418" t="str">
            <v>Banks</v>
          </cell>
          <cell r="D1418" t="str">
            <v>UNITED STATES</v>
          </cell>
          <cell r="E1418" t="str">
            <v>Y</v>
          </cell>
          <cell r="F1418" t="str">
            <v>Affirmed</v>
          </cell>
          <cell r="G1418">
            <v>37082</v>
          </cell>
          <cell r="H1418" t="str">
            <v>BBB+</v>
          </cell>
          <cell r="I1418" t="str">
            <v>Rating Outlook Stable</v>
          </cell>
        </row>
        <row r="1419">
          <cell r="A1419">
            <v>80091817</v>
          </cell>
          <cell r="B1419" t="str">
            <v>Health Care REIT, Inc</v>
          </cell>
          <cell r="C1419" t="str">
            <v>Banks</v>
          </cell>
          <cell r="D1419" t="str">
            <v>UNITED STATES</v>
          </cell>
          <cell r="E1419" t="str">
            <v>Y</v>
          </cell>
          <cell r="F1419" t="str">
            <v>Affirmed</v>
          </cell>
          <cell r="G1419">
            <v>37946</v>
          </cell>
          <cell r="H1419" t="str">
            <v>BBB-</v>
          </cell>
          <cell r="I1419" t="str">
            <v>Rating Outlook Positive</v>
          </cell>
        </row>
        <row r="1420">
          <cell r="A1420">
            <v>80091818</v>
          </cell>
          <cell r="B1420" t="str">
            <v>Healthcare Realty Trust Incorporated</v>
          </cell>
          <cell r="C1420" t="str">
            <v>Banks</v>
          </cell>
          <cell r="D1420" t="str">
            <v>UNITED STATES</v>
          </cell>
          <cell r="E1420" t="str">
            <v>Y</v>
          </cell>
          <cell r="F1420" t="str">
            <v>Affirmed</v>
          </cell>
          <cell r="G1420">
            <v>38078</v>
          </cell>
          <cell r="H1420" t="str">
            <v>BBB</v>
          </cell>
          <cell r="I1420" t="str">
            <v>Rating Outlook Stable</v>
          </cell>
        </row>
        <row r="1421">
          <cell r="A1421">
            <v>80091819</v>
          </cell>
          <cell r="B1421" t="str">
            <v>LNR Property Corporation</v>
          </cell>
          <cell r="C1421" t="str">
            <v>Leasing Companies</v>
          </cell>
          <cell r="D1421" t="str">
            <v>UNITED STATES</v>
          </cell>
          <cell r="E1421" t="str">
            <v>Y</v>
          </cell>
          <cell r="F1421" t="str">
            <v>Rating Watch On</v>
          </cell>
          <cell r="G1421">
            <v>38229</v>
          </cell>
          <cell r="H1421" t="str">
            <v>BB+</v>
          </cell>
          <cell r="I1421" t="str">
            <v>Rating Watch Evolving</v>
          </cell>
        </row>
        <row r="1422">
          <cell r="A1422">
            <v>80091820</v>
          </cell>
          <cell r="B1422" t="str">
            <v>Nationwide Health Properties, Inc.</v>
          </cell>
          <cell r="C1422" t="str">
            <v>Bank Loans</v>
          </cell>
          <cell r="D1422" t="str">
            <v>UNITED STATES</v>
          </cell>
          <cell r="E1422" t="str">
            <v>Y</v>
          </cell>
          <cell r="F1422" t="str">
            <v>Affirmed</v>
          </cell>
          <cell r="G1422">
            <v>38089</v>
          </cell>
          <cell r="H1422" t="str">
            <v>BBB-</v>
          </cell>
          <cell r="I1422" t="str">
            <v>Rating Outlook Stable</v>
          </cell>
        </row>
        <row r="1423">
          <cell r="A1423">
            <v>80091821</v>
          </cell>
          <cell r="B1423" t="str">
            <v>Omega Healthcare Investors, Inc.</v>
          </cell>
          <cell r="C1423" t="str">
            <v>Banks</v>
          </cell>
          <cell r="D1423" t="str">
            <v>UNITED STATES</v>
          </cell>
          <cell r="E1423" t="str">
            <v>Y</v>
          </cell>
          <cell r="F1423" t="str">
            <v>Upgrade</v>
          </cell>
          <cell r="G1423">
            <v>38240</v>
          </cell>
          <cell r="H1423" t="str">
            <v>BB-</v>
          </cell>
          <cell r="I1423" t="str">
            <v>Rating Outlook Stable</v>
          </cell>
        </row>
        <row r="1424">
          <cell r="A1424">
            <v>80091822</v>
          </cell>
          <cell r="B1424" t="str">
            <v>Public Storage, Inc.</v>
          </cell>
          <cell r="C1424" t="str">
            <v>Banks</v>
          </cell>
          <cell r="D1424" t="str">
            <v>UNITED STATES</v>
          </cell>
          <cell r="E1424" t="str">
            <v>Y</v>
          </cell>
          <cell r="F1424" t="str">
            <v>Affirmed</v>
          </cell>
          <cell r="G1424">
            <v>37505</v>
          </cell>
          <cell r="H1424" t="str">
            <v>A-</v>
          </cell>
          <cell r="I1424" t="str">
            <v>Rating Outlook Stable</v>
          </cell>
        </row>
        <row r="1425">
          <cell r="A1425">
            <v>80091823</v>
          </cell>
          <cell r="B1425" t="str">
            <v>SUSA Partnership, L.P.</v>
          </cell>
          <cell r="C1425" t="str">
            <v>Financial Institutions</v>
          </cell>
          <cell r="D1425" t="str">
            <v>UNITED STATES</v>
          </cell>
          <cell r="E1425" t="str">
            <v>N</v>
          </cell>
          <cell r="F1425" t="str">
            <v>Withdrawn</v>
          </cell>
          <cell r="G1425">
            <v>37393</v>
          </cell>
          <cell r="H1425" t="str">
            <v>NR</v>
          </cell>
          <cell r="I1425" t="str">
            <v>Rating Watch Off</v>
          </cell>
        </row>
        <row r="1426">
          <cell r="A1426">
            <v>80091824</v>
          </cell>
          <cell r="B1426" t="str">
            <v>Shurgard Storage Centers, Inc.</v>
          </cell>
          <cell r="C1426" t="str">
            <v>Banks</v>
          </cell>
          <cell r="D1426" t="str">
            <v>UNITED STATES</v>
          </cell>
          <cell r="E1426" t="str">
            <v>Y</v>
          </cell>
          <cell r="F1426" t="str">
            <v>Affirmed</v>
          </cell>
          <cell r="G1426">
            <v>38253</v>
          </cell>
          <cell r="H1426" t="str">
            <v>BBB</v>
          </cell>
          <cell r="I1426" t="str">
            <v>Rating Outlook Negative</v>
          </cell>
        </row>
        <row r="1427">
          <cell r="A1427">
            <v>80091827</v>
          </cell>
          <cell r="B1427" t="str">
            <v>ProLogis</v>
          </cell>
          <cell r="C1427" t="str">
            <v>Real Estate Investment Trusts</v>
          </cell>
          <cell r="D1427" t="str">
            <v>UNITED STATES</v>
          </cell>
          <cell r="E1427" t="str">
            <v>Y</v>
          </cell>
          <cell r="F1427" t="str">
            <v>Affirmed</v>
          </cell>
          <cell r="G1427">
            <v>38112</v>
          </cell>
          <cell r="H1427" t="str">
            <v>BBB+</v>
          </cell>
          <cell r="I1427" t="str">
            <v>Rating Outlook Stable</v>
          </cell>
        </row>
        <row r="1428">
          <cell r="A1428">
            <v>80091829</v>
          </cell>
          <cell r="B1428" t="str">
            <v>Trizec Finance Ltd.</v>
          </cell>
          <cell r="C1428" t="str">
            <v>Banks</v>
          </cell>
          <cell r="D1428" t="str">
            <v>CANADA</v>
          </cell>
          <cell r="E1428" t="str">
            <v>N</v>
          </cell>
          <cell r="F1428" t="str">
            <v>Withdrawn</v>
          </cell>
          <cell r="G1428">
            <v>37421</v>
          </cell>
          <cell r="H1428" t="str">
            <v>NR</v>
          </cell>
          <cell r="I1428" t="str">
            <v>Not on Rating Watch</v>
          </cell>
        </row>
        <row r="1429">
          <cell r="A1429">
            <v>80091830</v>
          </cell>
          <cell r="B1429" t="str">
            <v>CenterPoint Properties Trust</v>
          </cell>
          <cell r="C1429" t="str">
            <v>Banks</v>
          </cell>
          <cell r="D1429" t="str">
            <v>UNITED STATES</v>
          </cell>
          <cell r="E1429" t="str">
            <v>Y</v>
          </cell>
          <cell r="F1429" t="str">
            <v>Affirmed</v>
          </cell>
          <cell r="G1429">
            <v>37874</v>
          </cell>
          <cell r="H1429" t="str">
            <v>BBB</v>
          </cell>
          <cell r="I1429" t="str">
            <v>Rating Outlook Stable</v>
          </cell>
        </row>
        <row r="1430">
          <cell r="A1430">
            <v>80091831</v>
          </cell>
          <cell r="B1430" t="str">
            <v>Colonial Realty Limited Partnership</v>
          </cell>
          <cell r="C1430" t="str">
            <v>Banks</v>
          </cell>
          <cell r="D1430" t="str">
            <v>UNITED STATES</v>
          </cell>
          <cell r="E1430" t="str">
            <v>Y</v>
          </cell>
          <cell r="F1430" t="str">
            <v>Affirmed</v>
          </cell>
          <cell r="G1430">
            <v>38154</v>
          </cell>
          <cell r="H1430" t="str">
            <v>BBB-</v>
          </cell>
          <cell r="I1430" t="str">
            <v>Rating Outlook Stable</v>
          </cell>
        </row>
        <row r="1431">
          <cell r="A1431">
            <v>80091832</v>
          </cell>
          <cell r="B1431" t="str">
            <v>Duke Realty Limited Partnership</v>
          </cell>
          <cell r="C1431" t="str">
            <v>Banks</v>
          </cell>
          <cell r="D1431" t="str">
            <v>UNITED STATES</v>
          </cell>
          <cell r="E1431" t="str">
            <v>Y</v>
          </cell>
          <cell r="F1431" t="str">
            <v>Affirmed</v>
          </cell>
          <cell r="G1431">
            <v>38211</v>
          </cell>
          <cell r="H1431" t="str">
            <v>BBB+</v>
          </cell>
          <cell r="I1431" t="str">
            <v>Rating Outlook Stable</v>
          </cell>
        </row>
        <row r="1432">
          <cell r="A1432">
            <v>80091833</v>
          </cell>
          <cell r="B1432" t="str">
            <v>JDN Realty Corporation</v>
          </cell>
          <cell r="C1432" t="str">
            <v>Banks</v>
          </cell>
          <cell r="D1432" t="str">
            <v>UNITED STATES</v>
          </cell>
          <cell r="E1432" t="str">
            <v>Y</v>
          </cell>
          <cell r="F1432" t="str">
            <v>Upgrade</v>
          </cell>
          <cell r="G1432">
            <v>37693</v>
          </cell>
          <cell r="H1432" t="str">
            <v>BBB-</v>
          </cell>
          <cell r="I1432" t="str">
            <v>Rating Outlook Stable</v>
          </cell>
        </row>
        <row r="1433">
          <cell r="A1433">
            <v>80091835</v>
          </cell>
          <cell r="B1433" t="str">
            <v>Regency Centers, L.P.</v>
          </cell>
          <cell r="C1433" t="str">
            <v>Banks</v>
          </cell>
          <cell r="D1433" t="str">
            <v>UNITED STATES</v>
          </cell>
          <cell r="E1433" t="str">
            <v>Y</v>
          </cell>
          <cell r="F1433" t="str">
            <v>Affirmed</v>
          </cell>
          <cell r="G1433">
            <v>38194</v>
          </cell>
          <cell r="H1433" t="str">
            <v>BBB+</v>
          </cell>
          <cell r="I1433" t="str">
            <v>Rating Outlook Stable</v>
          </cell>
        </row>
        <row r="1434">
          <cell r="A1434">
            <v>80091838</v>
          </cell>
          <cell r="B1434" t="str">
            <v>U.S. Restaurant Properties Operating L.P.</v>
          </cell>
          <cell r="C1434" t="str">
            <v>Real Estate Investment Trusts</v>
          </cell>
          <cell r="D1434" t="str">
            <v>UNITED STATES</v>
          </cell>
          <cell r="E1434" t="str">
            <v>Y</v>
          </cell>
          <cell r="F1434" t="str">
            <v>Rating Watch On</v>
          </cell>
          <cell r="G1434">
            <v>38233</v>
          </cell>
          <cell r="H1434" t="str">
            <v>BB</v>
          </cell>
          <cell r="I1434" t="str">
            <v>Rating Watch Evolving</v>
          </cell>
        </row>
        <row r="1435">
          <cell r="A1435">
            <v>80091840</v>
          </cell>
          <cell r="B1435" t="str">
            <v>Union National Bank</v>
          </cell>
          <cell r="C1435" t="str">
            <v>Banks</v>
          </cell>
          <cell r="D1435" t="str">
            <v>UNITED ARAB EMIRATES</v>
          </cell>
          <cell r="E1435" t="str">
            <v>Y</v>
          </cell>
          <cell r="F1435" t="str">
            <v>Affirmed</v>
          </cell>
          <cell r="G1435">
            <v>38212</v>
          </cell>
          <cell r="H1435" t="str">
            <v>A-</v>
          </cell>
          <cell r="I1435" t="str">
            <v>Rating Outlook Stable</v>
          </cell>
        </row>
        <row r="1436">
          <cell r="A1436">
            <v>80091841</v>
          </cell>
          <cell r="B1436" t="str">
            <v>Mashreqbank</v>
          </cell>
          <cell r="C1436" t="str">
            <v>Banks</v>
          </cell>
          <cell r="D1436" t="str">
            <v>UNITED ARAB EMIRATES</v>
          </cell>
          <cell r="E1436" t="str">
            <v>Y</v>
          </cell>
          <cell r="F1436" t="str">
            <v>Affirmed</v>
          </cell>
          <cell r="G1436">
            <v>38215</v>
          </cell>
          <cell r="H1436" t="str">
            <v>A-</v>
          </cell>
          <cell r="I1436" t="str">
            <v>Rating Outlook Stable</v>
          </cell>
        </row>
        <row r="1437">
          <cell r="A1437">
            <v>80091842</v>
          </cell>
          <cell r="B1437" t="str">
            <v>Emirates Bank International</v>
          </cell>
          <cell r="C1437" t="str">
            <v>Banks</v>
          </cell>
          <cell r="D1437" t="str">
            <v>UNITED ARAB EMIRATES</v>
          </cell>
          <cell r="E1437" t="str">
            <v>Y</v>
          </cell>
          <cell r="F1437" t="str">
            <v>Affirmed</v>
          </cell>
          <cell r="G1437">
            <v>38212</v>
          </cell>
          <cell r="H1437" t="str">
            <v>A</v>
          </cell>
          <cell r="I1437" t="str">
            <v>Rating Outlook Stable</v>
          </cell>
        </row>
        <row r="1438">
          <cell r="A1438">
            <v>80091843</v>
          </cell>
          <cell r="B1438" t="str">
            <v>Bank of Sharjah</v>
          </cell>
          <cell r="C1438" t="str">
            <v>Banks</v>
          </cell>
          <cell r="D1438" t="str">
            <v>UNITED ARAB EMIRATES</v>
          </cell>
          <cell r="E1438" t="str">
            <v>Y</v>
          </cell>
          <cell r="F1438" t="str">
            <v>Affirmed</v>
          </cell>
          <cell r="G1438">
            <v>37922</v>
          </cell>
          <cell r="H1438" t="str">
            <v>BBB+</v>
          </cell>
          <cell r="I1438" t="str">
            <v>Rating Outlook Stable</v>
          </cell>
        </row>
        <row r="1439">
          <cell r="A1439">
            <v>80091844</v>
          </cell>
          <cell r="B1439" t="str">
            <v>HSBC Bank Argentina</v>
          </cell>
          <cell r="C1439" t="str">
            <v>Banks</v>
          </cell>
          <cell r="D1439" t="str">
            <v>ARGENTINA</v>
          </cell>
          <cell r="E1439" t="str">
            <v>Y</v>
          </cell>
          <cell r="F1439" t="str">
            <v>Withdrawn</v>
          </cell>
          <cell r="G1439">
            <v>37265</v>
          </cell>
          <cell r="H1439" t="str">
            <v>NR</v>
          </cell>
          <cell r="I1439" t="str">
            <v>Rating Watch Off</v>
          </cell>
        </row>
        <row r="1440">
          <cell r="A1440">
            <v>80091845</v>
          </cell>
          <cell r="B1440" t="str">
            <v>Banco de Inversion y Comercio Exterior</v>
          </cell>
          <cell r="C1440" t="str">
            <v>Banks</v>
          </cell>
          <cell r="D1440" t="str">
            <v>ARGENTINA</v>
          </cell>
          <cell r="E1440" t="str">
            <v>Y</v>
          </cell>
          <cell r="F1440" t="str">
            <v>Withdrawn</v>
          </cell>
          <cell r="G1440">
            <v>37265</v>
          </cell>
          <cell r="H1440" t="str">
            <v>NR</v>
          </cell>
          <cell r="I1440" t="str">
            <v>Rating Watch Negative</v>
          </cell>
        </row>
        <row r="1441">
          <cell r="A1441">
            <v>80091847</v>
          </cell>
          <cell r="B1441" t="str">
            <v>Banco Votorantim S.A.</v>
          </cell>
          <cell r="C1441" t="str">
            <v>Banks</v>
          </cell>
          <cell r="D1441" t="str">
            <v>BRAZIL</v>
          </cell>
          <cell r="E1441" t="str">
            <v>Y</v>
          </cell>
          <cell r="F1441" t="str">
            <v>Upgrade</v>
          </cell>
          <cell r="G1441">
            <v>38259</v>
          </cell>
          <cell r="H1441" t="str">
            <v>BB-</v>
          </cell>
          <cell r="I1441" t="str">
            <v>Rating Outlook Stable</v>
          </cell>
        </row>
        <row r="1442">
          <cell r="A1442">
            <v>80091848</v>
          </cell>
          <cell r="B1442" t="str">
            <v>Corpbanca</v>
          </cell>
          <cell r="C1442" t="str">
            <v>Banks</v>
          </cell>
          <cell r="D1442" t="str">
            <v>CHILE</v>
          </cell>
          <cell r="E1442" t="str">
            <v>Y</v>
          </cell>
          <cell r="F1442" t="str">
            <v>Upgrade</v>
          </cell>
          <cell r="G1442">
            <v>38103</v>
          </cell>
          <cell r="H1442" t="str">
            <v>BBB+</v>
          </cell>
          <cell r="I1442" t="str">
            <v>Rating Outlook Stable</v>
          </cell>
        </row>
        <row r="1443">
          <cell r="A1443">
            <v>80091849</v>
          </cell>
          <cell r="B1443" t="str">
            <v>Banco del Estado de Chile</v>
          </cell>
          <cell r="C1443" t="str">
            <v>Banks</v>
          </cell>
          <cell r="D1443" t="str">
            <v>CHILE</v>
          </cell>
          <cell r="E1443" t="str">
            <v>Y</v>
          </cell>
          <cell r="F1443" t="str">
            <v>Withdrawn</v>
          </cell>
          <cell r="G1443">
            <v>37440</v>
          </cell>
          <cell r="H1443" t="str">
            <v>NR</v>
          </cell>
        </row>
        <row r="1444">
          <cell r="A1444">
            <v>80091851</v>
          </cell>
          <cell r="B1444" t="str">
            <v>Banco Popular Dominicano</v>
          </cell>
          <cell r="C1444" t="str">
            <v>Banks</v>
          </cell>
          <cell r="D1444" t="str">
            <v>DOMINICAN REPUBLIC</v>
          </cell>
          <cell r="E1444" t="str">
            <v>Y</v>
          </cell>
          <cell r="F1444" t="str">
            <v>Withdrawn</v>
          </cell>
          <cell r="G1444">
            <v>38015</v>
          </cell>
          <cell r="H1444" t="str">
            <v>NR</v>
          </cell>
        </row>
        <row r="1445">
          <cell r="A1445">
            <v>80091852</v>
          </cell>
          <cell r="B1445" t="str">
            <v>Banco Leon</v>
          </cell>
          <cell r="C1445" t="str">
            <v>Banks</v>
          </cell>
          <cell r="D1445" t="str">
            <v>DOMINICAN REPUBLIC</v>
          </cell>
          <cell r="E1445" t="str">
            <v>Y</v>
          </cell>
          <cell r="F1445" t="str">
            <v>Downgrade</v>
          </cell>
          <cell r="G1445">
            <v>38020</v>
          </cell>
          <cell r="H1445" t="str">
            <v>CCC+</v>
          </cell>
          <cell r="I1445" t="str">
            <v>Rating Watch Negative</v>
          </cell>
        </row>
        <row r="1446">
          <cell r="A1446">
            <v>80091853</v>
          </cell>
          <cell r="B1446" t="str">
            <v>Banco Intercontinental, SA</v>
          </cell>
          <cell r="C1446" t="str">
            <v>Banks</v>
          </cell>
          <cell r="D1446" t="str">
            <v>DOMINICAN REPUBLIC</v>
          </cell>
          <cell r="E1446" t="str">
            <v>N</v>
          </cell>
          <cell r="F1446" t="str">
            <v>Withdrawn</v>
          </cell>
          <cell r="G1446">
            <v>37816</v>
          </cell>
          <cell r="H1446" t="str">
            <v>NR</v>
          </cell>
        </row>
        <row r="1447">
          <cell r="A1447">
            <v>80091854</v>
          </cell>
          <cell r="B1447" t="str">
            <v>Banco Del Pichincha C.A. y Subsidiarias</v>
          </cell>
          <cell r="C1447" t="str">
            <v>Banks</v>
          </cell>
          <cell r="D1447" t="str">
            <v>ECUADOR</v>
          </cell>
          <cell r="E1447" t="str">
            <v>Y</v>
          </cell>
          <cell r="F1447" t="str">
            <v>Affirmed</v>
          </cell>
          <cell r="G1447">
            <v>37890</v>
          </cell>
          <cell r="H1447" t="str">
            <v>CCC+</v>
          </cell>
          <cell r="I1447" t="str">
            <v>Rating Outlook Stable</v>
          </cell>
        </row>
        <row r="1448">
          <cell r="A1448">
            <v>80091856</v>
          </cell>
          <cell r="B1448" t="str">
            <v>Banco Mercantil del Norte</v>
          </cell>
          <cell r="C1448" t="str">
            <v>Banks</v>
          </cell>
          <cell r="D1448" t="str">
            <v>MEXICO</v>
          </cell>
          <cell r="E1448" t="str">
            <v>Y</v>
          </cell>
          <cell r="F1448" t="str">
            <v>Affirmed</v>
          </cell>
          <cell r="G1448">
            <v>37771</v>
          </cell>
          <cell r="H1448" t="str">
            <v>BBB-</v>
          </cell>
          <cell r="I1448" t="str">
            <v>Rating Outlook Stable</v>
          </cell>
        </row>
        <row r="1449">
          <cell r="A1449">
            <v>80091859</v>
          </cell>
          <cell r="B1449" t="str">
            <v>Banco Salvadoreno</v>
          </cell>
          <cell r="C1449" t="str">
            <v>Banks</v>
          </cell>
          <cell r="D1449" t="str">
            <v>EL SALVADOR</v>
          </cell>
          <cell r="E1449" t="str">
            <v>Y</v>
          </cell>
          <cell r="F1449" t="str">
            <v>Affirmed</v>
          </cell>
          <cell r="G1449">
            <v>38119</v>
          </cell>
          <cell r="H1449" t="str">
            <v>BB</v>
          </cell>
          <cell r="I1449" t="str">
            <v>Rating Outlook Negative</v>
          </cell>
        </row>
        <row r="1450">
          <cell r="A1450">
            <v>80091860</v>
          </cell>
          <cell r="B1450" t="str">
            <v>Banco de Comercio De El Salvador</v>
          </cell>
          <cell r="C1450" t="str">
            <v>Banks</v>
          </cell>
          <cell r="D1450" t="str">
            <v>EL SALVADOR</v>
          </cell>
          <cell r="E1450" t="str">
            <v>Y</v>
          </cell>
          <cell r="F1450" t="str">
            <v>Affirmed</v>
          </cell>
          <cell r="G1450">
            <v>38184</v>
          </cell>
          <cell r="H1450" t="str">
            <v>BB</v>
          </cell>
          <cell r="I1450" t="str">
            <v>Rating Outlook Stable</v>
          </cell>
        </row>
        <row r="1451">
          <cell r="A1451">
            <v>80091861</v>
          </cell>
          <cell r="B1451" t="str">
            <v>Turkiye Sinai Kalkinma Bankasi A.S.</v>
          </cell>
          <cell r="C1451" t="str">
            <v>Banks</v>
          </cell>
          <cell r="D1451" t="str">
            <v>TURKEY</v>
          </cell>
          <cell r="E1451" t="str">
            <v>Y</v>
          </cell>
          <cell r="F1451" t="str">
            <v>Affirmed</v>
          </cell>
          <cell r="G1451">
            <v>38226</v>
          </cell>
          <cell r="H1451" t="str">
            <v>B+</v>
          </cell>
          <cell r="I1451" t="str">
            <v>Rating Outlook Positive</v>
          </cell>
        </row>
        <row r="1452">
          <cell r="A1452">
            <v>80091862</v>
          </cell>
          <cell r="B1452" t="str">
            <v>Turkiye Halk Bankasi</v>
          </cell>
          <cell r="C1452" t="str">
            <v>Banks</v>
          </cell>
          <cell r="D1452" t="str">
            <v>TURKEY</v>
          </cell>
          <cell r="E1452" t="str">
            <v>Y</v>
          </cell>
          <cell r="F1452" t="str">
            <v>Affirmed</v>
          </cell>
          <cell r="G1452">
            <v>38226</v>
          </cell>
          <cell r="H1452" t="str">
            <v>B+</v>
          </cell>
          <cell r="I1452" t="str">
            <v>Rating Outlook Positive</v>
          </cell>
        </row>
        <row r="1453">
          <cell r="A1453">
            <v>80091863</v>
          </cell>
          <cell r="B1453" t="str">
            <v>Disbank</v>
          </cell>
          <cell r="C1453" t="str">
            <v>Banks</v>
          </cell>
          <cell r="D1453" t="str">
            <v>TURKEY</v>
          </cell>
          <cell r="E1453" t="str">
            <v>Y</v>
          </cell>
          <cell r="F1453" t="str">
            <v>Affirmed</v>
          </cell>
          <cell r="G1453">
            <v>38233</v>
          </cell>
          <cell r="H1453" t="str">
            <v>B+</v>
          </cell>
          <cell r="I1453" t="str">
            <v>Rating Outlook Stable</v>
          </cell>
        </row>
        <row r="1454">
          <cell r="A1454">
            <v>80091864</v>
          </cell>
          <cell r="B1454" t="str">
            <v>Tekfenbank A.S.</v>
          </cell>
          <cell r="C1454" t="str">
            <v>Banks</v>
          </cell>
          <cell r="D1454" t="str">
            <v>TURKEY</v>
          </cell>
          <cell r="E1454" t="str">
            <v>Y</v>
          </cell>
          <cell r="F1454" t="str">
            <v>Revision Outlook</v>
          </cell>
          <cell r="G1454">
            <v>37860</v>
          </cell>
          <cell r="H1454" t="str">
            <v>B-</v>
          </cell>
          <cell r="I1454" t="str">
            <v>Rating Outlook Stable</v>
          </cell>
        </row>
        <row r="1455">
          <cell r="A1455">
            <v>80091865</v>
          </cell>
          <cell r="B1455" t="str">
            <v>Garanti Finansal Kiralama A.S.</v>
          </cell>
          <cell r="C1455" t="str">
            <v>Banks</v>
          </cell>
          <cell r="D1455" t="str">
            <v>TURKEY</v>
          </cell>
          <cell r="E1455" t="str">
            <v>Y</v>
          </cell>
          <cell r="F1455" t="str">
            <v>Affirmed</v>
          </cell>
          <cell r="G1455">
            <v>38226</v>
          </cell>
          <cell r="H1455" t="str">
            <v>B+</v>
          </cell>
          <cell r="I1455" t="str">
            <v>Rating Outlook Positive</v>
          </cell>
        </row>
        <row r="1456">
          <cell r="A1456">
            <v>80091866</v>
          </cell>
          <cell r="B1456" t="str">
            <v>Denizbank</v>
          </cell>
          <cell r="C1456" t="str">
            <v>Banks</v>
          </cell>
          <cell r="D1456" t="str">
            <v>TURKEY</v>
          </cell>
          <cell r="E1456" t="str">
            <v>Y</v>
          </cell>
          <cell r="F1456" t="str">
            <v>Affirmed</v>
          </cell>
          <cell r="G1456">
            <v>38233</v>
          </cell>
          <cell r="H1456" t="str">
            <v>B+</v>
          </cell>
          <cell r="I1456" t="str">
            <v>Rating Outlook Stable</v>
          </cell>
        </row>
        <row r="1457">
          <cell r="A1457">
            <v>80091867</v>
          </cell>
          <cell r="B1457" t="str">
            <v>RBTT Financial Holdings Limited</v>
          </cell>
          <cell r="C1457" t="str">
            <v>Banks</v>
          </cell>
          <cell r="D1457" t="str">
            <v>TRINIDAD AND TOBAGO</v>
          </cell>
          <cell r="E1457" t="str">
            <v>Y</v>
          </cell>
          <cell r="F1457" t="str">
            <v>Affirmed</v>
          </cell>
          <cell r="G1457">
            <v>37657</v>
          </cell>
          <cell r="H1457" t="str">
            <v>BB+</v>
          </cell>
          <cell r="I1457" t="str">
            <v>Rating Outlook Negative</v>
          </cell>
        </row>
        <row r="1458">
          <cell r="A1458">
            <v>80091868</v>
          </cell>
          <cell r="B1458" t="str">
            <v>Republic Bank Limited</v>
          </cell>
          <cell r="C1458" t="str">
            <v>Banks</v>
          </cell>
          <cell r="D1458" t="str">
            <v>TRINIDAD AND TOBAGO</v>
          </cell>
          <cell r="E1458" t="str">
            <v>Y</v>
          </cell>
          <cell r="F1458" t="str">
            <v>Affirmed</v>
          </cell>
          <cell r="G1458">
            <v>37581</v>
          </cell>
          <cell r="H1458" t="str">
            <v>BBB-</v>
          </cell>
          <cell r="I1458" t="str">
            <v>Rating Outlook Stable</v>
          </cell>
        </row>
        <row r="1459">
          <cell r="A1459">
            <v>80091869</v>
          </cell>
          <cell r="B1459" t="str">
            <v>Development Finance Limited</v>
          </cell>
          <cell r="C1459" t="str">
            <v>Banks</v>
          </cell>
          <cell r="D1459" t="str">
            <v>TRINIDAD AND TOBAGO</v>
          </cell>
          <cell r="E1459" t="str">
            <v>Y</v>
          </cell>
          <cell r="F1459" t="str">
            <v>Affirmed</v>
          </cell>
          <cell r="G1459">
            <v>37165</v>
          </cell>
          <cell r="H1459" t="str">
            <v>BB</v>
          </cell>
          <cell r="I1459" t="str">
            <v>Rating Outlook Stable</v>
          </cell>
        </row>
        <row r="1460">
          <cell r="A1460">
            <v>80091870</v>
          </cell>
          <cell r="B1460" t="str">
            <v>World Savings Bank</v>
          </cell>
          <cell r="C1460" t="str">
            <v>Banks</v>
          </cell>
          <cell r="D1460" t="str">
            <v>UNITED STATES</v>
          </cell>
          <cell r="E1460" t="str">
            <v>N</v>
          </cell>
          <cell r="F1460" t="str">
            <v>Withdrawn</v>
          </cell>
          <cell r="G1460">
            <v>37340</v>
          </cell>
          <cell r="H1460" t="str">
            <v>NR</v>
          </cell>
          <cell r="I1460" t="str">
            <v>Not on Rating Watch</v>
          </cell>
        </row>
        <row r="1461">
          <cell r="A1461">
            <v>80091871</v>
          </cell>
          <cell r="B1461" t="str">
            <v>World Savings &amp; Loan Association</v>
          </cell>
          <cell r="C1461" t="str">
            <v>Banks</v>
          </cell>
          <cell r="D1461" t="str">
            <v>UNITED STATES</v>
          </cell>
          <cell r="E1461" t="str">
            <v>N</v>
          </cell>
          <cell r="F1461" t="str">
            <v>Withdrawn</v>
          </cell>
          <cell r="G1461">
            <v>37340</v>
          </cell>
          <cell r="H1461" t="str">
            <v>NR</v>
          </cell>
          <cell r="I1461" t="str">
            <v>Not on Rating Watch</v>
          </cell>
        </row>
        <row r="1462">
          <cell r="A1462">
            <v>80091872</v>
          </cell>
          <cell r="B1462" t="str">
            <v>Woodstock National Bank</v>
          </cell>
          <cell r="C1462" t="str">
            <v>Banks</v>
          </cell>
          <cell r="D1462" t="str">
            <v>UNITED STATES</v>
          </cell>
          <cell r="E1462" t="str">
            <v>N</v>
          </cell>
          <cell r="F1462" t="str">
            <v>Withdrawn</v>
          </cell>
          <cell r="G1462">
            <v>37813</v>
          </cell>
          <cell r="H1462" t="str">
            <v>NR</v>
          </cell>
        </row>
        <row r="1463">
          <cell r="A1463">
            <v>80091873</v>
          </cell>
          <cell r="B1463" t="str">
            <v>Wilmington Trust Company</v>
          </cell>
          <cell r="C1463" t="str">
            <v>Banks</v>
          </cell>
          <cell r="D1463" t="str">
            <v>UNITED STATES</v>
          </cell>
          <cell r="E1463" t="str">
            <v>Y</v>
          </cell>
          <cell r="F1463" t="str">
            <v>Affirmed</v>
          </cell>
          <cell r="G1463">
            <v>37715</v>
          </cell>
          <cell r="H1463" t="str">
            <v>A+</v>
          </cell>
          <cell r="I1463" t="str">
            <v>Rating Outlook Stable</v>
          </cell>
        </row>
        <row r="1464">
          <cell r="A1464">
            <v>80091874</v>
          </cell>
          <cell r="B1464" t="str">
            <v>Whitney National Bank</v>
          </cell>
          <cell r="C1464" t="str">
            <v>Banks</v>
          </cell>
          <cell r="D1464" t="str">
            <v>UNITED STATES</v>
          </cell>
          <cell r="E1464" t="str">
            <v>Y</v>
          </cell>
          <cell r="F1464" t="str">
            <v>Revision Rating</v>
          </cell>
          <cell r="G1464">
            <v>36861</v>
          </cell>
          <cell r="H1464" t="str">
            <v>BBB+</v>
          </cell>
          <cell r="I1464" t="str">
            <v>Rating Outlook Stable</v>
          </cell>
        </row>
        <row r="1465">
          <cell r="A1465">
            <v>80091875</v>
          </cell>
          <cell r="B1465" t="str">
            <v>Westminster Bank &amp; Trust, Carroll County</v>
          </cell>
          <cell r="C1465" t="str">
            <v>Banks</v>
          </cell>
          <cell r="D1465" t="str">
            <v>UNITED STATES</v>
          </cell>
          <cell r="E1465" t="str">
            <v>N</v>
          </cell>
          <cell r="F1465" t="str">
            <v>Withdrawn</v>
          </cell>
          <cell r="G1465">
            <v>37140</v>
          </cell>
          <cell r="H1465" t="str">
            <v>NR</v>
          </cell>
          <cell r="I1465" t="str">
            <v>Rating Outlook Stable</v>
          </cell>
        </row>
        <row r="1466">
          <cell r="A1466">
            <v>80091876</v>
          </cell>
          <cell r="B1466" t="str">
            <v>Westamerica Bank</v>
          </cell>
          <cell r="C1466" t="str">
            <v>Banks</v>
          </cell>
          <cell r="D1466" t="str">
            <v>UNITED STATES</v>
          </cell>
          <cell r="E1466" t="str">
            <v>Y</v>
          </cell>
          <cell r="F1466" t="str">
            <v>Rating Watch On</v>
          </cell>
          <cell r="G1466">
            <v>38230</v>
          </cell>
          <cell r="H1466" t="str">
            <v>A</v>
          </cell>
          <cell r="I1466" t="str">
            <v>Rating Watch Negative</v>
          </cell>
        </row>
        <row r="1467">
          <cell r="A1467">
            <v>80091882</v>
          </cell>
          <cell r="B1467" t="str">
            <v>Washington Federal Savings and Loan Association</v>
          </cell>
          <cell r="C1467" t="str">
            <v>Banks</v>
          </cell>
          <cell r="D1467" t="str">
            <v>UNITED STATES</v>
          </cell>
          <cell r="E1467" t="str">
            <v>Y</v>
          </cell>
          <cell r="F1467" t="str">
            <v>Revision Rating</v>
          </cell>
          <cell r="G1467">
            <v>36861</v>
          </cell>
          <cell r="H1467" t="str">
            <v>A-</v>
          </cell>
          <cell r="I1467" t="str">
            <v>Rating Outlook Stable</v>
          </cell>
        </row>
        <row r="1468">
          <cell r="A1468">
            <v>80091884</v>
          </cell>
          <cell r="B1468" t="str">
            <v>Union Planters Bank, NA</v>
          </cell>
          <cell r="C1468" t="str">
            <v>Banks</v>
          </cell>
          <cell r="D1468" t="str">
            <v>UNITED STATES</v>
          </cell>
          <cell r="E1468" t="str">
            <v>Y</v>
          </cell>
          <cell r="F1468" t="str">
            <v>Upgrade</v>
          </cell>
          <cell r="G1468">
            <v>38169</v>
          </cell>
          <cell r="H1468" t="str">
            <v>A+</v>
          </cell>
          <cell r="I1468" t="str">
            <v>Rating Outlook Stable</v>
          </cell>
        </row>
        <row r="1469">
          <cell r="A1469">
            <v>80091885</v>
          </cell>
          <cell r="B1469" t="str">
            <v>UMB Bank, National Association</v>
          </cell>
          <cell r="C1469" t="str">
            <v>Banks</v>
          </cell>
          <cell r="D1469" t="str">
            <v>UNITED STATES</v>
          </cell>
          <cell r="E1469" t="str">
            <v>Y</v>
          </cell>
          <cell r="F1469" t="str">
            <v>Affirmed</v>
          </cell>
          <cell r="G1469">
            <v>37582</v>
          </cell>
          <cell r="H1469" t="str">
            <v>A+</v>
          </cell>
          <cell r="I1469" t="str">
            <v>Rating Outlook Negative</v>
          </cell>
        </row>
        <row r="1470">
          <cell r="A1470">
            <v>80091886</v>
          </cell>
          <cell r="B1470" t="str">
            <v>U.S. Trust Co. of New York</v>
          </cell>
          <cell r="C1470" t="str">
            <v>Banks</v>
          </cell>
          <cell r="D1470" t="str">
            <v>UNITED STATES</v>
          </cell>
          <cell r="E1470" t="str">
            <v>Y</v>
          </cell>
          <cell r="F1470" t="str">
            <v>Affirmed</v>
          </cell>
          <cell r="G1470">
            <v>37799</v>
          </cell>
          <cell r="H1470" t="str">
            <v>A</v>
          </cell>
        </row>
        <row r="1471">
          <cell r="A1471">
            <v>80091887</v>
          </cell>
          <cell r="B1471" t="str">
            <v>U.S. Bank, N.A. ND</v>
          </cell>
          <cell r="C1471" t="str">
            <v>Banks</v>
          </cell>
          <cell r="D1471" t="str">
            <v>UNITED STATES</v>
          </cell>
          <cell r="E1471" t="str">
            <v>Y</v>
          </cell>
          <cell r="F1471" t="str">
            <v>Upgrade</v>
          </cell>
          <cell r="G1471">
            <v>38257</v>
          </cell>
          <cell r="H1471" t="str">
            <v>AA-</v>
          </cell>
          <cell r="I1471" t="str">
            <v>Rating Outlook Stable</v>
          </cell>
        </row>
        <row r="1472">
          <cell r="A1472">
            <v>80091888</v>
          </cell>
          <cell r="B1472" t="str">
            <v>U.S. Bank, N.A. MT</v>
          </cell>
          <cell r="C1472" t="str">
            <v>Banks</v>
          </cell>
          <cell r="D1472" t="str">
            <v>UNITED STATES</v>
          </cell>
          <cell r="E1472" t="str">
            <v>N</v>
          </cell>
          <cell r="F1472" t="str">
            <v>Withdrawn</v>
          </cell>
          <cell r="G1472">
            <v>37813</v>
          </cell>
          <cell r="H1472" t="str">
            <v>NR</v>
          </cell>
        </row>
        <row r="1473">
          <cell r="A1473">
            <v>80091889</v>
          </cell>
          <cell r="B1473" t="str">
            <v>Trustmark National Bank</v>
          </cell>
          <cell r="C1473" t="str">
            <v>Banks</v>
          </cell>
          <cell r="D1473" t="str">
            <v>UNITED STATES</v>
          </cell>
          <cell r="E1473" t="str">
            <v>Y</v>
          </cell>
          <cell r="F1473" t="str">
            <v>Revision Rating</v>
          </cell>
          <cell r="G1473">
            <v>36861</v>
          </cell>
          <cell r="H1473" t="str">
            <v>A-</v>
          </cell>
          <cell r="I1473" t="str">
            <v>Rating Outlook Stable</v>
          </cell>
        </row>
        <row r="1474">
          <cell r="A1474">
            <v>80091890</v>
          </cell>
          <cell r="B1474" t="str">
            <v>Three Rivers Bank &amp; Trust Company</v>
          </cell>
          <cell r="C1474" t="str">
            <v>Banks</v>
          </cell>
          <cell r="D1474" t="str">
            <v>UNITED STATES</v>
          </cell>
          <cell r="E1474" t="str">
            <v>N</v>
          </cell>
          <cell r="F1474" t="str">
            <v>Withdrawn</v>
          </cell>
          <cell r="G1474">
            <v>37558</v>
          </cell>
          <cell r="H1474" t="str">
            <v>NR</v>
          </cell>
          <cell r="I1474" t="str">
            <v>Rating Outlook Stable</v>
          </cell>
        </row>
        <row r="1475">
          <cell r="A1475">
            <v>80091891</v>
          </cell>
          <cell r="B1475" t="str">
            <v>Summit Bank (PA)</v>
          </cell>
          <cell r="C1475" t="str">
            <v>Banks</v>
          </cell>
          <cell r="D1475" t="str">
            <v>UNITED STATES</v>
          </cell>
          <cell r="E1475" t="str">
            <v>N</v>
          </cell>
          <cell r="F1475" t="str">
            <v>Withdrawn</v>
          </cell>
          <cell r="G1475">
            <v>37454</v>
          </cell>
          <cell r="H1475" t="str">
            <v>NR</v>
          </cell>
          <cell r="I1475" t="str">
            <v>Rating Watch Off</v>
          </cell>
        </row>
        <row r="1476">
          <cell r="A1476">
            <v>80091892</v>
          </cell>
          <cell r="B1476" t="str">
            <v>Summit Bank (NJ)</v>
          </cell>
          <cell r="C1476" t="str">
            <v>Banks</v>
          </cell>
          <cell r="D1476" t="str">
            <v>UNITED STATES</v>
          </cell>
          <cell r="E1476" t="str">
            <v>N</v>
          </cell>
          <cell r="F1476" t="str">
            <v>Withdrawn</v>
          </cell>
          <cell r="G1476">
            <v>37454</v>
          </cell>
          <cell r="H1476" t="str">
            <v>NR</v>
          </cell>
          <cell r="I1476" t="str">
            <v>Rating Outlook Stable</v>
          </cell>
        </row>
        <row r="1477">
          <cell r="A1477">
            <v>80091893</v>
          </cell>
          <cell r="B1477" t="str">
            <v>Sterling Bank</v>
          </cell>
          <cell r="C1477" t="str">
            <v>Banks</v>
          </cell>
          <cell r="D1477" t="str">
            <v>UNITED STATES</v>
          </cell>
          <cell r="E1477" t="str">
            <v>Y</v>
          </cell>
          <cell r="F1477" t="str">
            <v>Revision Rating</v>
          </cell>
          <cell r="G1477">
            <v>36861</v>
          </cell>
          <cell r="H1477" t="str">
            <v>A</v>
          </cell>
          <cell r="I1477" t="str">
            <v>Rating Outlook Stable</v>
          </cell>
        </row>
        <row r="1478">
          <cell r="A1478">
            <v>80091894</v>
          </cell>
          <cell r="B1478" t="str">
            <v>Standard Federal Bank National Association</v>
          </cell>
          <cell r="C1478" t="str">
            <v>Banks</v>
          </cell>
          <cell r="D1478" t="str">
            <v>UNITED STATES</v>
          </cell>
          <cell r="E1478" t="str">
            <v>Y</v>
          </cell>
          <cell r="F1478" t="str">
            <v>Downgrade</v>
          </cell>
          <cell r="G1478">
            <v>37552</v>
          </cell>
          <cell r="H1478" t="str">
            <v>AA-</v>
          </cell>
          <cell r="I1478" t="str">
            <v>Rating Outlook Stable</v>
          </cell>
        </row>
        <row r="1479">
          <cell r="A1479">
            <v>80091895</v>
          </cell>
          <cell r="B1479" t="str">
            <v>St. Michaels Bank</v>
          </cell>
          <cell r="C1479" t="str">
            <v>Banks</v>
          </cell>
          <cell r="D1479" t="str">
            <v>UNITED STATES</v>
          </cell>
          <cell r="E1479" t="str">
            <v>N</v>
          </cell>
          <cell r="F1479" t="str">
            <v>Withdrawn</v>
          </cell>
          <cell r="G1479">
            <v>37140</v>
          </cell>
          <cell r="H1479" t="str">
            <v>NR</v>
          </cell>
          <cell r="I1479" t="str">
            <v>Rating Outlook Stable</v>
          </cell>
        </row>
        <row r="1480">
          <cell r="A1480">
            <v>80091896</v>
          </cell>
          <cell r="B1480" t="str">
            <v>Southwest Bank of Texas</v>
          </cell>
          <cell r="C1480" t="str">
            <v>Banks</v>
          </cell>
          <cell r="D1480" t="str">
            <v>UNITED STATES</v>
          </cell>
          <cell r="E1480" t="str">
            <v>Y</v>
          </cell>
          <cell r="F1480" t="str">
            <v>Affirmed</v>
          </cell>
          <cell r="G1480">
            <v>38127</v>
          </cell>
          <cell r="H1480" t="str">
            <v>BBB</v>
          </cell>
          <cell r="I1480" t="str">
            <v>Rating Outlook Stable</v>
          </cell>
        </row>
        <row r="1481">
          <cell r="A1481">
            <v>80091897</v>
          </cell>
          <cell r="B1481" t="str">
            <v>Southwest Bank</v>
          </cell>
          <cell r="C1481" t="str">
            <v>Banks</v>
          </cell>
          <cell r="D1481" t="str">
            <v>UNITED STATES</v>
          </cell>
          <cell r="E1481" t="str">
            <v>N</v>
          </cell>
          <cell r="F1481" t="str">
            <v>Withdrawn</v>
          </cell>
          <cell r="G1481">
            <v>37566</v>
          </cell>
          <cell r="H1481" t="str">
            <v>NR</v>
          </cell>
          <cell r="I1481" t="str">
            <v>Rating Outlook Stable</v>
          </cell>
        </row>
        <row r="1482">
          <cell r="A1482">
            <v>80091898</v>
          </cell>
          <cell r="B1482" t="str">
            <v>SouthTrust Bank</v>
          </cell>
          <cell r="C1482" t="str">
            <v>Banks</v>
          </cell>
          <cell r="D1482" t="str">
            <v>UNITED STATES</v>
          </cell>
          <cell r="E1482" t="str">
            <v>Y</v>
          </cell>
          <cell r="F1482" t="str">
            <v>Rating Watch On</v>
          </cell>
          <cell r="G1482">
            <v>38159</v>
          </cell>
          <cell r="H1482" t="str">
            <v>A</v>
          </cell>
          <cell r="I1482" t="str">
            <v>Rating Watch Positive</v>
          </cell>
        </row>
        <row r="1483">
          <cell r="A1483">
            <v>80091899</v>
          </cell>
          <cell r="B1483" t="str">
            <v>Sea Island Bank</v>
          </cell>
          <cell r="C1483" t="str">
            <v>Banks</v>
          </cell>
          <cell r="D1483" t="str">
            <v>UNITED STATES</v>
          </cell>
          <cell r="E1483" t="str">
            <v>Y</v>
          </cell>
          <cell r="F1483" t="str">
            <v>Revision Rating</v>
          </cell>
          <cell r="G1483">
            <v>36861</v>
          </cell>
          <cell r="H1483" t="str">
            <v>A</v>
          </cell>
          <cell r="I1483" t="str">
            <v>Rating Outlook Stable</v>
          </cell>
        </row>
        <row r="1484">
          <cell r="A1484">
            <v>80091900</v>
          </cell>
          <cell r="B1484" t="str">
            <v>United California Bank</v>
          </cell>
          <cell r="C1484" t="str">
            <v>Banks</v>
          </cell>
          <cell r="D1484" t="str">
            <v>UNITED STATES</v>
          </cell>
          <cell r="E1484" t="str">
            <v>N</v>
          </cell>
          <cell r="F1484" t="str">
            <v>Withdrawn</v>
          </cell>
          <cell r="G1484">
            <v>37348</v>
          </cell>
          <cell r="H1484" t="str">
            <v>NR</v>
          </cell>
          <cell r="I1484" t="str">
            <v>Rating Outlook Positive</v>
          </cell>
        </row>
        <row r="1485">
          <cell r="A1485">
            <v>80091901</v>
          </cell>
          <cell r="B1485" t="str">
            <v>S &amp; T Bank</v>
          </cell>
          <cell r="C1485" t="str">
            <v>Banks</v>
          </cell>
          <cell r="D1485" t="str">
            <v>UNITED STATES</v>
          </cell>
          <cell r="E1485" t="str">
            <v>N</v>
          </cell>
          <cell r="F1485" t="str">
            <v>Withdrawn</v>
          </cell>
          <cell r="G1485">
            <v>36986</v>
          </cell>
          <cell r="H1485" t="str">
            <v>NR</v>
          </cell>
        </row>
        <row r="1486">
          <cell r="A1486">
            <v>80091902</v>
          </cell>
          <cell r="B1486" t="str">
            <v>Riggs Bank National Association</v>
          </cell>
          <cell r="C1486" t="str">
            <v>Banks</v>
          </cell>
          <cell r="D1486" t="str">
            <v>UNITED STATES</v>
          </cell>
          <cell r="E1486" t="str">
            <v>Y</v>
          </cell>
          <cell r="F1486" t="str">
            <v>Rating Watch On</v>
          </cell>
          <cell r="G1486">
            <v>38184</v>
          </cell>
          <cell r="H1486" t="str">
            <v>BB</v>
          </cell>
          <cell r="I1486" t="str">
            <v>Rating Watch Positive</v>
          </cell>
        </row>
        <row r="1487">
          <cell r="A1487">
            <v>80091903</v>
          </cell>
          <cell r="B1487" t="str">
            <v>Regions Bank</v>
          </cell>
          <cell r="C1487" t="str">
            <v>Banks</v>
          </cell>
          <cell r="D1487" t="str">
            <v>UNITED STATES</v>
          </cell>
          <cell r="E1487" t="str">
            <v>Y</v>
          </cell>
          <cell r="F1487" t="str">
            <v>Affirmed</v>
          </cell>
          <cell r="G1487">
            <v>38169</v>
          </cell>
          <cell r="H1487" t="str">
            <v>A+</v>
          </cell>
          <cell r="I1487" t="str">
            <v>Rating Outlook Stable</v>
          </cell>
        </row>
        <row r="1488">
          <cell r="A1488">
            <v>80091905</v>
          </cell>
          <cell r="B1488" t="str">
            <v>Provident Bank of Maryland</v>
          </cell>
          <cell r="C1488" t="str">
            <v>Banks</v>
          </cell>
          <cell r="D1488" t="str">
            <v>UNITED STATES</v>
          </cell>
          <cell r="E1488" t="str">
            <v>Y</v>
          </cell>
          <cell r="F1488" t="str">
            <v>Affirmed</v>
          </cell>
          <cell r="G1488">
            <v>37929</v>
          </cell>
          <cell r="H1488" t="str">
            <v>BBB-</v>
          </cell>
          <cell r="I1488" t="str">
            <v>Rating Outlook Stable</v>
          </cell>
        </row>
        <row r="1489">
          <cell r="A1489">
            <v>80091906</v>
          </cell>
          <cell r="B1489" t="str">
            <v>Potomac Valley Bank</v>
          </cell>
          <cell r="C1489" t="str">
            <v>Banks</v>
          </cell>
          <cell r="D1489" t="str">
            <v>UNITED STATES</v>
          </cell>
          <cell r="E1489" t="str">
            <v>N</v>
          </cell>
          <cell r="F1489" t="str">
            <v>Withdrawn</v>
          </cell>
          <cell r="G1489">
            <v>37140</v>
          </cell>
          <cell r="H1489" t="str">
            <v>NR</v>
          </cell>
          <cell r="I1489" t="str">
            <v>Rating Outlook Stable</v>
          </cell>
        </row>
        <row r="1490">
          <cell r="A1490">
            <v>80091907</v>
          </cell>
          <cell r="B1490" t="str">
            <v>PNC Bank, Delaware</v>
          </cell>
          <cell r="C1490" t="str">
            <v>Banks</v>
          </cell>
          <cell r="D1490" t="str">
            <v>UNITED STATES</v>
          </cell>
          <cell r="E1490" t="str">
            <v>Y</v>
          </cell>
          <cell r="F1490" t="str">
            <v>Affirmed</v>
          </cell>
          <cell r="G1490">
            <v>38225</v>
          </cell>
          <cell r="H1490" t="str">
            <v>A</v>
          </cell>
          <cell r="I1490" t="str">
            <v>Rating Outlook Stable</v>
          </cell>
        </row>
        <row r="1491">
          <cell r="A1491">
            <v>80091908</v>
          </cell>
          <cell r="B1491" t="str">
            <v>PineBank, National Association</v>
          </cell>
          <cell r="C1491" t="str">
            <v>Banks</v>
          </cell>
          <cell r="D1491" t="str">
            <v>UNITED STATES</v>
          </cell>
          <cell r="E1491" t="str">
            <v>N</v>
          </cell>
          <cell r="F1491" t="str">
            <v>Withdrawn</v>
          </cell>
          <cell r="G1491">
            <v>38093</v>
          </cell>
          <cell r="H1491" t="str">
            <v>NR</v>
          </cell>
        </row>
        <row r="1492">
          <cell r="A1492">
            <v>80091909</v>
          </cell>
          <cell r="B1492" t="str">
            <v>Peoples Bank of Maryland</v>
          </cell>
          <cell r="C1492" t="str">
            <v>Banks</v>
          </cell>
          <cell r="D1492" t="str">
            <v>UNITED STATES</v>
          </cell>
          <cell r="E1492" t="str">
            <v>N</v>
          </cell>
          <cell r="F1492" t="str">
            <v>Withdrawn</v>
          </cell>
          <cell r="G1492">
            <v>37140</v>
          </cell>
          <cell r="H1492" t="str">
            <v>NR</v>
          </cell>
          <cell r="I1492" t="str">
            <v>Rating Outlook Stable</v>
          </cell>
        </row>
        <row r="1493">
          <cell r="A1493">
            <v>80091910</v>
          </cell>
          <cell r="B1493" t="str">
            <v>Peoples &amp; Union Bank</v>
          </cell>
          <cell r="C1493" t="str">
            <v>Banks</v>
          </cell>
          <cell r="D1493" t="str">
            <v>UNITED STATES</v>
          </cell>
          <cell r="E1493" t="str">
            <v>N</v>
          </cell>
          <cell r="F1493" t="str">
            <v>Revision Rating</v>
          </cell>
          <cell r="G1493">
            <v>36861</v>
          </cell>
          <cell r="H1493" t="str">
            <v>A</v>
          </cell>
          <cell r="I1493" t="str">
            <v>Rating Outlook Stable</v>
          </cell>
        </row>
        <row r="1494">
          <cell r="A1494">
            <v>80091911</v>
          </cell>
          <cell r="B1494" t="str">
            <v>Peninsula Bank</v>
          </cell>
          <cell r="C1494" t="str">
            <v>Banks</v>
          </cell>
          <cell r="D1494" t="str">
            <v>UNITED STATES</v>
          </cell>
          <cell r="E1494" t="str">
            <v>N</v>
          </cell>
          <cell r="F1494" t="str">
            <v>Withdrawn</v>
          </cell>
          <cell r="G1494">
            <v>37140</v>
          </cell>
          <cell r="H1494" t="str">
            <v>NR</v>
          </cell>
          <cell r="I1494" t="str">
            <v>Rating Outlook Stable</v>
          </cell>
        </row>
        <row r="1495">
          <cell r="A1495">
            <v>80091912</v>
          </cell>
          <cell r="B1495" t="str">
            <v>Pacific Century Bank, NA INACTIVE</v>
          </cell>
          <cell r="C1495" t="str">
            <v>Banks</v>
          </cell>
          <cell r="D1495" t="str">
            <v>UNITED STATES</v>
          </cell>
          <cell r="E1495" t="str">
            <v>N</v>
          </cell>
          <cell r="F1495" t="str">
            <v>Revision Rating</v>
          </cell>
          <cell r="G1495">
            <v>36861</v>
          </cell>
          <cell r="H1495" t="str">
            <v>BBB</v>
          </cell>
          <cell r="I1495" t="str">
            <v>Rating Outlook Stable</v>
          </cell>
        </row>
        <row r="1496">
          <cell r="A1496">
            <v>80091913</v>
          </cell>
          <cell r="B1496" t="str">
            <v>One Valley Bank, NA (Inactive)</v>
          </cell>
          <cell r="C1496" t="str">
            <v>Banks</v>
          </cell>
          <cell r="D1496" t="str">
            <v>UNITED STATES</v>
          </cell>
          <cell r="E1496" t="str">
            <v>N</v>
          </cell>
          <cell r="F1496" t="str">
            <v>New Rating</v>
          </cell>
          <cell r="G1496">
            <v>36861</v>
          </cell>
          <cell r="H1496" t="str">
            <v>A</v>
          </cell>
          <cell r="I1496" t="str">
            <v>Rating Outlook Positive</v>
          </cell>
        </row>
        <row r="1497">
          <cell r="A1497">
            <v>80091914</v>
          </cell>
          <cell r="B1497" t="str">
            <v>Old National Bank</v>
          </cell>
          <cell r="C1497" t="str">
            <v>Banks</v>
          </cell>
          <cell r="D1497" t="str">
            <v>UNITED STATES</v>
          </cell>
          <cell r="E1497" t="str">
            <v>Y</v>
          </cell>
          <cell r="F1497" t="str">
            <v>Downgrade</v>
          </cell>
          <cell r="G1497">
            <v>38016</v>
          </cell>
          <cell r="H1497" t="str">
            <v>BBB</v>
          </cell>
          <cell r="I1497" t="str">
            <v>Rating Outlook Stable</v>
          </cell>
        </row>
        <row r="1498">
          <cell r="A1498">
            <v>80091915</v>
          </cell>
          <cell r="B1498" t="str">
            <v>Fifth Third Bank (Michigan)</v>
          </cell>
          <cell r="C1498" t="str">
            <v>Banks</v>
          </cell>
          <cell r="D1498" t="str">
            <v>UNITED STATES</v>
          </cell>
          <cell r="E1498" t="str">
            <v>Y</v>
          </cell>
          <cell r="F1498" t="str">
            <v>Affirmed</v>
          </cell>
          <cell r="G1498">
            <v>37707</v>
          </cell>
          <cell r="H1498" t="str">
            <v>AA-</v>
          </cell>
          <cell r="I1498" t="str">
            <v>Rating Outlook Stable</v>
          </cell>
        </row>
        <row r="1499">
          <cell r="A1499">
            <v>80091916</v>
          </cell>
          <cell r="B1499" t="str">
            <v>North Fork Bank</v>
          </cell>
          <cell r="C1499" t="str">
            <v>Banks</v>
          </cell>
          <cell r="D1499" t="str">
            <v>UNITED STATES</v>
          </cell>
          <cell r="E1499" t="str">
            <v>Y</v>
          </cell>
          <cell r="F1499" t="str">
            <v>Rating Watch On</v>
          </cell>
          <cell r="G1499">
            <v>38034</v>
          </cell>
          <cell r="H1499" t="str">
            <v>A</v>
          </cell>
          <cell r="I1499" t="str">
            <v>Rating Watch Negative</v>
          </cell>
        </row>
        <row r="1500">
          <cell r="A1500">
            <v>80091917</v>
          </cell>
          <cell r="B1500" t="str">
            <v>Nevada State Bank</v>
          </cell>
          <cell r="C1500" t="str">
            <v>Banks</v>
          </cell>
          <cell r="D1500" t="str">
            <v>UNITED STATES</v>
          </cell>
          <cell r="E1500" t="str">
            <v>Y</v>
          </cell>
          <cell r="F1500" t="str">
            <v>Revision Rating</v>
          </cell>
          <cell r="G1500">
            <v>36861</v>
          </cell>
          <cell r="H1500" t="str">
            <v>A-</v>
          </cell>
          <cell r="I1500" t="str">
            <v>Rating Outlook Stable</v>
          </cell>
        </row>
        <row r="1501">
          <cell r="A1501">
            <v>80091918</v>
          </cell>
          <cell r="B1501" t="str">
            <v>National Bank Of South Carolina</v>
          </cell>
          <cell r="C1501" t="str">
            <v>Banks</v>
          </cell>
          <cell r="D1501" t="str">
            <v>UNITED STATES</v>
          </cell>
          <cell r="E1501" t="str">
            <v>Y</v>
          </cell>
          <cell r="F1501" t="str">
            <v>Revision Rating</v>
          </cell>
          <cell r="G1501">
            <v>36861</v>
          </cell>
          <cell r="H1501" t="str">
            <v>A</v>
          </cell>
          <cell r="I1501" t="str">
            <v>Rating Outlook Stable</v>
          </cell>
        </row>
        <row r="1502">
          <cell r="A1502">
            <v>80091919</v>
          </cell>
          <cell r="B1502" t="str">
            <v>National Bank of Arizona</v>
          </cell>
          <cell r="C1502" t="str">
            <v>Banks</v>
          </cell>
          <cell r="D1502" t="str">
            <v>UNITED STATES</v>
          </cell>
          <cell r="E1502" t="str">
            <v>Y</v>
          </cell>
          <cell r="F1502" t="str">
            <v>Revision Rating</v>
          </cell>
          <cell r="G1502">
            <v>36861</v>
          </cell>
          <cell r="H1502" t="str">
            <v>A-</v>
          </cell>
          <cell r="I1502" t="str">
            <v>Rating Outlook Stable</v>
          </cell>
        </row>
        <row r="1503">
          <cell r="A1503">
            <v>80091920</v>
          </cell>
          <cell r="B1503" t="str">
            <v>Wells Fargo Bank Alaska NA</v>
          </cell>
          <cell r="C1503" t="str">
            <v>Banks</v>
          </cell>
          <cell r="D1503" t="str">
            <v>UNITED STATES</v>
          </cell>
          <cell r="E1503" t="str">
            <v>N</v>
          </cell>
          <cell r="F1503" t="str">
            <v>Withdrawn</v>
          </cell>
          <cell r="G1503">
            <v>37946</v>
          </cell>
          <cell r="H1503" t="str">
            <v>NR</v>
          </cell>
        </row>
        <row r="1504">
          <cell r="A1504">
            <v>80091921</v>
          </cell>
          <cell r="B1504" t="str">
            <v>Mt. Diablo National Bank</v>
          </cell>
          <cell r="C1504" t="str">
            <v>Banks</v>
          </cell>
          <cell r="D1504" t="str">
            <v>UNITED STATES</v>
          </cell>
          <cell r="E1504" t="str">
            <v>Y</v>
          </cell>
          <cell r="F1504" t="str">
            <v>Affirmed</v>
          </cell>
          <cell r="G1504">
            <v>37637</v>
          </cell>
          <cell r="H1504" t="str">
            <v>BBB-</v>
          </cell>
          <cell r="I1504" t="str">
            <v>Rating Outlook Stable</v>
          </cell>
        </row>
        <row r="1505">
          <cell r="A1505">
            <v>80091922</v>
          </cell>
          <cell r="B1505" t="str">
            <v>Minnesota Corporate Federal Credit Union</v>
          </cell>
          <cell r="C1505" t="str">
            <v>Financial Institutions</v>
          </cell>
          <cell r="D1505" t="str">
            <v>UNITED STATES</v>
          </cell>
          <cell r="E1505" t="str">
            <v>Y</v>
          </cell>
          <cell r="F1505" t="str">
            <v>Withdrawn</v>
          </cell>
          <cell r="G1505">
            <v>37991</v>
          </cell>
          <cell r="H1505" t="str">
            <v>NR</v>
          </cell>
        </row>
        <row r="1506">
          <cell r="A1506">
            <v>80091923</v>
          </cell>
          <cell r="B1506" t="str">
            <v>Mid-States Corporate Federal Credit Union</v>
          </cell>
          <cell r="C1506" t="str">
            <v>Financial Institutions</v>
          </cell>
          <cell r="D1506" t="str">
            <v>UNITED STATES</v>
          </cell>
          <cell r="E1506" t="str">
            <v>Y</v>
          </cell>
          <cell r="F1506" t="str">
            <v>Affirmed</v>
          </cell>
          <cell r="G1506">
            <v>37991</v>
          </cell>
          <cell r="H1506" t="str">
            <v>AA-</v>
          </cell>
          <cell r="I1506" t="str">
            <v>Rating Outlook Stable</v>
          </cell>
        </row>
        <row r="1507">
          <cell r="A1507">
            <v>80091924</v>
          </cell>
          <cell r="B1507" t="str">
            <v>Mid-Atlantic Corporate Federal Credit Union</v>
          </cell>
          <cell r="C1507" t="str">
            <v>Financial Institutions</v>
          </cell>
          <cell r="D1507" t="str">
            <v>UNITED STATES</v>
          </cell>
          <cell r="E1507" t="str">
            <v>Y</v>
          </cell>
          <cell r="F1507" t="str">
            <v>Revision Rating</v>
          </cell>
          <cell r="G1507">
            <v>36861</v>
          </cell>
          <cell r="H1507" t="str">
            <v>AA-</v>
          </cell>
          <cell r="I1507" t="str">
            <v>Rating Outlook Stable</v>
          </cell>
        </row>
        <row r="1508">
          <cell r="A1508">
            <v>80091929</v>
          </cell>
          <cell r="B1508" t="str">
            <v>M&amp;I Thunderbird Bank (Merged Into M&amp;I Marshall &amp; Ilsley Bank)</v>
          </cell>
          <cell r="C1508" t="str">
            <v>Banks</v>
          </cell>
          <cell r="D1508" t="str">
            <v>UNITED STATES</v>
          </cell>
          <cell r="E1508" t="str">
            <v>N</v>
          </cell>
          <cell r="F1508" t="str">
            <v>Withdrawn</v>
          </cell>
          <cell r="G1508">
            <v>37284</v>
          </cell>
          <cell r="H1508" t="str">
            <v>NR</v>
          </cell>
          <cell r="I1508" t="str">
            <v>Not on Rating Watch</v>
          </cell>
        </row>
        <row r="1509">
          <cell r="A1509">
            <v>80091930</v>
          </cell>
          <cell r="B1509" t="str">
            <v>M&amp;I Marshall &amp; Ilsley Bank</v>
          </cell>
          <cell r="C1509" t="str">
            <v>Banks</v>
          </cell>
          <cell r="D1509" t="str">
            <v>UNITED STATES</v>
          </cell>
          <cell r="E1509" t="str">
            <v>Y</v>
          </cell>
          <cell r="F1509" t="str">
            <v>Revision Outlook</v>
          </cell>
          <cell r="G1509">
            <v>38124</v>
          </cell>
          <cell r="H1509" t="str">
            <v>A+</v>
          </cell>
          <cell r="I1509" t="str">
            <v>Rating Outlook Stable</v>
          </cell>
        </row>
        <row r="1510">
          <cell r="A1510">
            <v>80091931</v>
          </cell>
          <cell r="B1510" t="str">
            <v>M&amp;I First American Bank (Merged Into M&amp;I Marshall &amp; Ilsley Bank)</v>
          </cell>
          <cell r="C1510" t="str">
            <v>Banks</v>
          </cell>
          <cell r="D1510" t="str">
            <v>UNITED STATES</v>
          </cell>
          <cell r="E1510" t="str">
            <v>N</v>
          </cell>
          <cell r="F1510" t="str">
            <v>Withdrawn</v>
          </cell>
          <cell r="G1510">
            <v>37284</v>
          </cell>
          <cell r="H1510" t="str">
            <v>NR</v>
          </cell>
          <cell r="I1510" t="str">
            <v>Not on Rating Watch</v>
          </cell>
        </row>
        <row r="1511">
          <cell r="A1511">
            <v>80091932</v>
          </cell>
          <cell r="B1511" t="str">
            <v>M&amp;I Bank South (Merged Into M&amp;I Marshall &amp; Ilsley Bank)</v>
          </cell>
          <cell r="C1511" t="str">
            <v>Banks</v>
          </cell>
          <cell r="D1511" t="str">
            <v>UNITED STATES</v>
          </cell>
          <cell r="E1511" t="str">
            <v>N</v>
          </cell>
          <cell r="F1511" t="str">
            <v>Withdrawn</v>
          </cell>
          <cell r="G1511">
            <v>37284</v>
          </cell>
          <cell r="H1511" t="str">
            <v>NR</v>
          </cell>
          <cell r="I1511" t="str">
            <v>Not on Rating Watch</v>
          </cell>
        </row>
        <row r="1512">
          <cell r="A1512">
            <v>80091933</v>
          </cell>
          <cell r="B1512" t="str">
            <v>M&amp;I Bank of Southern Wisconsin (Merged Into M&amp;I Marshall &amp; Ilsley Bank)</v>
          </cell>
          <cell r="C1512" t="str">
            <v>Banks</v>
          </cell>
          <cell r="D1512" t="str">
            <v>UNITED STATES</v>
          </cell>
          <cell r="E1512" t="str">
            <v>N</v>
          </cell>
          <cell r="F1512" t="str">
            <v>Withdrawn</v>
          </cell>
          <cell r="G1512">
            <v>37284</v>
          </cell>
          <cell r="H1512" t="str">
            <v>NR</v>
          </cell>
          <cell r="I1512" t="str">
            <v>Not on Rating Watch</v>
          </cell>
        </row>
        <row r="1513">
          <cell r="A1513">
            <v>80091934</v>
          </cell>
          <cell r="B1513" t="str">
            <v>M&amp;I Bank of Racine (Merged Into M&amp;I Marshall &amp; Ilsley Bank)</v>
          </cell>
          <cell r="C1513" t="str">
            <v>Banks</v>
          </cell>
          <cell r="D1513" t="str">
            <v>UNITED STATES</v>
          </cell>
          <cell r="E1513" t="str">
            <v>N</v>
          </cell>
          <cell r="F1513" t="str">
            <v>Withdrawn</v>
          </cell>
          <cell r="G1513">
            <v>37284</v>
          </cell>
          <cell r="H1513" t="str">
            <v>NR</v>
          </cell>
          <cell r="I1513" t="str">
            <v>Not on Rating Watch</v>
          </cell>
        </row>
        <row r="1514">
          <cell r="A1514">
            <v>80091935</v>
          </cell>
          <cell r="B1514" t="str">
            <v>M&amp;I Bank Fox Valley (Merged Into M&amp;I Marshall &amp; Ilsley Bank)</v>
          </cell>
          <cell r="C1514" t="str">
            <v>Banks</v>
          </cell>
          <cell r="D1514" t="str">
            <v>UNITED STATES</v>
          </cell>
          <cell r="E1514" t="str">
            <v>N</v>
          </cell>
          <cell r="F1514" t="str">
            <v>Withdrawn</v>
          </cell>
          <cell r="G1514">
            <v>37284</v>
          </cell>
          <cell r="H1514" t="str">
            <v>NR</v>
          </cell>
          <cell r="I1514" t="str">
            <v>Not on Rating Watch</v>
          </cell>
        </row>
        <row r="1515">
          <cell r="A1515">
            <v>80091936</v>
          </cell>
          <cell r="B1515" t="str">
            <v>Lehman Brothers Bank, FSB</v>
          </cell>
          <cell r="C1515" t="str">
            <v>Banks</v>
          </cell>
          <cell r="D1515" t="str">
            <v>UNITED STATES</v>
          </cell>
          <cell r="E1515" t="str">
            <v>Y</v>
          </cell>
          <cell r="F1515" t="str">
            <v>Affirmed</v>
          </cell>
          <cell r="G1515">
            <v>37824</v>
          </cell>
          <cell r="H1515" t="str">
            <v>A+</v>
          </cell>
        </row>
        <row r="1516">
          <cell r="A1516">
            <v>80091937</v>
          </cell>
          <cell r="B1516" t="str">
            <v>LaSalle Bank National Association</v>
          </cell>
          <cell r="C1516" t="str">
            <v>Banks</v>
          </cell>
          <cell r="D1516" t="str">
            <v>UNITED STATES</v>
          </cell>
          <cell r="E1516" t="str">
            <v>Y</v>
          </cell>
          <cell r="F1516" t="str">
            <v>Downgrade</v>
          </cell>
          <cell r="G1516">
            <v>37552</v>
          </cell>
          <cell r="H1516" t="str">
            <v>AA-</v>
          </cell>
          <cell r="I1516" t="str">
            <v>Rating Outlook Stable</v>
          </cell>
        </row>
        <row r="1517">
          <cell r="A1517">
            <v>80091938</v>
          </cell>
          <cell r="B1517" t="str">
            <v>Lafayette Ambassador Bank</v>
          </cell>
          <cell r="C1517" t="str">
            <v>Banks</v>
          </cell>
          <cell r="D1517" t="str">
            <v>UNITED STATES</v>
          </cell>
          <cell r="E1517" t="str">
            <v>Y</v>
          </cell>
          <cell r="F1517" t="str">
            <v>New Rating</v>
          </cell>
          <cell r="G1517">
            <v>37420</v>
          </cell>
          <cell r="H1517" t="str">
            <v>A</v>
          </cell>
          <cell r="I1517" t="str">
            <v>Rating Outlook Stable</v>
          </cell>
        </row>
        <row r="1518">
          <cell r="A1518">
            <v>80091939</v>
          </cell>
          <cell r="B1518" t="str">
            <v>Iowa League Corporate Central Credit Union</v>
          </cell>
          <cell r="C1518" t="str">
            <v>Financial Institutions</v>
          </cell>
          <cell r="D1518" t="str">
            <v>UNITED STATES</v>
          </cell>
          <cell r="E1518" t="str">
            <v>N</v>
          </cell>
          <cell r="F1518" t="str">
            <v>Withdrawn</v>
          </cell>
          <cell r="G1518">
            <v>36985</v>
          </cell>
          <cell r="H1518" t="str">
            <v>NR</v>
          </cell>
          <cell r="I1518" t="str">
            <v>Rating Outlook Stable</v>
          </cell>
        </row>
        <row r="1519">
          <cell r="A1519">
            <v>80091940</v>
          </cell>
          <cell r="B1519" t="str">
            <v>IBJ Whitehall Bank &amp; Trust</v>
          </cell>
          <cell r="C1519" t="str">
            <v>Banks</v>
          </cell>
          <cell r="D1519" t="str">
            <v>UNITED STATES</v>
          </cell>
          <cell r="E1519" t="str">
            <v>N</v>
          </cell>
          <cell r="F1519" t="str">
            <v>Withdrawn</v>
          </cell>
          <cell r="G1519">
            <v>37274</v>
          </cell>
          <cell r="H1519" t="str">
            <v>NR</v>
          </cell>
          <cell r="I1519" t="str">
            <v>Not on Rating Watch</v>
          </cell>
        </row>
        <row r="1520">
          <cell r="A1520">
            <v>80091941</v>
          </cell>
          <cell r="B1520" t="str">
            <v>Harris Bank Westchester</v>
          </cell>
          <cell r="C1520" t="str">
            <v>Banks</v>
          </cell>
          <cell r="D1520" t="str">
            <v>UNITED STATES</v>
          </cell>
          <cell r="E1520" t="str">
            <v>Y</v>
          </cell>
          <cell r="F1520" t="str">
            <v>New Rating</v>
          </cell>
          <cell r="G1520">
            <v>36861</v>
          </cell>
          <cell r="H1520" t="str">
            <v>AA-</v>
          </cell>
          <cell r="I1520" t="str">
            <v>Rating Outlook Stable</v>
          </cell>
        </row>
        <row r="1521">
          <cell r="A1521">
            <v>80091942</v>
          </cell>
          <cell r="B1521" t="str">
            <v>Harris Bank Barrington, National Association</v>
          </cell>
          <cell r="C1521" t="str">
            <v>Banks</v>
          </cell>
          <cell r="D1521" t="str">
            <v>UNITED STATES</v>
          </cell>
          <cell r="E1521" t="str">
            <v>Y</v>
          </cell>
          <cell r="F1521" t="str">
            <v>New Rating</v>
          </cell>
          <cell r="G1521">
            <v>36861</v>
          </cell>
          <cell r="H1521" t="str">
            <v>AA-</v>
          </cell>
          <cell r="I1521" t="str">
            <v>Rating Outlook Stable</v>
          </cell>
        </row>
        <row r="1522">
          <cell r="A1522">
            <v>80091943</v>
          </cell>
          <cell r="B1522" t="str">
            <v>Granite Savings Bank &amp; Trust Co.</v>
          </cell>
          <cell r="C1522" t="str">
            <v>Banks</v>
          </cell>
          <cell r="D1522" t="str">
            <v>UNITED STATES</v>
          </cell>
          <cell r="E1522" t="str">
            <v>N</v>
          </cell>
          <cell r="F1522" t="str">
            <v>Affirmed</v>
          </cell>
          <cell r="G1522">
            <v>37061</v>
          </cell>
          <cell r="H1522" t="str">
            <v>A-</v>
          </cell>
          <cell r="I1522" t="str">
            <v>Rating Outlook Stable</v>
          </cell>
        </row>
        <row r="1523">
          <cell r="A1523">
            <v>80091945</v>
          </cell>
          <cell r="B1523" t="str">
            <v>Golden Gate Bank</v>
          </cell>
          <cell r="C1523" t="str">
            <v>Banks</v>
          </cell>
          <cell r="D1523" t="str">
            <v>UNITED STATES</v>
          </cell>
          <cell r="E1523" t="str">
            <v>Y</v>
          </cell>
          <cell r="F1523" t="str">
            <v>Affirmed</v>
          </cell>
          <cell r="G1523">
            <v>37637</v>
          </cell>
          <cell r="H1523" t="str">
            <v>BBB-</v>
          </cell>
          <cell r="I1523" t="str">
            <v>Rating Outlook Stable</v>
          </cell>
        </row>
        <row r="1524">
          <cell r="A1524">
            <v>80091946</v>
          </cell>
          <cell r="B1524" t="str">
            <v>Fulton Bank</v>
          </cell>
          <cell r="C1524" t="str">
            <v>Banks</v>
          </cell>
          <cell r="D1524" t="str">
            <v>UNITED STATES</v>
          </cell>
          <cell r="E1524" t="str">
            <v>Y</v>
          </cell>
          <cell r="F1524" t="str">
            <v>New Rating</v>
          </cell>
          <cell r="G1524">
            <v>37420</v>
          </cell>
          <cell r="H1524" t="str">
            <v>A</v>
          </cell>
          <cell r="I1524" t="str">
            <v>Rating Outlook Stable</v>
          </cell>
        </row>
        <row r="1525">
          <cell r="A1525">
            <v>80091947</v>
          </cell>
          <cell r="B1525" t="str">
            <v>Fredericktown Bank &amp; Trust</v>
          </cell>
          <cell r="C1525" t="str">
            <v>Banks</v>
          </cell>
          <cell r="D1525" t="str">
            <v>UNITED STATES</v>
          </cell>
          <cell r="E1525" t="str">
            <v>N</v>
          </cell>
          <cell r="F1525" t="str">
            <v>Withdrawn</v>
          </cell>
          <cell r="G1525">
            <v>37140</v>
          </cell>
          <cell r="H1525" t="str">
            <v>NR</v>
          </cell>
          <cell r="I1525" t="str">
            <v>Rating Outlook Stable</v>
          </cell>
        </row>
        <row r="1526">
          <cell r="A1526">
            <v>80091948</v>
          </cell>
          <cell r="B1526" t="str">
            <v>Franklin-Lamoille Bank</v>
          </cell>
          <cell r="C1526" t="str">
            <v>Banks</v>
          </cell>
          <cell r="D1526" t="str">
            <v>UNITED STATES</v>
          </cell>
          <cell r="E1526" t="str">
            <v>N</v>
          </cell>
          <cell r="F1526" t="str">
            <v>Affirmed</v>
          </cell>
          <cell r="G1526">
            <v>37061</v>
          </cell>
          <cell r="H1526" t="str">
            <v>A-</v>
          </cell>
          <cell r="I1526" t="str">
            <v>Rating Outlook Stable</v>
          </cell>
        </row>
        <row r="1527">
          <cell r="A1527">
            <v>80091949</v>
          </cell>
          <cell r="B1527" t="str">
            <v>Forest Hill State Bank</v>
          </cell>
          <cell r="C1527" t="str">
            <v>Banks</v>
          </cell>
          <cell r="D1527" t="str">
            <v>UNITED STATES</v>
          </cell>
          <cell r="E1527" t="str">
            <v>N</v>
          </cell>
          <cell r="F1527" t="str">
            <v>Withdrawn</v>
          </cell>
          <cell r="G1527">
            <v>37140</v>
          </cell>
          <cell r="H1527" t="str">
            <v>NR</v>
          </cell>
          <cell r="I1527" t="str">
            <v>Rating Outlook Stable</v>
          </cell>
        </row>
        <row r="1528">
          <cell r="A1528">
            <v>80091950</v>
          </cell>
          <cell r="B1528" t="str">
            <v>FirstMerit Bank, NA</v>
          </cell>
          <cell r="C1528" t="str">
            <v>Banks</v>
          </cell>
          <cell r="D1528" t="str">
            <v>UNITED STATES</v>
          </cell>
          <cell r="E1528" t="str">
            <v>Y</v>
          </cell>
          <cell r="F1528" t="str">
            <v>Affirmed</v>
          </cell>
          <cell r="G1528">
            <v>37648</v>
          </cell>
          <cell r="H1528" t="str">
            <v>A-</v>
          </cell>
          <cell r="I1528" t="str">
            <v>Rating Outlook Stable</v>
          </cell>
        </row>
        <row r="1529">
          <cell r="A1529">
            <v>80091951</v>
          </cell>
          <cell r="B1529" t="str">
            <v>Firstar Bank Midwest, N.A.</v>
          </cell>
          <cell r="C1529" t="str">
            <v>Banks</v>
          </cell>
          <cell r="D1529" t="str">
            <v>UNITED STATES</v>
          </cell>
          <cell r="E1529" t="str">
            <v>N</v>
          </cell>
          <cell r="F1529" t="str">
            <v>Affirmed</v>
          </cell>
          <cell r="G1529">
            <v>36949</v>
          </cell>
          <cell r="H1529" t="str">
            <v>A+</v>
          </cell>
          <cell r="I1529" t="str">
            <v>Rating Outlook Positive</v>
          </cell>
        </row>
        <row r="1530">
          <cell r="A1530">
            <v>80091952</v>
          </cell>
          <cell r="B1530" t="str">
            <v>First Vermont Bank &amp; Trust</v>
          </cell>
          <cell r="C1530" t="str">
            <v>Banks</v>
          </cell>
          <cell r="D1530" t="str">
            <v>UNITED STATES</v>
          </cell>
          <cell r="E1530" t="str">
            <v>N</v>
          </cell>
          <cell r="F1530" t="str">
            <v>Affirmed</v>
          </cell>
          <cell r="G1530">
            <v>37061</v>
          </cell>
          <cell r="H1530" t="str">
            <v>A-</v>
          </cell>
          <cell r="I1530" t="str">
            <v>Rating Outlook Stable</v>
          </cell>
        </row>
        <row r="1531">
          <cell r="A1531">
            <v>80091953</v>
          </cell>
          <cell r="B1531" t="str">
            <v>First Union Bank of Delaware</v>
          </cell>
          <cell r="C1531" t="str">
            <v>Banks</v>
          </cell>
          <cell r="D1531" t="str">
            <v>UNITED STATES</v>
          </cell>
          <cell r="E1531" t="str">
            <v>N</v>
          </cell>
          <cell r="F1531" t="str">
            <v>Withdrawn</v>
          </cell>
          <cell r="G1531">
            <v>37671</v>
          </cell>
          <cell r="H1531" t="str">
            <v>NR</v>
          </cell>
        </row>
        <row r="1532">
          <cell r="A1532">
            <v>80091954</v>
          </cell>
          <cell r="B1532" t="str">
            <v>Wells Fargo Bank Nevada, NA</v>
          </cell>
          <cell r="C1532" t="str">
            <v>Banks</v>
          </cell>
          <cell r="D1532" t="str">
            <v>UNITED STATES</v>
          </cell>
          <cell r="E1532" t="str">
            <v>N</v>
          </cell>
          <cell r="F1532" t="str">
            <v>Withdrawn</v>
          </cell>
          <cell r="G1532">
            <v>38041</v>
          </cell>
          <cell r="H1532" t="str">
            <v>NR</v>
          </cell>
        </row>
        <row r="1533">
          <cell r="A1533">
            <v>80091955</v>
          </cell>
          <cell r="B1533" t="str">
            <v>Wells Fargo Bank New Mexico, NA</v>
          </cell>
          <cell r="C1533" t="str">
            <v>Banks</v>
          </cell>
          <cell r="D1533" t="str">
            <v>UNITED STATES</v>
          </cell>
          <cell r="E1533" t="str">
            <v>N</v>
          </cell>
          <cell r="F1533" t="str">
            <v>Withdrawn</v>
          </cell>
          <cell r="G1533">
            <v>38041</v>
          </cell>
          <cell r="H1533" t="str">
            <v>NR</v>
          </cell>
        </row>
        <row r="1534">
          <cell r="A1534">
            <v>80091956</v>
          </cell>
          <cell r="B1534" t="str">
            <v>First National Bank of St Mary's</v>
          </cell>
          <cell r="C1534" t="str">
            <v>Banks</v>
          </cell>
          <cell r="D1534" t="str">
            <v>UNITED STATES</v>
          </cell>
          <cell r="E1534" t="str">
            <v>N</v>
          </cell>
          <cell r="F1534" t="str">
            <v>Withdrawn</v>
          </cell>
          <cell r="G1534">
            <v>37140</v>
          </cell>
          <cell r="H1534" t="str">
            <v>NR</v>
          </cell>
          <cell r="I1534" t="str">
            <v>Rating Outlook Stable</v>
          </cell>
        </row>
        <row r="1535">
          <cell r="A1535">
            <v>80091957</v>
          </cell>
          <cell r="B1535" t="str">
            <v>First National Bank of Springdale</v>
          </cell>
          <cell r="C1535" t="str">
            <v>Banks</v>
          </cell>
          <cell r="D1535" t="str">
            <v>UNITED STATES</v>
          </cell>
          <cell r="E1535" t="str">
            <v>N</v>
          </cell>
          <cell r="F1535" t="str">
            <v>Withdrawn</v>
          </cell>
          <cell r="G1535">
            <v>37988</v>
          </cell>
          <cell r="H1535" t="str">
            <v>NR</v>
          </cell>
        </row>
        <row r="1536">
          <cell r="A1536">
            <v>80091958</v>
          </cell>
          <cell r="B1536" t="str">
            <v>First National Bank of Omaha</v>
          </cell>
          <cell r="C1536" t="str">
            <v>Banks</v>
          </cell>
          <cell r="D1536" t="str">
            <v>UNITED STATES</v>
          </cell>
          <cell r="E1536" t="str">
            <v>Y</v>
          </cell>
          <cell r="F1536" t="str">
            <v>Revision Rating</v>
          </cell>
          <cell r="G1536">
            <v>36861</v>
          </cell>
          <cell r="H1536" t="str">
            <v>BBB+</v>
          </cell>
          <cell r="I1536" t="str">
            <v>Rating Outlook Stable</v>
          </cell>
        </row>
        <row r="1537">
          <cell r="A1537">
            <v>80091959</v>
          </cell>
          <cell r="B1537" t="str">
            <v>First National Bank - Jasper</v>
          </cell>
          <cell r="C1537" t="str">
            <v>Banks</v>
          </cell>
          <cell r="D1537" t="str">
            <v>UNITED STATES</v>
          </cell>
          <cell r="E1537" t="str">
            <v>Y</v>
          </cell>
          <cell r="F1537" t="str">
            <v>Revision Rating</v>
          </cell>
          <cell r="G1537">
            <v>36861</v>
          </cell>
          <cell r="H1537" t="str">
            <v>A</v>
          </cell>
          <cell r="I1537" t="str">
            <v>Rating Outlook Stable</v>
          </cell>
        </row>
        <row r="1538">
          <cell r="A1538">
            <v>80091960</v>
          </cell>
          <cell r="B1538" t="str">
            <v>Wachovia Bank of Delaware, NA</v>
          </cell>
          <cell r="C1538" t="str">
            <v>Banks</v>
          </cell>
          <cell r="D1538" t="str">
            <v>UNITED STATES</v>
          </cell>
          <cell r="E1538" t="str">
            <v>Y</v>
          </cell>
          <cell r="F1538" t="str">
            <v>Affirmed</v>
          </cell>
          <cell r="G1538">
            <v>38159</v>
          </cell>
          <cell r="H1538" t="str">
            <v>A+</v>
          </cell>
          <cell r="I1538" t="str">
            <v>Rating Outlook Positive</v>
          </cell>
        </row>
        <row r="1539">
          <cell r="A1539">
            <v>80091961</v>
          </cell>
          <cell r="B1539" t="str">
            <v>First National Bank (North Platte)</v>
          </cell>
          <cell r="C1539" t="str">
            <v>Banks</v>
          </cell>
          <cell r="D1539" t="str">
            <v>UNITED STATES</v>
          </cell>
          <cell r="E1539" t="str">
            <v>Y</v>
          </cell>
          <cell r="F1539" t="str">
            <v>Revision Rating</v>
          </cell>
          <cell r="G1539">
            <v>36861</v>
          </cell>
          <cell r="H1539" t="str">
            <v>BBB+</v>
          </cell>
          <cell r="I1539" t="str">
            <v>Rating Outlook Stable</v>
          </cell>
        </row>
        <row r="1540">
          <cell r="A1540">
            <v>80091962</v>
          </cell>
          <cell r="B1540" t="str">
            <v>First National Bank (Fort Collins)</v>
          </cell>
          <cell r="C1540" t="str">
            <v>Banks</v>
          </cell>
          <cell r="D1540" t="str">
            <v>UNITED STATES</v>
          </cell>
          <cell r="E1540" t="str">
            <v>Y</v>
          </cell>
          <cell r="F1540" t="str">
            <v>Revision Rating</v>
          </cell>
          <cell r="G1540">
            <v>36861</v>
          </cell>
          <cell r="H1540" t="str">
            <v>BBB+</v>
          </cell>
          <cell r="I1540" t="str">
            <v>Rating Outlook Stable</v>
          </cell>
        </row>
        <row r="1541">
          <cell r="A1541">
            <v>80091963</v>
          </cell>
          <cell r="B1541" t="str">
            <v>First Midwest Bank, NA</v>
          </cell>
          <cell r="C1541" t="str">
            <v>Banks</v>
          </cell>
          <cell r="D1541" t="str">
            <v>UNITED STATES</v>
          </cell>
          <cell r="E1541" t="str">
            <v>Y</v>
          </cell>
          <cell r="F1541" t="str">
            <v>Affirmed</v>
          </cell>
          <cell r="G1541">
            <v>37876</v>
          </cell>
          <cell r="H1541" t="str">
            <v>BBB+</v>
          </cell>
          <cell r="I1541" t="str">
            <v>Rating Outlook Stable</v>
          </cell>
        </row>
        <row r="1542">
          <cell r="A1542">
            <v>80091964</v>
          </cell>
          <cell r="B1542" t="str">
            <v>First Massachusetts Bank</v>
          </cell>
          <cell r="C1542" t="str">
            <v>Banks</v>
          </cell>
          <cell r="D1542" t="str">
            <v>UNITED STATES</v>
          </cell>
          <cell r="E1542" t="str">
            <v>Y</v>
          </cell>
          <cell r="F1542" t="str">
            <v>Withdrawn</v>
          </cell>
          <cell r="G1542">
            <v>37301</v>
          </cell>
          <cell r="H1542" t="str">
            <v>NR</v>
          </cell>
          <cell r="I1542" t="str">
            <v>Rating Outlook Stable</v>
          </cell>
        </row>
        <row r="1543">
          <cell r="A1543">
            <v>80091965</v>
          </cell>
          <cell r="B1543" t="str">
            <v>First Interstate Bank (Wyoming)</v>
          </cell>
          <cell r="C1543" t="str">
            <v>Banks</v>
          </cell>
          <cell r="D1543" t="str">
            <v>UNITED STATES</v>
          </cell>
          <cell r="E1543" t="str">
            <v>N</v>
          </cell>
          <cell r="F1543" t="str">
            <v>Withdrawn</v>
          </cell>
          <cell r="G1543">
            <v>37610</v>
          </cell>
          <cell r="H1543" t="str">
            <v>NR</v>
          </cell>
        </row>
        <row r="1544">
          <cell r="A1544">
            <v>80091966</v>
          </cell>
          <cell r="B1544" t="str">
            <v>First Interstate Bank (Montana)</v>
          </cell>
          <cell r="C1544" t="str">
            <v>Banks</v>
          </cell>
          <cell r="D1544" t="str">
            <v>UNITED STATES</v>
          </cell>
          <cell r="E1544" t="str">
            <v>Y</v>
          </cell>
          <cell r="F1544" t="str">
            <v>Affirmed</v>
          </cell>
          <cell r="G1544">
            <v>37610</v>
          </cell>
          <cell r="H1544" t="str">
            <v>BBB-</v>
          </cell>
          <cell r="I1544" t="str">
            <v>Rating Outlook Positive</v>
          </cell>
        </row>
        <row r="1545">
          <cell r="A1545">
            <v>80091967</v>
          </cell>
          <cell r="B1545" t="str">
            <v>First Hawaiian Bank</v>
          </cell>
          <cell r="C1545" t="str">
            <v>Banks</v>
          </cell>
          <cell r="D1545" t="str">
            <v>UNITED STATES</v>
          </cell>
          <cell r="E1545" t="str">
            <v>Y</v>
          </cell>
          <cell r="F1545" t="str">
            <v>Affirmed</v>
          </cell>
          <cell r="G1545">
            <v>38062</v>
          </cell>
          <cell r="H1545" t="str">
            <v>AA-</v>
          </cell>
          <cell r="I1545" t="str">
            <v>Rating Outlook Stable</v>
          </cell>
        </row>
        <row r="1546">
          <cell r="A1546">
            <v>80091968</v>
          </cell>
          <cell r="B1546" t="str">
            <v>First Corporate Credit Union</v>
          </cell>
          <cell r="C1546" t="str">
            <v>Financial Institutions</v>
          </cell>
          <cell r="D1546" t="str">
            <v>UNITED STATES</v>
          </cell>
          <cell r="E1546" t="str">
            <v>Y</v>
          </cell>
          <cell r="F1546" t="str">
            <v>Revision Rating</v>
          </cell>
          <cell r="G1546">
            <v>36861</v>
          </cell>
          <cell r="H1546" t="str">
            <v>AA-</v>
          </cell>
          <cell r="I1546" t="str">
            <v>Rating Outlook Stable</v>
          </cell>
        </row>
        <row r="1547">
          <cell r="A1547">
            <v>80091970</v>
          </cell>
          <cell r="B1547" t="str">
            <v>First Commonwealth Bank</v>
          </cell>
          <cell r="C1547" t="str">
            <v>Banks</v>
          </cell>
          <cell r="D1547" t="str">
            <v>UNITED STATES</v>
          </cell>
          <cell r="E1547" t="str">
            <v>Y</v>
          </cell>
          <cell r="F1547" t="str">
            <v>Affirmed</v>
          </cell>
          <cell r="G1547">
            <v>37967</v>
          </cell>
          <cell r="H1547" t="str">
            <v>BBB</v>
          </cell>
          <cell r="I1547" t="str">
            <v>Rating Outlook Stable</v>
          </cell>
        </row>
        <row r="1548">
          <cell r="A1548">
            <v>80091972</v>
          </cell>
          <cell r="B1548" t="str">
            <v>Fifth Third Bank, Ohio Valley (Inactive...merged)</v>
          </cell>
          <cell r="C1548" t="str">
            <v>Banks</v>
          </cell>
          <cell r="D1548" t="str">
            <v>UNITED STATES</v>
          </cell>
          <cell r="E1548" t="str">
            <v>N</v>
          </cell>
          <cell r="F1548" t="str">
            <v>Revision Rating</v>
          </cell>
          <cell r="G1548">
            <v>36861</v>
          </cell>
          <cell r="H1548" t="str">
            <v>AA-</v>
          </cell>
          <cell r="I1548" t="str">
            <v>Rating Outlook Stable</v>
          </cell>
        </row>
        <row r="1549">
          <cell r="A1549">
            <v>80091973</v>
          </cell>
          <cell r="B1549" t="str">
            <v>Fidelity Bank, The</v>
          </cell>
          <cell r="C1549" t="str">
            <v>Banks</v>
          </cell>
          <cell r="D1549" t="str">
            <v>UNITED STATES</v>
          </cell>
          <cell r="E1549" t="str">
            <v>N</v>
          </cell>
          <cell r="F1549" t="str">
            <v>Withdrawn</v>
          </cell>
          <cell r="G1549">
            <v>37140</v>
          </cell>
          <cell r="H1549" t="str">
            <v>NR</v>
          </cell>
          <cell r="I1549" t="str">
            <v>Rating Outlook Stable</v>
          </cell>
        </row>
        <row r="1550">
          <cell r="A1550">
            <v>80091974</v>
          </cell>
          <cell r="B1550" t="str">
            <v>Farmers-Merchants Bank-Eastern Shore</v>
          </cell>
          <cell r="C1550" t="str">
            <v>Banks</v>
          </cell>
          <cell r="D1550" t="str">
            <v>UNITED STATES</v>
          </cell>
          <cell r="E1550" t="str">
            <v>N</v>
          </cell>
          <cell r="F1550" t="str">
            <v>Withdrawn</v>
          </cell>
          <cell r="G1550">
            <v>37140</v>
          </cell>
          <cell r="H1550" t="str">
            <v>NR</v>
          </cell>
          <cell r="I1550" t="str">
            <v>Rating Outlook Stable</v>
          </cell>
        </row>
        <row r="1551">
          <cell r="A1551">
            <v>80091975</v>
          </cell>
          <cell r="B1551" t="str">
            <v>European American Bank</v>
          </cell>
          <cell r="C1551" t="str">
            <v>Banks</v>
          </cell>
          <cell r="D1551" t="str">
            <v>UNITED STATES</v>
          </cell>
          <cell r="E1551" t="str">
            <v>N</v>
          </cell>
          <cell r="F1551" t="str">
            <v>Withdrawn</v>
          </cell>
          <cell r="G1551">
            <v>37095</v>
          </cell>
          <cell r="H1551" t="str">
            <v>NR</v>
          </cell>
          <cell r="I1551" t="str">
            <v>Not on Rating Watch</v>
          </cell>
        </row>
        <row r="1552">
          <cell r="A1552">
            <v>80091976</v>
          </cell>
          <cell r="B1552" t="str">
            <v>Empire Corporate FCU</v>
          </cell>
          <cell r="C1552" t="str">
            <v>Financial Institutions</v>
          </cell>
          <cell r="D1552" t="str">
            <v>UNITED STATES</v>
          </cell>
          <cell r="E1552" t="str">
            <v>Y</v>
          </cell>
          <cell r="F1552" t="str">
            <v>Upgrade</v>
          </cell>
          <cell r="G1552">
            <v>36979</v>
          </cell>
          <cell r="H1552" t="str">
            <v>AA-</v>
          </cell>
          <cell r="I1552" t="str">
            <v>Rating Outlook Stable</v>
          </cell>
        </row>
        <row r="1553">
          <cell r="A1553">
            <v>80091977</v>
          </cell>
          <cell r="B1553" t="str">
            <v>Emigrant Savings Bank</v>
          </cell>
          <cell r="C1553" t="str">
            <v>Banks</v>
          </cell>
          <cell r="D1553" t="str">
            <v>UNITED STATES</v>
          </cell>
          <cell r="E1553" t="str">
            <v>Y</v>
          </cell>
          <cell r="F1553" t="str">
            <v>Downgrade</v>
          </cell>
          <cell r="G1553">
            <v>37966</v>
          </cell>
          <cell r="H1553" t="str">
            <v>BBB+</v>
          </cell>
          <cell r="I1553" t="str">
            <v>Rating Outlook Stable</v>
          </cell>
        </row>
        <row r="1554">
          <cell r="A1554">
            <v>80091978</v>
          </cell>
          <cell r="B1554" t="str">
            <v>Eastville Bank, The</v>
          </cell>
          <cell r="C1554" t="str">
            <v>Banks</v>
          </cell>
          <cell r="D1554" t="str">
            <v>UNITED STATES</v>
          </cell>
          <cell r="E1554" t="str">
            <v>N</v>
          </cell>
          <cell r="F1554" t="str">
            <v>Withdrawn</v>
          </cell>
          <cell r="G1554">
            <v>36902</v>
          </cell>
          <cell r="H1554" t="str">
            <v>NR</v>
          </cell>
          <cell r="I1554" t="str">
            <v>Rating Outlook Stable</v>
          </cell>
        </row>
        <row r="1555">
          <cell r="A1555">
            <v>80091979</v>
          </cell>
          <cell r="B1555" t="str">
            <v>Eastern Corporate Federal Credit Union</v>
          </cell>
          <cell r="C1555" t="str">
            <v>Financial Institutions</v>
          </cell>
          <cell r="D1555" t="str">
            <v>UNITED STATES</v>
          </cell>
          <cell r="E1555" t="str">
            <v>Y</v>
          </cell>
          <cell r="F1555" t="str">
            <v>Revision Rating</v>
          </cell>
          <cell r="G1555">
            <v>36861</v>
          </cell>
          <cell r="H1555" t="str">
            <v>AA-</v>
          </cell>
          <cell r="I1555" t="str">
            <v>Rating Outlook Stable</v>
          </cell>
        </row>
        <row r="1556">
          <cell r="A1556">
            <v>80091980</v>
          </cell>
          <cell r="B1556" t="str">
            <v>Eastern Bank</v>
          </cell>
          <cell r="C1556" t="str">
            <v>Banks</v>
          </cell>
          <cell r="D1556" t="str">
            <v>UNITED STATES</v>
          </cell>
          <cell r="E1556" t="str">
            <v>Y</v>
          </cell>
          <cell r="F1556" t="str">
            <v>Affirmed</v>
          </cell>
          <cell r="G1556">
            <v>38187</v>
          </cell>
          <cell r="H1556" t="str">
            <v>BBB</v>
          </cell>
          <cell r="I1556" t="str">
            <v>Rating Outlook Stable</v>
          </cell>
        </row>
        <row r="1557">
          <cell r="A1557">
            <v>80091981</v>
          </cell>
          <cell r="B1557" t="str">
            <v>Discover Bank</v>
          </cell>
          <cell r="C1557" t="str">
            <v>Banks</v>
          </cell>
          <cell r="D1557" t="str">
            <v>UNITED STATES</v>
          </cell>
          <cell r="E1557" t="str">
            <v>Y</v>
          </cell>
          <cell r="F1557" t="str">
            <v>Downgrade</v>
          </cell>
          <cell r="G1557">
            <v>37393</v>
          </cell>
          <cell r="H1557" t="str">
            <v>AA-</v>
          </cell>
          <cell r="I1557" t="str">
            <v>Rating Outlook Stable</v>
          </cell>
        </row>
        <row r="1558">
          <cell r="A1558">
            <v>80091982</v>
          </cell>
          <cell r="B1558" t="str">
            <v>Dime Savings Bank of Williamsburgh</v>
          </cell>
          <cell r="C1558" t="str">
            <v>Banks</v>
          </cell>
          <cell r="D1558" t="str">
            <v>UNITED STATES</v>
          </cell>
          <cell r="E1558" t="str">
            <v>Y</v>
          </cell>
          <cell r="F1558" t="str">
            <v>Affirmed</v>
          </cell>
          <cell r="G1558">
            <v>37349</v>
          </cell>
          <cell r="H1558" t="str">
            <v>BBB</v>
          </cell>
          <cell r="I1558" t="str">
            <v>Rating Outlook Stable</v>
          </cell>
        </row>
        <row r="1559">
          <cell r="A1559">
            <v>80091983</v>
          </cell>
          <cell r="B1559" t="str">
            <v>Delaware National Bank</v>
          </cell>
          <cell r="C1559" t="str">
            <v>Banks</v>
          </cell>
          <cell r="D1559" t="str">
            <v>UNITED STATES</v>
          </cell>
          <cell r="E1559" t="str">
            <v>N</v>
          </cell>
          <cell r="F1559" t="str">
            <v>Withdrawn</v>
          </cell>
          <cell r="G1559">
            <v>36987</v>
          </cell>
          <cell r="H1559" t="str">
            <v>NR</v>
          </cell>
          <cell r="I1559" t="str">
            <v>Rating Outlook Stable</v>
          </cell>
        </row>
        <row r="1560">
          <cell r="A1560">
            <v>80091984</v>
          </cell>
          <cell r="B1560" t="str">
            <v>Custodial Trust Company</v>
          </cell>
          <cell r="C1560" t="str">
            <v>Banks</v>
          </cell>
          <cell r="D1560" t="str">
            <v>UNITED STATES</v>
          </cell>
          <cell r="E1560" t="str">
            <v>Y</v>
          </cell>
          <cell r="F1560" t="str">
            <v>Affirmed</v>
          </cell>
          <cell r="G1560">
            <v>37708</v>
          </cell>
          <cell r="H1560" t="str">
            <v>A+</v>
          </cell>
          <cell r="I1560" t="str">
            <v>Rating Outlook Stable</v>
          </cell>
        </row>
        <row r="1561">
          <cell r="A1561">
            <v>80091985</v>
          </cell>
          <cell r="B1561" t="str">
            <v>County Banking &amp; Trust</v>
          </cell>
          <cell r="C1561" t="str">
            <v>Banks</v>
          </cell>
          <cell r="D1561" t="str">
            <v>UNITED STATES</v>
          </cell>
          <cell r="E1561" t="str">
            <v>N</v>
          </cell>
          <cell r="F1561" t="str">
            <v>Withdrawn</v>
          </cell>
          <cell r="G1561">
            <v>37140</v>
          </cell>
          <cell r="H1561" t="str">
            <v>NR</v>
          </cell>
          <cell r="I1561" t="str">
            <v>Rating Outlook Stable</v>
          </cell>
        </row>
        <row r="1562">
          <cell r="A1562">
            <v>80091987</v>
          </cell>
          <cell r="B1562" t="str">
            <v>Constitution State Corporate Credit Union</v>
          </cell>
          <cell r="C1562" t="str">
            <v>Financial Institutions</v>
          </cell>
          <cell r="D1562" t="str">
            <v>UNITED STATES</v>
          </cell>
          <cell r="E1562" t="str">
            <v>Y</v>
          </cell>
          <cell r="F1562" t="str">
            <v>Revision Rating</v>
          </cell>
          <cell r="G1562">
            <v>36861</v>
          </cell>
          <cell r="H1562" t="str">
            <v>A+</v>
          </cell>
          <cell r="I1562" t="str">
            <v>Rating Outlook Stable</v>
          </cell>
        </row>
        <row r="1563">
          <cell r="A1563">
            <v>80091988</v>
          </cell>
          <cell r="B1563" t="str">
            <v>Community First National Bank (ND)</v>
          </cell>
          <cell r="C1563" t="str">
            <v>Banks</v>
          </cell>
          <cell r="D1563" t="str">
            <v>UNITED STATES</v>
          </cell>
          <cell r="E1563" t="str">
            <v>Y</v>
          </cell>
          <cell r="F1563" t="str">
            <v>Rating Watch On</v>
          </cell>
          <cell r="G1563">
            <v>38062</v>
          </cell>
          <cell r="H1563" t="str">
            <v>BBB</v>
          </cell>
          <cell r="I1563" t="str">
            <v>Rating Watch Positive</v>
          </cell>
        </row>
        <row r="1564">
          <cell r="A1564">
            <v>80091989</v>
          </cell>
          <cell r="B1564" t="str">
            <v>Community First National Bank</v>
          </cell>
          <cell r="C1564" t="str">
            <v>Banks</v>
          </cell>
          <cell r="D1564" t="str">
            <v>UNITED STATES</v>
          </cell>
          <cell r="E1564" t="str">
            <v>N</v>
          </cell>
          <cell r="F1564" t="str">
            <v>Affirmed</v>
          </cell>
          <cell r="G1564">
            <v>36903</v>
          </cell>
          <cell r="H1564" t="str">
            <v>BBB</v>
          </cell>
          <cell r="I1564" t="str">
            <v>Rating Outlook Stable</v>
          </cell>
        </row>
        <row r="1565">
          <cell r="A1565">
            <v>80091990</v>
          </cell>
          <cell r="B1565" t="str">
            <v>Community Bank, N.A.</v>
          </cell>
          <cell r="C1565" t="str">
            <v>Banks</v>
          </cell>
          <cell r="D1565" t="str">
            <v>UNITED STATES</v>
          </cell>
          <cell r="E1565" t="str">
            <v>Y</v>
          </cell>
          <cell r="F1565" t="str">
            <v>Affirmed</v>
          </cell>
          <cell r="G1565">
            <v>37901</v>
          </cell>
          <cell r="H1565" t="str">
            <v>BBB</v>
          </cell>
          <cell r="I1565" t="str">
            <v>Rating Outlook Stable</v>
          </cell>
        </row>
        <row r="1566">
          <cell r="A1566">
            <v>80091991</v>
          </cell>
          <cell r="B1566" t="str">
            <v>Commercial Federal Bank</v>
          </cell>
          <cell r="C1566" t="str">
            <v>Banks</v>
          </cell>
          <cell r="D1566" t="str">
            <v>UNITED STATES</v>
          </cell>
          <cell r="E1566" t="str">
            <v>Y</v>
          </cell>
          <cell r="F1566" t="str">
            <v>Revision Rating</v>
          </cell>
          <cell r="G1566">
            <v>36861</v>
          </cell>
          <cell r="H1566" t="str">
            <v>BBB-</v>
          </cell>
          <cell r="I1566" t="str">
            <v>Rating Outlook Stable</v>
          </cell>
        </row>
        <row r="1567">
          <cell r="A1567">
            <v>80091992</v>
          </cell>
          <cell r="B1567" t="str">
            <v>Commercial Bank &amp; Trust Co.</v>
          </cell>
          <cell r="C1567" t="str">
            <v>Banks</v>
          </cell>
          <cell r="D1567" t="str">
            <v>UNITED STATES</v>
          </cell>
          <cell r="E1567" t="str">
            <v>Y</v>
          </cell>
          <cell r="F1567" t="str">
            <v>Revision Rating</v>
          </cell>
          <cell r="G1567">
            <v>36861</v>
          </cell>
          <cell r="H1567" t="str">
            <v>A</v>
          </cell>
          <cell r="I1567" t="str">
            <v>Rating Outlook Stable</v>
          </cell>
        </row>
        <row r="1568">
          <cell r="A1568">
            <v>80091993</v>
          </cell>
          <cell r="B1568" t="str">
            <v>Commercial Bank</v>
          </cell>
          <cell r="C1568" t="str">
            <v>Banks</v>
          </cell>
          <cell r="D1568" t="str">
            <v>UNITED STATES</v>
          </cell>
          <cell r="E1568" t="str">
            <v>Y</v>
          </cell>
          <cell r="F1568" t="str">
            <v>Revision Rating</v>
          </cell>
          <cell r="G1568">
            <v>36861</v>
          </cell>
          <cell r="H1568" t="str">
            <v>A</v>
          </cell>
          <cell r="I1568" t="str">
            <v>Rating Outlook Stable</v>
          </cell>
        </row>
        <row r="1569">
          <cell r="A1569">
            <v>80091994</v>
          </cell>
          <cell r="B1569" t="str">
            <v>Commerce Bank, NA (Ill)</v>
          </cell>
          <cell r="C1569" t="str">
            <v>Banks</v>
          </cell>
          <cell r="D1569" t="str">
            <v>UNITED STATES</v>
          </cell>
          <cell r="E1569" t="str">
            <v>N</v>
          </cell>
          <cell r="F1569" t="str">
            <v>Withdrawn</v>
          </cell>
          <cell r="G1569">
            <v>37144</v>
          </cell>
          <cell r="H1569" t="str">
            <v>NR</v>
          </cell>
          <cell r="I1569" t="str">
            <v>Rating Outlook Stable</v>
          </cell>
        </row>
        <row r="1570">
          <cell r="A1570">
            <v>80091995</v>
          </cell>
          <cell r="B1570" t="str">
            <v>Commerce Bank, NA (MO)</v>
          </cell>
          <cell r="C1570" t="str">
            <v>Banks</v>
          </cell>
          <cell r="D1570" t="str">
            <v>UNITED STATES</v>
          </cell>
          <cell r="E1570" t="str">
            <v>N</v>
          </cell>
          <cell r="F1570" t="str">
            <v>Withdrawn</v>
          </cell>
          <cell r="G1570">
            <v>37144</v>
          </cell>
          <cell r="H1570" t="str">
            <v>NR</v>
          </cell>
          <cell r="I1570" t="str">
            <v>Rating Outlook Stable</v>
          </cell>
        </row>
        <row r="1571">
          <cell r="A1571">
            <v>80091996</v>
          </cell>
          <cell r="B1571" t="str">
            <v>Commerce Bank, NA (Kansas)</v>
          </cell>
          <cell r="C1571" t="str">
            <v>Banks</v>
          </cell>
          <cell r="D1571" t="str">
            <v>UNITED STATES</v>
          </cell>
          <cell r="E1571" t="str">
            <v>N</v>
          </cell>
          <cell r="F1571" t="str">
            <v>Withdrawn</v>
          </cell>
          <cell r="G1571">
            <v>37144</v>
          </cell>
          <cell r="H1571" t="str">
            <v>NR</v>
          </cell>
          <cell r="I1571" t="str">
            <v>Rating Outlook Stable</v>
          </cell>
        </row>
        <row r="1572">
          <cell r="A1572">
            <v>80091997</v>
          </cell>
          <cell r="B1572" t="str">
            <v>Comerica Bank - Texas</v>
          </cell>
          <cell r="C1572" t="str">
            <v>Banks</v>
          </cell>
          <cell r="D1572" t="str">
            <v>UNITED STATES</v>
          </cell>
          <cell r="E1572" t="str">
            <v>N</v>
          </cell>
          <cell r="F1572" t="str">
            <v>Revision Outlook</v>
          </cell>
          <cell r="G1572">
            <v>37531</v>
          </cell>
          <cell r="H1572" t="str">
            <v>A+</v>
          </cell>
          <cell r="I1572" t="str">
            <v>Rating Outlook Negative</v>
          </cell>
        </row>
        <row r="1573">
          <cell r="A1573">
            <v>80091998</v>
          </cell>
          <cell r="B1573" t="str">
            <v>Columbus Bank &amp; Trust Co.</v>
          </cell>
          <cell r="C1573" t="str">
            <v>Banks</v>
          </cell>
          <cell r="D1573" t="str">
            <v>UNITED STATES</v>
          </cell>
          <cell r="E1573" t="str">
            <v>Y</v>
          </cell>
          <cell r="F1573" t="str">
            <v>Revision Rating</v>
          </cell>
          <cell r="G1573">
            <v>36861</v>
          </cell>
          <cell r="H1573" t="str">
            <v>A</v>
          </cell>
          <cell r="I1573" t="str">
            <v>Rating Outlook Stable</v>
          </cell>
        </row>
        <row r="1574">
          <cell r="A1574">
            <v>80091999</v>
          </cell>
          <cell r="B1574" t="str">
            <v>Cohutta Banking Company</v>
          </cell>
          <cell r="C1574" t="str">
            <v>Banks</v>
          </cell>
          <cell r="D1574" t="str">
            <v>UNITED STATES</v>
          </cell>
          <cell r="E1574" t="str">
            <v>Y</v>
          </cell>
          <cell r="F1574" t="str">
            <v>Revision Rating</v>
          </cell>
          <cell r="G1574">
            <v>36861</v>
          </cell>
          <cell r="H1574" t="str">
            <v>A</v>
          </cell>
          <cell r="I1574" t="str">
            <v>Rating Outlook Stable</v>
          </cell>
        </row>
        <row r="1575">
          <cell r="A1575">
            <v>80092000</v>
          </cell>
          <cell r="B1575" t="str">
            <v>Coastal Bank of Georgia</v>
          </cell>
          <cell r="C1575" t="str">
            <v>Banks</v>
          </cell>
          <cell r="D1575" t="str">
            <v>UNITED STATES</v>
          </cell>
          <cell r="E1575" t="str">
            <v>Y</v>
          </cell>
          <cell r="F1575" t="str">
            <v>Revision Rating</v>
          </cell>
          <cell r="G1575">
            <v>36861</v>
          </cell>
          <cell r="H1575" t="str">
            <v>A</v>
          </cell>
          <cell r="I1575" t="str">
            <v>Rating Outlook Stable</v>
          </cell>
        </row>
        <row r="1576">
          <cell r="A1576">
            <v>80092001</v>
          </cell>
          <cell r="B1576" t="str">
            <v>City National Bank</v>
          </cell>
          <cell r="C1576" t="str">
            <v>Banks</v>
          </cell>
          <cell r="D1576" t="str">
            <v>UNITED STATES</v>
          </cell>
          <cell r="E1576" t="str">
            <v>Y</v>
          </cell>
          <cell r="F1576" t="str">
            <v>Upgrade</v>
          </cell>
          <cell r="G1576">
            <v>38187</v>
          </cell>
          <cell r="H1576" t="str">
            <v>A-</v>
          </cell>
          <cell r="I1576" t="str">
            <v>Rating Outlook Stable</v>
          </cell>
        </row>
        <row r="1577">
          <cell r="A1577">
            <v>80092002</v>
          </cell>
          <cell r="B1577" t="str">
            <v>Citizens National Bank</v>
          </cell>
          <cell r="C1577" t="str">
            <v>Banks</v>
          </cell>
          <cell r="D1577" t="str">
            <v>UNITED STATES</v>
          </cell>
          <cell r="E1577" t="str">
            <v>N</v>
          </cell>
          <cell r="F1577" t="str">
            <v>Withdrawn</v>
          </cell>
          <cell r="G1577">
            <v>37140</v>
          </cell>
          <cell r="H1577" t="str">
            <v>NR</v>
          </cell>
          <cell r="I1577" t="str">
            <v>Rating Outlook Stable</v>
          </cell>
        </row>
        <row r="1578">
          <cell r="A1578">
            <v>80092003</v>
          </cell>
          <cell r="B1578" t="str">
            <v>Citizens Bank</v>
          </cell>
          <cell r="C1578" t="str">
            <v>Banks</v>
          </cell>
          <cell r="D1578" t="str">
            <v>UNITED STATES</v>
          </cell>
          <cell r="E1578" t="str">
            <v>Y</v>
          </cell>
          <cell r="F1578" t="str">
            <v>Affirmed</v>
          </cell>
          <cell r="G1578">
            <v>38082</v>
          </cell>
          <cell r="H1578" t="str">
            <v>BBB</v>
          </cell>
          <cell r="I1578" t="str">
            <v>Rating Outlook Stable</v>
          </cell>
        </row>
        <row r="1579">
          <cell r="A1579">
            <v>80092004</v>
          </cell>
          <cell r="B1579" t="str">
            <v>Citibank, FSB</v>
          </cell>
          <cell r="C1579" t="str">
            <v>Banks</v>
          </cell>
          <cell r="D1579" t="str">
            <v>UNITED STATES</v>
          </cell>
          <cell r="E1579" t="str">
            <v>Y</v>
          </cell>
          <cell r="F1579" t="str">
            <v>Affirmed</v>
          </cell>
          <cell r="G1579">
            <v>37817</v>
          </cell>
          <cell r="H1579" t="str">
            <v>AA+</v>
          </cell>
          <cell r="I1579" t="str">
            <v>Rating Outlook Stable</v>
          </cell>
        </row>
        <row r="1580">
          <cell r="A1580">
            <v>80092005</v>
          </cell>
          <cell r="B1580" t="str">
            <v>Citibank, Delaware</v>
          </cell>
          <cell r="C1580" t="str">
            <v>Banks</v>
          </cell>
          <cell r="D1580" t="str">
            <v>UNITED STATES</v>
          </cell>
          <cell r="E1580" t="str">
            <v>Y</v>
          </cell>
          <cell r="F1580" t="str">
            <v>Affirmed</v>
          </cell>
          <cell r="G1580">
            <v>37817</v>
          </cell>
          <cell r="H1580" t="str">
            <v>AA+</v>
          </cell>
          <cell r="I1580" t="str">
            <v>Rating Outlook Stable</v>
          </cell>
        </row>
        <row r="1581">
          <cell r="A1581">
            <v>80092006</v>
          </cell>
          <cell r="B1581" t="str">
            <v>Citibank (South Dakota)</v>
          </cell>
          <cell r="C1581" t="str">
            <v>Banks</v>
          </cell>
          <cell r="D1581" t="str">
            <v>UNITED STATES</v>
          </cell>
          <cell r="E1581" t="str">
            <v>Y</v>
          </cell>
          <cell r="F1581" t="str">
            <v>Affirmed</v>
          </cell>
          <cell r="G1581">
            <v>37817</v>
          </cell>
          <cell r="H1581" t="str">
            <v>AA+</v>
          </cell>
          <cell r="I1581" t="str">
            <v>Rating Outlook Stable</v>
          </cell>
        </row>
        <row r="1582">
          <cell r="A1582">
            <v>80092007</v>
          </cell>
          <cell r="B1582" t="str">
            <v>Citibank (New York State)</v>
          </cell>
          <cell r="C1582" t="str">
            <v>Banks</v>
          </cell>
          <cell r="D1582" t="str">
            <v>UNITED STATES</v>
          </cell>
          <cell r="E1582" t="str">
            <v>Y</v>
          </cell>
          <cell r="F1582" t="str">
            <v>Affirmed</v>
          </cell>
          <cell r="G1582">
            <v>37817</v>
          </cell>
          <cell r="H1582" t="str">
            <v>AA+</v>
          </cell>
          <cell r="I1582" t="str">
            <v>Rating Outlook Stable</v>
          </cell>
        </row>
        <row r="1583">
          <cell r="A1583">
            <v>80092008</v>
          </cell>
          <cell r="B1583" t="str">
            <v>Citibank (Nevada) N.A.</v>
          </cell>
          <cell r="C1583" t="str">
            <v>Banks</v>
          </cell>
          <cell r="D1583" t="str">
            <v>UNITED STATES</v>
          </cell>
          <cell r="E1583" t="str">
            <v>Y</v>
          </cell>
          <cell r="F1583" t="str">
            <v>Affirmed</v>
          </cell>
          <cell r="G1583">
            <v>37817</v>
          </cell>
          <cell r="H1583" t="str">
            <v>AA+</v>
          </cell>
          <cell r="I1583" t="str">
            <v>Rating Outlook Stable</v>
          </cell>
        </row>
        <row r="1584">
          <cell r="A1584">
            <v>80092009</v>
          </cell>
          <cell r="B1584" t="str">
            <v>Citibank (Florida) N.A.</v>
          </cell>
          <cell r="C1584" t="str">
            <v>Banks</v>
          </cell>
          <cell r="D1584" t="str">
            <v>UNITED STATES</v>
          </cell>
          <cell r="E1584" t="str">
            <v>N</v>
          </cell>
          <cell r="F1584" t="str">
            <v>Withdrawn</v>
          </cell>
          <cell r="G1584">
            <v>37410</v>
          </cell>
          <cell r="H1584" t="str">
            <v>NR</v>
          </cell>
          <cell r="I1584" t="str">
            <v>Rating Outlook Stable</v>
          </cell>
        </row>
        <row r="1585">
          <cell r="A1585">
            <v>80092010</v>
          </cell>
          <cell r="B1585" t="str">
            <v>Chestertown Bank of Maryland</v>
          </cell>
          <cell r="C1585" t="str">
            <v>Banks</v>
          </cell>
          <cell r="D1585" t="str">
            <v>UNITED STATES</v>
          </cell>
          <cell r="E1585" t="str">
            <v>N</v>
          </cell>
          <cell r="F1585" t="str">
            <v>Withdrawn</v>
          </cell>
          <cell r="G1585">
            <v>37140</v>
          </cell>
          <cell r="H1585" t="str">
            <v>NR</v>
          </cell>
          <cell r="I1585" t="str">
            <v>Rating Outlook Stable</v>
          </cell>
        </row>
        <row r="1586">
          <cell r="A1586">
            <v>80092011</v>
          </cell>
          <cell r="B1586" t="str">
            <v>Charter One Bank, NA</v>
          </cell>
          <cell r="C1586" t="str">
            <v>Banks</v>
          </cell>
          <cell r="D1586" t="str">
            <v>UNITED STATES</v>
          </cell>
          <cell r="E1586" t="str">
            <v>Y</v>
          </cell>
          <cell r="F1586" t="str">
            <v>Rating Watch On</v>
          </cell>
          <cell r="G1586">
            <v>38112</v>
          </cell>
          <cell r="H1586" t="str">
            <v>A-</v>
          </cell>
          <cell r="I1586" t="str">
            <v>Rating Watch Positive</v>
          </cell>
        </row>
        <row r="1587">
          <cell r="A1587">
            <v>80092012</v>
          </cell>
          <cell r="B1587" t="str">
            <v>Charles Schwab Corporation</v>
          </cell>
          <cell r="C1587" t="str">
            <v>Banks</v>
          </cell>
          <cell r="D1587" t="str">
            <v>UNITED STATES</v>
          </cell>
          <cell r="E1587" t="str">
            <v>Y</v>
          </cell>
          <cell r="F1587" t="str">
            <v>Affirmed</v>
          </cell>
          <cell r="G1587">
            <v>37799</v>
          </cell>
          <cell r="H1587" t="str">
            <v>A</v>
          </cell>
          <cell r="I1587" t="str">
            <v>Rating Outlook Stable</v>
          </cell>
        </row>
        <row r="1588">
          <cell r="A1588">
            <v>80092013</v>
          </cell>
          <cell r="B1588" t="str">
            <v>RBC Centura Bank</v>
          </cell>
          <cell r="C1588" t="str">
            <v>Banks</v>
          </cell>
          <cell r="D1588" t="str">
            <v>UNITED STATES</v>
          </cell>
          <cell r="E1588" t="str">
            <v>Y</v>
          </cell>
          <cell r="F1588" t="str">
            <v>Rating Watch On</v>
          </cell>
          <cell r="G1588">
            <v>38244</v>
          </cell>
          <cell r="H1588" t="str">
            <v>AA-</v>
          </cell>
          <cell r="I1588" t="str">
            <v>Rating Watch Negative</v>
          </cell>
        </row>
        <row r="1589">
          <cell r="A1589">
            <v>80092014</v>
          </cell>
          <cell r="B1589" t="str">
            <v>Central Corporate Credit Union</v>
          </cell>
          <cell r="C1589" t="str">
            <v>Financial Institutions</v>
          </cell>
          <cell r="D1589" t="str">
            <v>UNITED STATES</v>
          </cell>
          <cell r="E1589" t="str">
            <v>Y</v>
          </cell>
          <cell r="F1589" t="str">
            <v>Revision Rating</v>
          </cell>
          <cell r="G1589">
            <v>36861</v>
          </cell>
          <cell r="H1589" t="str">
            <v>AA-</v>
          </cell>
          <cell r="I1589" t="str">
            <v>Rating Outlook Stable</v>
          </cell>
        </row>
        <row r="1590">
          <cell r="A1590">
            <v>80092015</v>
          </cell>
          <cell r="B1590" t="str">
            <v>Central Carolina Bank &amp; Trust Co.</v>
          </cell>
          <cell r="C1590" t="str">
            <v>Banks</v>
          </cell>
          <cell r="D1590" t="str">
            <v>UNITED STATES</v>
          </cell>
          <cell r="E1590" t="str">
            <v>N</v>
          </cell>
          <cell r="F1590" t="str">
            <v>Withdrawn</v>
          </cell>
          <cell r="G1590">
            <v>37306</v>
          </cell>
          <cell r="H1590" t="str">
            <v>NR</v>
          </cell>
          <cell r="I1590" t="str">
            <v>Rating Outlook Stable</v>
          </cell>
        </row>
        <row r="1591">
          <cell r="A1591">
            <v>80092016</v>
          </cell>
          <cell r="B1591" t="str">
            <v>Calvert Bank &amp; Trust Co.</v>
          </cell>
          <cell r="C1591" t="str">
            <v>Banks</v>
          </cell>
          <cell r="D1591" t="str">
            <v>UNITED STATES</v>
          </cell>
          <cell r="E1591" t="str">
            <v>N</v>
          </cell>
          <cell r="F1591" t="str">
            <v>Withdrawn</v>
          </cell>
          <cell r="G1591">
            <v>37140</v>
          </cell>
          <cell r="H1591" t="str">
            <v>NR</v>
          </cell>
          <cell r="I1591" t="str">
            <v>Rating Outlook Stable</v>
          </cell>
        </row>
        <row r="1592">
          <cell r="A1592">
            <v>80092017</v>
          </cell>
          <cell r="B1592" t="str">
            <v>California Bank &amp; Trust</v>
          </cell>
          <cell r="C1592" t="str">
            <v>Banks</v>
          </cell>
          <cell r="D1592" t="str">
            <v>UNITED STATES</v>
          </cell>
          <cell r="E1592" t="str">
            <v>Y</v>
          </cell>
          <cell r="F1592" t="str">
            <v>New Rating</v>
          </cell>
          <cell r="G1592">
            <v>37116</v>
          </cell>
          <cell r="H1592" t="str">
            <v>A-</v>
          </cell>
          <cell r="I1592" t="str">
            <v>Rating Outlook Stable</v>
          </cell>
        </row>
        <row r="1593">
          <cell r="A1593">
            <v>80092018</v>
          </cell>
          <cell r="B1593" t="str">
            <v>BSB Bank &amp; Trust Company</v>
          </cell>
          <cell r="C1593" t="str">
            <v>Banks</v>
          </cell>
          <cell r="D1593" t="str">
            <v>UNITED STATES</v>
          </cell>
          <cell r="E1593" t="str">
            <v>Y</v>
          </cell>
          <cell r="F1593" t="str">
            <v>Withdrawn</v>
          </cell>
          <cell r="G1593">
            <v>38183</v>
          </cell>
          <cell r="H1593" t="str">
            <v>NR</v>
          </cell>
          <cell r="I1593" t="str">
            <v>Rating Watch Off</v>
          </cell>
        </row>
        <row r="1594">
          <cell r="A1594">
            <v>80092019</v>
          </cell>
          <cell r="B1594" t="str">
            <v>Brown Brothers Harriman &amp; Co.</v>
          </cell>
          <cell r="C1594" t="str">
            <v>Banks</v>
          </cell>
          <cell r="D1594" t="str">
            <v>UNITED STATES</v>
          </cell>
          <cell r="E1594" t="str">
            <v>Y</v>
          </cell>
          <cell r="F1594" t="str">
            <v>Affirmed</v>
          </cell>
          <cell r="G1594">
            <v>37757</v>
          </cell>
          <cell r="H1594" t="str">
            <v>A+</v>
          </cell>
          <cell r="I1594" t="str">
            <v>Rating Outlook Stable</v>
          </cell>
        </row>
        <row r="1595">
          <cell r="A1595">
            <v>80092021</v>
          </cell>
          <cell r="B1595" t="str">
            <v>Branch Banking &amp; Trust Company of South Carolina</v>
          </cell>
          <cell r="C1595" t="str">
            <v>Banks</v>
          </cell>
          <cell r="D1595" t="str">
            <v>UNITED STATES</v>
          </cell>
          <cell r="E1595" t="str">
            <v>Y</v>
          </cell>
          <cell r="F1595" t="str">
            <v>Affirmed</v>
          </cell>
          <cell r="G1595">
            <v>37650</v>
          </cell>
          <cell r="H1595" t="str">
            <v>A+</v>
          </cell>
          <cell r="I1595" t="str">
            <v>Rating Outlook Positive</v>
          </cell>
        </row>
        <row r="1596">
          <cell r="A1596">
            <v>80092022</v>
          </cell>
          <cell r="B1596" t="str">
            <v>Branch Banking &amp; Trust Company</v>
          </cell>
          <cell r="C1596" t="str">
            <v>Banks</v>
          </cell>
          <cell r="D1596" t="str">
            <v>UNITED STATES</v>
          </cell>
          <cell r="E1596" t="str">
            <v>Y</v>
          </cell>
          <cell r="F1596" t="str">
            <v>Affirmed</v>
          </cell>
          <cell r="G1596">
            <v>37650</v>
          </cell>
          <cell r="H1596" t="str">
            <v>A+</v>
          </cell>
          <cell r="I1596" t="str">
            <v>Rating Outlook Positive</v>
          </cell>
        </row>
        <row r="1597">
          <cell r="A1597">
            <v>80092023</v>
          </cell>
          <cell r="B1597" t="str">
            <v>Bay Bank of Commerce</v>
          </cell>
          <cell r="C1597" t="str">
            <v>Banks</v>
          </cell>
          <cell r="D1597" t="str">
            <v>UNITED STATES</v>
          </cell>
          <cell r="E1597" t="str">
            <v>Y</v>
          </cell>
          <cell r="F1597" t="str">
            <v>Affirmed</v>
          </cell>
          <cell r="G1597">
            <v>37637</v>
          </cell>
          <cell r="H1597" t="str">
            <v>BBB-</v>
          </cell>
          <cell r="I1597" t="str">
            <v>Rating Outlook Stable</v>
          </cell>
        </row>
        <row r="1598">
          <cell r="A1598">
            <v>80092024</v>
          </cell>
          <cell r="B1598" t="str">
            <v>Deutsche Bank Trust Company Delaware</v>
          </cell>
          <cell r="C1598" t="str">
            <v>Banks</v>
          </cell>
          <cell r="D1598" t="str">
            <v>UNITED STATES</v>
          </cell>
          <cell r="E1598" t="str">
            <v>N</v>
          </cell>
          <cell r="F1598" t="str">
            <v>Affirmed</v>
          </cell>
          <cell r="G1598">
            <v>37833</v>
          </cell>
          <cell r="H1598" t="str">
            <v>A</v>
          </cell>
          <cell r="I1598" t="str">
            <v>Rating Outlook Stable</v>
          </cell>
        </row>
        <row r="1599">
          <cell r="A1599">
            <v>80092025</v>
          </cell>
          <cell r="B1599" t="str">
            <v>BankUnited Financial Corporation</v>
          </cell>
          <cell r="C1599" t="str">
            <v>Banks</v>
          </cell>
          <cell r="D1599" t="str">
            <v>UNITED STATES</v>
          </cell>
          <cell r="E1599" t="str">
            <v>Y</v>
          </cell>
          <cell r="F1599" t="str">
            <v>Upgrade</v>
          </cell>
          <cell r="G1599">
            <v>37453</v>
          </cell>
          <cell r="H1599" t="str">
            <v>BB+</v>
          </cell>
          <cell r="I1599" t="str">
            <v>Rating Outlook Stable</v>
          </cell>
        </row>
        <row r="1600">
          <cell r="A1600">
            <v>80092027</v>
          </cell>
          <cell r="B1600" t="str">
            <v>Bank of the West</v>
          </cell>
          <cell r="C1600" t="str">
            <v>Banks</v>
          </cell>
          <cell r="D1600" t="str">
            <v>UNITED STATES</v>
          </cell>
          <cell r="E1600" t="str">
            <v>Y</v>
          </cell>
          <cell r="F1600" t="str">
            <v>Affirmed</v>
          </cell>
          <cell r="G1600">
            <v>38062</v>
          </cell>
          <cell r="H1600" t="str">
            <v>AA-</v>
          </cell>
          <cell r="I1600" t="str">
            <v>Rating Outlook Stable</v>
          </cell>
        </row>
        <row r="1601">
          <cell r="A1601">
            <v>80092028</v>
          </cell>
          <cell r="B1601" t="str">
            <v>Bank of Southern Maryland</v>
          </cell>
          <cell r="C1601" t="str">
            <v>Banks</v>
          </cell>
          <cell r="D1601" t="str">
            <v>UNITED STATES</v>
          </cell>
          <cell r="E1601" t="str">
            <v>N</v>
          </cell>
          <cell r="F1601" t="str">
            <v>Withdrawn</v>
          </cell>
          <cell r="G1601">
            <v>37140</v>
          </cell>
          <cell r="H1601" t="str">
            <v>NR</v>
          </cell>
          <cell r="I1601" t="str">
            <v>Rating Outlook Stable</v>
          </cell>
        </row>
        <row r="1602">
          <cell r="A1602">
            <v>80092029</v>
          </cell>
          <cell r="B1602" t="str">
            <v>Bank of Oklahoma N.A.</v>
          </cell>
          <cell r="C1602" t="str">
            <v>Banks</v>
          </cell>
          <cell r="D1602" t="str">
            <v>UNITED STATES</v>
          </cell>
          <cell r="E1602" t="str">
            <v>Y</v>
          </cell>
          <cell r="F1602" t="str">
            <v>New Rating</v>
          </cell>
          <cell r="G1602">
            <v>36861</v>
          </cell>
          <cell r="H1602" t="str">
            <v>A-</v>
          </cell>
          <cell r="I1602" t="str">
            <v>Rating Outlook Stable</v>
          </cell>
        </row>
        <row r="1603">
          <cell r="A1603">
            <v>80092030</v>
          </cell>
          <cell r="B1603" t="str">
            <v>Bank of New York (Delaware)</v>
          </cell>
          <cell r="C1603" t="str">
            <v>Banks</v>
          </cell>
          <cell r="D1603" t="str">
            <v>UNITED STATES</v>
          </cell>
          <cell r="E1603" t="str">
            <v>Y</v>
          </cell>
          <cell r="F1603" t="str">
            <v>Affirmed</v>
          </cell>
          <cell r="G1603">
            <v>38196</v>
          </cell>
          <cell r="H1603" t="str">
            <v>AA-</v>
          </cell>
          <cell r="I1603" t="str">
            <v>Rating Outlook Stable</v>
          </cell>
        </row>
        <row r="1604">
          <cell r="A1604">
            <v>80092031</v>
          </cell>
          <cell r="B1604" t="str">
            <v>Bank of New Hampshire</v>
          </cell>
          <cell r="C1604" t="str">
            <v>Banks</v>
          </cell>
          <cell r="D1604" t="str">
            <v>UNITED STATES</v>
          </cell>
          <cell r="E1604" t="str">
            <v>N</v>
          </cell>
          <cell r="F1604" t="str">
            <v>Affirmed</v>
          </cell>
          <cell r="G1604">
            <v>37061</v>
          </cell>
          <cell r="H1604" t="str">
            <v>A-</v>
          </cell>
          <cell r="I1604" t="str">
            <v>Rating Outlook Stable</v>
          </cell>
        </row>
        <row r="1605">
          <cell r="A1605">
            <v>80092032</v>
          </cell>
          <cell r="B1605" t="str">
            <v>Bank of Guam</v>
          </cell>
          <cell r="C1605" t="str">
            <v>Banks</v>
          </cell>
          <cell r="D1605" t="str">
            <v>UNITED STATES</v>
          </cell>
          <cell r="E1605" t="str">
            <v>Y</v>
          </cell>
          <cell r="F1605" t="str">
            <v>Rating Watch On</v>
          </cell>
          <cell r="G1605">
            <v>37883</v>
          </cell>
          <cell r="H1605" t="str">
            <v>BBB</v>
          </cell>
          <cell r="I1605" t="str">
            <v>Rating Watch Negative</v>
          </cell>
        </row>
        <row r="1606">
          <cell r="A1606">
            <v>80092033</v>
          </cell>
          <cell r="B1606" t="str">
            <v>Bank of Coweta</v>
          </cell>
          <cell r="C1606" t="str">
            <v>Banks</v>
          </cell>
          <cell r="D1606" t="str">
            <v>UNITED STATES</v>
          </cell>
          <cell r="E1606" t="str">
            <v>Y</v>
          </cell>
          <cell r="F1606" t="str">
            <v>Revision Rating</v>
          </cell>
          <cell r="G1606">
            <v>36861</v>
          </cell>
          <cell r="H1606" t="str">
            <v>A</v>
          </cell>
          <cell r="I1606" t="str">
            <v>Rating Outlook Stable</v>
          </cell>
        </row>
        <row r="1607">
          <cell r="A1607">
            <v>80092034</v>
          </cell>
          <cell r="B1607" t="str">
            <v>Bancfirst</v>
          </cell>
          <cell r="C1607" t="str">
            <v>Banks</v>
          </cell>
          <cell r="D1607" t="str">
            <v>UNITED STATES</v>
          </cell>
          <cell r="E1607" t="str">
            <v>N</v>
          </cell>
          <cell r="F1607" t="str">
            <v>Withdrawn</v>
          </cell>
          <cell r="G1607">
            <v>37321</v>
          </cell>
          <cell r="H1607" t="str">
            <v>NR</v>
          </cell>
          <cell r="I1607" t="str">
            <v>Rating Outlook Stable</v>
          </cell>
        </row>
        <row r="1608">
          <cell r="A1608">
            <v>80092035</v>
          </cell>
          <cell r="B1608" t="str">
            <v>Baltimore Trust Company</v>
          </cell>
          <cell r="C1608" t="str">
            <v>Banks</v>
          </cell>
          <cell r="D1608" t="str">
            <v>UNITED STATES</v>
          </cell>
          <cell r="E1608" t="str">
            <v>N</v>
          </cell>
          <cell r="F1608" t="str">
            <v>Withdrawn</v>
          </cell>
          <cell r="G1608">
            <v>37140</v>
          </cell>
          <cell r="H1608" t="str">
            <v>NR</v>
          </cell>
        </row>
        <row r="1609">
          <cell r="A1609">
            <v>80092036</v>
          </cell>
          <cell r="B1609" t="str">
            <v>BAC Florida Bank</v>
          </cell>
          <cell r="C1609" t="str">
            <v>Banks</v>
          </cell>
          <cell r="D1609" t="str">
            <v>UNITED STATES</v>
          </cell>
          <cell r="E1609" t="str">
            <v>Y</v>
          </cell>
          <cell r="F1609" t="str">
            <v>Withdrawn</v>
          </cell>
          <cell r="G1609">
            <v>36944</v>
          </cell>
          <cell r="H1609" t="str">
            <v>NR</v>
          </cell>
          <cell r="I1609" t="str">
            <v>Rating Outlook Stable</v>
          </cell>
        </row>
        <row r="1610">
          <cell r="A1610">
            <v>80092037</v>
          </cell>
          <cell r="B1610" t="str">
            <v>Atlantic Bank of New York</v>
          </cell>
          <cell r="C1610" t="str">
            <v>Banks</v>
          </cell>
          <cell r="D1610" t="str">
            <v>UNITED STATES</v>
          </cell>
          <cell r="E1610" t="str">
            <v>Y</v>
          </cell>
          <cell r="F1610" t="str">
            <v>Affirmed</v>
          </cell>
          <cell r="G1610">
            <v>37211</v>
          </cell>
          <cell r="H1610" t="str">
            <v>BBB+</v>
          </cell>
          <cell r="I1610" t="str">
            <v>Rating Outlook Stable</v>
          </cell>
        </row>
        <row r="1611">
          <cell r="A1611">
            <v>80092038</v>
          </cell>
          <cell r="B1611" t="str">
            <v>Associated Bank North (PUBLISH NO)</v>
          </cell>
          <cell r="C1611" t="str">
            <v>Banks</v>
          </cell>
          <cell r="D1611" t="str">
            <v>UNITED STATES</v>
          </cell>
          <cell r="E1611" t="str">
            <v>N</v>
          </cell>
          <cell r="F1611" t="str">
            <v>Withdrawn</v>
          </cell>
          <cell r="G1611">
            <v>37103</v>
          </cell>
          <cell r="H1611" t="str">
            <v>NR</v>
          </cell>
          <cell r="I1611" t="str">
            <v>Rating Outlook Stable</v>
          </cell>
        </row>
        <row r="1612">
          <cell r="A1612">
            <v>80092039</v>
          </cell>
          <cell r="B1612" t="str">
            <v>Associated Bank Chicago</v>
          </cell>
          <cell r="C1612" t="str">
            <v>Banks</v>
          </cell>
          <cell r="D1612" t="str">
            <v>UNITED STATES</v>
          </cell>
          <cell r="E1612" t="str">
            <v>Y</v>
          </cell>
          <cell r="F1612" t="str">
            <v>Affirmed</v>
          </cell>
          <cell r="G1612">
            <v>38105</v>
          </cell>
          <cell r="H1612" t="str">
            <v>A-</v>
          </cell>
          <cell r="I1612" t="str">
            <v>Rating Outlook Stable</v>
          </cell>
        </row>
        <row r="1613">
          <cell r="A1613">
            <v>80092040</v>
          </cell>
          <cell r="B1613" t="str">
            <v>Annapolis Bank &amp; Trust Co.</v>
          </cell>
          <cell r="C1613" t="str">
            <v>Banks</v>
          </cell>
          <cell r="D1613" t="str">
            <v>UNITED STATES</v>
          </cell>
          <cell r="E1613" t="str">
            <v>N</v>
          </cell>
          <cell r="F1613" t="str">
            <v>Withdrawn</v>
          </cell>
          <cell r="G1613">
            <v>37140</v>
          </cell>
          <cell r="H1613" t="str">
            <v>NR</v>
          </cell>
        </row>
        <row r="1614">
          <cell r="A1614">
            <v>80092041</v>
          </cell>
          <cell r="B1614" t="str">
            <v>Amtrade International Bank</v>
          </cell>
          <cell r="C1614" t="str">
            <v>Banks</v>
          </cell>
          <cell r="D1614" t="str">
            <v>UNITED STATES</v>
          </cell>
          <cell r="E1614" t="str">
            <v>N</v>
          </cell>
          <cell r="F1614" t="str">
            <v>Withdrawn</v>
          </cell>
          <cell r="G1614">
            <v>37631</v>
          </cell>
          <cell r="H1614" t="str">
            <v>NR</v>
          </cell>
        </row>
        <row r="1615">
          <cell r="A1615">
            <v>80092042</v>
          </cell>
          <cell r="B1615" t="str">
            <v>AmSouth Bank</v>
          </cell>
          <cell r="C1615" t="str">
            <v>Banks</v>
          </cell>
          <cell r="D1615" t="str">
            <v>UNITED STATES</v>
          </cell>
          <cell r="E1615" t="str">
            <v>Y</v>
          </cell>
          <cell r="F1615" t="str">
            <v>Affirmed</v>
          </cell>
          <cell r="G1615">
            <v>37874</v>
          </cell>
          <cell r="H1615" t="str">
            <v>A-</v>
          </cell>
          <cell r="I1615" t="str">
            <v>Rating Outlook Stable</v>
          </cell>
        </row>
        <row r="1616">
          <cell r="A1616">
            <v>80092043</v>
          </cell>
          <cell r="B1616" t="str">
            <v>American Express Bank, Ltd.</v>
          </cell>
          <cell r="C1616" t="str">
            <v>Financial Institutions</v>
          </cell>
          <cell r="D1616" t="str">
            <v>HONG KONG</v>
          </cell>
          <cell r="E1616" t="str">
            <v>Y</v>
          </cell>
          <cell r="F1616" t="str">
            <v>Affirmed</v>
          </cell>
          <cell r="G1616">
            <v>37896</v>
          </cell>
          <cell r="H1616" t="str">
            <v>A+</v>
          </cell>
          <cell r="I1616" t="str">
            <v>Rating Outlook Stable</v>
          </cell>
        </row>
        <row r="1617">
          <cell r="A1617">
            <v>80092044</v>
          </cell>
          <cell r="B1617" t="str">
            <v>Amarillo National Bank</v>
          </cell>
          <cell r="C1617" t="str">
            <v>Banks</v>
          </cell>
          <cell r="D1617" t="str">
            <v>UNITED STATES</v>
          </cell>
          <cell r="E1617" t="str">
            <v>N</v>
          </cell>
          <cell r="F1617" t="str">
            <v>Withdrawn</v>
          </cell>
          <cell r="G1617">
            <v>36943</v>
          </cell>
          <cell r="H1617" t="str">
            <v>NR</v>
          </cell>
          <cell r="I1617" t="str">
            <v>Rating Outlook Stable</v>
          </cell>
        </row>
        <row r="1618">
          <cell r="A1618">
            <v>80092045</v>
          </cell>
          <cell r="B1618" t="str">
            <v>Allfirst Financial Center</v>
          </cell>
          <cell r="C1618" t="str">
            <v>Banks</v>
          </cell>
          <cell r="D1618" t="str">
            <v>UNITED STATES</v>
          </cell>
          <cell r="E1618" t="str">
            <v>N</v>
          </cell>
          <cell r="F1618" t="str">
            <v>Withdrawn</v>
          </cell>
          <cell r="G1618">
            <v>37712</v>
          </cell>
          <cell r="H1618" t="str">
            <v>NR</v>
          </cell>
        </row>
        <row r="1619">
          <cell r="A1619">
            <v>80092046</v>
          </cell>
          <cell r="B1619" t="str">
            <v>Allfirst Bank</v>
          </cell>
          <cell r="C1619" t="str">
            <v>Banks</v>
          </cell>
          <cell r="D1619" t="str">
            <v>UNITED STATES</v>
          </cell>
          <cell r="E1619" t="str">
            <v>N</v>
          </cell>
          <cell r="F1619" t="str">
            <v>Withdrawn</v>
          </cell>
          <cell r="G1619">
            <v>37712</v>
          </cell>
          <cell r="H1619" t="str">
            <v>NR</v>
          </cell>
        </row>
        <row r="1620">
          <cell r="A1620">
            <v>80092058</v>
          </cell>
          <cell r="B1620" t="str">
            <v>TACA Receivables Trust</v>
          </cell>
          <cell r="C1620" t="str">
            <v>Corporates</v>
          </cell>
          <cell r="D1620" t="str">
            <v>EL SALVADOR</v>
          </cell>
          <cell r="E1620" t="str">
            <v>N</v>
          </cell>
          <cell r="F1620" t="str">
            <v>Withdrawn</v>
          </cell>
          <cell r="G1620">
            <v>37225</v>
          </cell>
          <cell r="H1620" t="str">
            <v>NR</v>
          </cell>
          <cell r="I1620" t="str">
            <v>Rating Outlook Stable</v>
          </cell>
        </row>
        <row r="1621">
          <cell r="A1621">
            <v>80092064</v>
          </cell>
          <cell r="B1621" t="str">
            <v>W.R. Berkley Corp.</v>
          </cell>
          <cell r="C1621" t="str">
            <v>Insurance</v>
          </cell>
          <cell r="D1621" t="str">
            <v>UNITED STATES</v>
          </cell>
          <cell r="E1621" t="str">
            <v>Y</v>
          </cell>
          <cell r="F1621" t="str">
            <v>Affirmed</v>
          </cell>
          <cell r="G1621">
            <v>38222</v>
          </cell>
          <cell r="H1621" t="str">
            <v>BBB</v>
          </cell>
          <cell r="I1621" t="str">
            <v>Rating Outlook Stable</v>
          </cell>
        </row>
        <row r="1622">
          <cell r="A1622">
            <v>80092070</v>
          </cell>
          <cell r="B1622" t="str">
            <v>Jackson National Life Global Funding</v>
          </cell>
          <cell r="C1622" t="str">
            <v>Life Insurers</v>
          </cell>
          <cell r="D1622" t="str">
            <v>UNITED STATES</v>
          </cell>
          <cell r="E1622" t="str">
            <v>Y</v>
          </cell>
          <cell r="F1622" t="str">
            <v>Affirmed</v>
          </cell>
          <cell r="G1622">
            <v>38182</v>
          </cell>
          <cell r="H1622" t="str">
            <v>AA</v>
          </cell>
          <cell r="I1622" t="str">
            <v>Rating Outlook Stable</v>
          </cell>
        </row>
        <row r="1623">
          <cell r="A1623">
            <v>80092071</v>
          </cell>
          <cell r="B1623" t="str">
            <v>TFM, S.A. de C.V.</v>
          </cell>
          <cell r="C1623" t="str">
            <v>Transportation</v>
          </cell>
          <cell r="D1623" t="str">
            <v>MEXICO</v>
          </cell>
          <cell r="E1623" t="str">
            <v>Y</v>
          </cell>
          <cell r="F1623" t="str">
            <v>Downgrade</v>
          </cell>
          <cell r="G1623">
            <v>37894</v>
          </cell>
          <cell r="H1623" t="str">
            <v>B+</v>
          </cell>
          <cell r="I1623" t="str">
            <v>Rating Outlook Stable</v>
          </cell>
        </row>
        <row r="1624">
          <cell r="A1624">
            <v>80092074</v>
          </cell>
          <cell r="B1624" t="str">
            <v>Burlington Resources, Inc.</v>
          </cell>
          <cell r="C1624" t="str">
            <v>Bank Loans</v>
          </cell>
          <cell r="D1624" t="str">
            <v>UNITED STATES</v>
          </cell>
          <cell r="E1624" t="str">
            <v>Y</v>
          </cell>
          <cell r="F1624" t="str">
            <v>Upgrade</v>
          </cell>
          <cell r="G1624">
            <v>38013</v>
          </cell>
          <cell r="H1624" t="str">
            <v>BBB+</v>
          </cell>
          <cell r="I1624" t="str">
            <v>Rating Outlook Stable</v>
          </cell>
        </row>
        <row r="1625">
          <cell r="A1625">
            <v>80092077</v>
          </cell>
          <cell r="B1625" t="str">
            <v>Aquila Power Networks plc  (Subsidiary of Avon Energy)</v>
          </cell>
          <cell r="C1625" t="str">
            <v>Corporates</v>
          </cell>
          <cell r="D1625" t="str">
            <v>UNITED KINGDOM</v>
          </cell>
          <cell r="E1625" t="str">
            <v>N</v>
          </cell>
          <cell r="F1625" t="str">
            <v>Withdrawn</v>
          </cell>
          <cell r="G1625">
            <v>38161</v>
          </cell>
          <cell r="H1625" t="str">
            <v>NR</v>
          </cell>
        </row>
        <row r="1626">
          <cell r="A1626">
            <v>80092078</v>
          </cell>
          <cell r="B1626" t="str">
            <v>Kronos International Inc. (Valhi, Inc.Unit)</v>
          </cell>
          <cell r="C1626" t="str">
            <v>Chemicals</v>
          </cell>
          <cell r="D1626" t="str">
            <v>UNITED STATES</v>
          </cell>
          <cell r="E1626" t="str">
            <v>Y</v>
          </cell>
          <cell r="F1626" t="str">
            <v>Affirmed</v>
          </cell>
          <cell r="G1626">
            <v>38230</v>
          </cell>
          <cell r="H1626" t="str">
            <v>BB</v>
          </cell>
          <cell r="I1626" t="str">
            <v>Rating Outlook Stable</v>
          </cell>
        </row>
        <row r="1627">
          <cell r="A1627">
            <v>80092079</v>
          </cell>
          <cell r="B1627" t="str">
            <v>Lebanon Valley Farmers Bank</v>
          </cell>
          <cell r="C1627" t="str">
            <v>Banks</v>
          </cell>
          <cell r="D1627" t="str">
            <v>UNITED STATES</v>
          </cell>
          <cell r="E1627" t="str">
            <v>Y</v>
          </cell>
          <cell r="F1627" t="str">
            <v>New Rating</v>
          </cell>
          <cell r="G1627">
            <v>37420</v>
          </cell>
          <cell r="H1627" t="str">
            <v>A</v>
          </cell>
          <cell r="I1627" t="str">
            <v>Rating Outlook Stable</v>
          </cell>
        </row>
        <row r="1628">
          <cell r="A1628">
            <v>80092080</v>
          </cell>
          <cell r="B1628" t="str">
            <v>M/I Homes, Inc.</v>
          </cell>
          <cell r="C1628" t="str">
            <v>Homebuilding</v>
          </cell>
          <cell r="D1628" t="str">
            <v>UNITED STATES</v>
          </cell>
          <cell r="E1628" t="str">
            <v>Y</v>
          </cell>
          <cell r="F1628" t="str">
            <v>Affirmed</v>
          </cell>
          <cell r="G1628">
            <v>37781</v>
          </cell>
          <cell r="H1628" t="str">
            <v>BB</v>
          </cell>
          <cell r="I1628" t="str">
            <v>Rating Outlook Stable</v>
          </cell>
        </row>
        <row r="1629">
          <cell r="A1629">
            <v>80092081</v>
          </cell>
          <cell r="B1629" t="str">
            <v>Procter &amp; Gamble Co.</v>
          </cell>
          <cell r="C1629" t="str">
            <v>Corporates</v>
          </cell>
          <cell r="D1629" t="str">
            <v>UNITED STATES</v>
          </cell>
          <cell r="E1629" t="str">
            <v>Y</v>
          </cell>
          <cell r="F1629" t="str">
            <v>Affirmed</v>
          </cell>
          <cell r="G1629">
            <v>38061</v>
          </cell>
          <cell r="H1629" t="str">
            <v>AA-</v>
          </cell>
          <cell r="I1629" t="str">
            <v>Rating Outlook Stable</v>
          </cell>
        </row>
        <row r="1630">
          <cell r="A1630">
            <v>80092082</v>
          </cell>
          <cell r="B1630" t="str">
            <v>TIG Holdings, Inc.</v>
          </cell>
          <cell r="C1630" t="str">
            <v>Financial Institutions</v>
          </cell>
          <cell r="D1630" t="str">
            <v>UNITED STATES</v>
          </cell>
          <cell r="E1630" t="str">
            <v>Y</v>
          </cell>
          <cell r="F1630" t="str">
            <v>Rating Watch On</v>
          </cell>
          <cell r="G1630">
            <v>38230</v>
          </cell>
          <cell r="H1630" t="str">
            <v>B</v>
          </cell>
          <cell r="I1630" t="str">
            <v>Rating Watch Negative</v>
          </cell>
        </row>
        <row r="1631">
          <cell r="A1631">
            <v>80092085</v>
          </cell>
          <cell r="B1631" t="str">
            <v>Vornado Realty L.P.</v>
          </cell>
          <cell r="C1631" t="str">
            <v>Real Estate Investment Trusts</v>
          </cell>
          <cell r="D1631" t="str">
            <v>UNITED STATES</v>
          </cell>
          <cell r="E1631" t="str">
            <v>Y</v>
          </cell>
          <cell r="F1631" t="str">
            <v>Affirmed</v>
          </cell>
          <cell r="G1631">
            <v>38215</v>
          </cell>
          <cell r="H1631" t="str">
            <v>BBB</v>
          </cell>
          <cell r="I1631" t="str">
            <v>Rating Outlook Stable</v>
          </cell>
        </row>
        <row r="1632">
          <cell r="A1632">
            <v>80092095</v>
          </cell>
          <cell r="B1632" t="str">
            <v>Kaiser Permanente</v>
          </cell>
          <cell r="C1632" t="str">
            <v>Insurance</v>
          </cell>
          <cell r="D1632" t="str">
            <v>UNITED STATES</v>
          </cell>
          <cell r="E1632" t="str">
            <v>Y</v>
          </cell>
          <cell r="F1632" t="str">
            <v>New Rating</v>
          </cell>
          <cell r="G1632">
            <v>37433</v>
          </cell>
          <cell r="H1632" t="str">
            <v>A</v>
          </cell>
          <cell r="I1632" t="str">
            <v>Rating Outlook Stable</v>
          </cell>
        </row>
        <row r="1633">
          <cell r="A1633">
            <v>80092098</v>
          </cell>
          <cell r="B1633" t="str">
            <v>CenturyTel, Inc.</v>
          </cell>
          <cell r="C1633" t="str">
            <v>Telecommunications</v>
          </cell>
          <cell r="D1633" t="str">
            <v>UNITED STATES</v>
          </cell>
          <cell r="E1633" t="str">
            <v>Y</v>
          </cell>
          <cell r="F1633" t="str">
            <v>Affirmed</v>
          </cell>
          <cell r="G1633">
            <v>37777</v>
          </cell>
          <cell r="H1633" t="str">
            <v>BBB+</v>
          </cell>
          <cell r="I1633" t="str">
            <v>Rating Outlook Stable</v>
          </cell>
        </row>
        <row r="1634">
          <cell r="A1634">
            <v>80092099</v>
          </cell>
          <cell r="B1634" t="str">
            <v>Commerce Bancorp, Inc.</v>
          </cell>
          <cell r="C1634" t="str">
            <v>Banks</v>
          </cell>
          <cell r="D1634" t="str">
            <v>UNITED STATES</v>
          </cell>
          <cell r="E1634" t="str">
            <v>Y</v>
          </cell>
          <cell r="F1634" t="str">
            <v>New Rating</v>
          </cell>
          <cell r="G1634">
            <v>37439</v>
          </cell>
          <cell r="H1634" t="str">
            <v>A-</v>
          </cell>
          <cell r="I1634" t="str">
            <v>Rating Outlook Stable</v>
          </cell>
        </row>
        <row r="1635">
          <cell r="A1635">
            <v>80092100</v>
          </cell>
          <cell r="B1635" t="str">
            <v>Commerce Bank, N.A</v>
          </cell>
          <cell r="C1635" t="str">
            <v>Banks</v>
          </cell>
          <cell r="D1635" t="str">
            <v>UNITED STATES</v>
          </cell>
          <cell r="E1635" t="str">
            <v>Y</v>
          </cell>
          <cell r="F1635" t="str">
            <v>New Rating</v>
          </cell>
          <cell r="G1635">
            <v>37439</v>
          </cell>
          <cell r="H1635" t="str">
            <v>A-</v>
          </cell>
          <cell r="I1635" t="str">
            <v>Rating Outlook Stable</v>
          </cell>
        </row>
        <row r="1636">
          <cell r="A1636">
            <v>80092101</v>
          </cell>
          <cell r="B1636" t="str">
            <v>Commerce Bank/Pennsylvania N.A.</v>
          </cell>
          <cell r="C1636" t="str">
            <v>Banks</v>
          </cell>
          <cell r="D1636" t="str">
            <v>UNITED STATES</v>
          </cell>
          <cell r="E1636" t="str">
            <v>Y</v>
          </cell>
          <cell r="F1636" t="str">
            <v>New Rating</v>
          </cell>
          <cell r="G1636">
            <v>37439</v>
          </cell>
          <cell r="H1636" t="str">
            <v>A-</v>
          </cell>
          <cell r="I1636" t="str">
            <v>Rating Outlook Stable</v>
          </cell>
        </row>
        <row r="1637">
          <cell r="A1637">
            <v>80092102</v>
          </cell>
          <cell r="B1637" t="str">
            <v>Commerce Bank/Shore N.A.</v>
          </cell>
          <cell r="C1637" t="str">
            <v>Banks</v>
          </cell>
          <cell r="D1637" t="str">
            <v>UNITED STATES</v>
          </cell>
          <cell r="E1637" t="str">
            <v>Y</v>
          </cell>
          <cell r="F1637" t="str">
            <v>New Rating</v>
          </cell>
          <cell r="G1637">
            <v>37439</v>
          </cell>
          <cell r="H1637" t="str">
            <v>A-</v>
          </cell>
          <cell r="I1637" t="str">
            <v>Rating Outlook Stable</v>
          </cell>
        </row>
        <row r="1638">
          <cell r="A1638">
            <v>80092103</v>
          </cell>
          <cell r="B1638" t="str">
            <v>Commerce Bank/Delaware N.A.</v>
          </cell>
          <cell r="C1638" t="str">
            <v>Banks</v>
          </cell>
          <cell r="D1638" t="str">
            <v>UNITED STATES</v>
          </cell>
          <cell r="E1638" t="str">
            <v>Y</v>
          </cell>
          <cell r="F1638" t="str">
            <v>New Rating</v>
          </cell>
          <cell r="G1638">
            <v>37439</v>
          </cell>
          <cell r="H1638" t="str">
            <v>A-</v>
          </cell>
          <cell r="I1638" t="str">
            <v>Rating Outlook Stable</v>
          </cell>
        </row>
        <row r="1639">
          <cell r="A1639">
            <v>80092104</v>
          </cell>
          <cell r="B1639" t="str">
            <v>Commerce Bank/North</v>
          </cell>
          <cell r="C1639" t="str">
            <v>Banks</v>
          </cell>
          <cell r="D1639" t="str">
            <v>UNITED STATES</v>
          </cell>
          <cell r="E1639" t="str">
            <v>Y</v>
          </cell>
          <cell r="F1639" t="str">
            <v>New Rating</v>
          </cell>
          <cell r="G1639">
            <v>37439</v>
          </cell>
          <cell r="H1639" t="str">
            <v>A-</v>
          </cell>
          <cell r="I1639" t="str">
            <v>Rating Outlook Stable</v>
          </cell>
        </row>
        <row r="1640">
          <cell r="A1640">
            <v>80092106</v>
          </cell>
          <cell r="B1640" t="str">
            <v>Americo Life, Inc.</v>
          </cell>
          <cell r="C1640" t="str">
            <v>Insurance</v>
          </cell>
          <cell r="D1640" t="str">
            <v>UNITED STATES</v>
          </cell>
          <cell r="E1640" t="str">
            <v>N</v>
          </cell>
          <cell r="F1640" t="str">
            <v>Withdrawn</v>
          </cell>
          <cell r="G1640">
            <v>38082</v>
          </cell>
          <cell r="H1640" t="str">
            <v>NR</v>
          </cell>
        </row>
        <row r="1641">
          <cell r="A1641">
            <v>80092108</v>
          </cell>
          <cell r="B1641" t="str">
            <v>Rockland Trust Co.</v>
          </cell>
          <cell r="C1641" t="str">
            <v>Banks</v>
          </cell>
          <cell r="D1641" t="str">
            <v>UNITED STATES</v>
          </cell>
          <cell r="E1641" t="str">
            <v>Y</v>
          </cell>
          <cell r="F1641" t="str">
            <v>Affirmed</v>
          </cell>
          <cell r="G1641">
            <v>37893</v>
          </cell>
          <cell r="H1641" t="str">
            <v>BB+</v>
          </cell>
          <cell r="I1641" t="str">
            <v>Rating Outlook Positive</v>
          </cell>
        </row>
        <row r="1642">
          <cell r="A1642">
            <v>80092113</v>
          </cell>
          <cell r="B1642" t="str">
            <v>Primera Cooperativa de Ahorro y Credito de Paysandu (CACDU)</v>
          </cell>
          <cell r="C1642" t="str">
            <v>Banks</v>
          </cell>
          <cell r="D1642" t="str">
            <v>URUGUAY</v>
          </cell>
          <cell r="E1642" t="str">
            <v>N</v>
          </cell>
          <cell r="F1642" t="str">
            <v>Withdrawn</v>
          </cell>
          <cell r="G1642">
            <v>38107</v>
          </cell>
          <cell r="H1642" t="str">
            <v>NR</v>
          </cell>
        </row>
        <row r="1643">
          <cell r="A1643">
            <v>80092114</v>
          </cell>
          <cell r="B1643" t="str">
            <v>Banco Multisectorial de Inversiones</v>
          </cell>
          <cell r="C1643" t="str">
            <v>Banks</v>
          </cell>
          <cell r="D1643" t="str">
            <v>EL SALVADOR</v>
          </cell>
          <cell r="E1643" t="str">
            <v>Y</v>
          </cell>
          <cell r="F1643" t="str">
            <v>Affirmed</v>
          </cell>
          <cell r="G1643">
            <v>37494</v>
          </cell>
          <cell r="H1643" t="str">
            <v>BB+</v>
          </cell>
          <cell r="I1643" t="str">
            <v>Rating Outlook Negative</v>
          </cell>
        </row>
        <row r="1644">
          <cell r="A1644">
            <v>80092115</v>
          </cell>
          <cell r="B1644" t="str">
            <v>BankUnited FSB (Florida)</v>
          </cell>
          <cell r="C1644" t="str">
            <v>Banks</v>
          </cell>
          <cell r="D1644" t="str">
            <v>UNITED STATES</v>
          </cell>
          <cell r="E1644" t="str">
            <v>Y</v>
          </cell>
          <cell r="F1644" t="str">
            <v>New Rating</v>
          </cell>
          <cell r="G1644">
            <v>37453</v>
          </cell>
          <cell r="H1644" t="str">
            <v>BB+</v>
          </cell>
          <cell r="I1644" t="str">
            <v>Rating Outlook Stable</v>
          </cell>
        </row>
        <row r="1645">
          <cell r="A1645">
            <v>80092116</v>
          </cell>
          <cell r="B1645" t="str">
            <v>Acceptance Insurance Companies, Inc.</v>
          </cell>
          <cell r="C1645" t="str">
            <v>Insurance</v>
          </cell>
          <cell r="D1645" t="str">
            <v>UNITED STATES</v>
          </cell>
          <cell r="E1645" t="str">
            <v>N</v>
          </cell>
          <cell r="F1645" t="str">
            <v>Withdrawn</v>
          </cell>
          <cell r="G1645">
            <v>37862</v>
          </cell>
          <cell r="H1645" t="str">
            <v>NR</v>
          </cell>
        </row>
        <row r="1646">
          <cell r="A1646">
            <v>80092125</v>
          </cell>
          <cell r="B1646" t="str">
            <v>Anthem Inc.</v>
          </cell>
          <cell r="C1646" t="str">
            <v>Life Insurers</v>
          </cell>
          <cell r="D1646" t="str">
            <v>UNITED STATES</v>
          </cell>
          <cell r="E1646" t="str">
            <v>Y</v>
          </cell>
          <cell r="F1646" t="str">
            <v>Affirmed</v>
          </cell>
          <cell r="G1646">
            <v>38155</v>
          </cell>
          <cell r="H1646" t="str">
            <v>A-</v>
          </cell>
          <cell r="I1646" t="str">
            <v>Rating Outlook Stable</v>
          </cell>
        </row>
        <row r="1647">
          <cell r="A1647">
            <v>80092126</v>
          </cell>
          <cell r="B1647" t="str">
            <v>TELUS Corp.</v>
          </cell>
          <cell r="C1647" t="str">
            <v>Telecommunications</v>
          </cell>
          <cell r="D1647" t="str">
            <v>CANADA</v>
          </cell>
          <cell r="E1647" t="str">
            <v>Y</v>
          </cell>
          <cell r="F1647" t="str">
            <v>Affirmed</v>
          </cell>
          <cell r="G1647">
            <v>38120</v>
          </cell>
          <cell r="H1647" t="str">
            <v>BBB</v>
          </cell>
          <cell r="I1647" t="str">
            <v>Rating Outlook Stable</v>
          </cell>
        </row>
        <row r="1648">
          <cell r="A1648">
            <v>80092127</v>
          </cell>
          <cell r="B1648" t="str">
            <v>TELUS Communications, Inc.</v>
          </cell>
          <cell r="C1648" t="str">
            <v>Telecommunications</v>
          </cell>
          <cell r="D1648" t="str">
            <v>CANADA</v>
          </cell>
          <cell r="E1648" t="str">
            <v>Y</v>
          </cell>
          <cell r="F1648" t="str">
            <v>Affirmed</v>
          </cell>
          <cell r="G1648">
            <v>38120</v>
          </cell>
          <cell r="H1648" t="str">
            <v>BBB</v>
          </cell>
          <cell r="I1648" t="str">
            <v>Rating Outlook Stable</v>
          </cell>
        </row>
        <row r="1649">
          <cell r="A1649">
            <v>80092128</v>
          </cell>
          <cell r="B1649" t="str">
            <v>United Fire &amp; Casualty Co.</v>
          </cell>
          <cell r="C1649" t="str">
            <v>Insurance</v>
          </cell>
          <cell r="D1649" t="str">
            <v>UNITED STATES</v>
          </cell>
          <cell r="E1649" t="str">
            <v>N</v>
          </cell>
          <cell r="F1649" t="str">
            <v>Withdrawn</v>
          </cell>
          <cell r="G1649">
            <v>38091</v>
          </cell>
          <cell r="H1649" t="str">
            <v>NR</v>
          </cell>
        </row>
        <row r="1650">
          <cell r="A1650">
            <v>80092129</v>
          </cell>
          <cell r="B1650" t="str">
            <v>Alfa Corp.</v>
          </cell>
          <cell r="C1650" t="str">
            <v>Insurance</v>
          </cell>
          <cell r="D1650" t="str">
            <v>UNITED STATES</v>
          </cell>
          <cell r="E1650" t="str">
            <v>Y</v>
          </cell>
          <cell r="F1650" t="str">
            <v>New Rating</v>
          </cell>
          <cell r="G1650">
            <v>37907</v>
          </cell>
          <cell r="H1650" t="str">
            <v>A</v>
          </cell>
          <cell r="I1650" t="str">
            <v>Rating Outlook Stable</v>
          </cell>
        </row>
        <row r="1651">
          <cell r="A1651">
            <v>80092134</v>
          </cell>
          <cell r="B1651" t="str">
            <v>Grupo Iusacell, S.A. de C.V.</v>
          </cell>
          <cell r="C1651" t="str">
            <v>Telecommunications</v>
          </cell>
          <cell r="D1651" t="str">
            <v>MEXICO</v>
          </cell>
          <cell r="E1651" t="str">
            <v>Y</v>
          </cell>
          <cell r="F1651" t="str">
            <v>Affirmed</v>
          </cell>
          <cell r="G1651">
            <v>38121</v>
          </cell>
          <cell r="H1651" t="str">
            <v>D</v>
          </cell>
        </row>
        <row r="1652">
          <cell r="A1652">
            <v>80092135</v>
          </cell>
          <cell r="B1652" t="str">
            <v>Grupo Iusacell Celular, S.A. de C.V.</v>
          </cell>
          <cell r="C1652" t="str">
            <v>Telecommunications</v>
          </cell>
          <cell r="D1652" t="str">
            <v>MEXICO</v>
          </cell>
          <cell r="E1652" t="str">
            <v>Y</v>
          </cell>
          <cell r="F1652" t="str">
            <v>Affirmed</v>
          </cell>
          <cell r="G1652">
            <v>38121</v>
          </cell>
          <cell r="H1652" t="str">
            <v>D</v>
          </cell>
        </row>
        <row r="1653">
          <cell r="A1653">
            <v>80092136</v>
          </cell>
          <cell r="B1653" t="str">
            <v>Banco Dominicano del Progreso S.A.</v>
          </cell>
          <cell r="C1653" t="str">
            <v>Banks</v>
          </cell>
          <cell r="D1653" t="str">
            <v>DOMINICAN REPUBLIC</v>
          </cell>
          <cell r="E1653" t="str">
            <v>Y</v>
          </cell>
          <cell r="F1653" t="str">
            <v>Downgrade</v>
          </cell>
          <cell r="G1653">
            <v>38020</v>
          </cell>
          <cell r="H1653" t="str">
            <v>CCC+</v>
          </cell>
          <cell r="I1653" t="str">
            <v>Rating Watch Negative</v>
          </cell>
        </row>
        <row r="1654">
          <cell r="A1654">
            <v>80092137</v>
          </cell>
          <cell r="B1654" t="str">
            <v>H.J. Heinz Company</v>
          </cell>
          <cell r="C1654" t="str">
            <v>Food, Beverage &amp; Tobacco</v>
          </cell>
          <cell r="D1654" t="str">
            <v>UNITED STATES</v>
          </cell>
          <cell r="E1654" t="str">
            <v>Y</v>
          </cell>
          <cell r="F1654" t="str">
            <v>New Rating</v>
          </cell>
          <cell r="G1654">
            <v>37484</v>
          </cell>
          <cell r="H1654" t="str">
            <v>A</v>
          </cell>
          <cell r="I1654" t="str">
            <v>Rating Outlook Stable</v>
          </cell>
        </row>
        <row r="1655">
          <cell r="A1655">
            <v>80092139</v>
          </cell>
          <cell r="B1655" t="str">
            <v>Telefonica de Argentina S.A.</v>
          </cell>
          <cell r="C1655" t="str">
            <v>Telecommunications</v>
          </cell>
          <cell r="D1655" t="str">
            <v>ARGENTINA</v>
          </cell>
          <cell r="E1655" t="str">
            <v>Y</v>
          </cell>
          <cell r="F1655" t="str">
            <v>Affirmed</v>
          </cell>
          <cell r="G1655">
            <v>38113</v>
          </cell>
          <cell r="H1655" t="str">
            <v>B-</v>
          </cell>
          <cell r="I1655" t="str">
            <v>Rating Outlook Stable</v>
          </cell>
        </row>
        <row r="1656">
          <cell r="A1656">
            <v>80092140</v>
          </cell>
          <cell r="B1656" t="str">
            <v>Compania Internacional de Telecomunicaciones S.A. (COINTEL)</v>
          </cell>
          <cell r="C1656" t="str">
            <v>Telecommunications</v>
          </cell>
          <cell r="D1656" t="str">
            <v>ARGENTINA</v>
          </cell>
          <cell r="E1656" t="str">
            <v>N</v>
          </cell>
          <cell r="F1656" t="str">
            <v>Withdrawn</v>
          </cell>
          <cell r="G1656">
            <v>38211</v>
          </cell>
          <cell r="H1656" t="str">
            <v>CC</v>
          </cell>
        </row>
        <row r="1657">
          <cell r="A1657">
            <v>80092142</v>
          </cell>
          <cell r="B1657" t="str">
            <v>Dell Computer Corp.</v>
          </cell>
          <cell r="C1657" t="str">
            <v>Technology</v>
          </cell>
          <cell r="D1657" t="str">
            <v>UNITED STATES</v>
          </cell>
          <cell r="E1657" t="str">
            <v>Y</v>
          </cell>
          <cell r="F1657" t="str">
            <v>Upgrade</v>
          </cell>
          <cell r="G1657">
            <v>38211</v>
          </cell>
          <cell r="H1657" t="str">
            <v>A</v>
          </cell>
          <cell r="I1657" t="str">
            <v>Rating Outlook Positive</v>
          </cell>
        </row>
        <row r="1658">
          <cell r="A1658">
            <v>80092144</v>
          </cell>
          <cell r="B1658" t="str">
            <v>America Movil, S.A. de C.V.</v>
          </cell>
          <cell r="C1658" t="str">
            <v>Telecommunications</v>
          </cell>
          <cell r="D1658" t="str">
            <v>MEXICO</v>
          </cell>
          <cell r="E1658" t="str">
            <v>Y</v>
          </cell>
          <cell r="F1658" t="str">
            <v>Affirmed</v>
          </cell>
          <cell r="G1658">
            <v>38149</v>
          </cell>
          <cell r="H1658" t="str">
            <v>BBB</v>
          </cell>
          <cell r="I1658" t="str">
            <v>Rating Outlook Stable</v>
          </cell>
        </row>
        <row r="1659">
          <cell r="A1659">
            <v>80092145</v>
          </cell>
          <cell r="B1659" t="str">
            <v>ConocoPhillips</v>
          </cell>
          <cell r="C1659" t="str">
            <v>Energy (Oil &amp; Gas)</v>
          </cell>
          <cell r="D1659" t="str">
            <v>UNITED STATES</v>
          </cell>
          <cell r="E1659" t="str">
            <v>Y</v>
          </cell>
          <cell r="F1659" t="str">
            <v>Affirmed</v>
          </cell>
          <cell r="G1659">
            <v>38259</v>
          </cell>
          <cell r="H1659" t="str">
            <v>A-</v>
          </cell>
          <cell r="I1659" t="str">
            <v>Rating Outlook Stable</v>
          </cell>
        </row>
        <row r="1660">
          <cell r="A1660">
            <v>80092146</v>
          </cell>
          <cell r="B1660" t="str">
            <v>Kuwait Turkish Evkaf Finance House</v>
          </cell>
          <cell r="C1660" t="str">
            <v>Banks</v>
          </cell>
          <cell r="D1660" t="str">
            <v>TURKEY</v>
          </cell>
          <cell r="E1660" t="str">
            <v>Y</v>
          </cell>
          <cell r="F1660" t="str">
            <v>Affirmed</v>
          </cell>
          <cell r="G1660">
            <v>38226</v>
          </cell>
          <cell r="H1660" t="str">
            <v>B+</v>
          </cell>
          <cell r="I1660" t="str">
            <v>Rating Outlook Positive</v>
          </cell>
        </row>
        <row r="1661">
          <cell r="A1661">
            <v>80092352</v>
          </cell>
          <cell r="B1661" t="str">
            <v>Amerada Hess Corporation</v>
          </cell>
          <cell r="C1661" t="str">
            <v>Energy (Oil &amp; Gas)</v>
          </cell>
          <cell r="D1661" t="str">
            <v>UNITED STATES</v>
          </cell>
          <cell r="E1661" t="str">
            <v>Y</v>
          </cell>
          <cell r="F1661" t="str">
            <v>Affirmed</v>
          </cell>
          <cell r="G1661">
            <v>38042</v>
          </cell>
          <cell r="H1661" t="str">
            <v>BBB-</v>
          </cell>
          <cell r="I1661" t="str">
            <v>Rating Outlook Stable</v>
          </cell>
        </row>
        <row r="1662">
          <cell r="A1662">
            <v>80092353</v>
          </cell>
          <cell r="B1662" t="str">
            <v>H.J. Heinz Finance Co.</v>
          </cell>
          <cell r="C1662" t="str">
            <v>Food, Beverage &amp; Tobacco</v>
          </cell>
          <cell r="D1662" t="str">
            <v>UNITED STATES</v>
          </cell>
          <cell r="E1662" t="str">
            <v>Y</v>
          </cell>
          <cell r="F1662" t="str">
            <v>New Rating</v>
          </cell>
          <cell r="G1662">
            <v>37510</v>
          </cell>
          <cell r="H1662" t="str">
            <v>A</v>
          </cell>
          <cell r="I1662" t="str">
            <v>Rating Outlook Stable</v>
          </cell>
        </row>
        <row r="1663">
          <cell r="A1663">
            <v>80092354</v>
          </cell>
          <cell r="B1663" t="str">
            <v>H.J. Heinz Finance UK Plc</v>
          </cell>
          <cell r="C1663" t="str">
            <v>Food, Beverage &amp; Tobacco</v>
          </cell>
          <cell r="D1663" t="str">
            <v>UNITED KINGDOM</v>
          </cell>
          <cell r="E1663" t="str">
            <v>Y</v>
          </cell>
          <cell r="F1663" t="str">
            <v>New Rating</v>
          </cell>
          <cell r="G1663">
            <v>37510</v>
          </cell>
          <cell r="H1663" t="str">
            <v>A</v>
          </cell>
          <cell r="I1663" t="str">
            <v>Rating Outlook Stable</v>
          </cell>
        </row>
        <row r="1664">
          <cell r="A1664">
            <v>80092355</v>
          </cell>
          <cell r="B1664" t="str">
            <v>H.J. Heinz B.V.</v>
          </cell>
          <cell r="C1664" t="str">
            <v>Food, Beverage &amp; Tobacco</v>
          </cell>
          <cell r="D1664" t="str">
            <v>UNITED STATES</v>
          </cell>
          <cell r="E1664" t="str">
            <v>Y</v>
          </cell>
          <cell r="F1664" t="str">
            <v>New Rating</v>
          </cell>
          <cell r="G1664">
            <v>37510</v>
          </cell>
          <cell r="H1664" t="str">
            <v>A</v>
          </cell>
          <cell r="I1664" t="str">
            <v>Rating Outlook Stable</v>
          </cell>
        </row>
        <row r="1665">
          <cell r="A1665">
            <v>80092359</v>
          </cell>
          <cell r="B1665" t="str">
            <v>D.R. Horton, Inc.</v>
          </cell>
          <cell r="C1665" t="str">
            <v>Homebuilding</v>
          </cell>
          <cell r="D1665" t="str">
            <v>UNITED STATES</v>
          </cell>
          <cell r="E1665" t="str">
            <v>Y</v>
          </cell>
          <cell r="F1665" t="str">
            <v>Upgrade</v>
          </cell>
          <cell r="G1665">
            <v>38015</v>
          </cell>
          <cell r="H1665" t="str">
            <v>BBB-</v>
          </cell>
          <cell r="I1665" t="str">
            <v>Rating Outlook Stable</v>
          </cell>
        </row>
        <row r="1666">
          <cell r="A1666">
            <v>80092363</v>
          </cell>
          <cell r="B1666" t="str">
            <v>Cooper Industries, Ltd.</v>
          </cell>
          <cell r="C1666" t="str">
            <v>Diversified Manufacturing</v>
          </cell>
          <cell r="D1666" t="str">
            <v>UNITED STATES</v>
          </cell>
          <cell r="E1666" t="str">
            <v>Y</v>
          </cell>
          <cell r="F1666" t="str">
            <v>Affirmed</v>
          </cell>
          <cell r="G1666">
            <v>38100</v>
          </cell>
          <cell r="H1666" t="str">
            <v>A</v>
          </cell>
          <cell r="I1666" t="str">
            <v>Rating Outlook Stable</v>
          </cell>
        </row>
        <row r="1667">
          <cell r="A1667">
            <v>80092364</v>
          </cell>
          <cell r="B1667" t="str">
            <v>General Motors Acceptance Corp. (N.Z.) Ltd.</v>
          </cell>
          <cell r="C1667" t="str">
            <v>Diversified Services</v>
          </cell>
          <cell r="D1667" t="str">
            <v>NEW ZEALAND</v>
          </cell>
          <cell r="E1667" t="str">
            <v>Y</v>
          </cell>
          <cell r="F1667" t="str">
            <v>Affirmed</v>
          </cell>
          <cell r="G1667">
            <v>38111</v>
          </cell>
          <cell r="H1667" t="str">
            <v>BBB+</v>
          </cell>
          <cell r="I1667" t="str">
            <v>Rating Outlook Negative</v>
          </cell>
        </row>
        <row r="1668">
          <cell r="A1668">
            <v>80092365</v>
          </cell>
          <cell r="B1668" t="str">
            <v>GMAC Commercial Mortgage Japan K.K.</v>
          </cell>
          <cell r="C1668" t="str">
            <v>Diversified Services</v>
          </cell>
          <cell r="D1668" t="str">
            <v>JAPAN</v>
          </cell>
          <cell r="E1668" t="str">
            <v>Y</v>
          </cell>
          <cell r="F1668" t="str">
            <v>Affirmed</v>
          </cell>
          <cell r="G1668">
            <v>38111</v>
          </cell>
          <cell r="H1668" t="str">
            <v>BBB+</v>
          </cell>
          <cell r="I1668" t="str">
            <v>Rating Outlook Negative</v>
          </cell>
        </row>
        <row r="1669">
          <cell r="A1669">
            <v>80092367</v>
          </cell>
          <cell r="B1669" t="str">
            <v>E.ON AG</v>
          </cell>
          <cell r="C1669" t="str">
            <v>Global Power</v>
          </cell>
          <cell r="D1669" t="str">
            <v>GERMANY</v>
          </cell>
          <cell r="E1669" t="str">
            <v>Y</v>
          </cell>
          <cell r="F1669" t="str">
            <v>Affirmed</v>
          </cell>
          <cell r="G1669">
            <v>38069</v>
          </cell>
          <cell r="H1669" t="str">
            <v>AA-</v>
          </cell>
          <cell r="I1669" t="str">
            <v>Rating Outlook Stable</v>
          </cell>
        </row>
        <row r="1670">
          <cell r="A1670">
            <v>80092369</v>
          </cell>
          <cell r="B1670" t="str">
            <v>Banco Nacional de Obras y Servicios Publicos</v>
          </cell>
          <cell r="C1670" t="str">
            <v>Financial Institutions</v>
          </cell>
          <cell r="D1670" t="str">
            <v>MEXICO</v>
          </cell>
          <cell r="E1670" t="str">
            <v>Y</v>
          </cell>
          <cell r="F1670" t="str">
            <v>New Rating</v>
          </cell>
          <cell r="G1670">
            <v>37796</v>
          </cell>
          <cell r="H1670" t="str">
            <v>BBB-</v>
          </cell>
          <cell r="I1670" t="str">
            <v>Rating Outlook Stable</v>
          </cell>
        </row>
        <row r="1671">
          <cell r="A1671">
            <v>80092370</v>
          </cell>
          <cell r="B1671" t="str">
            <v>Bunge Limited Finance Corp.</v>
          </cell>
          <cell r="C1671" t="str">
            <v>Diversified Services</v>
          </cell>
          <cell r="D1671" t="str">
            <v>UNITED STATES</v>
          </cell>
          <cell r="E1671" t="str">
            <v>Y</v>
          </cell>
          <cell r="F1671" t="str">
            <v>Affirmed</v>
          </cell>
          <cell r="G1671">
            <v>38084</v>
          </cell>
          <cell r="H1671" t="str">
            <v>BBB</v>
          </cell>
          <cell r="I1671" t="str">
            <v>Rating Outlook Stable</v>
          </cell>
        </row>
        <row r="1672">
          <cell r="A1672">
            <v>80092378</v>
          </cell>
          <cell r="B1672" t="str">
            <v>Dex Media East, LLC</v>
          </cell>
          <cell r="C1672" t="str">
            <v>Corporates</v>
          </cell>
          <cell r="D1672" t="str">
            <v>UNITED STATES</v>
          </cell>
          <cell r="E1672" t="str">
            <v>Y</v>
          </cell>
          <cell r="F1672" t="str">
            <v>Affirmed</v>
          </cell>
          <cell r="G1672">
            <v>38154</v>
          </cell>
          <cell r="H1672" t="str">
            <v>B</v>
          </cell>
          <cell r="I1672" t="str">
            <v>Rating Outlook Stable</v>
          </cell>
        </row>
        <row r="1673">
          <cell r="A1673">
            <v>80092385</v>
          </cell>
          <cell r="B1673" t="str">
            <v>Tenaris S.A.</v>
          </cell>
          <cell r="C1673" t="str">
            <v>Energy (Oil &amp; Gas)</v>
          </cell>
          <cell r="D1673" t="str">
            <v>ARGENTINA</v>
          </cell>
          <cell r="E1673" t="str">
            <v>Y</v>
          </cell>
          <cell r="F1673" t="str">
            <v>Affirmed</v>
          </cell>
          <cell r="G1673">
            <v>37609</v>
          </cell>
          <cell r="H1673" t="str">
            <v>BBB-</v>
          </cell>
          <cell r="I1673" t="str">
            <v>Rating Outlook Stable</v>
          </cell>
        </row>
        <row r="1674">
          <cell r="A1674">
            <v>80112308</v>
          </cell>
          <cell r="B1674" t="str">
            <v>Delphi Corporation</v>
          </cell>
          <cell r="C1674" t="str">
            <v>Auto Suppliers</v>
          </cell>
          <cell r="D1674" t="str">
            <v>UNITED STATES</v>
          </cell>
          <cell r="E1674" t="str">
            <v>Y</v>
          </cell>
          <cell r="F1674" t="str">
            <v>Affirmed</v>
          </cell>
          <cell r="G1674">
            <v>38037</v>
          </cell>
          <cell r="H1674" t="str">
            <v>BBB</v>
          </cell>
          <cell r="I1674" t="str">
            <v>Rating Outlook Stable</v>
          </cell>
        </row>
        <row r="1675">
          <cell r="A1675">
            <v>80116136</v>
          </cell>
          <cell r="B1675" t="str">
            <v>Harrah's Entertainment Inc.</v>
          </cell>
          <cell r="C1675" t="str">
            <v>Lodging</v>
          </cell>
          <cell r="D1675" t="str">
            <v>UNITED STATES</v>
          </cell>
          <cell r="E1675" t="str">
            <v>Y</v>
          </cell>
          <cell r="F1675" t="str">
            <v>Affirmed</v>
          </cell>
          <cell r="G1675">
            <v>38258</v>
          </cell>
          <cell r="H1675" t="str">
            <v>BBB-</v>
          </cell>
          <cell r="I1675" t="str">
            <v>Rating Outlook Stable</v>
          </cell>
        </row>
        <row r="1676">
          <cell r="A1676">
            <v>80330799</v>
          </cell>
          <cell r="B1676" t="str">
            <v>AES Corporation (The)</v>
          </cell>
          <cell r="C1676" t="str">
            <v>Global Power</v>
          </cell>
          <cell r="D1676" t="str">
            <v>UNITED STATES</v>
          </cell>
          <cell r="E1676" t="str">
            <v>Y</v>
          </cell>
          <cell r="F1676" t="str">
            <v>Affirmed</v>
          </cell>
          <cell r="G1676">
            <v>38027</v>
          </cell>
          <cell r="H1676" t="str">
            <v>B</v>
          </cell>
          <cell r="I1676" t="str">
            <v>Rating Outlook Stable</v>
          </cell>
        </row>
        <row r="1677">
          <cell r="A1677">
            <v>80330800</v>
          </cell>
          <cell r="B1677" t="str">
            <v>Rent-A-Center</v>
          </cell>
          <cell r="C1677" t="str">
            <v>Corporates</v>
          </cell>
          <cell r="D1677" t="str">
            <v>UNITED STATES</v>
          </cell>
          <cell r="E1677" t="str">
            <v>Y</v>
          </cell>
          <cell r="F1677" t="str">
            <v>New Rating</v>
          </cell>
          <cell r="G1677">
            <v>36005</v>
          </cell>
          <cell r="H1677" t="str">
            <v>BB</v>
          </cell>
        </row>
        <row r="1678">
          <cell r="A1678">
            <v>80330805</v>
          </cell>
          <cell r="B1678" t="str">
            <v>United Pan-Europe Communications N.V.</v>
          </cell>
          <cell r="C1678" t="str">
            <v>Telecommunications</v>
          </cell>
          <cell r="D1678" t="str">
            <v>NETHERLANDS</v>
          </cell>
          <cell r="E1678" t="str">
            <v>N</v>
          </cell>
          <cell r="F1678" t="str">
            <v>Withdrawn</v>
          </cell>
          <cell r="G1678">
            <v>37041</v>
          </cell>
          <cell r="H1678" t="str">
            <v>NR</v>
          </cell>
          <cell r="I1678" t="str">
            <v>Rating Outlook Stable</v>
          </cell>
        </row>
        <row r="1679">
          <cell r="A1679">
            <v>80330807</v>
          </cell>
          <cell r="B1679" t="str">
            <v>Tandy Corporation</v>
          </cell>
          <cell r="C1679" t="str">
            <v>Bank Loans</v>
          </cell>
          <cell r="D1679" t="str">
            <v>UNITED STATES</v>
          </cell>
          <cell r="E1679" t="str">
            <v>N</v>
          </cell>
          <cell r="F1679" t="str">
            <v>Upgrade</v>
          </cell>
          <cell r="G1679">
            <v>36649</v>
          </cell>
          <cell r="H1679" t="str">
            <v>A</v>
          </cell>
          <cell r="I1679" t="str">
            <v>Rating Outlook Stable</v>
          </cell>
        </row>
        <row r="1680">
          <cell r="A1680">
            <v>80330809</v>
          </cell>
          <cell r="B1680" t="str">
            <v>Chilquinta Energia Finance Co. LLC</v>
          </cell>
          <cell r="C1680" t="str">
            <v>Global Power</v>
          </cell>
          <cell r="D1680" t="str">
            <v>CHILE</v>
          </cell>
          <cell r="E1680" t="str">
            <v>Y</v>
          </cell>
          <cell r="F1680" t="str">
            <v>Downgrade</v>
          </cell>
          <cell r="G1680">
            <v>37686</v>
          </cell>
          <cell r="H1680" t="str">
            <v>BBB</v>
          </cell>
          <cell r="I1680" t="str">
            <v>Rating Outlook Stable</v>
          </cell>
        </row>
        <row r="1681">
          <cell r="A1681">
            <v>80330812</v>
          </cell>
          <cell r="B1681" t="str">
            <v>TNP Enterprises, Inc./ST Acquisition Corp.</v>
          </cell>
          <cell r="C1681" t="str">
            <v>Global Power</v>
          </cell>
          <cell r="D1681" t="str">
            <v>UNITED STATES</v>
          </cell>
          <cell r="E1681" t="str">
            <v>Y</v>
          </cell>
          <cell r="F1681" t="str">
            <v>Rating Watch On</v>
          </cell>
          <cell r="G1681">
            <v>38195</v>
          </cell>
          <cell r="H1681" t="str">
            <v>B</v>
          </cell>
          <cell r="I1681" t="str">
            <v>Rating Watch Positive</v>
          </cell>
        </row>
        <row r="1682">
          <cell r="A1682">
            <v>80330813</v>
          </cell>
          <cell r="B1682" t="str">
            <v>WPP Group US Finance Corp.</v>
          </cell>
          <cell r="C1682" t="str">
            <v>Bank Loans</v>
          </cell>
          <cell r="D1682" t="str">
            <v>UNITED KINGDOM</v>
          </cell>
          <cell r="E1682" t="str">
            <v>Y</v>
          </cell>
          <cell r="F1682" t="str">
            <v>Downgrade</v>
          </cell>
          <cell r="G1682">
            <v>37707</v>
          </cell>
          <cell r="H1682" t="str">
            <v>BBB</v>
          </cell>
          <cell r="I1682" t="str">
            <v>Rating Outlook Stable</v>
          </cell>
        </row>
        <row r="1683">
          <cell r="A1683">
            <v>80330814</v>
          </cell>
          <cell r="B1683" t="str">
            <v>Mirant Americas Generation, LLC (Formerly Southern Energy North America Generating, Inc)</v>
          </cell>
          <cell r="C1683" t="str">
            <v>Global Power</v>
          </cell>
          <cell r="D1683" t="str">
            <v>UNITED STATES</v>
          </cell>
          <cell r="E1683" t="str">
            <v>Y</v>
          </cell>
          <cell r="F1683" t="str">
            <v>Downgrade</v>
          </cell>
          <cell r="G1683">
            <v>37817</v>
          </cell>
          <cell r="H1683" t="str">
            <v>DD</v>
          </cell>
          <cell r="I1683" t="str">
            <v>Rating Watch Off</v>
          </cell>
        </row>
        <row r="1684">
          <cell r="A1684">
            <v>80334505</v>
          </cell>
          <cell r="B1684" t="str">
            <v>Monsanto Company</v>
          </cell>
          <cell r="C1684" t="str">
            <v>Corporates</v>
          </cell>
          <cell r="D1684" t="str">
            <v>UNITED STATES</v>
          </cell>
          <cell r="E1684" t="str">
            <v>Y</v>
          </cell>
          <cell r="F1684" t="str">
            <v>Affirmed</v>
          </cell>
          <cell r="G1684">
            <v>37972</v>
          </cell>
          <cell r="H1684" t="str">
            <v>A-</v>
          </cell>
          <cell r="I1684" t="str">
            <v>Rating Outlook Negative</v>
          </cell>
        </row>
        <row r="1685">
          <cell r="A1685">
            <v>80338524</v>
          </cell>
          <cell r="B1685" t="str">
            <v>Kohl's Corporation</v>
          </cell>
          <cell r="C1685" t="str">
            <v>Corporates</v>
          </cell>
          <cell r="D1685" t="str">
            <v>UNITED STATES</v>
          </cell>
          <cell r="E1685" t="str">
            <v>Y</v>
          </cell>
          <cell r="F1685" t="str">
            <v>Affirmed</v>
          </cell>
          <cell r="G1685">
            <v>38079</v>
          </cell>
          <cell r="H1685" t="str">
            <v>A</v>
          </cell>
          <cell r="I1685" t="str">
            <v>Rating Outlook Negative</v>
          </cell>
        </row>
        <row r="1686">
          <cell r="A1686">
            <v>80347319</v>
          </cell>
          <cell r="B1686" t="str">
            <v>Unitrin, Inc.</v>
          </cell>
          <cell r="C1686" t="str">
            <v>Life Insurers</v>
          </cell>
          <cell r="D1686" t="str">
            <v>UNITED STATES</v>
          </cell>
          <cell r="E1686" t="str">
            <v>Y</v>
          </cell>
          <cell r="F1686" t="str">
            <v>Affirmed</v>
          </cell>
          <cell r="G1686">
            <v>38225</v>
          </cell>
          <cell r="H1686" t="str">
            <v>BBB</v>
          </cell>
          <cell r="I1686" t="str">
            <v>Rating Outlook Stable</v>
          </cell>
        </row>
        <row r="1687">
          <cell r="A1687">
            <v>80357590</v>
          </cell>
          <cell r="B1687" t="str">
            <v>Boston Properties Limited Partnership</v>
          </cell>
          <cell r="C1687" t="str">
            <v>Real Estate Investment Trusts</v>
          </cell>
          <cell r="D1687" t="str">
            <v>UNITED STATES</v>
          </cell>
          <cell r="E1687" t="str">
            <v>Y</v>
          </cell>
          <cell r="F1687" t="str">
            <v>New Rating</v>
          </cell>
          <cell r="G1687">
            <v>37601</v>
          </cell>
          <cell r="H1687" t="str">
            <v>BBB</v>
          </cell>
          <cell r="I1687" t="str">
            <v>Rating Outlook Stable</v>
          </cell>
        </row>
        <row r="1688">
          <cell r="A1688">
            <v>80359507</v>
          </cell>
          <cell r="B1688" t="str">
            <v>Louisiana Land &amp; Exploration Co.</v>
          </cell>
          <cell r="C1688" t="str">
            <v>Corporates</v>
          </cell>
          <cell r="D1688" t="str">
            <v>UNITED STATES</v>
          </cell>
          <cell r="E1688" t="str">
            <v>N</v>
          </cell>
          <cell r="F1688" t="str">
            <v>New Rating</v>
          </cell>
          <cell r="G1688">
            <v>34066</v>
          </cell>
          <cell r="H1688" t="str">
            <v>BBB+</v>
          </cell>
          <cell r="I1688" t="str">
            <v>Rating Watch Off</v>
          </cell>
        </row>
        <row r="1689">
          <cell r="A1689">
            <v>80359508</v>
          </cell>
          <cell r="B1689" t="str">
            <v>Houston Pipe Line Co.</v>
          </cell>
          <cell r="C1689" t="str">
            <v>Corporates</v>
          </cell>
          <cell r="D1689" t="str">
            <v>UNITED STATES</v>
          </cell>
          <cell r="E1689" t="str">
            <v>N</v>
          </cell>
          <cell r="F1689" t="str">
            <v>New Rating</v>
          </cell>
          <cell r="G1689">
            <v>34207</v>
          </cell>
          <cell r="H1689" t="str">
            <v>BBB+</v>
          </cell>
        </row>
        <row r="1690">
          <cell r="A1690">
            <v>80359509</v>
          </cell>
          <cell r="B1690" t="str">
            <v>Deutsche Bank Trust Corporation</v>
          </cell>
          <cell r="C1690" t="str">
            <v>Banks</v>
          </cell>
          <cell r="D1690" t="str">
            <v>UNITED STATES</v>
          </cell>
          <cell r="E1690" t="str">
            <v>Y</v>
          </cell>
          <cell r="F1690" t="str">
            <v>Affirmed</v>
          </cell>
          <cell r="G1690">
            <v>38160</v>
          </cell>
          <cell r="H1690" t="str">
            <v>A+</v>
          </cell>
          <cell r="I1690" t="str">
            <v>Rating Outlook Stable</v>
          </cell>
        </row>
        <row r="1691">
          <cell r="A1691">
            <v>80359510</v>
          </cell>
          <cell r="B1691" t="str">
            <v>Deutsche Bank Trust Company Americas</v>
          </cell>
          <cell r="C1691" t="str">
            <v>Banks</v>
          </cell>
          <cell r="D1691" t="str">
            <v>UNITED STATES</v>
          </cell>
          <cell r="E1691" t="str">
            <v>Y</v>
          </cell>
          <cell r="F1691" t="str">
            <v>Affirmed</v>
          </cell>
          <cell r="G1691">
            <v>38160</v>
          </cell>
          <cell r="H1691" t="str">
            <v>A+</v>
          </cell>
          <cell r="I1691" t="str">
            <v>Rating Outlook Stable</v>
          </cell>
        </row>
        <row r="1692">
          <cell r="A1692">
            <v>80359511</v>
          </cell>
          <cell r="B1692" t="str">
            <v>Swedbank</v>
          </cell>
          <cell r="C1692" t="str">
            <v>Banks</v>
          </cell>
          <cell r="D1692" t="str">
            <v>SWEDEN</v>
          </cell>
          <cell r="E1692" t="str">
            <v>N</v>
          </cell>
          <cell r="F1692" t="str">
            <v>Affirmed</v>
          </cell>
          <cell r="G1692">
            <v>36416</v>
          </cell>
          <cell r="H1692" t="str">
            <v>A+</v>
          </cell>
        </row>
        <row r="1693">
          <cell r="A1693">
            <v>80359512</v>
          </cell>
          <cell r="B1693" t="str">
            <v>Dai-Ichi Kangyo Bank, Ltd.</v>
          </cell>
          <cell r="C1693" t="str">
            <v>Banks</v>
          </cell>
          <cell r="D1693" t="str">
            <v>JAPAN</v>
          </cell>
          <cell r="E1693" t="str">
            <v>N</v>
          </cell>
          <cell r="F1693" t="str">
            <v>Downgrade</v>
          </cell>
          <cell r="G1693">
            <v>37221</v>
          </cell>
          <cell r="H1693" t="str">
            <v>A-</v>
          </cell>
          <cell r="I1693" t="str">
            <v>Rating Outlook Negative</v>
          </cell>
        </row>
        <row r="1694">
          <cell r="A1694">
            <v>80359513</v>
          </cell>
          <cell r="B1694" t="str">
            <v>Fuji Bank, Ltd.</v>
          </cell>
          <cell r="C1694" t="str">
            <v>Banks</v>
          </cell>
          <cell r="D1694" t="str">
            <v>JAPAN</v>
          </cell>
          <cell r="E1694" t="str">
            <v>N</v>
          </cell>
          <cell r="F1694" t="str">
            <v>Downgrade</v>
          </cell>
          <cell r="G1694">
            <v>37221</v>
          </cell>
          <cell r="H1694" t="str">
            <v>A-</v>
          </cell>
          <cell r="I1694" t="str">
            <v>Rating Outlook Negative</v>
          </cell>
        </row>
        <row r="1695">
          <cell r="A1695">
            <v>80359514</v>
          </cell>
          <cell r="B1695" t="str">
            <v>Industrial Bank of Japan</v>
          </cell>
          <cell r="C1695" t="str">
            <v>Banks</v>
          </cell>
          <cell r="D1695" t="str">
            <v>JAPAN</v>
          </cell>
          <cell r="E1695" t="str">
            <v>N</v>
          </cell>
          <cell r="F1695" t="str">
            <v>Downgrade</v>
          </cell>
          <cell r="G1695">
            <v>37221</v>
          </cell>
          <cell r="H1695" t="str">
            <v>A-</v>
          </cell>
          <cell r="I1695" t="str">
            <v>Rating Outlook Negative</v>
          </cell>
        </row>
        <row r="1696">
          <cell r="A1696">
            <v>80359515</v>
          </cell>
          <cell r="B1696" t="str">
            <v>Sakura Bank, Ltd.</v>
          </cell>
          <cell r="C1696" t="str">
            <v>Banks</v>
          </cell>
          <cell r="D1696" t="str">
            <v>JAPAN</v>
          </cell>
          <cell r="E1696" t="str">
            <v>N</v>
          </cell>
          <cell r="F1696" t="str">
            <v>Withdrawn</v>
          </cell>
          <cell r="G1696">
            <v>36980</v>
          </cell>
          <cell r="H1696" t="str">
            <v>NR</v>
          </cell>
          <cell r="I1696" t="str">
            <v>Not on Rating Watch</v>
          </cell>
        </row>
        <row r="1697">
          <cell r="A1697">
            <v>80359516</v>
          </cell>
          <cell r="B1697" t="str">
            <v>UFJ Bank, Limited</v>
          </cell>
          <cell r="C1697" t="str">
            <v>Banks</v>
          </cell>
          <cell r="D1697" t="str">
            <v>JAPAN</v>
          </cell>
          <cell r="E1697" t="str">
            <v>Y</v>
          </cell>
          <cell r="F1697" t="str">
            <v>Affirmed</v>
          </cell>
          <cell r="G1697">
            <v>38247</v>
          </cell>
          <cell r="H1697" t="str">
            <v>BBB+</v>
          </cell>
          <cell r="I1697" t="str">
            <v>Rating Outlook Positive</v>
          </cell>
        </row>
        <row r="1698">
          <cell r="A1698">
            <v>80359518</v>
          </cell>
          <cell r="B1698" t="str">
            <v>Barclays Bank PLC</v>
          </cell>
          <cell r="C1698" t="str">
            <v>Banks</v>
          </cell>
          <cell r="D1698" t="str">
            <v>UNITED KINGDOM</v>
          </cell>
          <cell r="E1698" t="str">
            <v>Y</v>
          </cell>
          <cell r="F1698" t="str">
            <v>Affirmed</v>
          </cell>
          <cell r="G1698">
            <v>38163</v>
          </cell>
          <cell r="H1698" t="str">
            <v>AA+</v>
          </cell>
          <cell r="I1698" t="str">
            <v>Rating Outlook Stable</v>
          </cell>
        </row>
        <row r="1699">
          <cell r="A1699">
            <v>80359519</v>
          </cell>
          <cell r="B1699" t="str">
            <v>Allied Corp.</v>
          </cell>
          <cell r="C1699" t="str">
            <v>Chemicals</v>
          </cell>
          <cell r="D1699" t="str">
            <v>UNITED STATES</v>
          </cell>
          <cell r="E1699" t="str">
            <v>N</v>
          </cell>
          <cell r="F1699" t="str">
            <v>Affirmed</v>
          </cell>
          <cell r="G1699">
            <v>34802</v>
          </cell>
          <cell r="H1699" t="str">
            <v>A+</v>
          </cell>
        </row>
        <row r="1700">
          <cell r="A1700">
            <v>80359520</v>
          </cell>
          <cell r="B1700" t="str">
            <v>UBS AG</v>
          </cell>
          <cell r="C1700" t="str">
            <v>Banks</v>
          </cell>
          <cell r="D1700" t="str">
            <v>SWITZERLAND</v>
          </cell>
          <cell r="E1700" t="str">
            <v>Y</v>
          </cell>
          <cell r="F1700" t="str">
            <v>Affirmed</v>
          </cell>
          <cell r="G1700">
            <v>38027</v>
          </cell>
          <cell r="H1700" t="str">
            <v>AA+</v>
          </cell>
          <cell r="I1700" t="str">
            <v>Rating Outlook Stable</v>
          </cell>
        </row>
        <row r="1701">
          <cell r="A1701">
            <v>80359521</v>
          </cell>
          <cell r="B1701" t="str">
            <v>CCF</v>
          </cell>
          <cell r="C1701" t="str">
            <v>Banks</v>
          </cell>
          <cell r="D1701" t="str">
            <v>FRANCE</v>
          </cell>
          <cell r="E1701" t="str">
            <v>Y</v>
          </cell>
          <cell r="F1701" t="str">
            <v>Upgrade</v>
          </cell>
          <cell r="G1701">
            <v>38215</v>
          </cell>
          <cell r="H1701" t="str">
            <v>AA</v>
          </cell>
          <cell r="I1701" t="str">
            <v>Rating Outlook Stable</v>
          </cell>
        </row>
        <row r="1702">
          <cell r="A1702">
            <v>80359522</v>
          </cell>
          <cell r="B1702" t="str">
            <v>Yorkshire Building Society</v>
          </cell>
          <cell r="C1702" t="str">
            <v>Banks</v>
          </cell>
          <cell r="D1702" t="str">
            <v>UNITED KINGDOM</v>
          </cell>
          <cell r="E1702" t="str">
            <v>Y</v>
          </cell>
          <cell r="F1702" t="str">
            <v>Upgrade</v>
          </cell>
          <cell r="G1702">
            <v>36271</v>
          </cell>
          <cell r="H1702" t="str">
            <v>A+</v>
          </cell>
          <cell r="I1702" t="str">
            <v>Rating Outlook Stable</v>
          </cell>
        </row>
        <row r="1703">
          <cell r="A1703">
            <v>80359523</v>
          </cell>
          <cell r="B1703" t="str">
            <v>Societe Generale (SG)</v>
          </cell>
          <cell r="C1703" t="str">
            <v>Banks</v>
          </cell>
          <cell r="D1703" t="str">
            <v>FRANCE</v>
          </cell>
          <cell r="E1703" t="str">
            <v>Y</v>
          </cell>
          <cell r="F1703" t="str">
            <v>Affirmed</v>
          </cell>
          <cell r="G1703">
            <v>37839</v>
          </cell>
          <cell r="H1703" t="str">
            <v>AA-</v>
          </cell>
          <cell r="I1703" t="str">
            <v>Rating Outlook Stable</v>
          </cell>
        </row>
        <row r="1704">
          <cell r="A1704">
            <v>80359524</v>
          </cell>
          <cell r="B1704" t="str">
            <v>Dresdner Bank, AG</v>
          </cell>
          <cell r="C1704" t="str">
            <v>Banks</v>
          </cell>
          <cell r="D1704" t="str">
            <v>GERMANY</v>
          </cell>
          <cell r="E1704" t="str">
            <v>Y</v>
          </cell>
          <cell r="F1704" t="str">
            <v>Affirmed</v>
          </cell>
          <cell r="G1704">
            <v>38252</v>
          </cell>
          <cell r="H1704" t="str">
            <v>A-</v>
          </cell>
          <cell r="I1704" t="str">
            <v>Rating Outlook Positive</v>
          </cell>
        </row>
        <row r="1705">
          <cell r="A1705">
            <v>80359525</v>
          </cell>
          <cell r="B1705" t="str">
            <v>WestLB AG (Guaranteed)</v>
          </cell>
          <cell r="C1705" t="str">
            <v>Banks</v>
          </cell>
          <cell r="D1705" t="str">
            <v>GERMANY</v>
          </cell>
          <cell r="E1705" t="str">
            <v>Y</v>
          </cell>
          <cell r="F1705" t="str">
            <v>Affirmed</v>
          </cell>
          <cell r="G1705">
            <v>38252</v>
          </cell>
          <cell r="H1705" t="str">
            <v>AAA</v>
          </cell>
          <cell r="I1705" t="str">
            <v>Rating Outlook Stable</v>
          </cell>
        </row>
        <row r="1706">
          <cell r="A1706">
            <v>80359527</v>
          </cell>
          <cell r="B1706" t="str">
            <v>Svenska Handelsbanken</v>
          </cell>
          <cell r="C1706" t="str">
            <v>Banks</v>
          </cell>
          <cell r="D1706" t="str">
            <v>SWEDEN</v>
          </cell>
          <cell r="E1706" t="str">
            <v>Y</v>
          </cell>
          <cell r="F1706" t="str">
            <v>Affirmed</v>
          </cell>
          <cell r="G1706">
            <v>38167</v>
          </cell>
          <cell r="H1706" t="str">
            <v>AA-</v>
          </cell>
          <cell r="I1706" t="str">
            <v>Rating Outlook Stable</v>
          </cell>
        </row>
        <row r="1707">
          <cell r="A1707">
            <v>80359528</v>
          </cell>
          <cell r="B1707" t="str">
            <v>Integon Corp.</v>
          </cell>
          <cell r="C1707" t="str">
            <v>Insurance</v>
          </cell>
          <cell r="D1707" t="str">
            <v>UNITED STATES</v>
          </cell>
          <cell r="E1707" t="str">
            <v>N</v>
          </cell>
          <cell r="F1707" t="str">
            <v>Withdrawn</v>
          </cell>
          <cell r="G1707">
            <v>35458</v>
          </cell>
          <cell r="H1707" t="str">
            <v>NR</v>
          </cell>
          <cell r="I1707" t="str">
            <v>Rating Watch Positive</v>
          </cell>
        </row>
        <row r="1708">
          <cell r="A1708">
            <v>80359529</v>
          </cell>
          <cell r="B1708" t="str">
            <v>B.A.T. Capital Corp.</v>
          </cell>
          <cell r="C1708" t="str">
            <v>Tobacco</v>
          </cell>
          <cell r="D1708" t="str">
            <v>UNITED STATES</v>
          </cell>
          <cell r="E1708" t="str">
            <v>Y</v>
          </cell>
          <cell r="F1708" t="str">
            <v>Downgrade</v>
          </cell>
          <cell r="G1708">
            <v>37820</v>
          </cell>
          <cell r="H1708" t="str">
            <v>A-</v>
          </cell>
          <cell r="I1708" t="str">
            <v>Rating Outlook Negative</v>
          </cell>
        </row>
        <row r="1709">
          <cell r="A1709">
            <v>80359530</v>
          </cell>
          <cell r="B1709" t="str">
            <v>B.A.T. International Finance plc</v>
          </cell>
          <cell r="C1709" t="str">
            <v>Tobacco</v>
          </cell>
          <cell r="D1709" t="str">
            <v>UNITED KINGDOM</v>
          </cell>
          <cell r="E1709" t="str">
            <v>Y</v>
          </cell>
          <cell r="F1709" t="str">
            <v>Downgrade</v>
          </cell>
          <cell r="G1709">
            <v>37820</v>
          </cell>
          <cell r="H1709" t="str">
            <v>A-</v>
          </cell>
          <cell r="I1709" t="str">
            <v>Rating Outlook Negative</v>
          </cell>
        </row>
        <row r="1710">
          <cell r="A1710">
            <v>80359531</v>
          </cell>
          <cell r="B1710" t="str">
            <v>Nationwide Building Society</v>
          </cell>
          <cell r="C1710" t="str">
            <v>Banks</v>
          </cell>
          <cell r="D1710" t="str">
            <v>UNITED KINGDOM</v>
          </cell>
          <cell r="E1710" t="str">
            <v>Y</v>
          </cell>
          <cell r="F1710" t="str">
            <v>Affirmed</v>
          </cell>
          <cell r="G1710">
            <v>37888</v>
          </cell>
          <cell r="H1710" t="str">
            <v>AA-</v>
          </cell>
          <cell r="I1710" t="str">
            <v>Rating Outlook Stable</v>
          </cell>
        </row>
        <row r="1711">
          <cell r="A1711">
            <v>80359532</v>
          </cell>
          <cell r="B1711" t="str">
            <v>HSBC Republic Holdings (Luxembourg) SA</v>
          </cell>
          <cell r="C1711" t="str">
            <v>Banks</v>
          </cell>
          <cell r="D1711" t="str">
            <v>LUXEMBOURG</v>
          </cell>
          <cell r="E1711" t="str">
            <v>N</v>
          </cell>
          <cell r="F1711" t="str">
            <v>Affirmed</v>
          </cell>
          <cell r="G1711">
            <v>37574</v>
          </cell>
          <cell r="H1711" t="str">
            <v>AA-</v>
          </cell>
          <cell r="I1711" t="str">
            <v>Rating Outlook Stable</v>
          </cell>
        </row>
        <row r="1712">
          <cell r="A1712">
            <v>80359533</v>
          </cell>
          <cell r="B1712" t="str">
            <v>Southwest Corporate Federal Credit Union</v>
          </cell>
          <cell r="C1712" t="str">
            <v>Banks</v>
          </cell>
          <cell r="D1712" t="str">
            <v>UNITED STATES</v>
          </cell>
          <cell r="E1712" t="str">
            <v>Y</v>
          </cell>
          <cell r="F1712" t="str">
            <v>Affirmed</v>
          </cell>
          <cell r="G1712">
            <v>37028</v>
          </cell>
          <cell r="H1712" t="str">
            <v>AA-</v>
          </cell>
          <cell r="I1712" t="str">
            <v>Rating Outlook Stable</v>
          </cell>
        </row>
        <row r="1713">
          <cell r="A1713">
            <v>80359534</v>
          </cell>
          <cell r="B1713" t="str">
            <v>MBNA Europe Bank Ltd.</v>
          </cell>
          <cell r="C1713" t="str">
            <v>Banks</v>
          </cell>
          <cell r="D1713" t="str">
            <v>UNITED KINGDOM</v>
          </cell>
          <cell r="E1713" t="str">
            <v>Y</v>
          </cell>
          <cell r="F1713" t="str">
            <v>Downgrade</v>
          </cell>
          <cell r="G1713">
            <v>37665</v>
          </cell>
          <cell r="H1713" t="str">
            <v>BBB+</v>
          </cell>
          <cell r="I1713" t="str">
            <v>Rating Outlook Stable</v>
          </cell>
        </row>
        <row r="1714">
          <cell r="A1714">
            <v>80359541</v>
          </cell>
          <cell r="B1714" t="str">
            <v>RCI Banque</v>
          </cell>
          <cell r="C1714" t="str">
            <v>Banks</v>
          </cell>
          <cell r="D1714" t="str">
            <v>FRANCE</v>
          </cell>
          <cell r="E1714" t="str">
            <v>Y</v>
          </cell>
          <cell r="F1714" t="str">
            <v>Downgrade</v>
          </cell>
          <cell r="G1714">
            <v>37208</v>
          </cell>
          <cell r="H1714" t="str">
            <v>BBB+</v>
          </cell>
          <cell r="I1714" t="str">
            <v>Rating Outlook Stable</v>
          </cell>
        </row>
        <row r="1715">
          <cell r="A1715">
            <v>80359542</v>
          </cell>
          <cell r="B1715" t="str">
            <v>Sigma Finance Corp.</v>
          </cell>
          <cell r="C1715" t="str">
            <v>Financial Institutions</v>
          </cell>
          <cell r="D1715" t="str">
            <v>UNITED STATES</v>
          </cell>
          <cell r="E1715" t="str">
            <v>Y</v>
          </cell>
          <cell r="F1715" t="str">
            <v>Affirmed</v>
          </cell>
          <cell r="G1715">
            <v>37711</v>
          </cell>
          <cell r="H1715" t="str">
            <v>AAA</v>
          </cell>
          <cell r="I1715" t="str">
            <v>Rating Watch Off</v>
          </cell>
        </row>
        <row r="1716">
          <cell r="A1716">
            <v>80359546</v>
          </cell>
          <cell r="B1716" t="str">
            <v>Lloyds TSB Group (Holding Company)</v>
          </cell>
          <cell r="C1716" t="str">
            <v>Banks</v>
          </cell>
          <cell r="D1716" t="str">
            <v>UNITED KINGDOM</v>
          </cell>
          <cell r="E1716" t="str">
            <v>Y</v>
          </cell>
          <cell r="F1716" t="str">
            <v>Affirmed</v>
          </cell>
          <cell r="G1716">
            <v>38233</v>
          </cell>
          <cell r="H1716" t="str">
            <v>AA</v>
          </cell>
          <cell r="I1716" t="str">
            <v>Rating Outlook Stable</v>
          </cell>
        </row>
        <row r="1717">
          <cell r="A1717">
            <v>80359547</v>
          </cell>
          <cell r="B1717" t="str">
            <v>Landesbank Hessen-Thueringen Girozentrale (Guaranteed)</v>
          </cell>
          <cell r="C1717" t="str">
            <v>Banks</v>
          </cell>
          <cell r="D1717" t="str">
            <v>GERMANY</v>
          </cell>
          <cell r="E1717" t="str">
            <v>Y</v>
          </cell>
          <cell r="F1717" t="str">
            <v>Affirmed</v>
          </cell>
          <cell r="G1717">
            <v>38252</v>
          </cell>
          <cell r="H1717" t="str">
            <v>AAA</v>
          </cell>
          <cell r="I1717" t="str">
            <v>Rating Outlook Stable</v>
          </cell>
        </row>
        <row r="1718">
          <cell r="A1718">
            <v>80359548</v>
          </cell>
          <cell r="B1718" t="str">
            <v>Ernst &amp; Young</v>
          </cell>
          <cell r="C1718" t="str">
            <v>Corporate Finance</v>
          </cell>
          <cell r="D1718" t="str">
            <v>UNITED STATES</v>
          </cell>
          <cell r="E1718" t="str">
            <v>N</v>
          </cell>
          <cell r="F1718" t="str">
            <v>New Rating</v>
          </cell>
          <cell r="G1718">
            <v>37970</v>
          </cell>
          <cell r="H1718" t="str">
            <v>AA</v>
          </cell>
          <cell r="I1718" t="str">
            <v>Rating Outlook Stable</v>
          </cell>
        </row>
        <row r="1719">
          <cell r="A1719">
            <v>80359549</v>
          </cell>
          <cell r="B1719" t="str">
            <v>PolyOne Corp.</v>
          </cell>
          <cell r="C1719" t="str">
            <v>Corporates</v>
          </cell>
          <cell r="D1719" t="str">
            <v>UNITED STATES</v>
          </cell>
          <cell r="E1719" t="str">
            <v>Y</v>
          </cell>
          <cell r="F1719" t="str">
            <v>Affirmed</v>
          </cell>
          <cell r="G1719">
            <v>38205</v>
          </cell>
          <cell r="H1719" t="str">
            <v>B</v>
          </cell>
          <cell r="I1719" t="str">
            <v>Rating Outlook Negative</v>
          </cell>
        </row>
        <row r="1720">
          <cell r="A1720">
            <v>80359550</v>
          </cell>
          <cell r="B1720" t="str">
            <v>Fleetwood Credit Corp.</v>
          </cell>
          <cell r="C1720" t="str">
            <v>Banks</v>
          </cell>
          <cell r="D1720" t="str">
            <v>UNITED STATES</v>
          </cell>
          <cell r="E1720" t="str">
            <v>N</v>
          </cell>
          <cell r="F1720" t="str">
            <v>Withdrawn</v>
          </cell>
          <cell r="G1720">
            <v>38091</v>
          </cell>
          <cell r="H1720" t="str">
            <v>NR</v>
          </cell>
          <cell r="I1720" t="str">
            <v>Rating Outlook Stable</v>
          </cell>
        </row>
        <row r="1721">
          <cell r="A1721">
            <v>80359554</v>
          </cell>
          <cell r="B1721" t="str">
            <v>Spartech Corp.</v>
          </cell>
          <cell r="C1721" t="str">
            <v>Corporate Finance</v>
          </cell>
          <cell r="D1721" t="str">
            <v>UNITED STATES</v>
          </cell>
          <cell r="E1721" t="str">
            <v>N</v>
          </cell>
          <cell r="F1721" t="str">
            <v>Affirmed</v>
          </cell>
          <cell r="G1721">
            <v>38239</v>
          </cell>
          <cell r="H1721" t="str">
            <v>BBB</v>
          </cell>
          <cell r="I1721" t="str">
            <v>Rating Outlook Stable</v>
          </cell>
        </row>
        <row r="1722">
          <cell r="A1722">
            <v>80359555</v>
          </cell>
          <cell r="B1722" t="str">
            <v>ING Bank NV</v>
          </cell>
          <cell r="C1722" t="str">
            <v>Banks</v>
          </cell>
          <cell r="D1722" t="str">
            <v>NETHERLANDS</v>
          </cell>
          <cell r="E1722" t="str">
            <v>Y</v>
          </cell>
          <cell r="F1722" t="str">
            <v>Affirmed</v>
          </cell>
          <cell r="G1722">
            <v>38208</v>
          </cell>
          <cell r="H1722" t="str">
            <v>AA-</v>
          </cell>
          <cell r="I1722" t="str">
            <v>Rating Outlook Stable</v>
          </cell>
        </row>
        <row r="1723">
          <cell r="A1723">
            <v>80359556</v>
          </cell>
          <cell r="B1723" t="str">
            <v>ABN AMRO Bank N.V.</v>
          </cell>
          <cell r="C1723" t="str">
            <v>Banks</v>
          </cell>
          <cell r="D1723" t="str">
            <v>NETHERLANDS</v>
          </cell>
          <cell r="E1723" t="str">
            <v>Y</v>
          </cell>
          <cell r="F1723" t="str">
            <v>Affirmed</v>
          </cell>
          <cell r="G1723">
            <v>37911</v>
          </cell>
          <cell r="H1723" t="str">
            <v>AA-</v>
          </cell>
          <cell r="I1723" t="str">
            <v>Rating Outlook Stable</v>
          </cell>
        </row>
        <row r="1724">
          <cell r="A1724">
            <v>80359559</v>
          </cell>
          <cell r="B1724" t="str">
            <v>FHP International</v>
          </cell>
          <cell r="C1724" t="str">
            <v>Chemicals</v>
          </cell>
          <cell r="D1724" t="str">
            <v>UNITED STATES</v>
          </cell>
          <cell r="E1724" t="str">
            <v>Y</v>
          </cell>
          <cell r="F1724" t="str">
            <v>Affirmed</v>
          </cell>
          <cell r="G1724">
            <v>35817</v>
          </cell>
          <cell r="H1724" t="str">
            <v>BBB+</v>
          </cell>
        </row>
        <row r="1725">
          <cell r="A1725">
            <v>80359560</v>
          </cell>
          <cell r="B1725" t="str">
            <v>HFC Bank Ltd</v>
          </cell>
          <cell r="C1725" t="str">
            <v>Banks</v>
          </cell>
          <cell r="D1725" t="str">
            <v>UNITED KINGDOM</v>
          </cell>
          <cell r="E1725" t="str">
            <v>Y</v>
          </cell>
          <cell r="F1725" t="str">
            <v>Upgrade</v>
          </cell>
          <cell r="G1725">
            <v>38215</v>
          </cell>
          <cell r="H1725" t="str">
            <v>A+</v>
          </cell>
          <cell r="I1725" t="str">
            <v>Rating Outlook Positive</v>
          </cell>
        </row>
        <row r="1726">
          <cell r="A1726">
            <v>80359563</v>
          </cell>
          <cell r="B1726" t="str">
            <v>ING BHF-BANK</v>
          </cell>
          <cell r="C1726" t="str">
            <v>Banks</v>
          </cell>
          <cell r="D1726" t="str">
            <v>GERMANY</v>
          </cell>
          <cell r="E1726" t="str">
            <v>Y</v>
          </cell>
          <cell r="F1726" t="str">
            <v>Rating Watch On</v>
          </cell>
          <cell r="G1726">
            <v>38145</v>
          </cell>
          <cell r="H1726" t="str">
            <v>A+</v>
          </cell>
          <cell r="I1726" t="str">
            <v>Rating Watch Negative</v>
          </cell>
        </row>
        <row r="1727">
          <cell r="A1727">
            <v>80359567</v>
          </cell>
          <cell r="B1727" t="str">
            <v>Macquarie Bank Ltd.</v>
          </cell>
          <cell r="C1727" t="str">
            <v>Banks</v>
          </cell>
          <cell r="D1727" t="str">
            <v>AUSTRALIA</v>
          </cell>
          <cell r="E1727" t="str">
            <v>Y</v>
          </cell>
          <cell r="F1727" t="str">
            <v>Affirmed</v>
          </cell>
          <cell r="G1727">
            <v>37524</v>
          </cell>
          <cell r="H1727" t="str">
            <v>A+</v>
          </cell>
          <cell r="I1727" t="str">
            <v>Rating Outlook Stable</v>
          </cell>
        </row>
        <row r="1728">
          <cell r="A1728">
            <v>80359571</v>
          </cell>
          <cell r="B1728" t="str">
            <v>Euronet Worldwide Inc.</v>
          </cell>
          <cell r="C1728" t="str">
            <v>Corporates</v>
          </cell>
          <cell r="D1728" t="str">
            <v>UNITED STATES</v>
          </cell>
          <cell r="E1728" t="str">
            <v>N</v>
          </cell>
          <cell r="F1728" t="str">
            <v>Withdrawn</v>
          </cell>
          <cell r="G1728">
            <v>37565</v>
          </cell>
          <cell r="H1728" t="str">
            <v>NR</v>
          </cell>
          <cell r="I1728" t="str">
            <v>Not on Rating Watch</v>
          </cell>
        </row>
        <row r="1729">
          <cell r="A1729">
            <v>80359575</v>
          </cell>
          <cell r="B1729" t="str">
            <v>Citibank (West) Holdings Inc. (Formerly Golden State Holdings Inc.)</v>
          </cell>
          <cell r="C1729" t="str">
            <v>Banks</v>
          </cell>
          <cell r="D1729" t="str">
            <v>UNITED STATES</v>
          </cell>
          <cell r="E1729" t="str">
            <v>Y</v>
          </cell>
          <cell r="F1729" t="str">
            <v>Affirmed</v>
          </cell>
          <cell r="G1729">
            <v>37817</v>
          </cell>
          <cell r="H1729" t="str">
            <v>AA+</v>
          </cell>
          <cell r="I1729" t="str">
            <v>Rating Outlook Stable</v>
          </cell>
        </row>
        <row r="1730">
          <cell r="A1730">
            <v>80359577</v>
          </cell>
          <cell r="B1730" t="str">
            <v>B.A.T. Finance B.V.</v>
          </cell>
          <cell r="C1730" t="str">
            <v>Banks</v>
          </cell>
          <cell r="D1730" t="str">
            <v>NETHERLANDS</v>
          </cell>
          <cell r="E1730" t="str">
            <v>Y</v>
          </cell>
          <cell r="F1730" t="str">
            <v>Downgrade</v>
          </cell>
          <cell r="G1730">
            <v>37820</v>
          </cell>
          <cell r="H1730" t="str">
            <v>A-</v>
          </cell>
          <cell r="I1730" t="str">
            <v>Rating Outlook Negative</v>
          </cell>
        </row>
        <row r="1731">
          <cell r="A1731">
            <v>80359578</v>
          </cell>
          <cell r="B1731" t="str">
            <v>Fiat S.p.A.</v>
          </cell>
          <cell r="C1731" t="str">
            <v>Automotive Manufacturer</v>
          </cell>
          <cell r="D1731" t="str">
            <v>ITALY</v>
          </cell>
          <cell r="E1731" t="str">
            <v>Y</v>
          </cell>
          <cell r="F1731" t="str">
            <v>Downgrade</v>
          </cell>
          <cell r="G1731">
            <v>38245</v>
          </cell>
          <cell r="H1731" t="str">
            <v>BB-</v>
          </cell>
          <cell r="I1731" t="str">
            <v>Rating Outlook Negative</v>
          </cell>
        </row>
        <row r="1732">
          <cell r="A1732">
            <v>80359579</v>
          </cell>
          <cell r="B1732" t="str">
            <v>Fokus Bank</v>
          </cell>
          <cell r="C1732" t="str">
            <v>Banks</v>
          </cell>
          <cell r="D1732" t="str">
            <v>NORWAY</v>
          </cell>
          <cell r="E1732" t="str">
            <v>N</v>
          </cell>
          <cell r="F1732" t="str">
            <v>Withdrawn</v>
          </cell>
          <cell r="G1732">
            <v>36908</v>
          </cell>
          <cell r="H1732" t="str">
            <v>NR</v>
          </cell>
        </row>
        <row r="1733">
          <cell r="A1733">
            <v>80359584</v>
          </cell>
          <cell r="B1733" t="str">
            <v>Close Brothers Limited</v>
          </cell>
          <cell r="C1733" t="str">
            <v>Banks</v>
          </cell>
          <cell r="D1733" t="str">
            <v>UNITED KINGDOM</v>
          </cell>
          <cell r="E1733" t="str">
            <v>Y</v>
          </cell>
          <cell r="F1733" t="str">
            <v>Affirmed</v>
          </cell>
          <cell r="G1733">
            <v>36203</v>
          </cell>
          <cell r="H1733" t="str">
            <v>A</v>
          </cell>
          <cell r="I1733" t="str">
            <v>Rating Outlook Stable</v>
          </cell>
        </row>
        <row r="1734">
          <cell r="A1734">
            <v>80359585</v>
          </cell>
          <cell r="B1734" t="str">
            <v>JPMorgan Fleming Mercantile Investment Trust plc</v>
          </cell>
          <cell r="C1734" t="str">
            <v>Banks</v>
          </cell>
          <cell r="D1734" t="str">
            <v>UNITED KINGDOM</v>
          </cell>
          <cell r="E1734" t="str">
            <v>N</v>
          </cell>
          <cell r="F1734" t="str">
            <v>Withdrawn</v>
          </cell>
          <cell r="G1734">
            <v>37236</v>
          </cell>
          <cell r="H1734" t="str">
            <v>NR</v>
          </cell>
          <cell r="I1734" t="str">
            <v>Not on Rating Watch</v>
          </cell>
        </row>
        <row r="1735">
          <cell r="A1735">
            <v>80359586</v>
          </cell>
          <cell r="B1735" t="str">
            <v>Robert Fleming &amp; Co.</v>
          </cell>
          <cell r="C1735" t="str">
            <v>Banks</v>
          </cell>
          <cell r="D1735" t="str">
            <v>UNITED KINGDOM</v>
          </cell>
          <cell r="E1735" t="str">
            <v>N</v>
          </cell>
          <cell r="F1735" t="str">
            <v>Withdrawn</v>
          </cell>
          <cell r="G1735">
            <v>37113</v>
          </cell>
          <cell r="H1735" t="str">
            <v>NR</v>
          </cell>
          <cell r="I1735" t="str">
            <v>Not on Rating Watch</v>
          </cell>
        </row>
        <row r="1736">
          <cell r="A1736">
            <v>80359587</v>
          </cell>
          <cell r="B1736" t="str">
            <v>Schroders Plc</v>
          </cell>
          <cell r="C1736" t="str">
            <v>Financial Institutions</v>
          </cell>
          <cell r="D1736" t="str">
            <v>UNITED KINGDOM</v>
          </cell>
          <cell r="E1736" t="str">
            <v>Y</v>
          </cell>
          <cell r="F1736" t="str">
            <v>Affirmed</v>
          </cell>
          <cell r="G1736">
            <v>37316</v>
          </cell>
          <cell r="H1736" t="str">
            <v>A+</v>
          </cell>
          <cell r="I1736" t="str">
            <v>Rating Outlook Stable</v>
          </cell>
        </row>
        <row r="1737">
          <cell r="A1737">
            <v>80359589</v>
          </cell>
          <cell r="B1737" t="str">
            <v>Singer &amp; Friedlander Ltd.</v>
          </cell>
          <cell r="C1737" t="str">
            <v>Banks</v>
          </cell>
          <cell r="D1737" t="str">
            <v>UNITED KINGDOM</v>
          </cell>
          <cell r="E1737" t="str">
            <v>Y</v>
          </cell>
          <cell r="F1737" t="str">
            <v>Affirmed</v>
          </cell>
          <cell r="G1737">
            <v>38170</v>
          </cell>
          <cell r="H1737" t="str">
            <v>A</v>
          </cell>
          <cell r="I1737" t="str">
            <v>Rating Outlook Stable</v>
          </cell>
        </row>
        <row r="1738">
          <cell r="A1738">
            <v>80359590</v>
          </cell>
          <cell r="B1738" t="str">
            <v>Cadbury Schweppes plc</v>
          </cell>
          <cell r="C1738" t="str">
            <v>Food</v>
          </cell>
          <cell r="D1738" t="str">
            <v>UNITED KINGDOM</v>
          </cell>
          <cell r="E1738" t="str">
            <v>Y</v>
          </cell>
          <cell r="F1738" t="str">
            <v>Downgrade</v>
          </cell>
          <cell r="G1738">
            <v>37607</v>
          </cell>
          <cell r="H1738" t="str">
            <v>BBB</v>
          </cell>
          <cell r="I1738" t="str">
            <v>Rating Outlook Stable</v>
          </cell>
        </row>
        <row r="1739">
          <cell r="A1739">
            <v>80359591</v>
          </cell>
          <cell r="B1739" t="str">
            <v>United Utilities Water PLC</v>
          </cell>
          <cell r="C1739" t="str">
            <v>Corporates</v>
          </cell>
          <cell r="D1739" t="str">
            <v>UNITED KINGDOM</v>
          </cell>
          <cell r="E1739" t="str">
            <v>Y</v>
          </cell>
          <cell r="F1739" t="str">
            <v>Affirmed</v>
          </cell>
          <cell r="G1739">
            <v>37496</v>
          </cell>
          <cell r="H1739" t="str">
            <v>A-</v>
          </cell>
          <cell r="I1739" t="str">
            <v>Rating Outlook Positive</v>
          </cell>
        </row>
        <row r="1740">
          <cell r="A1740">
            <v>80359592</v>
          </cell>
          <cell r="B1740" t="str">
            <v>United Utilities PLC</v>
          </cell>
          <cell r="C1740" t="str">
            <v>Corporates</v>
          </cell>
          <cell r="D1740" t="str">
            <v>UNITED KINGDOM</v>
          </cell>
          <cell r="E1740" t="str">
            <v>Y</v>
          </cell>
          <cell r="F1740" t="str">
            <v>Affirmed</v>
          </cell>
          <cell r="G1740">
            <v>37496</v>
          </cell>
          <cell r="H1740" t="str">
            <v>BBB+</v>
          </cell>
          <cell r="I1740" t="str">
            <v>Rating Outlook Positive</v>
          </cell>
        </row>
        <row r="1741">
          <cell r="A1741">
            <v>80359593</v>
          </cell>
          <cell r="B1741" t="str">
            <v>United Utilities Electricity PLC</v>
          </cell>
          <cell r="C1741" t="str">
            <v>Corporates</v>
          </cell>
          <cell r="D1741" t="str">
            <v>UNITED KINGDOM</v>
          </cell>
          <cell r="E1741" t="str">
            <v>Y</v>
          </cell>
          <cell r="F1741" t="str">
            <v>Affirmed</v>
          </cell>
          <cell r="G1741">
            <v>37496</v>
          </cell>
          <cell r="H1741" t="str">
            <v>A-</v>
          </cell>
          <cell r="I1741" t="str">
            <v>Rating Outlook Positive</v>
          </cell>
        </row>
        <row r="1742">
          <cell r="A1742">
            <v>80359594</v>
          </cell>
          <cell r="B1742" t="str">
            <v>Rank Group Plc (The)</v>
          </cell>
          <cell r="C1742" t="str">
            <v>Leisure</v>
          </cell>
          <cell r="D1742" t="str">
            <v>UNITED KINGDOM</v>
          </cell>
          <cell r="E1742" t="str">
            <v>Y</v>
          </cell>
          <cell r="F1742" t="str">
            <v>Affirmed</v>
          </cell>
          <cell r="G1742">
            <v>38233</v>
          </cell>
          <cell r="H1742" t="str">
            <v>BB+</v>
          </cell>
          <cell r="I1742" t="str">
            <v>Rating Outlook Negative</v>
          </cell>
        </row>
        <row r="1743">
          <cell r="A1743">
            <v>80359595</v>
          </cell>
          <cell r="B1743" t="str">
            <v>Boots Group PLC</v>
          </cell>
          <cell r="C1743" t="str">
            <v>Corporates</v>
          </cell>
          <cell r="D1743" t="str">
            <v>UNITED KINGDOM</v>
          </cell>
          <cell r="E1743" t="str">
            <v>Y</v>
          </cell>
          <cell r="F1743" t="str">
            <v>Downgrade</v>
          </cell>
          <cell r="G1743">
            <v>38134</v>
          </cell>
          <cell r="H1743" t="str">
            <v>A-</v>
          </cell>
          <cell r="I1743" t="str">
            <v>Rating Outlook Negative</v>
          </cell>
        </row>
        <row r="1744">
          <cell r="A1744">
            <v>80359596</v>
          </cell>
          <cell r="B1744" t="str">
            <v>Hammerson plc</v>
          </cell>
          <cell r="C1744" t="str">
            <v>Property/Real Estate</v>
          </cell>
          <cell r="D1744" t="str">
            <v>UNITED KINGDOM</v>
          </cell>
          <cell r="E1744" t="str">
            <v>Y</v>
          </cell>
          <cell r="F1744" t="str">
            <v>Affirmed</v>
          </cell>
          <cell r="G1744">
            <v>38222</v>
          </cell>
          <cell r="H1744" t="str">
            <v>A-</v>
          </cell>
          <cell r="I1744" t="str">
            <v>Rating Outlook Stable</v>
          </cell>
        </row>
        <row r="1745">
          <cell r="A1745">
            <v>80359601</v>
          </cell>
          <cell r="B1745" t="str">
            <v>TPSA Finance B.V.</v>
          </cell>
          <cell r="C1745" t="str">
            <v>Telecommunications</v>
          </cell>
          <cell r="D1745" t="str">
            <v>POLAND</v>
          </cell>
          <cell r="E1745" t="str">
            <v>Y</v>
          </cell>
          <cell r="F1745" t="str">
            <v>Affirmed</v>
          </cell>
          <cell r="G1745">
            <v>37978</v>
          </cell>
          <cell r="H1745" t="str">
            <v>BBB</v>
          </cell>
          <cell r="I1745" t="str">
            <v>Rating Outlook Stable</v>
          </cell>
        </row>
        <row r="1746">
          <cell r="A1746">
            <v>80359602</v>
          </cell>
          <cell r="B1746" t="str">
            <v>British American Tobacco plc.</v>
          </cell>
          <cell r="C1746" t="str">
            <v>Corporates</v>
          </cell>
          <cell r="D1746" t="str">
            <v>UNITED KINGDOM</v>
          </cell>
          <cell r="E1746" t="str">
            <v>Y</v>
          </cell>
          <cell r="F1746" t="str">
            <v>Affirmed</v>
          </cell>
          <cell r="G1746">
            <v>38246</v>
          </cell>
          <cell r="H1746" t="str">
            <v>A-</v>
          </cell>
          <cell r="I1746" t="str">
            <v>Rating Outlook Negative</v>
          </cell>
        </row>
        <row r="1747">
          <cell r="A1747">
            <v>80359604</v>
          </cell>
          <cell r="B1747" t="str">
            <v>Capital Shopping Centres PLC</v>
          </cell>
          <cell r="C1747" t="str">
            <v>Property/Real Estate</v>
          </cell>
          <cell r="D1747" t="str">
            <v>UNITED KINGDOM</v>
          </cell>
          <cell r="E1747" t="str">
            <v>N</v>
          </cell>
          <cell r="F1747" t="str">
            <v>Withdrawn</v>
          </cell>
          <cell r="G1747">
            <v>37560</v>
          </cell>
          <cell r="H1747" t="str">
            <v>NR</v>
          </cell>
          <cell r="I1747" t="str">
            <v>Not on Rating Watch</v>
          </cell>
        </row>
        <row r="1748">
          <cell r="A1748">
            <v>80359605</v>
          </cell>
          <cell r="B1748" t="str">
            <v>Engelhard Corp.</v>
          </cell>
          <cell r="C1748" t="str">
            <v>Corporates</v>
          </cell>
          <cell r="D1748" t="str">
            <v>UNITED STATES</v>
          </cell>
          <cell r="E1748" t="str">
            <v>Y</v>
          </cell>
          <cell r="F1748" t="str">
            <v>Affirmed</v>
          </cell>
          <cell r="G1748">
            <v>38161</v>
          </cell>
          <cell r="H1748" t="str">
            <v>A-</v>
          </cell>
          <cell r="I1748" t="str">
            <v>Rating Outlook Stable</v>
          </cell>
        </row>
        <row r="1749">
          <cell r="A1749">
            <v>80359606</v>
          </cell>
          <cell r="B1749" t="str">
            <v>Core Laboratories</v>
          </cell>
          <cell r="C1749" t="str">
            <v>Corporate Finance</v>
          </cell>
          <cell r="D1749" t="str">
            <v>UNITED STATES</v>
          </cell>
          <cell r="E1749" t="str">
            <v>N</v>
          </cell>
          <cell r="F1749" t="str">
            <v>New Rating</v>
          </cell>
          <cell r="G1749">
            <v>36312</v>
          </cell>
          <cell r="H1749" t="str">
            <v>BBB</v>
          </cell>
          <cell r="I1749" t="str">
            <v>Rating Outlook Stable</v>
          </cell>
        </row>
        <row r="1750">
          <cell r="A1750">
            <v>80359609</v>
          </cell>
          <cell r="B1750" t="str">
            <v>Nordea Bank Danmark</v>
          </cell>
          <cell r="C1750" t="str">
            <v>Banks</v>
          </cell>
          <cell r="D1750" t="str">
            <v>DENMARK</v>
          </cell>
          <cell r="E1750" t="str">
            <v>Y</v>
          </cell>
          <cell r="F1750" t="str">
            <v>Affirmed</v>
          </cell>
          <cell r="G1750">
            <v>38230</v>
          </cell>
          <cell r="H1750" t="str">
            <v>AA-</v>
          </cell>
          <cell r="I1750" t="str">
            <v>Rating Outlook Stable</v>
          </cell>
        </row>
        <row r="1751">
          <cell r="A1751">
            <v>80359610</v>
          </cell>
          <cell r="B1751" t="str">
            <v>Landesbank Baden-Wurttemberg (Guaranteed)</v>
          </cell>
          <cell r="C1751" t="str">
            <v>Banks</v>
          </cell>
          <cell r="D1751" t="str">
            <v>GERMANY</v>
          </cell>
          <cell r="E1751" t="str">
            <v>Y</v>
          </cell>
          <cell r="F1751" t="str">
            <v>Affirmed</v>
          </cell>
          <cell r="G1751">
            <v>38231</v>
          </cell>
          <cell r="H1751" t="str">
            <v>AAA</v>
          </cell>
          <cell r="I1751" t="str">
            <v>Rating Outlook Stable</v>
          </cell>
        </row>
        <row r="1752">
          <cell r="A1752">
            <v>80359614</v>
          </cell>
          <cell r="B1752" t="str">
            <v>Credit Andorra</v>
          </cell>
          <cell r="C1752" t="str">
            <v>Banks</v>
          </cell>
          <cell r="D1752" t="str">
            <v>ANDORRA</v>
          </cell>
          <cell r="E1752" t="str">
            <v>Y</v>
          </cell>
          <cell r="F1752" t="str">
            <v>Affirmed</v>
          </cell>
          <cell r="G1752">
            <v>38233</v>
          </cell>
          <cell r="H1752" t="str">
            <v>A+</v>
          </cell>
          <cell r="I1752" t="str">
            <v>Rating Outlook Stable</v>
          </cell>
        </row>
        <row r="1753">
          <cell r="A1753">
            <v>80359615</v>
          </cell>
          <cell r="B1753" t="str">
            <v>ING Belgium</v>
          </cell>
          <cell r="C1753" t="str">
            <v>Banks</v>
          </cell>
          <cell r="D1753" t="str">
            <v>BELGIUM</v>
          </cell>
          <cell r="E1753" t="str">
            <v>Y</v>
          </cell>
          <cell r="F1753" t="str">
            <v>Revision Outlook</v>
          </cell>
          <cell r="G1753">
            <v>36802</v>
          </cell>
          <cell r="H1753" t="str">
            <v>AA-</v>
          </cell>
          <cell r="I1753" t="str">
            <v>Rating Outlook Stable</v>
          </cell>
        </row>
        <row r="1754">
          <cell r="A1754">
            <v>80359616</v>
          </cell>
          <cell r="B1754" t="str">
            <v>Generale Bank</v>
          </cell>
          <cell r="C1754" t="str">
            <v>Banks</v>
          </cell>
          <cell r="D1754" t="str">
            <v>BELGIUM</v>
          </cell>
          <cell r="E1754" t="str">
            <v>N</v>
          </cell>
          <cell r="F1754" t="str">
            <v>Downgrade</v>
          </cell>
          <cell r="G1754">
            <v>36335</v>
          </cell>
          <cell r="H1754" t="str">
            <v>AA-</v>
          </cell>
        </row>
        <row r="1755">
          <cell r="A1755">
            <v>80359617</v>
          </cell>
          <cell r="B1755" t="str">
            <v>OKO Bank Group</v>
          </cell>
          <cell r="C1755" t="str">
            <v>Banks</v>
          </cell>
          <cell r="D1755" t="str">
            <v>FINLAND</v>
          </cell>
          <cell r="E1755" t="str">
            <v>Y</v>
          </cell>
          <cell r="F1755" t="str">
            <v>Affirmed</v>
          </cell>
          <cell r="G1755">
            <v>38226</v>
          </cell>
          <cell r="H1755" t="str">
            <v>AA-</v>
          </cell>
          <cell r="I1755" t="str">
            <v>Rating Outlook Stable</v>
          </cell>
        </row>
        <row r="1756">
          <cell r="A1756">
            <v>80359618</v>
          </cell>
          <cell r="B1756" t="str">
            <v>Sampo Bank</v>
          </cell>
          <cell r="C1756" t="str">
            <v>Banks</v>
          </cell>
          <cell r="D1756" t="str">
            <v>FINLAND</v>
          </cell>
          <cell r="E1756" t="str">
            <v>N</v>
          </cell>
          <cell r="F1756" t="str">
            <v>Withdrawn</v>
          </cell>
          <cell r="G1756">
            <v>37350</v>
          </cell>
          <cell r="H1756" t="str">
            <v>NR</v>
          </cell>
          <cell r="I1756" t="str">
            <v>Not on Rating Watch</v>
          </cell>
        </row>
        <row r="1757">
          <cell r="A1757">
            <v>80359619</v>
          </cell>
          <cell r="B1757" t="str">
            <v>Banco Atlantico</v>
          </cell>
          <cell r="C1757" t="str">
            <v>Banks</v>
          </cell>
          <cell r="D1757" t="str">
            <v>SPAIN</v>
          </cell>
          <cell r="E1757" t="str">
            <v>N</v>
          </cell>
          <cell r="F1757" t="str">
            <v>Withdrawn</v>
          </cell>
          <cell r="G1757">
            <v>38064</v>
          </cell>
          <cell r="H1757" t="str">
            <v>NR</v>
          </cell>
        </row>
        <row r="1758">
          <cell r="A1758">
            <v>80359620</v>
          </cell>
          <cell r="B1758" t="str">
            <v>Banco Bilbao Vizcaya</v>
          </cell>
          <cell r="C1758" t="str">
            <v>Banks</v>
          </cell>
          <cell r="D1758" t="str">
            <v>SPAIN</v>
          </cell>
          <cell r="E1758" t="str">
            <v>N</v>
          </cell>
          <cell r="F1758" t="str">
            <v>Withdrawn</v>
          </cell>
          <cell r="G1758">
            <v>36556</v>
          </cell>
          <cell r="H1758" t="str">
            <v>NR</v>
          </cell>
        </row>
        <row r="1759">
          <cell r="A1759">
            <v>80359621</v>
          </cell>
          <cell r="B1759" t="str">
            <v>Banco Guipuzcoano</v>
          </cell>
          <cell r="C1759" t="str">
            <v>Banks</v>
          </cell>
          <cell r="D1759" t="str">
            <v>SPAIN</v>
          </cell>
          <cell r="E1759" t="str">
            <v>Y</v>
          </cell>
          <cell r="F1759" t="str">
            <v>Affirmed</v>
          </cell>
          <cell r="G1759">
            <v>38196</v>
          </cell>
          <cell r="H1759" t="str">
            <v>A-</v>
          </cell>
          <cell r="I1759" t="str">
            <v>Rating Outlook Stable</v>
          </cell>
        </row>
        <row r="1760">
          <cell r="A1760">
            <v>80359622</v>
          </cell>
          <cell r="B1760" t="str">
            <v>Banco Pastor</v>
          </cell>
          <cell r="C1760" t="str">
            <v>Banks</v>
          </cell>
          <cell r="D1760" t="str">
            <v>SPAIN</v>
          </cell>
          <cell r="E1760" t="str">
            <v>N</v>
          </cell>
          <cell r="F1760" t="str">
            <v>Withdrawn</v>
          </cell>
          <cell r="G1760">
            <v>37979</v>
          </cell>
          <cell r="H1760" t="str">
            <v>NR</v>
          </cell>
        </row>
        <row r="1761">
          <cell r="A1761">
            <v>80359623</v>
          </cell>
          <cell r="B1761" t="str">
            <v>Banco de Sabadell</v>
          </cell>
          <cell r="C1761" t="str">
            <v>Banks</v>
          </cell>
          <cell r="D1761" t="str">
            <v>SPAIN</v>
          </cell>
          <cell r="E1761" t="str">
            <v>Y</v>
          </cell>
          <cell r="F1761" t="str">
            <v>Affirmed</v>
          </cell>
          <cell r="G1761">
            <v>38174</v>
          </cell>
          <cell r="H1761" t="str">
            <v>A+</v>
          </cell>
          <cell r="I1761" t="str">
            <v>Rating Outlook Stable</v>
          </cell>
        </row>
        <row r="1762">
          <cell r="A1762">
            <v>80359624</v>
          </cell>
          <cell r="B1762" t="str">
            <v>Banco Espanol de Credito (Banesto)</v>
          </cell>
          <cell r="C1762" t="str">
            <v>Banks</v>
          </cell>
          <cell r="D1762" t="str">
            <v>SPAIN</v>
          </cell>
          <cell r="E1762" t="str">
            <v>Y</v>
          </cell>
          <cell r="F1762" t="str">
            <v>Affirmed</v>
          </cell>
          <cell r="G1762">
            <v>38112</v>
          </cell>
          <cell r="H1762" t="str">
            <v>AA-</v>
          </cell>
          <cell r="I1762" t="str">
            <v>Rating Outlook Stable</v>
          </cell>
        </row>
        <row r="1763">
          <cell r="A1763">
            <v>80359625</v>
          </cell>
          <cell r="B1763" t="str">
            <v>Banco Popular Espanol</v>
          </cell>
          <cell r="C1763" t="str">
            <v>Banks</v>
          </cell>
          <cell r="D1763" t="str">
            <v>SPAIN</v>
          </cell>
          <cell r="E1763" t="str">
            <v>Y</v>
          </cell>
          <cell r="F1763" t="str">
            <v>Affirmed</v>
          </cell>
          <cell r="G1763">
            <v>38084</v>
          </cell>
          <cell r="H1763" t="str">
            <v>AA</v>
          </cell>
          <cell r="I1763" t="str">
            <v>Rating Outlook Stable</v>
          </cell>
        </row>
        <row r="1764">
          <cell r="A1764">
            <v>80359626</v>
          </cell>
          <cell r="B1764" t="str">
            <v>Banco Zaragozano</v>
          </cell>
          <cell r="C1764" t="str">
            <v>Banks</v>
          </cell>
          <cell r="D1764" t="str">
            <v>SPAIN</v>
          </cell>
          <cell r="E1764" t="str">
            <v>N</v>
          </cell>
          <cell r="F1764" t="str">
            <v>Withdrawn</v>
          </cell>
          <cell r="G1764">
            <v>37988</v>
          </cell>
          <cell r="H1764" t="str">
            <v>NR</v>
          </cell>
        </row>
        <row r="1765">
          <cell r="A1765">
            <v>80359627</v>
          </cell>
          <cell r="B1765" t="str">
            <v>Caja de Ahorros y Pensiones de Barcelona (la Caixa)</v>
          </cell>
          <cell r="C1765" t="str">
            <v>Banks</v>
          </cell>
          <cell r="D1765" t="str">
            <v>SPAIN</v>
          </cell>
          <cell r="E1765" t="str">
            <v>Y</v>
          </cell>
          <cell r="F1765" t="str">
            <v>Affirmed</v>
          </cell>
          <cell r="G1765">
            <v>38159</v>
          </cell>
          <cell r="H1765" t="str">
            <v>AA-</v>
          </cell>
          <cell r="I1765" t="str">
            <v>Rating Outlook Stable</v>
          </cell>
        </row>
        <row r="1766">
          <cell r="A1766">
            <v>80359628</v>
          </cell>
          <cell r="B1766" t="str">
            <v>Calyon (Formerly known as Credit Agricole Indosuez)</v>
          </cell>
          <cell r="C1766" t="str">
            <v>Banks</v>
          </cell>
          <cell r="D1766" t="str">
            <v>FRANCE</v>
          </cell>
          <cell r="E1766" t="str">
            <v>Y</v>
          </cell>
          <cell r="F1766" t="str">
            <v>Affirmed</v>
          </cell>
          <cell r="G1766">
            <v>38110</v>
          </cell>
          <cell r="H1766" t="str">
            <v>AA</v>
          </cell>
          <cell r="I1766" t="str">
            <v>Rating Outlook Stable</v>
          </cell>
        </row>
        <row r="1767">
          <cell r="A1767">
            <v>80359629</v>
          </cell>
          <cell r="B1767" t="str">
            <v>BNP Paribas</v>
          </cell>
          <cell r="C1767" t="str">
            <v>Banks</v>
          </cell>
          <cell r="D1767" t="str">
            <v>FRANCE</v>
          </cell>
          <cell r="E1767" t="str">
            <v>Y</v>
          </cell>
          <cell r="F1767" t="str">
            <v>Affirmed</v>
          </cell>
          <cell r="G1767">
            <v>37839</v>
          </cell>
          <cell r="H1767" t="str">
            <v>AA</v>
          </cell>
          <cell r="I1767" t="str">
            <v>Rating Outlook Stable</v>
          </cell>
        </row>
        <row r="1768">
          <cell r="A1768">
            <v>80359630</v>
          </cell>
          <cell r="B1768" t="str">
            <v>Paribas</v>
          </cell>
          <cell r="C1768" t="str">
            <v>Banks</v>
          </cell>
          <cell r="D1768" t="str">
            <v>FRANCE</v>
          </cell>
          <cell r="E1768" t="str">
            <v>N</v>
          </cell>
          <cell r="F1768" t="str">
            <v>Withdrawn</v>
          </cell>
          <cell r="G1768">
            <v>36670</v>
          </cell>
          <cell r="H1768" t="str">
            <v>NR</v>
          </cell>
          <cell r="I1768" t="str">
            <v>Not on Rating Watch</v>
          </cell>
        </row>
        <row r="1769">
          <cell r="A1769">
            <v>80359631</v>
          </cell>
          <cell r="B1769" t="str">
            <v>Banque Worms</v>
          </cell>
          <cell r="C1769" t="str">
            <v>Banks</v>
          </cell>
          <cell r="D1769" t="str">
            <v>FRANCE</v>
          </cell>
          <cell r="E1769" t="str">
            <v>N</v>
          </cell>
          <cell r="F1769" t="str">
            <v>Withdrawn</v>
          </cell>
          <cell r="G1769">
            <v>37022</v>
          </cell>
          <cell r="H1769" t="str">
            <v>NR</v>
          </cell>
          <cell r="I1769" t="str">
            <v>Not on Rating Watch</v>
          </cell>
        </row>
        <row r="1770">
          <cell r="A1770">
            <v>80359632</v>
          </cell>
          <cell r="B1770" t="str">
            <v>Groupe Banques Populaires</v>
          </cell>
          <cell r="C1770" t="str">
            <v>Banks</v>
          </cell>
          <cell r="D1770" t="str">
            <v>FRANCE</v>
          </cell>
          <cell r="E1770" t="str">
            <v>Y</v>
          </cell>
          <cell r="F1770" t="str">
            <v>Affirmed</v>
          </cell>
          <cell r="G1770">
            <v>38118</v>
          </cell>
          <cell r="H1770" t="str">
            <v>A+</v>
          </cell>
          <cell r="I1770" t="str">
            <v>Rating Outlook Stable</v>
          </cell>
        </row>
        <row r="1771">
          <cell r="A1771">
            <v>80359633</v>
          </cell>
          <cell r="B1771" t="str">
            <v>Credit Agricole</v>
          </cell>
          <cell r="C1771" t="str">
            <v>Banks</v>
          </cell>
          <cell r="D1771" t="str">
            <v>FRANCE</v>
          </cell>
          <cell r="E1771" t="str">
            <v>Y</v>
          </cell>
          <cell r="F1771" t="str">
            <v>Affirmed</v>
          </cell>
          <cell r="G1771">
            <v>38196</v>
          </cell>
          <cell r="H1771" t="str">
            <v>AA</v>
          </cell>
          <cell r="I1771" t="str">
            <v>Rating Outlook Stable</v>
          </cell>
        </row>
        <row r="1772">
          <cell r="A1772">
            <v>80359634</v>
          </cell>
          <cell r="B1772" t="str">
            <v>CIC Group</v>
          </cell>
          <cell r="C1772" t="str">
            <v>Banks</v>
          </cell>
          <cell r="D1772" t="str">
            <v>FRANCE</v>
          </cell>
          <cell r="E1772" t="str">
            <v>N</v>
          </cell>
          <cell r="F1772" t="str">
            <v>Affirmed</v>
          </cell>
          <cell r="G1772">
            <v>38163</v>
          </cell>
          <cell r="H1772" t="str">
            <v>A+</v>
          </cell>
          <cell r="I1772" t="str">
            <v>Rating Outlook Stable</v>
          </cell>
        </row>
        <row r="1773">
          <cell r="A1773">
            <v>80359635</v>
          </cell>
          <cell r="B1773" t="str">
            <v>Credit Lyonnais</v>
          </cell>
          <cell r="C1773" t="str">
            <v>Banks</v>
          </cell>
          <cell r="D1773" t="str">
            <v>FRANCE</v>
          </cell>
          <cell r="E1773" t="str">
            <v>Y</v>
          </cell>
          <cell r="F1773" t="str">
            <v>Upgrade</v>
          </cell>
          <cell r="G1773">
            <v>37778</v>
          </cell>
          <cell r="H1773" t="str">
            <v>AA-</v>
          </cell>
          <cell r="I1773" t="str">
            <v>Rating Outlook Stable</v>
          </cell>
        </row>
        <row r="1774">
          <cell r="A1774">
            <v>80359636</v>
          </cell>
          <cell r="B1774" t="str">
            <v>Credit du Nord</v>
          </cell>
          <cell r="C1774" t="str">
            <v>Banks</v>
          </cell>
          <cell r="D1774" t="str">
            <v>FRANCE</v>
          </cell>
          <cell r="E1774" t="str">
            <v>Y</v>
          </cell>
          <cell r="F1774" t="str">
            <v>Downgrade</v>
          </cell>
          <cell r="G1774">
            <v>37763</v>
          </cell>
          <cell r="H1774" t="str">
            <v>A+</v>
          </cell>
          <cell r="I1774" t="str">
            <v>Rating Outlook Stable</v>
          </cell>
        </row>
        <row r="1775">
          <cell r="A1775">
            <v>80359637</v>
          </cell>
          <cell r="B1775" t="str">
            <v>Union de Banques Arabes et Francaises (UBAF)</v>
          </cell>
          <cell r="C1775" t="str">
            <v>Banks</v>
          </cell>
          <cell r="D1775" t="str">
            <v>FRANCE</v>
          </cell>
          <cell r="E1775" t="str">
            <v>Y</v>
          </cell>
          <cell r="F1775" t="str">
            <v>Affirmed</v>
          </cell>
          <cell r="G1775">
            <v>37879</v>
          </cell>
          <cell r="H1775" t="str">
            <v>A-</v>
          </cell>
          <cell r="I1775" t="str">
            <v>Rating Outlook Stable</v>
          </cell>
        </row>
        <row r="1776">
          <cell r="A1776">
            <v>80359638</v>
          </cell>
          <cell r="B1776" t="str">
            <v>SEB AG</v>
          </cell>
          <cell r="C1776" t="str">
            <v>Banks</v>
          </cell>
          <cell r="D1776" t="str">
            <v>GERMANY</v>
          </cell>
          <cell r="E1776" t="str">
            <v>Y</v>
          </cell>
          <cell r="F1776" t="str">
            <v>Upgrade</v>
          </cell>
          <cell r="G1776">
            <v>37972</v>
          </cell>
          <cell r="H1776" t="str">
            <v>A+</v>
          </cell>
          <cell r="I1776" t="str">
            <v>Rating Outlook Stable</v>
          </cell>
        </row>
        <row r="1777">
          <cell r="A1777">
            <v>80359639</v>
          </cell>
          <cell r="B1777" t="str">
            <v>Bayerische Landesbank (Guaranteed)</v>
          </cell>
          <cell r="C1777" t="str">
            <v>Banks</v>
          </cell>
          <cell r="D1777" t="str">
            <v>GERMANY</v>
          </cell>
          <cell r="E1777" t="str">
            <v>Y</v>
          </cell>
          <cell r="F1777" t="str">
            <v>Affirmed</v>
          </cell>
          <cell r="G1777">
            <v>38252</v>
          </cell>
          <cell r="H1777" t="str">
            <v>AAA</v>
          </cell>
          <cell r="I1777" t="str">
            <v>Rating Outlook Stable</v>
          </cell>
        </row>
        <row r="1778">
          <cell r="A1778">
            <v>80359640</v>
          </cell>
          <cell r="B1778" t="str">
            <v>Bayerische Hypo- und Vereinsbank AG</v>
          </cell>
          <cell r="C1778" t="str">
            <v>Banks</v>
          </cell>
          <cell r="D1778" t="str">
            <v>GERMANY</v>
          </cell>
          <cell r="E1778" t="str">
            <v>Y</v>
          </cell>
          <cell r="F1778" t="str">
            <v>Affirmed</v>
          </cell>
          <cell r="G1778">
            <v>38238</v>
          </cell>
          <cell r="H1778" t="str">
            <v>A</v>
          </cell>
          <cell r="I1778" t="str">
            <v>Rating Outlook Stable</v>
          </cell>
        </row>
        <row r="1779">
          <cell r="A1779">
            <v>80359641</v>
          </cell>
          <cell r="B1779" t="str">
            <v>Commerzbank</v>
          </cell>
          <cell r="C1779" t="str">
            <v>Banks</v>
          </cell>
          <cell r="D1779" t="str">
            <v>GERMANY</v>
          </cell>
          <cell r="E1779" t="str">
            <v>Y</v>
          </cell>
          <cell r="F1779" t="str">
            <v>Affirmed</v>
          </cell>
          <cell r="G1779">
            <v>38208</v>
          </cell>
          <cell r="H1779" t="str">
            <v>A-</v>
          </cell>
          <cell r="I1779" t="str">
            <v>Rating Outlook Positive</v>
          </cell>
        </row>
        <row r="1780">
          <cell r="A1780">
            <v>80359642</v>
          </cell>
          <cell r="B1780" t="str">
            <v>DePfa Deutsche Pfandbriefbank</v>
          </cell>
          <cell r="C1780" t="str">
            <v>Banks</v>
          </cell>
          <cell r="D1780" t="str">
            <v>GERMANY</v>
          </cell>
          <cell r="E1780" t="str">
            <v>Y</v>
          </cell>
          <cell r="F1780" t="str">
            <v>Rating Watch On</v>
          </cell>
          <cell r="G1780">
            <v>38047</v>
          </cell>
          <cell r="H1780" t="str">
            <v>AA-</v>
          </cell>
          <cell r="I1780" t="str">
            <v>Rating Watch Evolving</v>
          </cell>
        </row>
        <row r="1781">
          <cell r="A1781">
            <v>80359643</v>
          </cell>
          <cell r="B1781" t="str">
            <v>DZ Bank AG Deutsche Zentral-Genossenschaftsbank</v>
          </cell>
          <cell r="C1781" t="str">
            <v>Banks</v>
          </cell>
          <cell r="D1781" t="str">
            <v>GERMANY</v>
          </cell>
          <cell r="E1781" t="str">
            <v>Y</v>
          </cell>
          <cell r="F1781" t="str">
            <v>Affirmed</v>
          </cell>
          <cell r="G1781">
            <v>38044</v>
          </cell>
          <cell r="H1781" t="str">
            <v>A</v>
          </cell>
          <cell r="I1781" t="str">
            <v>Rating Outlook Stable</v>
          </cell>
        </row>
        <row r="1782">
          <cell r="A1782">
            <v>80359644</v>
          </cell>
          <cell r="B1782" t="str">
            <v>Norddeutsche Landesbank Girozentrale (Guaranteed)</v>
          </cell>
          <cell r="C1782" t="str">
            <v>Banks</v>
          </cell>
          <cell r="D1782" t="str">
            <v>GERMANY</v>
          </cell>
          <cell r="E1782" t="str">
            <v>Y</v>
          </cell>
          <cell r="F1782" t="str">
            <v>Affirmed</v>
          </cell>
          <cell r="G1782">
            <v>38252</v>
          </cell>
          <cell r="H1782" t="str">
            <v>AAA</v>
          </cell>
          <cell r="I1782" t="str">
            <v>Rating Outlook Stable</v>
          </cell>
        </row>
        <row r="1783">
          <cell r="A1783">
            <v>80359645</v>
          </cell>
          <cell r="B1783" t="str">
            <v>Sal. Oppenheim jr. &amp; Cie.</v>
          </cell>
          <cell r="C1783" t="str">
            <v>Banks</v>
          </cell>
          <cell r="D1783" t="str">
            <v>GERMANY</v>
          </cell>
          <cell r="E1783" t="str">
            <v>Y</v>
          </cell>
          <cell r="F1783" t="str">
            <v>New Rating</v>
          </cell>
          <cell r="G1783">
            <v>35439</v>
          </cell>
          <cell r="H1783" t="str">
            <v>A</v>
          </cell>
          <cell r="I1783" t="str">
            <v>Rating Outlook Stable</v>
          </cell>
        </row>
        <row r="1784">
          <cell r="A1784">
            <v>80359646</v>
          </cell>
          <cell r="B1784" t="str">
            <v>HSBC Trinkaus &amp; Burkhardt</v>
          </cell>
          <cell r="C1784" t="str">
            <v>Banks</v>
          </cell>
          <cell r="D1784" t="str">
            <v>GERMANY</v>
          </cell>
          <cell r="E1784" t="str">
            <v>Y</v>
          </cell>
          <cell r="F1784" t="str">
            <v>Affirmed</v>
          </cell>
          <cell r="G1784">
            <v>38215</v>
          </cell>
          <cell r="H1784" t="str">
            <v>A+</v>
          </cell>
          <cell r="I1784" t="str">
            <v>Rating Outlook Stable</v>
          </cell>
        </row>
        <row r="1785">
          <cell r="A1785">
            <v>80359648</v>
          </cell>
          <cell r="B1785" t="str">
            <v>Rabobank Group</v>
          </cell>
          <cell r="C1785" t="str">
            <v>Banks</v>
          </cell>
          <cell r="D1785" t="str">
            <v>NETHERLANDS</v>
          </cell>
          <cell r="E1785" t="str">
            <v>Y</v>
          </cell>
          <cell r="F1785" t="str">
            <v>Affirmed</v>
          </cell>
          <cell r="G1785">
            <v>38219</v>
          </cell>
          <cell r="H1785" t="str">
            <v>AA+</v>
          </cell>
          <cell r="I1785" t="str">
            <v>Rating Outlook Stable</v>
          </cell>
        </row>
        <row r="1786">
          <cell r="A1786">
            <v>80359649</v>
          </cell>
          <cell r="B1786" t="str">
            <v>F. Van Lanschot Bankiers</v>
          </cell>
          <cell r="C1786" t="str">
            <v>Banks</v>
          </cell>
          <cell r="D1786" t="str">
            <v>NETHERLANDS</v>
          </cell>
          <cell r="E1786" t="str">
            <v>Y</v>
          </cell>
          <cell r="F1786" t="str">
            <v>Affirmed</v>
          </cell>
          <cell r="G1786">
            <v>38190</v>
          </cell>
          <cell r="H1786" t="str">
            <v>A</v>
          </cell>
          <cell r="I1786" t="str">
            <v>Rating Outlook Stable</v>
          </cell>
        </row>
        <row r="1787">
          <cell r="A1787">
            <v>80359650</v>
          </cell>
          <cell r="B1787" t="str">
            <v>Banca Commerciale Italiana</v>
          </cell>
          <cell r="C1787" t="str">
            <v>Banks</v>
          </cell>
          <cell r="D1787" t="str">
            <v>ITALY</v>
          </cell>
          <cell r="E1787" t="str">
            <v>N</v>
          </cell>
          <cell r="F1787" t="str">
            <v>Withdrawn</v>
          </cell>
          <cell r="G1787">
            <v>37013</v>
          </cell>
          <cell r="H1787" t="str">
            <v>NR</v>
          </cell>
          <cell r="I1787" t="str">
            <v>Not on Rating Watch</v>
          </cell>
        </row>
        <row r="1788">
          <cell r="A1788">
            <v>80359651</v>
          </cell>
          <cell r="B1788" t="str">
            <v>Banca Nazionale Del Lavoro (Italy)</v>
          </cell>
          <cell r="C1788" t="str">
            <v>Banks</v>
          </cell>
          <cell r="D1788" t="str">
            <v>ITALY</v>
          </cell>
          <cell r="E1788" t="str">
            <v>Y</v>
          </cell>
          <cell r="F1788" t="str">
            <v>Affirmed</v>
          </cell>
          <cell r="G1788">
            <v>38175</v>
          </cell>
          <cell r="H1788" t="str">
            <v>BBB+</v>
          </cell>
          <cell r="I1788" t="str">
            <v>Rating Outlook Stable</v>
          </cell>
        </row>
        <row r="1789">
          <cell r="A1789">
            <v>80359652</v>
          </cell>
          <cell r="B1789" t="str">
            <v>Banca Nazionale dellAgricoltura</v>
          </cell>
          <cell r="C1789" t="str">
            <v>Banks</v>
          </cell>
          <cell r="D1789" t="str">
            <v>ITALY</v>
          </cell>
          <cell r="E1789" t="str">
            <v>N</v>
          </cell>
          <cell r="F1789" t="str">
            <v>Withdrawn</v>
          </cell>
          <cell r="G1789">
            <v>36802</v>
          </cell>
          <cell r="H1789" t="str">
            <v>NR</v>
          </cell>
        </row>
        <row r="1790">
          <cell r="A1790">
            <v>80359653</v>
          </cell>
          <cell r="B1790" t="str">
            <v>Banca Popolare di Milano</v>
          </cell>
          <cell r="C1790" t="str">
            <v>Banks</v>
          </cell>
          <cell r="D1790" t="str">
            <v>ITALY</v>
          </cell>
          <cell r="E1790" t="str">
            <v>Y</v>
          </cell>
          <cell r="F1790" t="str">
            <v>Affirmed</v>
          </cell>
          <cell r="G1790">
            <v>37874</v>
          </cell>
          <cell r="H1790" t="str">
            <v>A-</v>
          </cell>
          <cell r="I1790" t="str">
            <v>Rating Outlook Stable</v>
          </cell>
        </row>
        <row r="1791">
          <cell r="A1791">
            <v>80359654</v>
          </cell>
          <cell r="B1791" t="str">
            <v>Banca Popolare di Novara</v>
          </cell>
          <cell r="C1791" t="str">
            <v>Banks</v>
          </cell>
          <cell r="D1791" t="str">
            <v>ITALY</v>
          </cell>
          <cell r="E1791" t="str">
            <v>N</v>
          </cell>
          <cell r="F1791" t="str">
            <v>Withdrawn</v>
          </cell>
          <cell r="G1791">
            <v>37410</v>
          </cell>
          <cell r="H1791" t="str">
            <v>NR</v>
          </cell>
          <cell r="I1791" t="str">
            <v>Rating Watch Off</v>
          </cell>
        </row>
        <row r="1792">
          <cell r="A1792">
            <v>80359655</v>
          </cell>
          <cell r="B1792" t="str">
            <v>Banca Popolare di Verona e Novara Scarl</v>
          </cell>
          <cell r="C1792" t="str">
            <v>Banks</v>
          </cell>
          <cell r="D1792" t="str">
            <v>ITALY</v>
          </cell>
          <cell r="E1792" t="str">
            <v>N</v>
          </cell>
          <cell r="F1792" t="str">
            <v>Withdrawn</v>
          </cell>
          <cell r="G1792">
            <v>37410</v>
          </cell>
          <cell r="H1792" t="str">
            <v>NR</v>
          </cell>
          <cell r="I1792" t="str">
            <v>Rating Watch Off</v>
          </cell>
        </row>
        <row r="1793">
          <cell r="A1793">
            <v>80359656</v>
          </cell>
          <cell r="B1793" t="str">
            <v>Banco di Napoli</v>
          </cell>
          <cell r="C1793" t="str">
            <v>Banks</v>
          </cell>
          <cell r="D1793" t="str">
            <v>ITALY</v>
          </cell>
          <cell r="E1793" t="str">
            <v>N</v>
          </cell>
          <cell r="F1793" t="str">
            <v>Withdrawn</v>
          </cell>
          <cell r="G1793">
            <v>37620</v>
          </cell>
          <cell r="H1793" t="str">
            <v>NR</v>
          </cell>
          <cell r="I1793" t="str">
            <v>Rating Watch Off</v>
          </cell>
        </row>
        <row r="1794">
          <cell r="A1794">
            <v>80359657</v>
          </cell>
          <cell r="B1794" t="str">
            <v>Banca di Roma SpA</v>
          </cell>
          <cell r="C1794" t="str">
            <v>Banks</v>
          </cell>
          <cell r="D1794" t="str">
            <v>ITALY</v>
          </cell>
          <cell r="E1794" t="str">
            <v>N</v>
          </cell>
          <cell r="F1794" t="str">
            <v>Withdrawn</v>
          </cell>
          <cell r="G1794">
            <v>37438</v>
          </cell>
          <cell r="H1794" t="str">
            <v>NR</v>
          </cell>
          <cell r="I1794" t="str">
            <v>Rating Outlook Stable</v>
          </cell>
        </row>
        <row r="1795">
          <cell r="A1795">
            <v>80359658</v>
          </cell>
          <cell r="B1795" t="str">
            <v>Banco di Sicilia</v>
          </cell>
          <cell r="C1795" t="str">
            <v>Banks</v>
          </cell>
          <cell r="D1795" t="str">
            <v>ITALY</v>
          </cell>
          <cell r="E1795" t="str">
            <v>Y</v>
          </cell>
          <cell r="F1795" t="str">
            <v>Affirmed</v>
          </cell>
          <cell r="G1795">
            <v>37846</v>
          </cell>
          <cell r="H1795" t="str">
            <v>BBB+</v>
          </cell>
          <cell r="I1795" t="str">
            <v>Rating Outlook Stable</v>
          </cell>
        </row>
        <row r="1796">
          <cell r="A1796">
            <v>80359659</v>
          </cell>
          <cell r="B1796" t="str">
            <v>Cassa di Risparmio delle Provincie Lombarde</v>
          </cell>
          <cell r="C1796" t="str">
            <v>Banks</v>
          </cell>
          <cell r="D1796" t="str">
            <v>ITALY</v>
          </cell>
          <cell r="E1796" t="str">
            <v>N</v>
          </cell>
          <cell r="F1796" t="str">
            <v>Withdrawn</v>
          </cell>
          <cell r="G1796">
            <v>36906</v>
          </cell>
          <cell r="H1796" t="str">
            <v>NR</v>
          </cell>
          <cell r="I1796" t="str">
            <v>Rating Outlook Stable</v>
          </cell>
        </row>
        <row r="1797">
          <cell r="A1797">
            <v>80359660</v>
          </cell>
          <cell r="B1797" t="str">
            <v>Cassa di Risparmio di Firenze</v>
          </cell>
          <cell r="C1797" t="str">
            <v>Banks</v>
          </cell>
          <cell r="D1797" t="str">
            <v>ITALY</v>
          </cell>
          <cell r="E1797" t="str">
            <v>Y</v>
          </cell>
          <cell r="F1797" t="str">
            <v>Downgrade</v>
          </cell>
          <cell r="G1797">
            <v>37256</v>
          </cell>
          <cell r="H1797" t="str">
            <v>A-</v>
          </cell>
          <cell r="I1797" t="str">
            <v>Rating Outlook Stable</v>
          </cell>
        </row>
        <row r="1798">
          <cell r="A1798">
            <v>80359662</v>
          </cell>
          <cell r="B1798" t="str">
            <v>Credito Italiano</v>
          </cell>
          <cell r="C1798" t="str">
            <v>Banks</v>
          </cell>
          <cell r="D1798" t="str">
            <v>ITALY</v>
          </cell>
          <cell r="E1798" t="str">
            <v>N</v>
          </cell>
          <cell r="F1798" t="str">
            <v>Withdrawn</v>
          </cell>
          <cell r="G1798">
            <v>36097</v>
          </cell>
          <cell r="H1798" t="str">
            <v>NR</v>
          </cell>
        </row>
        <row r="1799">
          <cell r="A1799">
            <v>80359663</v>
          </cell>
          <cell r="B1799" t="str">
            <v>Banca Monte dei Paschi di Siena</v>
          </cell>
          <cell r="C1799" t="str">
            <v>Banks</v>
          </cell>
          <cell r="D1799" t="str">
            <v>ITALY</v>
          </cell>
          <cell r="E1799" t="str">
            <v>Y</v>
          </cell>
          <cell r="F1799" t="str">
            <v>Affirmed</v>
          </cell>
          <cell r="G1799">
            <v>38223</v>
          </cell>
          <cell r="H1799" t="str">
            <v>A+</v>
          </cell>
          <cell r="I1799" t="str">
            <v>Rating Outlook Stable</v>
          </cell>
        </row>
        <row r="1800">
          <cell r="A1800">
            <v>80359664</v>
          </cell>
          <cell r="B1800" t="str">
            <v>Bank of Yokohama</v>
          </cell>
          <cell r="C1800" t="str">
            <v>Banks</v>
          </cell>
          <cell r="D1800" t="str">
            <v>JAPAN</v>
          </cell>
          <cell r="E1800" t="str">
            <v>Y</v>
          </cell>
          <cell r="F1800" t="str">
            <v>Affirmed</v>
          </cell>
          <cell r="G1800">
            <v>38091</v>
          </cell>
          <cell r="H1800" t="str">
            <v>BBB</v>
          </cell>
          <cell r="I1800" t="str">
            <v>Rating Outlook Stable</v>
          </cell>
        </row>
        <row r="1801">
          <cell r="A1801">
            <v>80359665</v>
          </cell>
          <cell r="B1801" t="str">
            <v>Chiba Bank</v>
          </cell>
          <cell r="C1801" t="str">
            <v>Banks</v>
          </cell>
          <cell r="D1801" t="str">
            <v>JAPAN</v>
          </cell>
          <cell r="E1801" t="str">
            <v>Y</v>
          </cell>
          <cell r="F1801" t="str">
            <v>Affirmed</v>
          </cell>
          <cell r="G1801">
            <v>38091</v>
          </cell>
          <cell r="H1801" t="str">
            <v>BBB</v>
          </cell>
          <cell r="I1801" t="str">
            <v>Rating Outlook Stable</v>
          </cell>
        </row>
        <row r="1802">
          <cell r="A1802">
            <v>80359666</v>
          </cell>
          <cell r="B1802" t="str">
            <v>Daiwa Bank</v>
          </cell>
          <cell r="C1802" t="str">
            <v>Banks</v>
          </cell>
          <cell r="D1802" t="str">
            <v>JAPAN</v>
          </cell>
          <cell r="E1802" t="str">
            <v>N</v>
          </cell>
          <cell r="F1802" t="str">
            <v>Withdrawn</v>
          </cell>
          <cell r="G1802">
            <v>36438</v>
          </cell>
          <cell r="H1802" t="str">
            <v>NR</v>
          </cell>
        </row>
        <row r="1803">
          <cell r="A1803">
            <v>80359667</v>
          </cell>
          <cell r="B1803" t="str">
            <v>Hokuriku Bank</v>
          </cell>
          <cell r="C1803" t="str">
            <v>Banks</v>
          </cell>
          <cell r="D1803" t="str">
            <v>JAPAN</v>
          </cell>
          <cell r="E1803" t="str">
            <v>Y</v>
          </cell>
          <cell r="F1803" t="str">
            <v>Affirmed</v>
          </cell>
          <cell r="G1803">
            <v>38091</v>
          </cell>
          <cell r="H1803" t="str">
            <v>BBB-</v>
          </cell>
          <cell r="I1803" t="str">
            <v>Rating Outlook Stable</v>
          </cell>
        </row>
        <row r="1804">
          <cell r="A1804">
            <v>80359668</v>
          </cell>
          <cell r="B1804" t="str">
            <v>Joyo Bank</v>
          </cell>
          <cell r="C1804" t="str">
            <v>Banks</v>
          </cell>
          <cell r="D1804" t="str">
            <v>JAPAN</v>
          </cell>
          <cell r="E1804" t="str">
            <v>Y</v>
          </cell>
          <cell r="F1804" t="str">
            <v>Affirmed</v>
          </cell>
          <cell r="G1804">
            <v>37651</v>
          </cell>
          <cell r="H1804" t="str">
            <v>BBB+</v>
          </cell>
          <cell r="I1804" t="str">
            <v>Rating Outlook Stable</v>
          </cell>
        </row>
        <row r="1805">
          <cell r="A1805">
            <v>80359669</v>
          </cell>
          <cell r="B1805" t="str">
            <v>Asahi Bank</v>
          </cell>
          <cell r="C1805" t="str">
            <v>Banks</v>
          </cell>
          <cell r="D1805" t="str">
            <v>JAPAN</v>
          </cell>
          <cell r="E1805" t="str">
            <v>N</v>
          </cell>
          <cell r="F1805" t="str">
            <v>Withdrawn</v>
          </cell>
          <cell r="G1805">
            <v>37683</v>
          </cell>
          <cell r="H1805" t="str">
            <v>NR</v>
          </cell>
          <cell r="I1805" t="str">
            <v>Not on Rating Watch</v>
          </cell>
        </row>
        <row r="1806">
          <cell r="A1806">
            <v>80359670</v>
          </cell>
          <cell r="B1806" t="str">
            <v>Shinsei Bank</v>
          </cell>
          <cell r="C1806" t="str">
            <v>Banks</v>
          </cell>
          <cell r="D1806" t="str">
            <v>JAPAN</v>
          </cell>
          <cell r="E1806" t="str">
            <v>Y</v>
          </cell>
          <cell r="F1806" t="str">
            <v>Affirmed</v>
          </cell>
          <cell r="G1806">
            <v>38005</v>
          </cell>
          <cell r="H1806" t="str">
            <v>BBB</v>
          </cell>
          <cell r="I1806" t="str">
            <v>Rating Outlook Stable</v>
          </cell>
        </row>
        <row r="1807">
          <cell r="A1807">
            <v>80359671</v>
          </cell>
          <cell r="B1807" t="str">
            <v>Mitsubishi Trust and Banking Corporation (MTBC)</v>
          </cell>
          <cell r="C1807" t="str">
            <v>Banks</v>
          </cell>
          <cell r="D1807" t="str">
            <v>JAPAN</v>
          </cell>
          <cell r="E1807" t="str">
            <v>Y</v>
          </cell>
          <cell r="F1807" t="str">
            <v>Affirmed</v>
          </cell>
          <cell r="G1807">
            <v>38247</v>
          </cell>
          <cell r="H1807" t="str">
            <v>A-</v>
          </cell>
          <cell r="I1807" t="str">
            <v>Rating Outlook Stable</v>
          </cell>
        </row>
        <row r="1808">
          <cell r="A1808">
            <v>80359672</v>
          </cell>
          <cell r="B1808" t="str">
            <v>Chuo Mitsui Trust &amp; Banking Company</v>
          </cell>
          <cell r="C1808" t="str">
            <v>Banks</v>
          </cell>
          <cell r="D1808" t="str">
            <v>JAPAN</v>
          </cell>
          <cell r="E1808" t="str">
            <v>Y</v>
          </cell>
          <cell r="F1808" t="str">
            <v>Affirmed</v>
          </cell>
          <cell r="G1808">
            <v>37651</v>
          </cell>
          <cell r="H1808" t="str">
            <v>BBB-</v>
          </cell>
          <cell r="I1808" t="str">
            <v>Rating Outlook Stable</v>
          </cell>
        </row>
        <row r="1809">
          <cell r="A1809">
            <v>80359673</v>
          </cell>
          <cell r="B1809" t="str">
            <v>Aozora Bank</v>
          </cell>
          <cell r="C1809" t="str">
            <v>Banks</v>
          </cell>
          <cell r="D1809" t="str">
            <v>JAPAN</v>
          </cell>
          <cell r="E1809" t="str">
            <v>Y</v>
          </cell>
          <cell r="F1809" t="str">
            <v>Upgrade</v>
          </cell>
          <cell r="G1809">
            <v>38252</v>
          </cell>
          <cell r="H1809" t="str">
            <v>BBB</v>
          </cell>
          <cell r="I1809" t="str">
            <v>Rating Outlook Stable</v>
          </cell>
        </row>
        <row r="1810">
          <cell r="A1810">
            <v>80359676</v>
          </cell>
          <cell r="B1810" t="str">
            <v>Sumitomo Bank</v>
          </cell>
          <cell r="C1810" t="str">
            <v>Banks</v>
          </cell>
          <cell r="D1810" t="str">
            <v>JAPAN</v>
          </cell>
          <cell r="E1810" t="str">
            <v>N</v>
          </cell>
          <cell r="F1810" t="str">
            <v>Withdrawn</v>
          </cell>
          <cell r="G1810">
            <v>36980</v>
          </cell>
          <cell r="H1810" t="str">
            <v>NR</v>
          </cell>
          <cell r="I1810" t="str">
            <v>Not on Rating Watch</v>
          </cell>
        </row>
        <row r="1811">
          <cell r="A1811">
            <v>80359677</v>
          </cell>
          <cell r="B1811" t="str">
            <v>Sumitomo Trust &amp; Banking Company</v>
          </cell>
          <cell r="C1811" t="str">
            <v>Banks</v>
          </cell>
          <cell r="D1811" t="str">
            <v>JAPAN</v>
          </cell>
          <cell r="E1811" t="str">
            <v>Y</v>
          </cell>
          <cell r="F1811" t="str">
            <v>Affirmed</v>
          </cell>
          <cell r="G1811">
            <v>38247</v>
          </cell>
          <cell r="H1811" t="str">
            <v>BBB+</v>
          </cell>
          <cell r="I1811" t="str">
            <v>Rating Outlook Stable</v>
          </cell>
        </row>
        <row r="1812">
          <cell r="A1812">
            <v>80359678</v>
          </cell>
          <cell r="B1812" t="str">
            <v>Tokai Bank</v>
          </cell>
          <cell r="C1812" t="str">
            <v>Banks</v>
          </cell>
          <cell r="D1812" t="str">
            <v>JAPAN</v>
          </cell>
          <cell r="E1812" t="str">
            <v>N</v>
          </cell>
          <cell r="F1812" t="str">
            <v>Downgrade</v>
          </cell>
          <cell r="G1812">
            <v>37221</v>
          </cell>
          <cell r="H1812" t="str">
            <v>A-</v>
          </cell>
          <cell r="I1812" t="str">
            <v>Rating Outlook Negative</v>
          </cell>
        </row>
        <row r="1813">
          <cell r="A1813">
            <v>80359679</v>
          </cell>
          <cell r="B1813" t="str">
            <v>UFJ Trust Bank Limited (Formerly Toyo Trust &amp; Banking)</v>
          </cell>
          <cell r="C1813" t="str">
            <v>Banks</v>
          </cell>
          <cell r="D1813" t="str">
            <v>JAPAN</v>
          </cell>
          <cell r="E1813" t="str">
            <v>Y</v>
          </cell>
          <cell r="F1813" t="str">
            <v>Affirmed</v>
          </cell>
          <cell r="G1813">
            <v>38247</v>
          </cell>
          <cell r="H1813" t="str">
            <v>BBB+</v>
          </cell>
          <cell r="I1813" t="str">
            <v>Rating Outlook Positive</v>
          </cell>
        </row>
        <row r="1814">
          <cell r="A1814">
            <v>80359680</v>
          </cell>
          <cell r="B1814" t="str">
            <v>Mizuho Asset Trust</v>
          </cell>
          <cell r="C1814" t="str">
            <v>Banks</v>
          </cell>
          <cell r="D1814" t="str">
            <v>JAPAN</v>
          </cell>
          <cell r="E1814" t="str">
            <v>N</v>
          </cell>
          <cell r="F1814" t="str">
            <v>Affirmed</v>
          </cell>
          <cell r="G1814">
            <v>37651</v>
          </cell>
          <cell r="H1814" t="str">
            <v>BBB+</v>
          </cell>
          <cell r="I1814" t="str">
            <v>Rating Outlook Negative</v>
          </cell>
        </row>
        <row r="1815">
          <cell r="A1815">
            <v>80359681</v>
          </cell>
          <cell r="B1815" t="str">
            <v>Hongkong and Shanghai Banking Corporation</v>
          </cell>
          <cell r="C1815" t="str">
            <v>Banks</v>
          </cell>
          <cell r="D1815" t="str">
            <v>HONG KONG</v>
          </cell>
          <cell r="E1815" t="str">
            <v>Y</v>
          </cell>
          <cell r="F1815" t="str">
            <v>Upgrade</v>
          </cell>
          <cell r="G1815">
            <v>38168</v>
          </cell>
          <cell r="H1815" t="str">
            <v>AA</v>
          </cell>
          <cell r="I1815" t="str">
            <v>Rating Outlook Stable</v>
          </cell>
        </row>
        <row r="1816">
          <cell r="A1816">
            <v>80359682</v>
          </cell>
          <cell r="B1816" t="str">
            <v>Banque Generale du Luxembourg</v>
          </cell>
          <cell r="C1816" t="str">
            <v>Banks</v>
          </cell>
          <cell r="D1816" t="str">
            <v>LUXEMBOURG</v>
          </cell>
          <cell r="E1816" t="str">
            <v>Y</v>
          </cell>
          <cell r="F1816" t="str">
            <v>Revision Outlook</v>
          </cell>
          <cell r="G1816">
            <v>36802</v>
          </cell>
          <cell r="H1816" t="str">
            <v>AA-</v>
          </cell>
          <cell r="I1816" t="str">
            <v>Rating Outlook Stable</v>
          </cell>
        </row>
        <row r="1817">
          <cell r="A1817">
            <v>80359683</v>
          </cell>
          <cell r="B1817" t="str">
            <v>Dexia Banque Internationale a Luxembourg</v>
          </cell>
          <cell r="C1817" t="str">
            <v>Banks</v>
          </cell>
          <cell r="D1817" t="str">
            <v>LUXEMBOURG</v>
          </cell>
          <cell r="E1817" t="str">
            <v>Y</v>
          </cell>
          <cell r="F1817" t="str">
            <v>Affirmed</v>
          </cell>
          <cell r="G1817">
            <v>37600</v>
          </cell>
          <cell r="H1817" t="str">
            <v>AA+</v>
          </cell>
          <cell r="I1817" t="str">
            <v>Rating Outlook Stable</v>
          </cell>
        </row>
        <row r="1818">
          <cell r="A1818">
            <v>80359684</v>
          </cell>
          <cell r="B1818" t="str">
            <v>Australia &amp; New Zealand Banking Group</v>
          </cell>
          <cell r="C1818" t="str">
            <v>Banks</v>
          </cell>
          <cell r="D1818" t="str">
            <v>AUSTRALIA</v>
          </cell>
          <cell r="E1818" t="str">
            <v>Y</v>
          </cell>
          <cell r="F1818" t="str">
            <v>Affirmed</v>
          </cell>
          <cell r="G1818">
            <v>37918</v>
          </cell>
          <cell r="H1818" t="str">
            <v>AA-</v>
          </cell>
          <cell r="I1818" t="str">
            <v>Rating Outlook Stable</v>
          </cell>
        </row>
        <row r="1819">
          <cell r="A1819">
            <v>80359685</v>
          </cell>
          <cell r="B1819" t="str">
            <v>Commonwealth Bank Of Australia</v>
          </cell>
          <cell r="C1819" t="str">
            <v>Banks</v>
          </cell>
          <cell r="D1819" t="str">
            <v>AUSTRALIA</v>
          </cell>
          <cell r="E1819" t="str">
            <v>Y</v>
          </cell>
          <cell r="F1819" t="str">
            <v>Affirmed</v>
          </cell>
          <cell r="G1819">
            <v>37267</v>
          </cell>
          <cell r="H1819" t="str">
            <v>AA</v>
          </cell>
          <cell r="I1819" t="str">
            <v>Rating Outlook Stable</v>
          </cell>
        </row>
        <row r="1820">
          <cell r="A1820">
            <v>80359686</v>
          </cell>
          <cell r="B1820" t="str">
            <v>National Australia Bank</v>
          </cell>
          <cell r="C1820" t="str">
            <v>Banks</v>
          </cell>
          <cell r="D1820" t="str">
            <v>AUSTRALIA</v>
          </cell>
          <cell r="E1820" t="str">
            <v>Y</v>
          </cell>
          <cell r="F1820" t="str">
            <v>Affirmed</v>
          </cell>
          <cell r="G1820">
            <v>38063</v>
          </cell>
          <cell r="H1820" t="str">
            <v>AA</v>
          </cell>
          <cell r="I1820" t="str">
            <v>Rating Outlook Stable</v>
          </cell>
        </row>
        <row r="1821">
          <cell r="A1821">
            <v>80359687</v>
          </cell>
          <cell r="B1821" t="str">
            <v>N M Rothschild &amp; Sons (Australia) Limited</v>
          </cell>
          <cell r="C1821" t="str">
            <v>Banks</v>
          </cell>
          <cell r="D1821" t="str">
            <v>AUSTRALIA</v>
          </cell>
          <cell r="E1821" t="str">
            <v>Y</v>
          </cell>
          <cell r="F1821" t="str">
            <v>Affirmed</v>
          </cell>
          <cell r="G1821">
            <v>37370</v>
          </cell>
          <cell r="H1821" t="str">
            <v>A-</v>
          </cell>
          <cell r="I1821" t="str">
            <v>Rating Outlook Stable</v>
          </cell>
        </row>
        <row r="1822">
          <cell r="A1822">
            <v>80359688</v>
          </cell>
          <cell r="B1822" t="str">
            <v>State Bank of New South Wales</v>
          </cell>
          <cell r="C1822" t="str">
            <v>Banks</v>
          </cell>
          <cell r="D1822" t="str">
            <v>AUSTRALIA</v>
          </cell>
          <cell r="E1822" t="str">
            <v>Y</v>
          </cell>
          <cell r="F1822" t="str">
            <v>Revision Outlook</v>
          </cell>
          <cell r="G1822">
            <v>36803</v>
          </cell>
          <cell r="H1822" t="str">
            <v>AA</v>
          </cell>
          <cell r="I1822" t="str">
            <v>Rating Outlook Stable</v>
          </cell>
        </row>
        <row r="1823">
          <cell r="A1823">
            <v>80359689</v>
          </cell>
          <cell r="B1823" t="str">
            <v>Westpac Banking Corporation</v>
          </cell>
          <cell r="C1823" t="str">
            <v>Banks</v>
          </cell>
          <cell r="D1823" t="str">
            <v>AUSTRALIA</v>
          </cell>
          <cell r="E1823" t="str">
            <v>Y</v>
          </cell>
          <cell r="F1823" t="str">
            <v>Affirmed</v>
          </cell>
          <cell r="G1823">
            <v>37495</v>
          </cell>
          <cell r="H1823" t="str">
            <v>AA-</v>
          </cell>
          <cell r="I1823" t="str">
            <v>Rating Outlook Stable</v>
          </cell>
        </row>
        <row r="1824">
          <cell r="A1824">
            <v>80359690</v>
          </cell>
          <cell r="B1824" t="str">
            <v>Danske Bank</v>
          </cell>
          <cell r="C1824" t="str">
            <v>Banks</v>
          </cell>
          <cell r="D1824" t="str">
            <v>DENMARK</v>
          </cell>
          <cell r="E1824" t="str">
            <v>Y</v>
          </cell>
          <cell r="F1824" t="str">
            <v>Affirmed</v>
          </cell>
          <cell r="G1824">
            <v>38167</v>
          </cell>
          <cell r="H1824" t="str">
            <v>AA-</v>
          </cell>
          <cell r="I1824" t="str">
            <v>Rating Outlook Stable</v>
          </cell>
        </row>
        <row r="1825">
          <cell r="A1825">
            <v>80359691</v>
          </cell>
          <cell r="B1825" t="str">
            <v>Jyske Bank</v>
          </cell>
          <cell r="C1825" t="str">
            <v>Banks</v>
          </cell>
          <cell r="D1825" t="str">
            <v>DENMARK</v>
          </cell>
          <cell r="E1825" t="str">
            <v>Y</v>
          </cell>
          <cell r="F1825" t="str">
            <v>Affirmed</v>
          </cell>
          <cell r="G1825">
            <v>38148</v>
          </cell>
          <cell r="H1825" t="str">
            <v>A+</v>
          </cell>
          <cell r="I1825" t="str">
            <v>Rating Outlook Stable</v>
          </cell>
        </row>
        <row r="1826">
          <cell r="A1826">
            <v>80359693</v>
          </cell>
          <cell r="B1826" t="str">
            <v>Nordea Bank Norge</v>
          </cell>
          <cell r="C1826" t="str">
            <v>Banks</v>
          </cell>
          <cell r="D1826" t="str">
            <v>NORWAY</v>
          </cell>
          <cell r="E1826" t="str">
            <v>Y</v>
          </cell>
          <cell r="F1826" t="str">
            <v>Affirmed</v>
          </cell>
          <cell r="G1826">
            <v>38230</v>
          </cell>
          <cell r="H1826" t="str">
            <v>AA-</v>
          </cell>
          <cell r="I1826" t="str">
            <v>Rating Outlook Stable</v>
          </cell>
        </row>
        <row r="1827">
          <cell r="A1827">
            <v>80359694</v>
          </cell>
          <cell r="B1827" t="str">
            <v>Union Bank of Norway</v>
          </cell>
          <cell r="C1827" t="str">
            <v>Banks</v>
          </cell>
          <cell r="D1827" t="str">
            <v>NORWAY</v>
          </cell>
          <cell r="E1827" t="str">
            <v>Y</v>
          </cell>
          <cell r="F1827" t="str">
            <v>Withdrawn</v>
          </cell>
          <cell r="G1827">
            <v>38070</v>
          </cell>
          <cell r="H1827" t="str">
            <v>NR</v>
          </cell>
        </row>
        <row r="1828">
          <cell r="A1828">
            <v>80359695</v>
          </cell>
          <cell r="B1828" t="str">
            <v>Banco Espirito Santo</v>
          </cell>
          <cell r="C1828" t="str">
            <v>Banks</v>
          </cell>
          <cell r="D1828" t="str">
            <v>PORTUGAL</v>
          </cell>
          <cell r="E1828" t="str">
            <v>Y</v>
          </cell>
          <cell r="F1828" t="str">
            <v>Affirmed</v>
          </cell>
          <cell r="G1828">
            <v>37567</v>
          </cell>
          <cell r="H1828" t="str">
            <v>A+</v>
          </cell>
          <cell r="I1828" t="str">
            <v>Rating Outlook Stable</v>
          </cell>
        </row>
        <row r="1829">
          <cell r="A1829">
            <v>80359696</v>
          </cell>
          <cell r="B1829" t="str">
            <v>Banco Pinto e Sotto Mayor</v>
          </cell>
          <cell r="C1829" t="str">
            <v>Banks</v>
          </cell>
          <cell r="D1829" t="str">
            <v>PORTUGAL</v>
          </cell>
          <cell r="E1829" t="str">
            <v>N</v>
          </cell>
          <cell r="F1829" t="str">
            <v>Withdrawn</v>
          </cell>
          <cell r="G1829">
            <v>36882</v>
          </cell>
          <cell r="H1829" t="str">
            <v>NR</v>
          </cell>
          <cell r="I1829" t="str">
            <v>Rating Watch Off</v>
          </cell>
        </row>
        <row r="1830">
          <cell r="A1830">
            <v>80359697</v>
          </cell>
          <cell r="B1830" t="str">
            <v>Banco Portugues de Investimento</v>
          </cell>
          <cell r="C1830" t="str">
            <v>Banks</v>
          </cell>
          <cell r="D1830" t="str">
            <v>PORTUGAL</v>
          </cell>
          <cell r="E1830" t="str">
            <v>Y</v>
          </cell>
          <cell r="F1830" t="str">
            <v>Affirmed</v>
          </cell>
          <cell r="G1830">
            <v>38245</v>
          </cell>
          <cell r="H1830" t="str">
            <v>A+</v>
          </cell>
          <cell r="I1830" t="str">
            <v>Rating Outlook Stable</v>
          </cell>
        </row>
        <row r="1831">
          <cell r="A1831">
            <v>80359698</v>
          </cell>
          <cell r="B1831" t="str">
            <v>Banco Totta e Acores</v>
          </cell>
          <cell r="C1831" t="str">
            <v>Banks</v>
          </cell>
          <cell r="D1831" t="str">
            <v>PORTUGAL</v>
          </cell>
          <cell r="E1831" t="str">
            <v>Y</v>
          </cell>
          <cell r="F1831" t="str">
            <v>Affirmed</v>
          </cell>
          <cell r="G1831">
            <v>37802</v>
          </cell>
          <cell r="H1831" t="str">
            <v>A+</v>
          </cell>
          <cell r="I1831" t="str">
            <v>Rating Outlook Stable</v>
          </cell>
        </row>
        <row r="1832">
          <cell r="A1832">
            <v>80359699</v>
          </cell>
          <cell r="B1832" t="str">
            <v>Caixa Geral de Depositos</v>
          </cell>
          <cell r="C1832" t="str">
            <v>Banks</v>
          </cell>
          <cell r="D1832" t="str">
            <v>PORTUGAL</v>
          </cell>
          <cell r="E1832" t="str">
            <v>Y</v>
          </cell>
          <cell r="F1832" t="str">
            <v>Affirmed</v>
          </cell>
          <cell r="G1832">
            <v>38188</v>
          </cell>
          <cell r="H1832" t="str">
            <v>AA-</v>
          </cell>
          <cell r="I1832" t="str">
            <v>Rating Outlook Stable</v>
          </cell>
        </row>
        <row r="1833">
          <cell r="A1833">
            <v>80359700</v>
          </cell>
          <cell r="B1833" t="str">
            <v>Allied Irish Banks, p.l.c.</v>
          </cell>
          <cell r="C1833" t="str">
            <v>Banks</v>
          </cell>
          <cell r="D1833" t="str">
            <v>IRELAND</v>
          </cell>
          <cell r="E1833" t="str">
            <v>Y</v>
          </cell>
          <cell r="F1833" t="str">
            <v>Affirmed</v>
          </cell>
          <cell r="G1833">
            <v>38191</v>
          </cell>
          <cell r="H1833" t="str">
            <v>AA-</v>
          </cell>
          <cell r="I1833" t="str">
            <v>Rating Outlook Stable</v>
          </cell>
        </row>
        <row r="1834">
          <cell r="A1834">
            <v>80359701</v>
          </cell>
          <cell r="B1834" t="str">
            <v>Anglo Irish Bank Corporation</v>
          </cell>
          <cell r="C1834" t="str">
            <v>Banks</v>
          </cell>
          <cell r="D1834" t="str">
            <v>IRELAND</v>
          </cell>
          <cell r="E1834" t="str">
            <v>Y</v>
          </cell>
          <cell r="F1834" t="str">
            <v>Affirmed</v>
          </cell>
          <cell r="G1834">
            <v>38098</v>
          </cell>
          <cell r="H1834" t="str">
            <v>A</v>
          </cell>
          <cell r="I1834" t="str">
            <v>Rating Outlook Stable</v>
          </cell>
        </row>
        <row r="1835">
          <cell r="A1835">
            <v>80359702</v>
          </cell>
          <cell r="B1835" t="str">
            <v>Bank of Ireland</v>
          </cell>
          <cell r="C1835" t="str">
            <v>Banks</v>
          </cell>
          <cell r="D1835" t="str">
            <v>IRELAND</v>
          </cell>
          <cell r="E1835" t="str">
            <v>Y</v>
          </cell>
          <cell r="F1835" t="str">
            <v>Revision Outlook</v>
          </cell>
          <cell r="G1835">
            <v>37225</v>
          </cell>
          <cell r="H1835" t="str">
            <v>AA-</v>
          </cell>
          <cell r="I1835" t="str">
            <v>Rating Outlook Stable</v>
          </cell>
        </row>
        <row r="1836">
          <cell r="A1836">
            <v>80359703</v>
          </cell>
          <cell r="B1836" t="str">
            <v>IIB Bank Limited</v>
          </cell>
          <cell r="C1836" t="str">
            <v>Banks</v>
          </cell>
          <cell r="D1836" t="str">
            <v>IRELAND</v>
          </cell>
          <cell r="E1836" t="str">
            <v>Y</v>
          </cell>
          <cell r="F1836" t="str">
            <v>Revision Outlook</v>
          </cell>
          <cell r="G1836">
            <v>37068</v>
          </cell>
          <cell r="H1836" t="str">
            <v>A+</v>
          </cell>
          <cell r="I1836" t="str">
            <v>Rating Outlook Stable</v>
          </cell>
        </row>
        <row r="1837">
          <cell r="A1837">
            <v>80359704</v>
          </cell>
          <cell r="B1837" t="str">
            <v>DBS Bank</v>
          </cell>
          <cell r="C1837" t="str">
            <v>Banks</v>
          </cell>
          <cell r="D1837" t="str">
            <v>SINGAPORE</v>
          </cell>
          <cell r="E1837" t="str">
            <v>Y</v>
          </cell>
          <cell r="F1837" t="str">
            <v>Affirmed</v>
          </cell>
          <cell r="G1837">
            <v>37201</v>
          </cell>
          <cell r="H1837" t="str">
            <v>AA-</v>
          </cell>
          <cell r="I1837" t="str">
            <v>Rating Outlook Stable</v>
          </cell>
        </row>
        <row r="1838">
          <cell r="A1838">
            <v>80359905</v>
          </cell>
          <cell r="B1838" t="str">
            <v>Oversea-Chinese Banking Corp</v>
          </cell>
          <cell r="C1838" t="str">
            <v>Banks</v>
          </cell>
          <cell r="D1838" t="str">
            <v>SINGAPORE</v>
          </cell>
          <cell r="E1838" t="str">
            <v>Y</v>
          </cell>
          <cell r="F1838" t="str">
            <v>Affirmed</v>
          </cell>
          <cell r="G1838">
            <v>38044</v>
          </cell>
          <cell r="H1838" t="str">
            <v>A+</v>
          </cell>
          <cell r="I1838" t="str">
            <v>Rating Outlook Stable</v>
          </cell>
        </row>
        <row r="1839">
          <cell r="A1839">
            <v>80359906</v>
          </cell>
          <cell r="B1839" t="str">
            <v>Overseas Union Bank</v>
          </cell>
          <cell r="C1839" t="str">
            <v>Banks</v>
          </cell>
          <cell r="D1839" t="str">
            <v>SINGAPORE</v>
          </cell>
          <cell r="E1839" t="str">
            <v>N</v>
          </cell>
          <cell r="F1839" t="str">
            <v>Withdrawn</v>
          </cell>
          <cell r="G1839">
            <v>37272</v>
          </cell>
          <cell r="H1839" t="str">
            <v>NR</v>
          </cell>
          <cell r="I1839" t="str">
            <v>Not on Rating Watch</v>
          </cell>
        </row>
        <row r="1840">
          <cell r="A1840">
            <v>80359907</v>
          </cell>
          <cell r="B1840" t="str">
            <v>United Overseas Bank</v>
          </cell>
          <cell r="C1840" t="str">
            <v>Banks</v>
          </cell>
          <cell r="D1840" t="str">
            <v>SINGAPORE</v>
          </cell>
          <cell r="E1840" t="str">
            <v>Y</v>
          </cell>
          <cell r="F1840" t="str">
            <v>Upgrade</v>
          </cell>
          <cell r="G1840">
            <v>37839</v>
          </cell>
          <cell r="H1840" t="str">
            <v>AA-</v>
          </cell>
          <cell r="I1840" t="str">
            <v>Rating Outlook Stable</v>
          </cell>
        </row>
        <row r="1841">
          <cell r="A1841">
            <v>80359908</v>
          </cell>
          <cell r="B1841" t="str">
            <v>Erste Bank der oesterreichischen Sparkassen</v>
          </cell>
          <cell r="C1841" t="str">
            <v>Banks</v>
          </cell>
          <cell r="D1841" t="str">
            <v>AUSTRIA</v>
          </cell>
          <cell r="E1841" t="str">
            <v>Y</v>
          </cell>
          <cell r="F1841" t="str">
            <v>Affirmed</v>
          </cell>
          <cell r="G1841">
            <v>38230</v>
          </cell>
          <cell r="H1841" t="str">
            <v>A</v>
          </cell>
          <cell r="I1841" t="str">
            <v>Rating Outlook Stable</v>
          </cell>
        </row>
        <row r="1842">
          <cell r="A1842">
            <v>80359910</v>
          </cell>
          <cell r="B1842" t="str">
            <v>Credit Suisse</v>
          </cell>
          <cell r="C1842" t="str">
            <v>Banks</v>
          </cell>
          <cell r="D1842" t="str">
            <v>SWITZERLAND</v>
          </cell>
          <cell r="E1842" t="str">
            <v>Y</v>
          </cell>
          <cell r="F1842" t="str">
            <v>Revision Outlook</v>
          </cell>
          <cell r="G1842">
            <v>37531</v>
          </cell>
          <cell r="H1842" t="str">
            <v>AA-</v>
          </cell>
          <cell r="I1842" t="str">
            <v>Rating Outlook Negative</v>
          </cell>
        </row>
        <row r="1843">
          <cell r="A1843">
            <v>80359911</v>
          </cell>
          <cell r="B1843" t="str">
            <v>Sabanci Bank plc.</v>
          </cell>
          <cell r="C1843" t="str">
            <v>Banks</v>
          </cell>
          <cell r="D1843" t="str">
            <v>UNITED KINGDOM</v>
          </cell>
          <cell r="E1843" t="str">
            <v>Y</v>
          </cell>
          <cell r="F1843" t="str">
            <v>Revision Outlook</v>
          </cell>
          <cell r="G1843">
            <v>36798</v>
          </cell>
          <cell r="H1843" t="str">
            <v>BBB</v>
          </cell>
          <cell r="I1843" t="str">
            <v>Rating Outlook Stable</v>
          </cell>
        </row>
        <row r="1844">
          <cell r="A1844">
            <v>80359912</v>
          </cell>
          <cell r="B1844" t="str">
            <v>Abbey National plc</v>
          </cell>
          <cell r="C1844" t="str">
            <v>Banks</v>
          </cell>
          <cell r="D1844" t="str">
            <v>UNITED KINGDOM</v>
          </cell>
          <cell r="E1844" t="str">
            <v>Y</v>
          </cell>
          <cell r="F1844" t="str">
            <v>Affirmed</v>
          </cell>
          <cell r="G1844">
            <v>38194</v>
          </cell>
          <cell r="H1844" t="str">
            <v>AA-</v>
          </cell>
          <cell r="I1844" t="str">
            <v>Rating Outlook Stable</v>
          </cell>
        </row>
        <row r="1845">
          <cell r="A1845">
            <v>80359914</v>
          </cell>
          <cell r="B1845" t="str">
            <v>Bank of Scotland Plc</v>
          </cell>
          <cell r="C1845" t="str">
            <v>Banks</v>
          </cell>
          <cell r="D1845" t="str">
            <v>UNITED KINGDOM</v>
          </cell>
          <cell r="E1845" t="str">
            <v>Y</v>
          </cell>
          <cell r="F1845" t="str">
            <v>Upgrade</v>
          </cell>
          <cell r="G1845">
            <v>37144</v>
          </cell>
          <cell r="H1845" t="str">
            <v>AA+</v>
          </cell>
          <cell r="I1845" t="str">
            <v>Rating Outlook Stable</v>
          </cell>
        </row>
        <row r="1846">
          <cell r="A1846">
            <v>80359915</v>
          </cell>
          <cell r="B1846" t="str">
            <v>Lloyds TSB Bank</v>
          </cell>
          <cell r="C1846" t="str">
            <v>Banks</v>
          </cell>
          <cell r="D1846" t="str">
            <v>UNITED KINGDOM</v>
          </cell>
          <cell r="E1846" t="str">
            <v>Y</v>
          </cell>
          <cell r="F1846" t="str">
            <v>Affirmed</v>
          </cell>
          <cell r="G1846">
            <v>38233</v>
          </cell>
          <cell r="H1846" t="str">
            <v>AA+</v>
          </cell>
          <cell r="I1846" t="str">
            <v>Rating Outlook Stable</v>
          </cell>
        </row>
        <row r="1847">
          <cell r="A1847">
            <v>80359917</v>
          </cell>
          <cell r="B1847" t="str">
            <v>HSBC Bank plc</v>
          </cell>
          <cell r="C1847" t="str">
            <v>Banks</v>
          </cell>
          <cell r="D1847" t="str">
            <v>UNITED KINGDOM</v>
          </cell>
          <cell r="E1847" t="str">
            <v>Y</v>
          </cell>
          <cell r="F1847" t="str">
            <v>Affirmed</v>
          </cell>
          <cell r="G1847">
            <v>37574</v>
          </cell>
          <cell r="H1847" t="str">
            <v>AA</v>
          </cell>
          <cell r="I1847" t="str">
            <v>Rating Outlook Stable</v>
          </cell>
        </row>
        <row r="1848">
          <cell r="A1848">
            <v>80359918</v>
          </cell>
          <cell r="B1848" t="str">
            <v>Deutsche Morgan Grenfell Group</v>
          </cell>
          <cell r="C1848" t="str">
            <v>Banks</v>
          </cell>
          <cell r="D1848" t="str">
            <v>UNITED KINGDOM</v>
          </cell>
          <cell r="E1848" t="str">
            <v>N</v>
          </cell>
          <cell r="F1848" t="str">
            <v>Withdrawn</v>
          </cell>
          <cell r="G1848">
            <v>33543</v>
          </cell>
          <cell r="H1848" t="str">
            <v>NR</v>
          </cell>
        </row>
        <row r="1849">
          <cell r="A1849">
            <v>80359919</v>
          </cell>
          <cell r="B1849" t="str">
            <v>Moscow Narodny Bank Limited</v>
          </cell>
          <cell r="C1849" t="str">
            <v>Banks</v>
          </cell>
          <cell r="D1849" t="str">
            <v>UNITED KINGDOM</v>
          </cell>
          <cell r="E1849" t="str">
            <v>Y</v>
          </cell>
          <cell r="F1849" t="str">
            <v>Affirmed</v>
          </cell>
          <cell r="G1849">
            <v>38246</v>
          </cell>
          <cell r="H1849" t="str">
            <v>BBB-</v>
          </cell>
          <cell r="I1849" t="str">
            <v>Rating Outlook Stable</v>
          </cell>
        </row>
        <row r="1850">
          <cell r="A1850">
            <v>80359921</v>
          </cell>
          <cell r="B1850" t="str">
            <v>N M Rothschild &amp; Sons</v>
          </cell>
          <cell r="C1850" t="str">
            <v>Banks</v>
          </cell>
          <cell r="D1850" t="str">
            <v>UNITED KINGDOM</v>
          </cell>
          <cell r="E1850" t="str">
            <v>Y</v>
          </cell>
          <cell r="F1850" t="str">
            <v>Affirmed</v>
          </cell>
          <cell r="G1850">
            <v>38091</v>
          </cell>
          <cell r="H1850" t="str">
            <v>A</v>
          </cell>
          <cell r="I1850" t="str">
            <v>Rating Outlook Stable</v>
          </cell>
        </row>
        <row r="1851">
          <cell r="A1851">
            <v>80359923</v>
          </cell>
          <cell r="B1851" t="str">
            <v>Standard Chartered Bank Limited</v>
          </cell>
          <cell r="C1851" t="str">
            <v>Banks</v>
          </cell>
          <cell r="D1851" t="str">
            <v>UNITED KINGDOM</v>
          </cell>
          <cell r="E1851" t="str">
            <v>Y</v>
          </cell>
          <cell r="F1851" t="str">
            <v>Affirmed</v>
          </cell>
          <cell r="G1851">
            <v>36770</v>
          </cell>
          <cell r="H1851" t="str">
            <v>A+</v>
          </cell>
          <cell r="I1851" t="str">
            <v>Rating Outlook Stable</v>
          </cell>
        </row>
        <row r="1852">
          <cell r="A1852">
            <v>80359924</v>
          </cell>
          <cell r="B1852" t="str">
            <v>British Arab Commercial Bank</v>
          </cell>
          <cell r="C1852" t="str">
            <v>Banks</v>
          </cell>
          <cell r="D1852" t="str">
            <v>UNITED KINGDOM</v>
          </cell>
          <cell r="E1852" t="str">
            <v>Y</v>
          </cell>
          <cell r="F1852" t="str">
            <v>New Rating</v>
          </cell>
          <cell r="G1852">
            <v>37407</v>
          </cell>
          <cell r="H1852" t="str">
            <v>A-</v>
          </cell>
          <cell r="I1852" t="str">
            <v>Rating Outlook Stable</v>
          </cell>
        </row>
        <row r="1853">
          <cell r="A1853">
            <v>80359925</v>
          </cell>
          <cell r="B1853" t="str">
            <v>Ahli United Bank (UK) PLC</v>
          </cell>
          <cell r="C1853" t="str">
            <v>Banks</v>
          </cell>
          <cell r="D1853" t="str">
            <v>UNITED KINGDOM</v>
          </cell>
          <cell r="E1853" t="str">
            <v>Y</v>
          </cell>
          <cell r="F1853" t="str">
            <v>Affirmed</v>
          </cell>
          <cell r="G1853">
            <v>37820</v>
          </cell>
          <cell r="H1853" t="str">
            <v>BBB+</v>
          </cell>
          <cell r="I1853" t="str">
            <v>Rating Outlook Stable</v>
          </cell>
        </row>
        <row r="1854">
          <cell r="A1854">
            <v>80359926</v>
          </cell>
          <cell r="B1854" t="str">
            <v>Nordea Bank Sweden AB (publ)</v>
          </cell>
          <cell r="C1854" t="str">
            <v>Banks</v>
          </cell>
          <cell r="D1854" t="str">
            <v>SWEDEN</v>
          </cell>
          <cell r="E1854" t="str">
            <v>Y</v>
          </cell>
          <cell r="F1854" t="str">
            <v>Withdrawn</v>
          </cell>
          <cell r="G1854">
            <v>38048</v>
          </cell>
          <cell r="H1854" t="str">
            <v>NR</v>
          </cell>
        </row>
        <row r="1855">
          <cell r="A1855">
            <v>80359927</v>
          </cell>
          <cell r="B1855" t="str">
            <v>Skandinaviska Enskilda Banken</v>
          </cell>
          <cell r="C1855" t="str">
            <v>Banks</v>
          </cell>
          <cell r="D1855" t="str">
            <v>SWEDEN</v>
          </cell>
          <cell r="E1855" t="str">
            <v>Y</v>
          </cell>
          <cell r="F1855" t="str">
            <v>Affirmed</v>
          </cell>
          <cell r="G1855">
            <v>38117</v>
          </cell>
          <cell r="H1855" t="str">
            <v>A+</v>
          </cell>
          <cell r="I1855" t="str">
            <v>Rating Outlook Stable</v>
          </cell>
        </row>
        <row r="1856">
          <cell r="A1856">
            <v>80359928</v>
          </cell>
          <cell r="B1856" t="str">
            <v>ForeningsSparBanken (Swedbank)</v>
          </cell>
          <cell r="C1856" t="str">
            <v>Banks</v>
          </cell>
          <cell r="D1856" t="str">
            <v>SWEDEN</v>
          </cell>
          <cell r="E1856" t="str">
            <v>Y</v>
          </cell>
          <cell r="F1856" t="str">
            <v>Affirmed</v>
          </cell>
          <cell r="G1856">
            <v>37153</v>
          </cell>
          <cell r="H1856" t="str">
            <v>A+</v>
          </cell>
          <cell r="I1856" t="str">
            <v>Rating Outlook Stable</v>
          </cell>
        </row>
        <row r="1857">
          <cell r="A1857">
            <v>80359929</v>
          </cell>
          <cell r="B1857" t="str">
            <v>Alliance &amp; Leicester</v>
          </cell>
          <cell r="C1857" t="str">
            <v>Banks</v>
          </cell>
          <cell r="D1857" t="str">
            <v>UNITED KINGDOM</v>
          </cell>
          <cell r="E1857" t="str">
            <v>Y</v>
          </cell>
          <cell r="F1857" t="str">
            <v>Affirmed</v>
          </cell>
          <cell r="G1857">
            <v>34953</v>
          </cell>
          <cell r="H1857" t="str">
            <v>AA-</v>
          </cell>
          <cell r="I1857" t="str">
            <v>Rating Outlook Stable</v>
          </cell>
        </row>
        <row r="1858">
          <cell r="A1858">
            <v>80359930</v>
          </cell>
          <cell r="B1858" t="str">
            <v>Bradford &amp; Bingley</v>
          </cell>
          <cell r="C1858" t="str">
            <v>Banks</v>
          </cell>
          <cell r="D1858" t="str">
            <v>UNITED KINGDOM</v>
          </cell>
          <cell r="E1858" t="str">
            <v>Y</v>
          </cell>
          <cell r="F1858" t="str">
            <v>Revision Outlook</v>
          </cell>
          <cell r="G1858">
            <v>38100</v>
          </cell>
          <cell r="H1858" t="str">
            <v>A+</v>
          </cell>
          <cell r="I1858" t="str">
            <v>Rating Outlook Negative</v>
          </cell>
        </row>
        <row r="1859">
          <cell r="A1859">
            <v>80359931</v>
          </cell>
          <cell r="B1859" t="str">
            <v>Britannia Building Society</v>
          </cell>
          <cell r="C1859" t="str">
            <v>Banks</v>
          </cell>
          <cell r="D1859" t="str">
            <v>UNITED KINGDOM</v>
          </cell>
          <cell r="E1859" t="str">
            <v>Y</v>
          </cell>
          <cell r="F1859" t="str">
            <v>Upgrade</v>
          </cell>
          <cell r="G1859">
            <v>37208</v>
          </cell>
          <cell r="H1859" t="str">
            <v>A+</v>
          </cell>
          <cell r="I1859" t="str">
            <v>Rating Outlook Stable</v>
          </cell>
        </row>
        <row r="1860">
          <cell r="A1860">
            <v>80359932</v>
          </cell>
          <cell r="B1860" t="str">
            <v>Halifax PLC</v>
          </cell>
          <cell r="C1860" t="str">
            <v>Banks</v>
          </cell>
          <cell r="D1860" t="str">
            <v>UNITED KINGDOM</v>
          </cell>
          <cell r="E1860" t="str">
            <v>Y</v>
          </cell>
          <cell r="F1860" t="str">
            <v>Affirmed</v>
          </cell>
          <cell r="G1860">
            <v>37144</v>
          </cell>
          <cell r="H1860" t="str">
            <v>AA+</v>
          </cell>
          <cell r="I1860" t="str">
            <v>Rating Outlook Stable</v>
          </cell>
        </row>
        <row r="1861">
          <cell r="A1861">
            <v>80359933</v>
          </cell>
          <cell r="B1861" t="str">
            <v>Woolwich</v>
          </cell>
          <cell r="C1861" t="str">
            <v>Banks</v>
          </cell>
          <cell r="D1861" t="str">
            <v>UNITED KINGDOM</v>
          </cell>
          <cell r="E1861" t="str">
            <v>N</v>
          </cell>
          <cell r="F1861" t="str">
            <v>Withdrawn</v>
          </cell>
          <cell r="G1861">
            <v>37956</v>
          </cell>
          <cell r="H1861" t="str">
            <v>NR</v>
          </cell>
        </row>
        <row r="1862">
          <cell r="A1862">
            <v>80359934</v>
          </cell>
          <cell r="B1862" t="str">
            <v>Asda Group Limited</v>
          </cell>
          <cell r="C1862" t="str">
            <v>Retailing</v>
          </cell>
          <cell r="D1862" t="str">
            <v>UNITED KINGDOM</v>
          </cell>
          <cell r="E1862" t="str">
            <v>Y</v>
          </cell>
          <cell r="F1862" t="str">
            <v>Affirmed</v>
          </cell>
          <cell r="G1862">
            <v>36938</v>
          </cell>
          <cell r="H1862" t="str">
            <v>AA-</v>
          </cell>
          <cell r="I1862" t="str">
            <v>Rating Outlook Stable</v>
          </cell>
        </row>
        <row r="1863">
          <cell r="A1863">
            <v>80359935</v>
          </cell>
          <cell r="B1863" t="str">
            <v>Barratt Developments PLC</v>
          </cell>
          <cell r="C1863" t="str">
            <v>Homebuilding</v>
          </cell>
          <cell r="D1863" t="str">
            <v>UNITED KINGDOM</v>
          </cell>
          <cell r="E1863" t="str">
            <v>Y</v>
          </cell>
          <cell r="F1863" t="str">
            <v>Affirmed</v>
          </cell>
          <cell r="G1863">
            <v>37946</v>
          </cell>
          <cell r="H1863" t="str">
            <v>BBB</v>
          </cell>
          <cell r="I1863" t="str">
            <v>Rating Outlook Positive</v>
          </cell>
        </row>
        <row r="1864">
          <cell r="A1864">
            <v>80359936</v>
          </cell>
          <cell r="B1864" t="str">
            <v>Six Continents PLC</v>
          </cell>
          <cell r="C1864" t="str">
            <v>Lodging</v>
          </cell>
          <cell r="D1864" t="str">
            <v>UNITED KINGDOM</v>
          </cell>
          <cell r="E1864" t="str">
            <v>N</v>
          </cell>
          <cell r="F1864" t="str">
            <v>Withdrawn</v>
          </cell>
          <cell r="G1864">
            <v>37748</v>
          </cell>
          <cell r="H1864" t="str">
            <v>NR</v>
          </cell>
          <cell r="I1864" t="str">
            <v>Not on Rating Watch</v>
          </cell>
        </row>
        <row r="1865">
          <cell r="A1865">
            <v>80359937</v>
          </cell>
          <cell r="B1865" t="str">
            <v>Blue Circle Industries PLC</v>
          </cell>
          <cell r="C1865" t="str">
            <v>Corporates</v>
          </cell>
          <cell r="D1865" t="str">
            <v>UNITED KINGDOM</v>
          </cell>
          <cell r="E1865" t="str">
            <v>N</v>
          </cell>
          <cell r="F1865" t="str">
            <v>Withdrawn</v>
          </cell>
          <cell r="G1865">
            <v>37349</v>
          </cell>
          <cell r="H1865" t="str">
            <v>NR</v>
          </cell>
          <cell r="I1865" t="str">
            <v>Rating Watch Off</v>
          </cell>
        </row>
        <row r="1866">
          <cell r="A1866">
            <v>80359938</v>
          </cell>
          <cell r="B1866" t="str">
            <v>BOC Group plc (The)</v>
          </cell>
          <cell r="C1866" t="str">
            <v>Chemicals</v>
          </cell>
          <cell r="D1866" t="str">
            <v>UNITED KINGDOM</v>
          </cell>
          <cell r="E1866" t="str">
            <v>Y</v>
          </cell>
          <cell r="F1866" t="str">
            <v>Affirmed</v>
          </cell>
          <cell r="G1866">
            <v>38056</v>
          </cell>
          <cell r="H1866" t="str">
            <v>A</v>
          </cell>
          <cell r="I1866" t="str">
            <v>Rating Outlook Stable</v>
          </cell>
        </row>
        <row r="1867">
          <cell r="A1867">
            <v>80359939</v>
          </cell>
          <cell r="B1867" t="str">
            <v>Booker plc</v>
          </cell>
          <cell r="C1867" t="str">
            <v>Food Retailing</v>
          </cell>
          <cell r="D1867" t="str">
            <v>UNITED KINGDOM</v>
          </cell>
          <cell r="E1867" t="str">
            <v>N</v>
          </cell>
          <cell r="F1867" t="str">
            <v>Withdrawn</v>
          </cell>
          <cell r="G1867">
            <v>36703</v>
          </cell>
          <cell r="H1867" t="str">
            <v>NR</v>
          </cell>
          <cell r="I1867" t="str">
            <v>Not on Rating Watch</v>
          </cell>
        </row>
        <row r="1868">
          <cell r="A1868">
            <v>80359940</v>
          </cell>
          <cell r="B1868" t="str">
            <v>British Land Company PLC (The)</v>
          </cell>
          <cell r="C1868" t="str">
            <v>Property/Real Estate</v>
          </cell>
          <cell r="D1868" t="str">
            <v>UNITED KINGDOM</v>
          </cell>
          <cell r="E1868" t="str">
            <v>Y</v>
          </cell>
          <cell r="F1868" t="str">
            <v>Downgrade</v>
          </cell>
          <cell r="G1868">
            <v>37056</v>
          </cell>
          <cell r="H1868" t="str">
            <v>BBB</v>
          </cell>
          <cell r="I1868" t="str">
            <v>Rating Outlook Stable</v>
          </cell>
        </row>
        <row r="1869">
          <cell r="A1869">
            <v>80359941</v>
          </cell>
          <cell r="B1869" t="str">
            <v>Brixton plc</v>
          </cell>
          <cell r="C1869" t="str">
            <v>Property/Real Estate</v>
          </cell>
          <cell r="D1869" t="str">
            <v>UNITED KINGDOM</v>
          </cell>
          <cell r="E1869" t="str">
            <v>Y</v>
          </cell>
          <cell r="F1869" t="str">
            <v>Affirmed</v>
          </cell>
          <cell r="G1869">
            <v>37799</v>
          </cell>
          <cell r="H1869" t="str">
            <v>BBB+</v>
          </cell>
          <cell r="I1869" t="str">
            <v>Rating Outlook Stable</v>
          </cell>
        </row>
        <row r="1870">
          <cell r="A1870">
            <v>80359942</v>
          </cell>
          <cell r="B1870" t="str">
            <v>Arcadia Group plc</v>
          </cell>
          <cell r="C1870" t="str">
            <v>Retailing</v>
          </cell>
          <cell r="D1870" t="str">
            <v>UNITED KINGDOM</v>
          </cell>
          <cell r="E1870" t="str">
            <v>N</v>
          </cell>
          <cell r="F1870" t="str">
            <v>Withdrawn</v>
          </cell>
          <cell r="G1870">
            <v>37070</v>
          </cell>
          <cell r="H1870" t="str">
            <v>NR</v>
          </cell>
          <cell r="I1870" t="str">
            <v>Not on Rating Watch</v>
          </cell>
        </row>
        <row r="1871">
          <cell r="A1871">
            <v>80359943</v>
          </cell>
          <cell r="B1871" t="str">
            <v>CRH Plc</v>
          </cell>
          <cell r="C1871" t="str">
            <v>Corporates</v>
          </cell>
          <cell r="D1871" t="str">
            <v>IRELAND</v>
          </cell>
          <cell r="E1871" t="str">
            <v>Y</v>
          </cell>
          <cell r="F1871" t="str">
            <v>Affirmed</v>
          </cell>
          <cell r="G1871">
            <v>38069</v>
          </cell>
          <cell r="H1871" t="str">
            <v>A-</v>
          </cell>
          <cell r="I1871" t="str">
            <v>Rating Outlook Stable</v>
          </cell>
        </row>
        <row r="1872">
          <cell r="A1872">
            <v>80359944</v>
          </cell>
          <cell r="B1872" t="str">
            <v>Cable &amp; Wireless PLC</v>
          </cell>
          <cell r="C1872" t="str">
            <v>Telecommunications</v>
          </cell>
          <cell r="D1872" t="str">
            <v>UNITED KINGDOM</v>
          </cell>
          <cell r="E1872" t="str">
            <v>Y</v>
          </cell>
          <cell r="F1872" t="str">
            <v>Affirmed</v>
          </cell>
          <cell r="G1872">
            <v>38057</v>
          </cell>
          <cell r="H1872" t="str">
            <v>BB+</v>
          </cell>
          <cell r="I1872" t="str">
            <v>Rating Outlook Negative</v>
          </cell>
        </row>
        <row r="1873">
          <cell r="A1873">
            <v>80359945</v>
          </cell>
          <cell r="B1873" t="str">
            <v>Cookson Group plc</v>
          </cell>
          <cell r="C1873" t="str">
            <v>Diversified Manufacturing</v>
          </cell>
          <cell r="D1873" t="str">
            <v>UNITED KINGDOM</v>
          </cell>
          <cell r="E1873" t="str">
            <v>N</v>
          </cell>
          <cell r="F1873" t="str">
            <v>Withdrawn</v>
          </cell>
          <cell r="G1873">
            <v>36934</v>
          </cell>
          <cell r="H1873" t="str">
            <v>NR</v>
          </cell>
          <cell r="I1873" t="str">
            <v>Rating Outlook Stable</v>
          </cell>
        </row>
        <row r="1874">
          <cell r="A1874">
            <v>80359946</v>
          </cell>
          <cell r="B1874" t="str">
            <v>Costain Group PLC</v>
          </cell>
          <cell r="C1874" t="str">
            <v>Construction</v>
          </cell>
          <cell r="D1874" t="str">
            <v>UNITED KINGDOM</v>
          </cell>
          <cell r="E1874" t="str">
            <v>Y</v>
          </cell>
          <cell r="F1874" t="str">
            <v>Affirmed</v>
          </cell>
          <cell r="G1874">
            <v>38257</v>
          </cell>
          <cell r="H1874" t="str">
            <v>B</v>
          </cell>
          <cell r="I1874" t="str">
            <v>Rating Outlook Stable</v>
          </cell>
        </row>
        <row r="1875">
          <cell r="A1875">
            <v>80359947</v>
          </cell>
          <cell r="B1875" t="str">
            <v>Dixons Group plc</v>
          </cell>
          <cell r="C1875" t="str">
            <v>Retailing</v>
          </cell>
          <cell r="D1875" t="str">
            <v>UNITED KINGDOM</v>
          </cell>
          <cell r="E1875" t="str">
            <v>Y</v>
          </cell>
          <cell r="F1875" t="str">
            <v>Affirmed</v>
          </cell>
          <cell r="G1875">
            <v>38161</v>
          </cell>
          <cell r="H1875" t="str">
            <v>BBB+</v>
          </cell>
          <cell r="I1875" t="str">
            <v>Rating Outlook Negative</v>
          </cell>
        </row>
        <row r="1876">
          <cell r="A1876">
            <v>80359948</v>
          </cell>
          <cell r="B1876" t="str">
            <v>English China Clays PLC</v>
          </cell>
          <cell r="C1876" t="str">
            <v>Building Materials</v>
          </cell>
          <cell r="D1876" t="str">
            <v>UNITED KINGDOM</v>
          </cell>
          <cell r="E1876" t="str">
            <v>N</v>
          </cell>
          <cell r="F1876" t="str">
            <v>Withdrawn</v>
          </cell>
          <cell r="G1876">
            <v>36623</v>
          </cell>
          <cell r="H1876" t="str">
            <v>NR</v>
          </cell>
        </row>
        <row r="1877">
          <cell r="A1877">
            <v>80359949</v>
          </cell>
          <cell r="B1877" t="str">
            <v>Compass Group plc</v>
          </cell>
          <cell r="C1877" t="str">
            <v>Food, Beverage &amp; Tobacco</v>
          </cell>
          <cell r="D1877" t="str">
            <v>UNITED KINGDOM</v>
          </cell>
          <cell r="E1877" t="str">
            <v>Y</v>
          </cell>
          <cell r="F1877" t="str">
            <v>Affirmed</v>
          </cell>
          <cell r="G1877">
            <v>38163</v>
          </cell>
          <cell r="H1877" t="str">
            <v>BBB+</v>
          </cell>
          <cell r="I1877" t="str">
            <v>Rating Outlook Stable</v>
          </cell>
        </row>
        <row r="1878">
          <cell r="A1878">
            <v>80359950</v>
          </cell>
          <cell r="B1878" t="str">
            <v>Diageo plc</v>
          </cell>
          <cell r="C1878" t="str">
            <v>Beverage</v>
          </cell>
          <cell r="D1878" t="str">
            <v>UNITED KINGDOM</v>
          </cell>
          <cell r="E1878" t="str">
            <v>Y</v>
          </cell>
          <cell r="F1878" t="str">
            <v>Affirmed</v>
          </cell>
          <cell r="G1878">
            <v>37972</v>
          </cell>
          <cell r="H1878" t="str">
            <v>A+</v>
          </cell>
          <cell r="I1878" t="str">
            <v>Rating Outlook Negative</v>
          </cell>
        </row>
        <row r="1879">
          <cell r="A1879">
            <v>80359951</v>
          </cell>
          <cell r="B1879" t="str">
            <v>De Vere Group PLC</v>
          </cell>
          <cell r="C1879" t="str">
            <v>Lodging</v>
          </cell>
          <cell r="D1879" t="str">
            <v>UNITED KINGDOM</v>
          </cell>
          <cell r="E1879" t="str">
            <v>Y</v>
          </cell>
          <cell r="F1879" t="str">
            <v>Affirmed</v>
          </cell>
          <cell r="G1879">
            <v>38163</v>
          </cell>
          <cell r="H1879" t="str">
            <v>BBB</v>
          </cell>
          <cell r="I1879" t="str">
            <v>Rating Outlook Negative</v>
          </cell>
        </row>
        <row r="1880">
          <cell r="A1880">
            <v>80359952</v>
          </cell>
          <cell r="B1880" t="str">
            <v>Hanson PLC</v>
          </cell>
          <cell r="C1880" t="str">
            <v>Building Materials</v>
          </cell>
          <cell r="D1880" t="str">
            <v>UNITED KINGDOM</v>
          </cell>
          <cell r="E1880" t="str">
            <v>Y</v>
          </cell>
          <cell r="F1880" t="str">
            <v>Affirmed</v>
          </cell>
          <cell r="G1880">
            <v>38232</v>
          </cell>
          <cell r="H1880" t="str">
            <v>BBB+</v>
          </cell>
          <cell r="I1880" t="str">
            <v>Rating Outlook Stable</v>
          </cell>
        </row>
        <row r="1881">
          <cell r="A1881">
            <v>80359953</v>
          </cell>
          <cell r="B1881" t="str">
            <v>Hillsdown Holdings plc</v>
          </cell>
          <cell r="C1881" t="str">
            <v>Food</v>
          </cell>
          <cell r="D1881" t="str">
            <v>UNITED KINGDOM</v>
          </cell>
          <cell r="E1881" t="str">
            <v>N</v>
          </cell>
          <cell r="F1881" t="str">
            <v>Withdrawn</v>
          </cell>
          <cell r="G1881">
            <v>36368</v>
          </cell>
          <cell r="H1881" t="str">
            <v>NR</v>
          </cell>
        </row>
        <row r="1882">
          <cell r="A1882">
            <v>80359954</v>
          </cell>
          <cell r="B1882" t="str">
            <v>Kingfisher Plc</v>
          </cell>
          <cell r="C1882" t="str">
            <v>Retailing</v>
          </cell>
          <cell r="D1882" t="str">
            <v>UNITED KINGDOM</v>
          </cell>
          <cell r="E1882" t="str">
            <v>Y</v>
          </cell>
          <cell r="F1882" t="str">
            <v>Affirmed</v>
          </cell>
          <cell r="G1882">
            <v>38009</v>
          </cell>
          <cell r="H1882" t="str">
            <v>BBB+</v>
          </cell>
          <cell r="I1882" t="str">
            <v>Rating Outlook Stable</v>
          </cell>
        </row>
        <row r="1883">
          <cell r="A1883">
            <v>80359955</v>
          </cell>
          <cell r="B1883" t="str">
            <v>Hilton Group PLC</v>
          </cell>
          <cell r="C1883" t="str">
            <v>Corporates</v>
          </cell>
          <cell r="D1883" t="str">
            <v>UNITED KINGDOM</v>
          </cell>
          <cell r="E1883" t="str">
            <v>Y</v>
          </cell>
          <cell r="F1883" t="str">
            <v>Affirmed</v>
          </cell>
          <cell r="G1883">
            <v>38211</v>
          </cell>
          <cell r="H1883" t="str">
            <v>BBB+</v>
          </cell>
          <cell r="I1883" t="str">
            <v>Rating Outlook Stable</v>
          </cell>
        </row>
        <row r="1884">
          <cell r="A1884">
            <v>80359956</v>
          </cell>
          <cell r="B1884" t="str">
            <v>John Laing plc</v>
          </cell>
          <cell r="C1884" t="str">
            <v>Homebuilding</v>
          </cell>
          <cell r="D1884" t="str">
            <v>UNITED KINGDOM</v>
          </cell>
          <cell r="E1884" t="str">
            <v>N</v>
          </cell>
          <cell r="F1884" t="str">
            <v>Withdrawn</v>
          </cell>
          <cell r="G1884">
            <v>37161</v>
          </cell>
          <cell r="H1884" t="str">
            <v>NR</v>
          </cell>
          <cell r="I1884" t="str">
            <v>Not on Rating Watch</v>
          </cell>
        </row>
        <row r="1885">
          <cell r="A1885">
            <v>80359957</v>
          </cell>
          <cell r="B1885" t="str">
            <v>Land Securities PLC</v>
          </cell>
          <cell r="C1885" t="str">
            <v>Property/Real Estate</v>
          </cell>
          <cell r="D1885" t="str">
            <v>UNITED KINGDOM</v>
          </cell>
          <cell r="E1885" t="str">
            <v>Y</v>
          </cell>
          <cell r="F1885" t="str">
            <v>Affirmed</v>
          </cell>
          <cell r="G1885">
            <v>37972</v>
          </cell>
          <cell r="H1885" t="str">
            <v>A</v>
          </cell>
          <cell r="I1885" t="str">
            <v>Rating Outlook Stable</v>
          </cell>
        </row>
        <row r="1886">
          <cell r="A1886">
            <v>80359958</v>
          </cell>
          <cell r="B1886" t="str">
            <v>McAlpine (Alfred) PLC</v>
          </cell>
          <cell r="C1886" t="str">
            <v>Construction</v>
          </cell>
          <cell r="D1886" t="str">
            <v>UNITED KINGDOM</v>
          </cell>
          <cell r="E1886" t="str">
            <v>N</v>
          </cell>
          <cell r="F1886" t="str">
            <v>Withdrawn</v>
          </cell>
          <cell r="G1886">
            <v>37139</v>
          </cell>
          <cell r="H1886" t="str">
            <v>NR</v>
          </cell>
        </row>
        <row r="1887">
          <cell r="A1887">
            <v>80359959</v>
          </cell>
          <cell r="B1887" t="str">
            <v>MEPC Ltd</v>
          </cell>
          <cell r="C1887" t="str">
            <v>Property/Real Estate</v>
          </cell>
          <cell r="D1887" t="str">
            <v>UNITED KINGDOM</v>
          </cell>
          <cell r="E1887" t="str">
            <v>Y</v>
          </cell>
          <cell r="F1887" t="str">
            <v>Downgrade</v>
          </cell>
          <cell r="G1887">
            <v>38203</v>
          </cell>
          <cell r="H1887" t="str">
            <v>B</v>
          </cell>
          <cell r="I1887" t="str">
            <v>Rating Outlook Negative</v>
          </cell>
        </row>
        <row r="1888">
          <cell r="A1888">
            <v>80359960</v>
          </cell>
          <cell r="B1888" t="str">
            <v>Mowlem plc</v>
          </cell>
          <cell r="C1888" t="str">
            <v>Construction</v>
          </cell>
          <cell r="D1888" t="str">
            <v>UNITED KINGDOM</v>
          </cell>
          <cell r="E1888" t="str">
            <v>Y</v>
          </cell>
          <cell r="F1888" t="str">
            <v>Affirmed</v>
          </cell>
          <cell r="G1888">
            <v>37823</v>
          </cell>
          <cell r="H1888" t="str">
            <v>BB+</v>
          </cell>
          <cell r="I1888" t="str">
            <v>Rating Outlook Stable</v>
          </cell>
        </row>
        <row r="1889">
          <cell r="A1889">
            <v>80359961</v>
          </cell>
          <cell r="B1889" t="str">
            <v>Next plc</v>
          </cell>
          <cell r="C1889" t="str">
            <v>Retailing</v>
          </cell>
          <cell r="D1889" t="str">
            <v>UNITED KINGDOM</v>
          </cell>
          <cell r="E1889" t="str">
            <v>Y</v>
          </cell>
          <cell r="F1889" t="str">
            <v>Downgrade</v>
          </cell>
          <cell r="G1889">
            <v>37754</v>
          </cell>
          <cell r="H1889" t="str">
            <v>BBB</v>
          </cell>
          <cell r="I1889" t="str">
            <v>Rating Outlook Stable</v>
          </cell>
        </row>
        <row r="1890">
          <cell r="A1890">
            <v>80359962</v>
          </cell>
          <cell r="B1890" t="str">
            <v>Peninsular and Oriental Steam Navigation Co (The)</v>
          </cell>
          <cell r="C1890" t="str">
            <v>Transportation</v>
          </cell>
          <cell r="D1890" t="str">
            <v>UNITED KINGDOM</v>
          </cell>
          <cell r="E1890" t="str">
            <v>N</v>
          </cell>
          <cell r="F1890" t="str">
            <v>Withdrawn</v>
          </cell>
          <cell r="G1890">
            <v>36822</v>
          </cell>
          <cell r="H1890" t="str">
            <v>NR</v>
          </cell>
          <cell r="I1890" t="str">
            <v>Rating Watch Off</v>
          </cell>
        </row>
        <row r="1891">
          <cell r="A1891">
            <v>80359963</v>
          </cell>
          <cell r="B1891" t="str">
            <v>Signet Group plc</v>
          </cell>
          <cell r="C1891" t="str">
            <v>Corporates</v>
          </cell>
          <cell r="D1891" t="str">
            <v>UNITED KINGDOM</v>
          </cell>
          <cell r="E1891" t="str">
            <v>Y</v>
          </cell>
          <cell r="F1891" t="str">
            <v>Affirmed</v>
          </cell>
          <cell r="G1891">
            <v>38184</v>
          </cell>
          <cell r="H1891" t="str">
            <v>BBB-</v>
          </cell>
          <cell r="I1891" t="str">
            <v>Rating Outlook Positive</v>
          </cell>
        </row>
        <row r="1892">
          <cell r="A1892">
            <v>80359964</v>
          </cell>
          <cell r="B1892" t="str">
            <v>J Sainsbury plc</v>
          </cell>
          <cell r="C1892" t="str">
            <v>Food Retailing</v>
          </cell>
          <cell r="D1892" t="str">
            <v>UNITED KINGDOM</v>
          </cell>
          <cell r="E1892" t="str">
            <v>Y</v>
          </cell>
          <cell r="F1892" t="str">
            <v>Downgrade</v>
          </cell>
          <cell r="G1892">
            <v>38174</v>
          </cell>
          <cell r="H1892" t="str">
            <v>BBB</v>
          </cell>
          <cell r="I1892" t="str">
            <v>Rating Outlook Negative</v>
          </cell>
        </row>
        <row r="1893">
          <cell r="A1893">
            <v>80359965</v>
          </cell>
          <cell r="B1893" t="str">
            <v>WH Smith PLC</v>
          </cell>
          <cell r="C1893" t="str">
            <v>Corporates</v>
          </cell>
          <cell r="D1893" t="str">
            <v>UNITED KINGDOM</v>
          </cell>
          <cell r="E1893" t="str">
            <v>Y</v>
          </cell>
          <cell r="F1893" t="str">
            <v>Downgrade</v>
          </cell>
          <cell r="G1893">
            <v>38201</v>
          </cell>
          <cell r="H1893" t="str">
            <v>BB-</v>
          </cell>
          <cell r="I1893" t="str">
            <v>Rating Outlook Stable</v>
          </cell>
        </row>
        <row r="1894">
          <cell r="A1894">
            <v>80359966</v>
          </cell>
          <cell r="B1894" t="str">
            <v>Mothercare plc</v>
          </cell>
          <cell r="C1894" t="str">
            <v>Retailing</v>
          </cell>
          <cell r="D1894" t="str">
            <v>UNITED KINGDOM</v>
          </cell>
          <cell r="E1894" t="str">
            <v>N</v>
          </cell>
          <cell r="F1894" t="str">
            <v>Withdrawn</v>
          </cell>
          <cell r="G1894">
            <v>37650</v>
          </cell>
          <cell r="H1894" t="str">
            <v>NR</v>
          </cell>
          <cell r="I1894" t="str">
            <v>Not on Rating Watch</v>
          </cell>
        </row>
        <row r="1895">
          <cell r="A1895">
            <v>80359967</v>
          </cell>
          <cell r="B1895" t="str">
            <v>Tarmac PLC</v>
          </cell>
          <cell r="C1895" t="str">
            <v>Building Materials</v>
          </cell>
          <cell r="D1895" t="str">
            <v>UNITED KINGDOM</v>
          </cell>
          <cell r="E1895" t="str">
            <v>N</v>
          </cell>
          <cell r="F1895" t="str">
            <v>Withdrawn</v>
          </cell>
          <cell r="G1895">
            <v>36851</v>
          </cell>
          <cell r="H1895" t="str">
            <v>NR</v>
          </cell>
          <cell r="I1895" t="str">
            <v>Not on Rating Watch</v>
          </cell>
        </row>
        <row r="1896">
          <cell r="A1896">
            <v>80359968</v>
          </cell>
          <cell r="B1896" t="str">
            <v>Taylor Woodrow plc</v>
          </cell>
          <cell r="C1896" t="str">
            <v>Corporates</v>
          </cell>
          <cell r="D1896" t="str">
            <v>UNITED KINGDOM</v>
          </cell>
          <cell r="E1896" t="str">
            <v>Y</v>
          </cell>
          <cell r="F1896" t="str">
            <v>Affirmed</v>
          </cell>
          <cell r="G1896">
            <v>38238</v>
          </cell>
          <cell r="H1896" t="str">
            <v>BBB+</v>
          </cell>
          <cell r="I1896" t="str">
            <v>Rating Outlook Stable</v>
          </cell>
        </row>
        <row r="1897">
          <cell r="A1897">
            <v>80359969</v>
          </cell>
          <cell r="B1897" t="str">
            <v>Tesco PLC</v>
          </cell>
          <cell r="C1897" t="str">
            <v>Corporates</v>
          </cell>
          <cell r="D1897" t="str">
            <v>UNITED KINGDOM</v>
          </cell>
          <cell r="E1897" t="str">
            <v>Y</v>
          </cell>
          <cell r="F1897" t="str">
            <v>Affirmed</v>
          </cell>
          <cell r="G1897">
            <v>38215</v>
          </cell>
          <cell r="H1897" t="str">
            <v>A+</v>
          </cell>
          <cell r="I1897" t="str">
            <v>Rating Outlook Stable</v>
          </cell>
        </row>
        <row r="1898">
          <cell r="A1898">
            <v>80359970</v>
          </cell>
          <cell r="B1898" t="str">
            <v>Unigate PLC</v>
          </cell>
          <cell r="C1898" t="str">
            <v>Food</v>
          </cell>
          <cell r="D1898" t="str">
            <v>UNITED KINGDOM</v>
          </cell>
          <cell r="E1898" t="str">
            <v>N</v>
          </cell>
          <cell r="F1898" t="str">
            <v>Withdrawn</v>
          </cell>
          <cell r="G1898">
            <v>36391</v>
          </cell>
          <cell r="H1898" t="str">
            <v>NR</v>
          </cell>
        </row>
        <row r="1899">
          <cell r="A1899">
            <v>80359971</v>
          </cell>
          <cell r="B1899" t="str">
            <v>Whitbread PLC</v>
          </cell>
          <cell r="C1899" t="str">
            <v>Lodging</v>
          </cell>
          <cell r="D1899" t="str">
            <v>UNITED KINGDOM</v>
          </cell>
          <cell r="E1899" t="str">
            <v>Y</v>
          </cell>
          <cell r="F1899" t="str">
            <v>Downgrade</v>
          </cell>
          <cell r="G1899">
            <v>38195</v>
          </cell>
          <cell r="H1899" t="str">
            <v>BBB</v>
          </cell>
          <cell r="I1899" t="str">
            <v>Rating Outlook Negative</v>
          </cell>
        </row>
        <row r="1900">
          <cell r="A1900">
            <v>80359972</v>
          </cell>
          <cell r="B1900" t="str">
            <v>Natexis Banque [Guaranteed]</v>
          </cell>
          <cell r="C1900" t="str">
            <v>Banks</v>
          </cell>
          <cell r="D1900" t="str">
            <v>FRANCE</v>
          </cell>
          <cell r="E1900" t="str">
            <v>Y</v>
          </cell>
          <cell r="F1900" t="str">
            <v>New Rating</v>
          </cell>
          <cell r="G1900">
            <v>35229</v>
          </cell>
          <cell r="H1900" t="str">
            <v>AAA</v>
          </cell>
        </row>
        <row r="1901">
          <cell r="A1901">
            <v>80359973</v>
          </cell>
          <cell r="B1901" t="str">
            <v>Alpha Bank</v>
          </cell>
          <cell r="C1901" t="str">
            <v>Banks</v>
          </cell>
          <cell r="D1901" t="str">
            <v>GREECE</v>
          </cell>
          <cell r="E1901" t="str">
            <v>Y</v>
          </cell>
          <cell r="F1901" t="str">
            <v>Affirmed</v>
          </cell>
          <cell r="G1901">
            <v>38198</v>
          </cell>
          <cell r="H1901" t="str">
            <v>A-</v>
          </cell>
          <cell r="I1901" t="str">
            <v>Rating Outlook Stable</v>
          </cell>
        </row>
        <row r="1902">
          <cell r="A1902">
            <v>80359974</v>
          </cell>
          <cell r="B1902" t="str">
            <v>National Bank of Greece</v>
          </cell>
          <cell r="C1902" t="str">
            <v>Banks</v>
          </cell>
          <cell r="D1902" t="str">
            <v>GREECE</v>
          </cell>
          <cell r="E1902" t="str">
            <v>Y</v>
          </cell>
          <cell r="F1902" t="str">
            <v>Affirmed</v>
          </cell>
          <cell r="G1902">
            <v>38198</v>
          </cell>
          <cell r="H1902" t="str">
            <v>A-</v>
          </cell>
          <cell r="I1902" t="str">
            <v>Rating Outlook Stable</v>
          </cell>
        </row>
        <row r="1903">
          <cell r="A1903">
            <v>80359976</v>
          </cell>
          <cell r="B1903" t="str">
            <v>Malayan Banking</v>
          </cell>
          <cell r="C1903" t="str">
            <v>Banks</v>
          </cell>
          <cell r="D1903" t="str">
            <v>MALAYSIA</v>
          </cell>
          <cell r="E1903" t="str">
            <v>Y</v>
          </cell>
          <cell r="F1903" t="str">
            <v>Revision Outlook</v>
          </cell>
          <cell r="G1903">
            <v>38096</v>
          </cell>
          <cell r="H1903" t="str">
            <v>BBB+</v>
          </cell>
          <cell r="I1903" t="str">
            <v>Rating Outlook Positive</v>
          </cell>
        </row>
        <row r="1904">
          <cell r="A1904">
            <v>80359977</v>
          </cell>
          <cell r="B1904" t="str">
            <v>Bank Austria Creditanstalt AG</v>
          </cell>
          <cell r="C1904" t="str">
            <v>Banks</v>
          </cell>
          <cell r="D1904" t="str">
            <v>AUSTRIA</v>
          </cell>
          <cell r="E1904" t="str">
            <v>N</v>
          </cell>
          <cell r="F1904" t="str">
            <v>Withdrawn</v>
          </cell>
          <cell r="G1904">
            <v>36971</v>
          </cell>
          <cell r="H1904" t="str">
            <v>NR</v>
          </cell>
          <cell r="I1904" t="str">
            <v>Rating Outlook Stable</v>
          </cell>
        </row>
        <row r="1905">
          <cell r="A1905">
            <v>80359978</v>
          </cell>
          <cell r="B1905" t="str">
            <v>Bremer Landesbank (Guaranteed)</v>
          </cell>
          <cell r="C1905" t="str">
            <v>Banks</v>
          </cell>
          <cell r="D1905" t="str">
            <v>GERMANY</v>
          </cell>
          <cell r="E1905" t="str">
            <v>Y</v>
          </cell>
          <cell r="F1905" t="str">
            <v>Affirmed</v>
          </cell>
          <cell r="G1905">
            <v>38169</v>
          </cell>
          <cell r="H1905" t="str">
            <v>AAA</v>
          </cell>
          <cell r="I1905" t="str">
            <v>Rating Outlook Stable</v>
          </cell>
        </row>
        <row r="1906">
          <cell r="A1906">
            <v>80359979</v>
          </cell>
          <cell r="B1906" t="str">
            <v>GZ-Bank</v>
          </cell>
          <cell r="C1906" t="str">
            <v>Banks</v>
          </cell>
          <cell r="D1906" t="str">
            <v>GERMANY</v>
          </cell>
          <cell r="E1906" t="str">
            <v>N</v>
          </cell>
          <cell r="F1906" t="str">
            <v>Withdrawn</v>
          </cell>
          <cell r="G1906">
            <v>37146</v>
          </cell>
          <cell r="H1906" t="str">
            <v>NR</v>
          </cell>
          <cell r="I1906" t="str">
            <v>Rating Outlook Stable</v>
          </cell>
        </row>
        <row r="1907">
          <cell r="A1907">
            <v>80359981</v>
          </cell>
          <cell r="B1907" t="str">
            <v>Northern Rock PLC</v>
          </cell>
          <cell r="C1907" t="str">
            <v>Banks</v>
          </cell>
          <cell r="D1907" t="str">
            <v>UNITED KINGDOM</v>
          </cell>
          <cell r="E1907" t="str">
            <v>Y</v>
          </cell>
          <cell r="F1907" t="str">
            <v>Upgrade</v>
          </cell>
          <cell r="G1907">
            <v>35590</v>
          </cell>
          <cell r="H1907" t="str">
            <v>A+</v>
          </cell>
          <cell r="I1907" t="str">
            <v>Rating Outlook Stable</v>
          </cell>
        </row>
        <row r="1908">
          <cell r="A1908">
            <v>80359982</v>
          </cell>
          <cell r="B1908" t="str">
            <v>Commercial International Bank</v>
          </cell>
          <cell r="C1908" t="str">
            <v>Banks</v>
          </cell>
          <cell r="D1908" t="str">
            <v>EGYPT</v>
          </cell>
          <cell r="E1908" t="str">
            <v>Y</v>
          </cell>
          <cell r="F1908" t="str">
            <v>Affirmed</v>
          </cell>
          <cell r="G1908">
            <v>38209</v>
          </cell>
          <cell r="H1908" t="str">
            <v>BB+</v>
          </cell>
          <cell r="I1908" t="str">
            <v>Rating Outlook Stable</v>
          </cell>
        </row>
        <row r="1909">
          <cell r="A1909">
            <v>80359983</v>
          </cell>
          <cell r="B1909" t="str">
            <v>Banca Popolare di Vicenza</v>
          </cell>
          <cell r="C1909" t="str">
            <v>Banks</v>
          </cell>
          <cell r="D1909" t="str">
            <v>ITALY</v>
          </cell>
          <cell r="E1909" t="str">
            <v>Y</v>
          </cell>
          <cell r="F1909" t="str">
            <v>Affirmed</v>
          </cell>
          <cell r="G1909">
            <v>37613</v>
          </cell>
          <cell r="H1909" t="str">
            <v>A-</v>
          </cell>
          <cell r="I1909" t="str">
            <v>Rating Outlook Stable</v>
          </cell>
        </row>
        <row r="1910">
          <cell r="A1910">
            <v>80359984</v>
          </cell>
          <cell r="B1910" t="str">
            <v>Caixa d'Estalvis de Catalunya</v>
          </cell>
          <cell r="C1910" t="str">
            <v>Banks</v>
          </cell>
          <cell r="D1910" t="str">
            <v>SPAIN</v>
          </cell>
          <cell r="E1910" t="str">
            <v>Y</v>
          </cell>
          <cell r="F1910" t="str">
            <v>Affirmed</v>
          </cell>
          <cell r="G1910">
            <v>38175</v>
          </cell>
          <cell r="H1910" t="str">
            <v>A</v>
          </cell>
          <cell r="I1910" t="str">
            <v>Rating Outlook Stable</v>
          </cell>
        </row>
        <row r="1911">
          <cell r="A1911">
            <v>80359985</v>
          </cell>
          <cell r="B1911" t="str">
            <v>Efg Eurobank Ergasias</v>
          </cell>
          <cell r="C1911" t="str">
            <v>Banks</v>
          </cell>
          <cell r="D1911" t="str">
            <v>GREECE</v>
          </cell>
          <cell r="E1911" t="str">
            <v>Y</v>
          </cell>
          <cell r="F1911" t="str">
            <v>Affirmed</v>
          </cell>
          <cell r="G1911">
            <v>38161</v>
          </cell>
          <cell r="H1911" t="str">
            <v>A-</v>
          </cell>
          <cell r="I1911" t="str">
            <v>Rating Outlook Stable</v>
          </cell>
        </row>
        <row r="1912">
          <cell r="A1912">
            <v>80359986</v>
          </cell>
          <cell r="B1912" t="str">
            <v>Banco Comercial Portugues</v>
          </cell>
          <cell r="C1912" t="str">
            <v>Banks</v>
          </cell>
          <cell r="D1912" t="str">
            <v>PORTUGAL</v>
          </cell>
          <cell r="E1912" t="str">
            <v>Y</v>
          </cell>
          <cell r="F1912" t="str">
            <v>Affirmed</v>
          </cell>
          <cell r="G1912">
            <v>38188</v>
          </cell>
          <cell r="H1912" t="str">
            <v>A+</v>
          </cell>
          <cell r="I1912" t="str">
            <v>Rating Outlook Stable</v>
          </cell>
        </row>
        <row r="1913">
          <cell r="A1913">
            <v>80359987</v>
          </cell>
          <cell r="B1913" t="str">
            <v>Credit Suisse First Boston International</v>
          </cell>
          <cell r="C1913" t="str">
            <v>Banks</v>
          </cell>
          <cell r="D1913" t="str">
            <v>UNITED KINGDOM</v>
          </cell>
          <cell r="E1913" t="str">
            <v>Y</v>
          </cell>
          <cell r="F1913" t="str">
            <v>Revision Outlook</v>
          </cell>
          <cell r="G1913">
            <v>37531</v>
          </cell>
          <cell r="H1913" t="str">
            <v>AA-</v>
          </cell>
          <cell r="I1913" t="str">
            <v>Rating Outlook Negative</v>
          </cell>
        </row>
        <row r="1914">
          <cell r="A1914">
            <v>80359988</v>
          </cell>
          <cell r="B1914" t="str">
            <v>Sociedad Estatal de Participaciones Industriales</v>
          </cell>
          <cell r="C1914" t="str">
            <v>Corporates</v>
          </cell>
          <cell r="D1914" t="str">
            <v>SPAIN</v>
          </cell>
          <cell r="E1914" t="str">
            <v>Y</v>
          </cell>
          <cell r="F1914" t="str">
            <v>Upgrade</v>
          </cell>
          <cell r="G1914">
            <v>37974</v>
          </cell>
          <cell r="H1914" t="str">
            <v>AAA</v>
          </cell>
          <cell r="I1914" t="str">
            <v>Rating Outlook Stable</v>
          </cell>
        </row>
        <row r="1915">
          <cell r="A1915">
            <v>80359989</v>
          </cell>
          <cell r="B1915" t="str">
            <v>HSBC Holdings Plc</v>
          </cell>
          <cell r="C1915" t="str">
            <v>Banks</v>
          </cell>
          <cell r="D1915" t="str">
            <v>UNITED KINGDOM</v>
          </cell>
          <cell r="E1915" t="str">
            <v>Y</v>
          </cell>
          <cell r="F1915" t="str">
            <v>Upgrade</v>
          </cell>
          <cell r="G1915">
            <v>38215</v>
          </cell>
          <cell r="H1915" t="str">
            <v>AA</v>
          </cell>
          <cell r="I1915" t="str">
            <v>Rating Outlook Stable</v>
          </cell>
        </row>
        <row r="1916">
          <cell r="A1916">
            <v>80359990</v>
          </cell>
          <cell r="B1916" t="str">
            <v>Cassa di Risparmio in Bologna</v>
          </cell>
          <cell r="C1916" t="str">
            <v>Banks</v>
          </cell>
          <cell r="D1916" t="str">
            <v>ITALY</v>
          </cell>
          <cell r="E1916" t="str">
            <v>N</v>
          </cell>
          <cell r="F1916" t="str">
            <v>Withdrawn</v>
          </cell>
          <cell r="G1916">
            <v>37413</v>
          </cell>
          <cell r="H1916" t="str">
            <v>NR</v>
          </cell>
          <cell r="I1916" t="str">
            <v>Rating Watch Off</v>
          </cell>
        </row>
        <row r="1917">
          <cell r="A1917">
            <v>80359991</v>
          </cell>
          <cell r="B1917" t="str">
            <v>Bilbao Bizkaia Kutxa</v>
          </cell>
          <cell r="C1917" t="str">
            <v>Banks</v>
          </cell>
          <cell r="D1917" t="str">
            <v>SPAIN</v>
          </cell>
          <cell r="E1917" t="str">
            <v>Y</v>
          </cell>
          <cell r="F1917" t="str">
            <v>Affirmed</v>
          </cell>
          <cell r="G1917">
            <v>38202</v>
          </cell>
          <cell r="H1917" t="str">
            <v>A+</v>
          </cell>
          <cell r="I1917" t="str">
            <v>Rating Outlook Stable</v>
          </cell>
        </row>
        <row r="1918">
          <cell r="A1918">
            <v>80359994</v>
          </cell>
          <cell r="B1918" t="str">
            <v>Shinhan Bank</v>
          </cell>
          <cell r="C1918" t="str">
            <v>Banks</v>
          </cell>
          <cell r="D1918" t="str">
            <v>KOREA, REPUBLIC OF</v>
          </cell>
          <cell r="E1918" t="str">
            <v>Y</v>
          </cell>
          <cell r="F1918" t="str">
            <v>New Rating</v>
          </cell>
          <cell r="G1918">
            <v>37861</v>
          </cell>
          <cell r="H1918" t="str">
            <v>BBB+</v>
          </cell>
          <cell r="I1918" t="str">
            <v>Rating Outlook Stable</v>
          </cell>
        </row>
        <row r="1919">
          <cell r="A1919">
            <v>80359995</v>
          </cell>
          <cell r="B1919" t="str">
            <v>Korea First Bank</v>
          </cell>
          <cell r="C1919" t="str">
            <v>Banks</v>
          </cell>
          <cell r="D1919" t="str">
            <v>KOREA, REPUBLIC OF</v>
          </cell>
          <cell r="E1919" t="str">
            <v>Y</v>
          </cell>
          <cell r="F1919" t="str">
            <v>New Rating</v>
          </cell>
          <cell r="G1919">
            <v>37676</v>
          </cell>
          <cell r="H1919" t="str">
            <v>BBB+</v>
          </cell>
          <cell r="I1919" t="str">
            <v>Rating Outlook Stable</v>
          </cell>
        </row>
        <row r="1920">
          <cell r="A1920">
            <v>80359996</v>
          </cell>
          <cell r="B1920" t="str">
            <v>Banca Popolare dell'Emilia-Romagna</v>
          </cell>
          <cell r="C1920" t="str">
            <v>Banks</v>
          </cell>
          <cell r="D1920" t="str">
            <v>ITALY</v>
          </cell>
          <cell r="E1920" t="str">
            <v>Y</v>
          </cell>
          <cell r="F1920" t="str">
            <v>Affirmed</v>
          </cell>
          <cell r="G1920">
            <v>38167</v>
          </cell>
          <cell r="H1920" t="str">
            <v>BBB+</v>
          </cell>
          <cell r="I1920" t="str">
            <v>Rating Outlook Positive</v>
          </cell>
        </row>
        <row r="1921">
          <cell r="A1921">
            <v>80359997</v>
          </cell>
          <cell r="B1921" t="str">
            <v>Sun Bank plc</v>
          </cell>
          <cell r="C1921" t="str">
            <v>Banks</v>
          </cell>
          <cell r="D1921" t="str">
            <v>UNITED KINGDOM</v>
          </cell>
          <cell r="E1921" t="str">
            <v>N</v>
          </cell>
          <cell r="F1921" t="str">
            <v>Withdrawn</v>
          </cell>
          <cell r="G1921">
            <v>37232</v>
          </cell>
          <cell r="H1921" t="str">
            <v>NR</v>
          </cell>
          <cell r="I1921" t="str">
            <v>Not on Rating Watch</v>
          </cell>
        </row>
        <row r="1922">
          <cell r="A1922">
            <v>80359998</v>
          </cell>
          <cell r="B1922" t="str">
            <v>Korea Exchange Bank</v>
          </cell>
          <cell r="C1922" t="str">
            <v>Banks</v>
          </cell>
          <cell r="D1922" t="str">
            <v>KOREA, REPUBLIC OF</v>
          </cell>
          <cell r="E1922" t="str">
            <v>Y</v>
          </cell>
          <cell r="F1922" t="str">
            <v>Affirmed</v>
          </cell>
          <cell r="G1922">
            <v>37946</v>
          </cell>
          <cell r="H1922" t="str">
            <v>BBB-</v>
          </cell>
          <cell r="I1922" t="str">
            <v>Rating Outlook Stable</v>
          </cell>
        </row>
        <row r="1923">
          <cell r="A1923">
            <v>80360000</v>
          </cell>
          <cell r="B1923" t="str">
            <v>BAE Systems PLC</v>
          </cell>
          <cell r="C1923" t="str">
            <v>Corporates</v>
          </cell>
          <cell r="D1923" t="str">
            <v>UNITED KINGDOM</v>
          </cell>
          <cell r="E1923" t="str">
            <v>Y</v>
          </cell>
          <cell r="F1923" t="str">
            <v>Affirmed</v>
          </cell>
          <cell r="G1923">
            <v>38244</v>
          </cell>
          <cell r="H1923" t="str">
            <v>BBB+</v>
          </cell>
          <cell r="I1923" t="str">
            <v>Rating Outlook Negative</v>
          </cell>
        </row>
        <row r="1924">
          <cell r="A1924">
            <v>80360001</v>
          </cell>
          <cell r="B1924" t="str">
            <v>Groupe Credit Cooperatif</v>
          </cell>
          <cell r="C1924" t="str">
            <v>Banks</v>
          </cell>
          <cell r="D1924" t="str">
            <v>FRANCE</v>
          </cell>
          <cell r="E1924" t="str">
            <v>Y</v>
          </cell>
          <cell r="F1924" t="str">
            <v>Affirmed</v>
          </cell>
          <cell r="G1924">
            <v>38232</v>
          </cell>
          <cell r="H1924" t="str">
            <v>A+</v>
          </cell>
          <cell r="I1924" t="str">
            <v>Rating Outlook Stable</v>
          </cell>
        </row>
        <row r="1925">
          <cell r="A1925">
            <v>80360002</v>
          </cell>
          <cell r="B1925" t="str">
            <v>Credit Immobilier de France Developpement (CIFD)</v>
          </cell>
          <cell r="C1925" t="str">
            <v>Financial Institutions</v>
          </cell>
          <cell r="D1925" t="str">
            <v>FRANCE</v>
          </cell>
          <cell r="E1925" t="str">
            <v>Y</v>
          </cell>
          <cell r="F1925" t="str">
            <v>Affirmed</v>
          </cell>
          <cell r="G1925">
            <v>37879</v>
          </cell>
          <cell r="H1925" t="str">
            <v>A+</v>
          </cell>
          <cell r="I1925" t="str">
            <v>Rating Outlook Stable</v>
          </cell>
        </row>
        <row r="1926">
          <cell r="A1926">
            <v>80360003</v>
          </cell>
          <cell r="B1926" t="str">
            <v>Interbail</v>
          </cell>
          <cell r="C1926" t="str">
            <v>Banks</v>
          </cell>
          <cell r="D1926" t="str">
            <v>FRANCE</v>
          </cell>
          <cell r="E1926" t="str">
            <v>N</v>
          </cell>
          <cell r="F1926" t="str">
            <v>Withdrawn</v>
          </cell>
          <cell r="G1926">
            <v>36542</v>
          </cell>
          <cell r="H1926" t="str">
            <v>NR</v>
          </cell>
        </row>
        <row r="1927">
          <cell r="A1927">
            <v>80360005</v>
          </cell>
          <cell r="B1927" t="str">
            <v>Rhone-Poulenc S.A.</v>
          </cell>
          <cell r="C1927" t="str">
            <v>Chemicals</v>
          </cell>
          <cell r="D1927" t="str">
            <v>FRANCE</v>
          </cell>
          <cell r="E1927" t="str">
            <v>N</v>
          </cell>
          <cell r="F1927" t="str">
            <v>Withdrawn</v>
          </cell>
          <cell r="G1927">
            <v>36538</v>
          </cell>
          <cell r="H1927" t="str">
            <v>NR</v>
          </cell>
          <cell r="I1927" t="str">
            <v>Rating Watch Off</v>
          </cell>
        </row>
        <row r="1928">
          <cell r="A1928">
            <v>80360007</v>
          </cell>
          <cell r="B1928" t="str">
            <v>La Poste</v>
          </cell>
          <cell r="C1928" t="str">
            <v>Operating</v>
          </cell>
          <cell r="D1928" t="str">
            <v>FRANCE</v>
          </cell>
          <cell r="E1928" t="str">
            <v>Y</v>
          </cell>
          <cell r="F1928" t="str">
            <v>Affirmed</v>
          </cell>
          <cell r="G1928">
            <v>38042</v>
          </cell>
          <cell r="H1928" t="str">
            <v>AAA</v>
          </cell>
          <cell r="I1928" t="str">
            <v>Rating Outlook Stable</v>
          </cell>
        </row>
        <row r="1929">
          <cell r="A1929">
            <v>80360008</v>
          </cell>
          <cell r="B1929" t="str">
            <v>Banca Popolare di Sondrio</v>
          </cell>
          <cell r="C1929" t="str">
            <v>Banks</v>
          </cell>
          <cell r="D1929" t="str">
            <v>ITALY</v>
          </cell>
          <cell r="E1929" t="str">
            <v>Y</v>
          </cell>
          <cell r="F1929" t="str">
            <v>Affirmed</v>
          </cell>
          <cell r="G1929">
            <v>38050</v>
          </cell>
          <cell r="H1929" t="str">
            <v>A-</v>
          </cell>
          <cell r="I1929" t="str">
            <v>Rating Outlook Stable</v>
          </cell>
        </row>
        <row r="1930">
          <cell r="A1930">
            <v>80360009</v>
          </cell>
          <cell r="B1930" t="str">
            <v>Credit Suisse Group</v>
          </cell>
          <cell r="C1930" t="str">
            <v>Banks</v>
          </cell>
          <cell r="D1930" t="str">
            <v>SWITZERLAND</v>
          </cell>
          <cell r="E1930" t="str">
            <v>Y</v>
          </cell>
          <cell r="F1930" t="str">
            <v>Affirmed</v>
          </cell>
          <cell r="G1930">
            <v>38085</v>
          </cell>
          <cell r="H1930" t="str">
            <v>AA-</v>
          </cell>
          <cell r="I1930" t="str">
            <v>Rating Outlook Negative</v>
          </cell>
        </row>
        <row r="1931">
          <cell r="A1931">
            <v>80360010</v>
          </cell>
          <cell r="B1931" t="str">
            <v>Endesa SA</v>
          </cell>
          <cell r="C1931" t="str">
            <v>Global Power</v>
          </cell>
          <cell r="D1931" t="str">
            <v>SPAIN</v>
          </cell>
          <cell r="E1931" t="str">
            <v>Y</v>
          </cell>
          <cell r="F1931" t="str">
            <v>Affirmed</v>
          </cell>
          <cell r="G1931">
            <v>37974</v>
          </cell>
          <cell r="H1931" t="str">
            <v>A</v>
          </cell>
          <cell r="I1931" t="str">
            <v>Rating Outlook Stable</v>
          </cell>
        </row>
        <row r="1932">
          <cell r="A1932">
            <v>80360011</v>
          </cell>
          <cell r="B1932" t="str">
            <v>Carlton Communications Plc</v>
          </cell>
          <cell r="C1932" t="str">
            <v>Media &amp; Entertainment</v>
          </cell>
          <cell r="D1932" t="str">
            <v>UNITED KINGDOM</v>
          </cell>
          <cell r="E1932" t="str">
            <v>N</v>
          </cell>
          <cell r="F1932" t="str">
            <v>Withdrawn</v>
          </cell>
          <cell r="G1932">
            <v>38250</v>
          </cell>
          <cell r="H1932" t="str">
            <v>WD</v>
          </cell>
        </row>
        <row r="1933">
          <cell r="A1933">
            <v>80360012</v>
          </cell>
          <cell r="B1933" t="str">
            <v>Bank of Taiwan</v>
          </cell>
          <cell r="C1933" t="str">
            <v>Banks</v>
          </cell>
          <cell r="D1933" t="str">
            <v>TAIWAN</v>
          </cell>
          <cell r="E1933" t="str">
            <v>Y</v>
          </cell>
          <cell r="F1933" t="str">
            <v>Withdrawn</v>
          </cell>
          <cell r="G1933">
            <v>36957</v>
          </cell>
          <cell r="H1933" t="str">
            <v>NR</v>
          </cell>
          <cell r="I1933" t="str">
            <v>Not on Rating Watch</v>
          </cell>
        </row>
        <row r="1934">
          <cell r="A1934">
            <v>80360013</v>
          </cell>
          <cell r="B1934" t="str">
            <v>Chang Hwa Bank</v>
          </cell>
          <cell r="C1934" t="str">
            <v>Banks</v>
          </cell>
          <cell r="D1934" t="str">
            <v>TAIWAN</v>
          </cell>
          <cell r="E1934" t="str">
            <v>Y</v>
          </cell>
          <cell r="F1934" t="str">
            <v>Affirmed</v>
          </cell>
          <cell r="G1934">
            <v>37942</v>
          </cell>
          <cell r="H1934" t="str">
            <v>BBB</v>
          </cell>
          <cell r="I1934" t="str">
            <v>Rating Outlook Stable</v>
          </cell>
        </row>
        <row r="1935">
          <cell r="A1935">
            <v>80360014</v>
          </cell>
          <cell r="B1935" t="str">
            <v>First Commercial Bank (Taiwan)</v>
          </cell>
          <cell r="C1935" t="str">
            <v>Banks</v>
          </cell>
          <cell r="D1935" t="str">
            <v>TAIWAN</v>
          </cell>
          <cell r="E1935" t="str">
            <v>Y</v>
          </cell>
          <cell r="F1935" t="str">
            <v>Affirmed</v>
          </cell>
          <cell r="G1935">
            <v>37942</v>
          </cell>
          <cell r="H1935" t="str">
            <v>BBB+</v>
          </cell>
          <cell r="I1935" t="str">
            <v>Rating Outlook Stable</v>
          </cell>
        </row>
        <row r="1936">
          <cell r="A1936">
            <v>80360015</v>
          </cell>
          <cell r="B1936" t="str">
            <v>Hua Nan Commercial Bank</v>
          </cell>
          <cell r="C1936" t="str">
            <v>Banks</v>
          </cell>
          <cell r="D1936" t="str">
            <v>TAIWAN</v>
          </cell>
          <cell r="E1936" t="str">
            <v>Y</v>
          </cell>
          <cell r="F1936" t="str">
            <v>Affirmed</v>
          </cell>
          <cell r="G1936">
            <v>37942</v>
          </cell>
          <cell r="H1936" t="str">
            <v>BBB+</v>
          </cell>
          <cell r="I1936" t="str">
            <v>Rating Outlook Stable</v>
          </cell>
        </row>
        <row r="1937">
          <cell r="A1937">
            <v>80360018</v>
          </cell>
          <cell r="B1937" t="str">
            <v>Landesbank Berlin (Guaranteed)</v>
          </cell>
          <cell r="C1937" t="str">
            <v>Banks</v>
          </cell>
          <cell r="D1937" t="str">
            <v>GERMANY</v>
          </cell>
          <cell r="E1937" t="str">
            <v>Y</v>
          </cell>
          <cell r="F1937" t="str">
            <v>Affirmed</v>
          </cell>
          <cell r="G1937">
            <v>38252</v>
          </cell>
          <cell r="H1937" t="str">
            <v>AAA</v>
          </cell>
          <cell r="I1937" t="str">
            <v>Rating Outlook Stable</v>
          </cell>
        </row>
        <row r="1938">
          <cell r="A1938">
            <v>80360019</v>
          </cell>
          <cell r="B1938" t="str">
            <v>Banca Agricola Mantovana</v>
          </cell>
          <cell r="C1938" t="str">
            <v>Banks</v>
          </cell>
          <cell r="D1938" t="str">
            <v>ITALY</v>
          </cell>
          <cell r="E1938" t="str">
            <v>Y</v>
          </cell>
          <cell r="F1938" t="str">
            <v>Upgrade</v>
          </cell>
          <cell r="G1938">
            <v>37712</v>
          </cell>
          <cell r="H1938" t="str">
            <v>A+</v>
          </cell>
          <cell r="I1938" t="str">
            <v>Rating Outlook Stable</v>
          </cell>
        </row>
        <row r="1939">
          <cell r="A1939">
            <v>80360020</v>
          </cell>
          <cell r="B1939" t="str">
            <v>Oddo et Compagnie</v>
          </cell>
          <cell r="C1939" t="str">
            <v>Financial Institutions</v>
          </cell>
          <cell r="D1939" t="str">
            <v>FRANCE</v>
          </cell>
          <cell r="E1939" t="str">
            <v>Y</v>
          </cell>
          <cell r="F1939" t="str">
            <v>Affirmed</v>
          </cell>
          <cell r="G1939">
            <v>38050</v>
          </cell>
          <cell r="H1939" t="str">
            <v>BBB+</v>
          </cell>
          <cell r="I1939" t="str">
            <v>Rating Outlook Stable</v>
          </cell>
        </row>
        <row r="1940">
          <cell r="A1940">
            <v>80360021</v>
          </cell>
          <cell r="B1940" t="str">
            <v>Confederacion Espanola de Cajas de Ahorros</v>
          </cell>
          <cell r="C1940" t="str">
            <v>Banks</v>
          </cell>
          <cell r="D1940" t="str">
            <v>SPAIN</v>
          </cell>
          <cell r="E1940" t="str">
            <v>Y</v>
          </cell>
          <cell r="F1940" t="str">
            <v>Affirmed</v>
          </cell>
          <cell r="G1940">
            <v>37949</v>
          </cell>
          <cell r="H1940" t="str">
            <v>AA-</v>
          </cell>
          <cell r="I1940" t="str">
            <v>Rating Outlook Stable</v>
          </cell>
        </row>
        <row r="1941">
          <cell r="A1941">
            <v>80360022</v>
          </cell>
          <cell r="B1941" t="str">
            <v>Investec Bank (UK) Ltd</v>
          </cell>
          <cell r="C1941" t="str">
            <v>Banks</v>
          </cell>
          <cell r="D1941" t="str">
            <v>UNITED KINGDOM</v>
          </cell>
          <cell r="E1941" t="str">
            <v>Y</v>
          </cell>
          <cell r="F1941" t="str">
            <v>Affirmed</v>
          </cell>
          <cell r="G1941">
            <v>38020</v>
          </cell>
          <cell r="H1941" t="str">
            <v>BBB+</v>
          </cell>
          <cell r="I1941" t="str">
            <v>Rating Outlook Stable</v>
          </cell>
        </row>
        <row r="1942">
          <cell r="A1942">
            <v>80360027</v>
          </cell>
          <cell r="B1942" t="str">
            <v>Principality Building Society</v>
          </cell>
          <cell r="C1942" t="str">
            <v>Banks</v>
          </cell>
          <cell r="D1942" t="str">
            <v>UNITED KINGDOM</v>
          </cell>
          <cell r="E1942" t="str">
            <v>Y</v>
          </cell>
          <cell r="F1942" t="str">
            <v>New Rating</v>
          </cell>
          <cell r="G1942">
            <v>35944</v>
          </cell>
          <cell r="H1942" t="str">
            <v>A</v>
          </cell>
          <cell r="I1942" t="str">
            <v>Rating Outlook Stable</v>
          </cell>
        </row>
        <row r="1943">
          <cell r="A1943">
            <v>80360029</v>
          </cell>
          <cell r="B1943" t="str">
            <v>Chohung Bank</v>
          </cell>
          <cell r="C1943" t="str">
            <v>Banks</v>
          </cell>
          <cell r="D1943" t="str">
            <v>KOREA, REPUBLIC OF</v>
          </cell>
          <cell r="E1943" t="str">
            <v>Y</v>
          </cell>
          <cell r="F1943" t="str">
            <v>Affirmed</v>
          </cell>
          <cell r="G1943">
            <v>37874</v>
          </cell>
          <cell r="H1943" t="str">
            <v>BBB</v>
          </cell>
          <cell r="I1943" t="str">
            <v>Rating Outlook Stable</v>
          </cell>
        </row>
        <row r="1944">
          <cell r="A1944">
            <v>80360030</v>
          </cell>
          <cell r="B1944" t="str">
            <v>Co-Operative Bank (The)</v>
          </cell>
          <cell r="C1944" t="str">
            <v>Banks</v>
          </cell>
          <cell r="D1944" t="str">
            <v>UNITED KINGDOM</v>
          </cell>
          <cell r="E1944" t="str">
            <v>Y</v>
          </cell>
          <cell r="F1944" t="str">
            <v>Upgrade</v>
          </cell>
          <cell r="G1944">
            <v>35632</v>
          </cell>
          <cell r="H1944" t="str">
            <v>A</v>
          </cell>
          <cell r="I1944" t="str">
            <v>Rating Outlook Stable</v>
          </cell>
        </row>
        <row r="1945">
          <cell r="A1945">
            <v>80360031</v>
          </cell>
          <cell r="B1945" t="str">
            <v>Banque Sanpaolo</v>
          </cell>
          <cell r="C1945" t="str">
            <v>Banks</v>
          </cell>
          <cell r="D1945" t="str">
            <v>FRANCE</v>
          </cell>
          <cell r="E1945" t="str">
            <v>Y</v>
          </cell>
          <cell r="F1945" t="str">
            <v>Affirmed</v>
          </cell>
          <cell r="G1945">
            <v>37959</v>
          </cell>
          <cell r="H1945" t="str">
            <v>A+</v>
          </cell>
          <cell r="I1945" t="str">
            <v>Rating Outlook Positive</v>
          </cell>
        </row>
        <row r="1946">
          <cell r="A1946">
            <v>80360032</v>
          </cell>
          <cell r="B1946" t="str">
            <v>Zivnostenska Banka</v>
          </cell>
          <cell r="C1946" t="str">
            <v>Banks</v>
          </cell>
          <cell r="D1946" t="str">
            <v>CZECH REPUBLIC</v>
          </cell>
          <cell r="E1946" t="str">
            <v>Y</v>
          </cell>
          <cell r="F1946" t="str">
            <v>Withdrawn</v>
          </cell>
          <cell r="G1946">
            <v>36803</v>
          </cell>
          <cell r="H1946" t="str">
            <v>NR</v>
          </cell>
        </row>
        <row r="1947">
          <cell r="A1947">
            <v>80360033</v>
          </cell>
          <cell r="B1947" t="str">
            <v>Cassa di Risparmio di Gorizia</v>
          </cell>
          <cell r="C1947" t="str">
            <v>Banks</v>
          </cell>
          <cell r="D1947" t="str">
            <v>ITALY</v>
          </cell>
          <cell r="E1947" t="str">
            <v>N</v>
          </cell>
          <cell r="F1947" t="str">
            <v>Withdrawn</v>
          </cell>
          <cell r="G1947">
            <v>37123</v>
          </cell>
          <cell r="H1947" t="str">
            <v>NR</v>
          </cell>
          <cell r="I1947" t="str">
            <v>Not on Rating Watch</v>
          </cell>
        </row>
        <row r="1948">
          <cell r="A1948">
            <v>80360034</v>
          </cell>
          <cell r="B1948" t="str">
            <v>Finter Bank France</v>
          </cell>
          <cell r="C1948" t="str">
            <v>Banks</v>
          </cell>
          <cell r="D1948" t="str">
            <v>FRANCE</v>
          </cell>
          <cell r="E1948" t="str">
            <v>N</v>
          </cell>
          <cell r="F1948" t="str">
            <v>Withdrawn</v>
          </cell>
          <cell r="G1948">
            <v>35583</v>
          </cell>
          <cell r="H1948" t="str">
            <v>NR</v>
          </cell>
        </row>
        <row r="1949">
          <cell r="A1949">
            <v>80360035</v>
          </cell>
          <cell r="B1949" t="str">
            <v>Eurofactor</v>
          </cell>
          <cell r="C1949" t="str">
            <v>Financial Institutions</v>
          </cell>
          <cell r="D1949" t="str">
            <v>FRANCE</v>
          </cell>
          <cell r="E1949" t="str">
            <v>Y</v>
          </cell>
          <cell r="F1949" t="str">
            <v>Rating Watch On</v>
          </cell>
          <cell r="G1949">
            <v>38196</v>
          </cell>
          <cell r="H1949" t="str">
            <v>A-</v>
          </cell>
          <cell r="I1949" t="str">
            <v>Rating Watch Positive</v>
          </cell>
        </row>
        <row r="1950">
          <cell r="A1950">
            <v>80360036</v>
          </cell>
          <cell r="B1950" t="str">
            <v>Argentaria Caja Postal y Banco Hipotecario</v>
          </cell>
          <cell r="C1950" t="str">
            <v>Banks</v>
          </cell>
          <cell r="D1950" t="str">
            <v>SPAIN</v>
          </cell>
          <cell r="E1950" t="str">
            <v>N</v>
          </cell>
          <cell r="F1950" t="str">
            <v>Withdrawn</v>
          </cell>
          <cell r="G1950">
            <v>36556</v>
          </cell>
          <cell r="H1950" t="str">
            <v>NR</v>
          </cell>
        </row>
        <row r="1951">
          <cell r="A1951">
            <v>80360037</v>
          </cell>
          <cell r="B1951" t="str">
            <v>Gas Natural SDG</v>
          </cell>
          <cell r="C1951" t="str">
            <v>Natural Gas &amp; Propane</v>
          </cell>
          <cell r="D1951" t="str">
            <v>SPAIN</v>
          </cell>
          <cell r="E1951" t="str">
            <v>Y</v>
          </cell>
          <cell r="F1951" t="str">
            <v>Affirmed</v>
          </cell>
          <cell r="G1951">
            <v>38097</v>
          </cell>
          <cell r="H1951" t="str">
            <v>A+</v>
          </cell>
          <cell r="I1951" t="str">
            <v>Rating Outlook Stable</v>
          </cell>
        </row>
        <row r="1952">
          <cell r="A1952">
            <v>80360039</v>
          </cell>
          <cell r="B1952" t="str">
            <v>Banca 121</v>
          </cell>
          <cell r="C1952" t="str">
            <v>Banks</v>
          </cell>
          <cell r="D1952" t="str">
            <v>ITALY</v>
          </cell>
          <cell r="E1952" t="str">
            <v>N</v>
          </cell>
          <cell r="F1952" t="str">
            <v>Withdrawn</v>
          </cell>
          <cell r="G1952">
            <v>37629</v>
          </cell>
          <cell r="H1952" t="str">
            <v>NR</v>
          </cell>
          <cell r="I1952" t="str">
            <v>Not on Rating Watch</v>
          </cell>
        </row>
        <row r="1953">
          <cell r="A1953">
            <v>80360041</v>
          </cell>
          <cell r="B1953" t="str">
            <v>Jardine Fleming Bank Limited</v>
          </cell>
          <cell r="C1953" t="str">
            <v>Banks</v>
          </cell>
          <cell r="D1953" t="str">
            <v>HONG KONG</v>
          </cell>
          <cell r="E1953" t="str">
            <v>N</v>
          </cell>
          <cell r="F1953" t="str">
            <v>Withdrawn</v>
          </cell>
          <cell r="G1953">
            <v>37078</v>
          </cell>
          <cell r="H1953" t="str">
            <v>NR</v>
          </cell>
        </row>
        <row r="1954">
          <cell r="A1954">
            <v>80360042</v>
          </cell>
          <cell r="B1954" t="str">
            <v>Caja de Ahorros y Monte de Piedad de Madrid</v>
          </cell>
          <cell r="C1954" t="str">
            <v>Banks</v>
          </cell>
          <cell r="D1954" t="str">
            <v>SPAIN</v>
          </cell>
          <cell r="E1954" t="str">
            <v>Y</v>
          </cell>
          <cell r="F1954" t="str">
            <v>Affirmed</v>
          </cell>
          <cell r="G1954">
            <v>38121</v>
          </cell>
          <cell r="H1954" t="str">
            <v>AA-</v>
          </cell>
          <cell r="I1954" t="str">
            <v>Rating Outlook Stable</v>
          </cell>
        </row>
        <row r="1955">
          <cell r="A1955">
            <v>80360043</v>
          </cell>
          <cell r="B1955" t="str">
            <v>Banco de Credito Local de Espana</v>
          </cell>
          <cell r="C1955" t="str">
            <v>Banks</v>
          </cell>
          <cell r="D1955" t="str">
            <v>SPAIN</v>
          </cell>
          <cell r="E1955" t="str">
            <v>Y</v>
          </cell>
          <cell r="F1955" t="str">
            <v>Affirmed</v>
          </cell>
          <cell r="G1955">
            <v>38181</v>
          </cell>
          <cell r="H1955" t="str">
            <v>AA-</v>
          </cell>
          <cell r="I1955" t="str">
            <v>Rating Outlook Stable</v>
          </cell>
        </row>
        <row r="1956">
          <cell r="A1956">
            <v>80360044</v>
          </cell>
          <cell r="B1956" t="str">
            <v>Hidroelectrica del Cantabrico - Hidrocantabrico</v>
          </cell>
          <cell r="C1956" t="str">
            <v>Corporates</v>
          </cell>
          <cell r="D1956" t="str">
            <v>SPAIN</v>
          </cell>
          <cell r="E1956" t="str">
            <v>Y</v>
          </cell>
          <cell r="F1956" t="str">
            <v>Affirmed</v>
          </cell>
          <cell r="G1956">
            <v>38198</v>
          </cell>
          <cell r="H1956" t="str">
            <v>BBB</v>
          </cell>
          <cell r="I1956" t="str">
            <v>Rating Outlook Positive</v>
          </cell>
        </row>
        <row r="1957">
          <cell r="A1957">
            <v>80360045</v>
          </cell>
          <cell r="B1957" t="str">
            <v>Telefonica</v>
          </cell>
          <cell r="C1957" t="str">
            <v>Corporates</v>
          </cell>
          <cell r="D1957" t="str">
            <v>SPAIN</v>
          </cell>
          <cell r="E1957" t="str">
            <v>Y</v>
          </cell>
          <cell r="F1957" t="str">
            <v>Affirmed</v>
          </cell>
          <cell r="G1957">
            <v>38253</v>
          </cell>
          <cell r="H1957" t="str">
            <v>A</v>
          </cell>
          <cell r="I1957" t="str">
            <v>Rating Outlook Stable</v>
          </cell>
        </row>
        <row r="1958">
          <cell r="A1958">
            <v>80360046</v>
          </cell>
          <cell r="B1958" t="str">
            <v>First Active plc.</v>
          </cell>
          <cell r="C1958" t="str">
            <v>Banks</v>
          </cell>
          <cell r="D1958" t="str">
            <v>IRELAND</v>
          </cell>
          <cell r="E1958" t="str">
            <v>Y</v>
          </cell>
          <cell r="F1958" t="str">
            <v>Upgrade</v>
          </cell>
          <cell r="G1958">
            <v>38042</v>
          </cell>
          <cell r="H1958" t="str">
            <v>AA</v>
          </cell>
          <cell r="I1958" t="str">
            <v>Rating Outlook Stable</v>
          </cell>
        </row>
        <row r="1959">
          <cell r="A1959">
            <v>80360047</v>
          </cell>
          <cell r="B1959" t="str">
            <v>CPR</v>
          </cell>
          <cell r="C1959" t="str">
            <v>Banks</v>
          </cell>
          <cell r="D1959" t="str">
            <v>FRANCE</v>
          </cell>
          <cell r="E1959" t="str">
            <v>N</v>
          </cell>
          <cell r="F1959" t="str">
            <v>Withdrawn</v>
          </cell>
          <cell r="G1959">
            <v>37391</v>
          </cell>
          <cell r="H1959" t="str">
            <v>NR</v>
          </cell>
          <cell r="I1959" t="str">
            <v>Not on Rating Watch</v>
          </cell>
        </row>
        <row r="1960">
          <cell r="A1960">
            <v>80360048</v>
          </cell>
          <cell r="B1960" t="str">
            <v>Credit Cooperatif</v>
          </cell>
          <cell r="C1960" t="str">
            <v>Banks</v>
          </cell>
          <cell r="D1960" t="str">
            <v>FRANCE</v>
          </cell>
          <cell r="E1960" t="str">
            <v>Y</v>
          </cell>
          <cell r="F1960" t="str">
            <v>Affirmed</v>
          </cell>
          <cell r="G1960">
            <v>37929</v>
          </cell>
          <cell r="H1960" t="str">
            <v>A+</v>
          </cell>
          <cell r="I1960" t="str">
            <v>Rating Outlook Stable</v>
          </cell>
        </row>
        <row r="1961">
          <cell r="A1961">
            <v>80360049</v>
          </cell>
          <cell r="B1961" t="str">
            <v>Caisse Centrale de Credit Cooperatif ( CCCC )</v>
          </cell>
          <cell r="C1961" t="str">
            <v>Banks</v>
          </cell>
          <cell r="D1961" t="str">
            <v>FRANCE</v>
          </cell>
          <cell r="E1961" t="str">
            <v>N</v>
          </cell>
          <cell r="F1961" t="str">
            <v>Withdrawn</v>
          </cell>
          <cell r="G1961">
            <v>37929</v>
          </cell>
          <cell r="H1961" t="str">
            <v>NR</v>
          </cell>
        </row>
        <row r="1962">
          <cell r="A1962">
            <v>80360050</v>
          </cell>
          <cell r="B1962" t="str">
            <v>Banco Bilbao Vizcaya Argentaria Brasil</v>
          </cell>
          <cell r="C1962" t="str">
            <v>Banks</v>
          </cell>
          <cell r="D1962" t="str">
            <v>BRAZIL</v>
          </cell>
          <cell r="E1962" t="str">
            <v>N</v>
          </cell>
          <cell r="F1962" t="str">
            <v>Affirmed</v>
          </cell>
          <cell r="G1962">
            <v>37777</v>
          </cell>
          <cell r="H1962" t="str">
            <v>B</v>
          </cell>
          <cell r="I1962" t="str">
            <v>Rating Outlook Positive</v>
          </cell>
        </row>
        <row r="1963">
          <cell r="A1963">
            <v>80360051</v>
          </cell>
          <cell r="B1963" t="str">
            <v>Bank Leumi</v>
          </cell>
          <cell r="C1963" t="str">
            <v>Banks</v>
          </cell>
          <cell r="D1963" t="str">
            <v>ISRAEL</v>
          </cell>
          <cell r="E1963" t="str">
            <v>Y</v>
          </cell>
          <cell r="F1963" t="str">
            <v>Downgrade</v>
          </cell>
          <cell r="G1963">
            <v>37726</v>
          </cell>
          <cell r="H1963" t="str">
            <v>BBB+</v>
          </cell>
          <cell r="I1963" t="str">
            <v>Rating Outlook Stable</v>
          </cell>
        </row>
        <row r="1964">
          <cell r="A1964">
            <v>80360052</v>
          </cell>
          <cell r="B1964" t="str">
            <v>DePfa [Mortgage Pfandbriefe]</v>
          </cell>
          <cell r="C1964" t="str">
            <v>Financial Institutions</v>
          </cell>
          <cell r="D1964" t="str">
            <v>GERMANY</v>
          </cell>
          <cell r="E1964" t="str">
            <v>Y</v>
          </cell>
          <cell r="F1964" t="str">
            <v>Affirmed</v>
          </cell>
          <cell r="G1964">
            <v>38047</v>
          </cell>
          <cell r="H1964" t="str">
            <v>AAA</v>
          </cell>
        </row>
        <row r="1965">
          <cell r="A1965">
            <v>80360053</v>
          </cell>
          <cell r="B1965" t="str">
            <v>DePfa [Public Sector Pfandbriefe]</v>
          </cell>
          <cell r="C1965" t="str">
            <v>Financial Institutions</v>
          </cell>
          <cell r="D1965" t="str">
            <v>GERMANY</v>
          </cell>
          <cell r="E1965" t="str">
            <v>Y</v>
          </cell>
          <cell r="F1965" t="str">
            <v>Affirmed</v>
          </cell>
          <cell r="G1965">
            <v>38047</v>
          </cell>
          <cell r="H1965" t="str">
            <v>AAA</v>
          </cell>
        </row>
        <row r="1966">
          <cell r="A1966">
            <v>80360054</v>
          </cell>
          <cell r="B1966" t="str">
            <v>Citibank International Bank</v>
          </cell>
          <cell r="C1966" t="str">
            <v>Banks</v>
          </cell>
          <cell r="D1966" t="str">
            <v>UNITED KINGDOM</v>
          </cell>
          <cell r="E1966" t="str">
            <v>Y</v>
          </cell>
          <cell r="F1966" t="str">
            <v>Affirmed</v>
          </cell>
          <cell r="G1966">
            <v>37817</v>
          </cell>
          <cell r="H1966" t="str">
            <v>AA+</v>
          </cell>
          <cell r="I1966" t="str">
            <v>Rating Outlook Stable</v>
          </cell>
        </row>
        <row r="1967">
          <cell r="A1967">
            <v>80360055</v>
          </cell>
          <cell r="B1967" t="str">
            <v>Credit Maritime Mutuel</v>
          </cell>
          <cell r="C1967" t="str">
            <v>Banks</v>
          </cell>
          <cell r="D1967" t="str">
            <v>FRANCE</v>
          </cell>
          <cell r="E1967" t="str">
            <v>Y</v>
          </cell>
          <cell r="F1967" t="str">
            <v>Downgrade</v>
          </cell>
          <cell r="G1967">
            <v>37823</v>
          </cell>
          <cell r="H1967" t="str">
            <v>A+</v>
          </cell>
          <cell r="I1967" t="str">
            <v>Rating Outlook Stable</v>
          </cell>
        </row>
        <row r="1968">
          <cell r="A1968">
            <v>80360056</v>
          </cell>
          <cell r="B1968" t="str">
            <v>Coventry Building Society</v>
          </cell>
          <cell r="C1968" t="str">
            <v>Banks</v>
          </cell>
          <cell r="D1968" t="str">
            <v>UNITED KINGDOM</v>
          </cell>
          <cell r="E1968" t="str">
            <v>Y</v>
          </cell>
          <cell r="F1968" t="str">
            <v>New Rating</v>
          </cell>
          <cell r="G1968">
            <v>34520</v>
          </cell>
          <cell r="H1968" t="str">
            <v>A</v>
          </cell>
          <cell r="I1968" t="str">
            <v>Rating Outlook Stable</v>
          </cell>
        </row>
        <row r="1969">
          <cell r="A1969">
            <v>80360057</v>
          </cell>
          <cell r="B1969" t="str">
            <v>Suncorp-Metway Limited</v>
          </cell>
          <cell r="C1969" t="str">
            <v>Banks</v>
          </cell>
          <cell r="D1969" t="str">
            <v>AUSTRALIA</v>
          </cell>
          <cell r="E1969" t="str">
            <v>Y</v>
          </cell>
          <cell r="F1969" t="str">
            <v>Affirmed</v>
          </cell>
          <cell r="G1969">
            <v>37280</v>
          </cell>
          <cell r="H1969" t="str">
            <v>A</v>
          </cell>
          <cell r="I1969" t="str">
            <v>Rating Outlook Stable</v>
          </cell>
        </row>
        <row r="1970">
          <cell r="A1970">
            <v>80360059</v>
          </cell>
          <cell r="B1970" t="str">
            <v>Credit Agricole S.A.</v>
          </cell>
          <cell r="C1970" t="str">
            <v>Banks</v>
          </cell>
          <cell r="D1970" t="str">
            <v>FRANCE</v>
          </cell>
          <cell r="E1970" t="str">
            <v>Y</v>
          </cell>
          <cell r="F1970" t="str">
            <v>Downgrade</v>
          </cell>
          <cell r="G1970">
            <v>37778</v>
          </cell>
          <cell r="H1970" t="str">
            <v>AA</v>
          </cell>
          <cell r="I1970" t="str">
            <v>Rating Outlook Stable</v>
          </cell>
        </row>
        <row r="1971">
          <cell r="A1971">
            <v>80360060</v>
          </cell>
          <cell r="B1971" t="str">
            <v>Gulf Bank</v>
          </cell>
          <cell r="C1971" t="str">
            <v>Banks</v>
          </cell>
          <cell r="D1971" t="str">
            <v>KUWAIT</v>
          </cell>
          <cell r="E1971" t="str">
            <v>Y</v>
          </cell>
          <cell r="F1971" t="str">
            <v>Upgrade</v>
          </cell>
          <cell r="G1971">
            <v>37428</v>
          </cell>
          <cell r="H1971" t="str">
            <v>A-</v>
          </cell>
          <cell r="I1971" t="str">
            <v>Rating Outlook Stable</v>
          </cell>
        </row>
        <row r="1972">
          <cell r="A1972">
            <v>80360063</v>
          </cell>
          <cell r="B1972" t="str">
            <v>Bank Nederlandse Gemeenten</v>
          </cell>
          <cell r="C1972" t="str">
            <v>Banks</v>
          </cell>
          <cell r="D1972" t="str">
            <v>NETHERLANDS</v>
          </cell>
          <cell r="E1972" t="str">
            <v>Y</v>
          </cell>
          <cell r="F1972" t="str">
            <v>Affirmed</v>
          </cell>
          <cell r="G1972">
            <v>38078</v>
          </cell>
          <cell r="H1972" t="str">
            <v>AAA</v>
          </cell>
          <cell r="I1972" t="str">
            <v>Rating Outlook Stable</v>
          </cell>
        </row>
        <row r="1973">
          <cell r="A1973">
            <v>80360064</v>
          </cell>
          <cell r="B1973" t="str">
            <v>Banco de Andalucia</v>
          </cell>
          <cell r="C1973" t="str">
            <v>Banks</v>
          </cell>
          <cell r="D1973" t="str">
            <v>SPAIN</v>
          </cell>
          <cell r="E1973" t="str">
            <v>Y</v>
          </cell>
          <cell r="F1973" t="str">
            <v>Affirmed</v>
          </cell>
          <cell r="G1973">
            <v>38114</v>
          </cell>
          <cell r="H1973" t="str">
            <v>AA-</v>
          </cell>
          <cell r="I1973" t="str">
            <v>Rating Outlook Stable</v>
          </cell>
        </row>
        <row r="1974">
          <cell r="A1974">
            <v>80360065</v>
          </cell>
          <cell r="B1974" t="str">
            <v>Landesbank Rheinland-Pfalz Girozentrale (Guaranteed)</v>
          </cell>
          <cell r="C1974" t="str">
            <v>Banks</v>
          </cell>
          <cell r="D1974" t="str">
            <v>GERMANY</v>
          </cell>
          <cell r="E1974" t="str">
            <v>Y</v>
          </cell>
          <cell r="F1974" t="str">
            <v>Affirmed</v>
          </cell>
          <cell r="G1974">
            <v>38169</v>
          </cell>
          <cell r="H1974" t="str">
            <v>AAA</v>
          </cell>
          <cell r="I1974" t="str">
            <v>Rating Outlook Stable</v>
          </cell>
        </row>
        <row r="1975">
          <cell r="A1975">
            <v>80360068</v>
          </cell>
          <cell r="B1975" t="str">
            <v>Skipton Building Society</v>
          </cell>
          <cell r="C1975" t="str">
            <v>Banks</v>
          </cell>
          <cell r="D1975" t="str">
            <v>UNITED KINGDOM</v>
          </cell>
          <cell r="E1975" t="str">
            <v>Y</v>
          </cell>
          <cell r="F1975" t="str">
            <v>New Rating</v>
          </cell>
          <cell r="G1975">
            <v>36143</v>
          </cell>
          <cell r="H1975" t="str">
            <v>A</v>
          </cell>
          <cell r="I1975" t="str">
            <v>Rating Outlook Stable</v>
          </cell>
        </row>
        <row r="1976">
          <cell r="A1976">
            <v>80360069</v>
          </cell>
          <cell r="B1976" t="str">
            <v>Chelsea Building Society (The)</v>
          </cell>
          <cell r="C1976" t="str">
            <v>Banks</v>
          </cell>
          <cell r="D1976" t="str">
            <v>UNITED KINGDOM</v>
          </cell>
          <cell r="E1976" t="str">
            <v>Y</v>
          </cell>
          <cell r="F1976" t="str">
            <v>New Rating</v>
          </cell>
          <cell r="G1976">
            <v>38180</v>
          </cell>
          <cell r="H1976" t="str">
            <v>A</v>
          </cell>
          <cell r="I1976" t="str">
            <v>Rating Outlook Stable</v>
          </cell>
        </row>
        <row r="1977">
          <cell r="A1977">
            <v>80360070</v>
          </cell>
          <cell r="B1977" t="str">
            <v>Standard Bank of South Africa Limited</v>
          </cell>
          <cell r="C1977" t="str">
            <v>Banks</v>
          </cell>
          <cell r="D1977" t="str">
            <v>SOUTH AFRICA</v>
          </cell>
          <cell r="E1977" t="str">
            <v>Y</v>
          </cell>
          <cell r="F1977" t="str">
            <v>Affirmed</v>
          </cell>
          <cell r="G1977">
            <v>38147</v>
          </cell>
          <cell r="H1977" t="str">
            <v>BBB</v>
          </cell>
          <cell r="I1977" t="str">
            <v>Rating Outlook Stable</v>
          </cell>
        </row>
        <row r="1978">
          <cell r="A1978">
            <v>80360073</v>
          </cell>
          <cell r="B1978" t="str">
            <v>Storebrand Bank (Formerly Finansbanken)</v>
          </cell>
          <cell r="C1978" t="str">
            <v>Banks</v>
          </cell>
          <cell r="D1978" t="str">
            <v>NORWAY</v>
          </cell>
          <cell r="E1978" t="str">
            <v>N</v>
          </cell>
          <cell r="F1978" t="str">
            <v>Withdrawn</v>
          </cell>
          <cell r="G1978">
            <v>38033</v>
          </cell>
          <cell r="H1978" t="str">
            <v>NR</v>
          </cell>
        </row>
        <row r="1979">
          <cell r="A1979">
            <v>80360074</v>
          </cell>
          <cell r="B1979" t="str">
            <v>Portman Building Society</v>
          </cell>
          <cell r="C1979" t="str">
            <v>Banks</v>
          </cell>
          <cell r="D1979" t="str">
            <v>UNITED KINGDOM</v>
          </cell>
          <cell r="E1979" t="str">
            <v>Y</v>
          </cell>
          <cell r="F1979" t="str">
            <v>New Rating</v>
          </cell>
          <cell r="G1979">
            <v>38145</v>
          </cell>
          <cell r="H1979" t="str">
            <v>A</v>
          </cell>
          <cell r="I1979" t="str">
            <v>Rating Outlook Stable</v>
          </cell>
        </row>
        <row r="1980">
          <cell r="A1980">
            <v>80360076</v>
          </cell>
          <cell r="B1980" t="str">
            <v>Investec Limited</v>
          </cell>
          <cell r="C1980" t="str">
            <v>Banks</v>
          </cell>
          <cell r="D1980" t="str">
            <v>SOUTH AFRICA</v>
          </cell>
          <cell r="E1980" t="str">
            <v>Y</v>
          </cell>
          <cell r="F1980" t="str">
            <v>Upgrade</v>
          </cell>
          <cell r="G1980">
            <v>37743</v>
          </cell>
          <cell r="H1980" t="str">
            <v>BBB</v>
          </cell>
          <cell r="I1980" t="str">
            <v>Rating Outlook Stable</v>
          </cell>
        </row>
        <row r="1981">
          <cell r="A1981">
            <v>80360077</v>
          </cell>
          <cell r="B1981" t="str">
            <v>ABSA Bank Limited</v>
          </cell>
          <cell r="C1981" t="str">
            <v>Banks</v>
          </cell>
          <cell r="D1981" t="str">
            <v>SOUTH AFRICA</v>
          </cell>
          <cell r="E1981" t="str">
            <v>Y</v>
          </cell>
          <cell r="F1981" t="str">
            <v>Affirmed</v>
          </cell>
          <cell r="G1981">
            <v>38043</v>
          </cell>
          <cell r="H1981" t="str">
            <v>BBB</v>
          </cell>
          <cell r="I1981" t="str">
            <v>Rating Outlook Stable</v>
          </cell>
        </row>
        <row r="1982">
          <cell r="A1982">
            <v>80360079</v>
          </cell>
          <cell r="B1982" t="str">
            <v>Clearstream Banking, Luxembourg</v>
          </cell>
          <cell r="C1982" t="str">
            <v>Banks</v>
          </cell>
          <cell r="D1982" t="str">
            <v>LUXEMBOURG</v>
          </cell>
          <cell r="E1982" t="str">
            <v>Y</v>
          </cell>
          <cell r="F1982" t="str">
            <v>Affirmed</v>
          </cell>
          <cell r="G1982">
            <v>37916</v>
          </cell>
          <cell r="H1982" t="str">
            <v>AA+</v>
          </cell>
          <cell r="I1982" t="str">
            <v>Rating Outlook Stable</v>
          </cell>
        </row>
        <row r="1983">
          <cell r="A1983">
            <v>80360080</v>
          </cell>
          <cell r="B1983" t="str">
            <v>Locafinanciere</v>
          </cell>
          <cell r="C1983" t="str">
            <v>Banks</v>
          </cell>
          <cell r="D1983" t="str">
            <v>FRANCE</v>
          </cell>
          <cell r="E1983" t="str">
            <v>N</v>
          </cell>
          <cell r="F1983" t="str">
            <v>Withdrawn</v>
          </cell>
          <cell r="G1983">
            <v>37007</v>
          </cell>
          <cell r="H1983" t="str">
            <v>NR</v>
          </cell>
          <cell r="I1983" t="str">
            <v>Rating Watch Off</v>
          </cell>
        </row>
        <row r="1984">
          <cell r="A1984">
            <v>80360082</v>
          </cell>
          <cell r="B1984" t="str">
            <v>Banco Boavista Interatlantico</v>
          </cell>
          <cell r="C1984" t="str">
            <v>Banks</v>
          </cell>
          <cell r="D1984" t="str">
            <v>BRAZIL</v>
          </cell>
          <cell r="E1984" t="str">
            <v>N</v>
          </cell>
          <cell r="F1984" t="str">
            <v>Withdrawn</v>
          </cell>
          <cell r="G1984">
            <v>36999</v>
          </cell>
          <cell r="H1984" t="str">
            <v>NR</v>
          </cell>
        </row>
        <row r="1985">
          <cell r="A1985">
            <v>80360083</v>
          </cell>
          <cell r="B1985" t="str">
            <v>Banco Bandeirantes</v>
          </cell>
          <cell r="C1985" t="str">
            <v>Banks</v>
          </cell>
          <cell r="D1985" t="str">
            <v>BRAZIL</v>
          </cell>
          <cell r="E1985" t="str">
            <v>N</v>
          </cell>
          <cell r="F1985" t="str">
            <v>Withdrawn</v>
          </cell>
          <cell r="G1985">
            <v>36969</v>
          </cell>
          <cell r="H1985" t="str">
            <v>NR</v>
          </cell>
        </row>
        <row r="1986">
          <cell r="A1986">
            <v>80360084</v>
          </cell>
          <cell r="B1986" t="str">
            <v>O'Higgins Central Hispanoamericano</v>
          </cell>
          <cell r="C1986" t="str">
            <v>Banks</v>
          </cell>
          <cell r="D1986" t="str">
            <v>CHILE</v>
          </cell>
          <cell r="E1986" t="str">
            <v>N</v>
          </cell>
          <cell r="F1986" t="str">
            <v>Withdrawn</v>
          </cell>
          <cell r="G1986">
            <v>36350</v>
          </cell>
          <cell r="H1986" t="str">
            <v>NR</v>
          </cell>
        </row>
        <row r="1987">
          <cell r="A1987">
            <v>80360085</v>
          </cell>
          <cell r="B1987" t="str">
            <v>Kas Bank</v>
          </cell>
          <cell r="C1987" t="str">
            <v>Banks</v>
          </cell>
          <cell r="D1987" t="str">
            <v>NETHERLANDS</v>
          </cell>
          <cell r="E1987" t="str">
            <v>N</v>
          </cell>
          <cell r="F1987" t="str">
            <v>Withdrawn</v>
          </cell>
          <cell r="G1987">
            <v>37797</v>
          </cell>
          <cell r="H1987" t="str">
            <v>NR</v>
          </cell>
          <cell r="I1987" t="str">
            <v>Rating Outlook Off</v>
          </cell>
        </row>
        <row r="1988">
          <cell r="A1988">
            <v>80360086</v>
          </cell>
          <cell r="B1988" t="str">
            <v>Bankgesellschaft Berlin AG</v>
          </cell>
          <cell r="C1988" t="str">
            <v>Banks</v>
          </cell>
          <cell r="D1988" t="str">
            <v>GERMANY</v>
          </cell>
          <cell r="E1988" t="str">
            <v>Y</v>
          </cell>
          <cell r="F1988" t="str">
            <v>Downgrade</v>
          </cell>
          <cell r="G1988">
            <v>38169</v>
          </cell>
          <cell r="H1988" t="str">
            <v>BBB+</v>
          </cell>
          <cell r="I1988" t="str">
            <v>Rating Outlook Evolving</v>
          </cell>
        </row>
        <row r="1989">
          <cell r="A1989">
            <v>80360087</v>
          </cell>
          <cell r="B1989" t="str">
            <v>Credit Professionnel</v>
          </cell>
          <cell r="C1989" t="str">
            <v>Banks</v>
          </cell>
          <cell r="D1989" t="str">
            <v>BELGIUM</v>
          </cell>
          <cell r="E1989" t="str">
            <v>Y</v>
          </cell>
          <cell r="F1989" t="str">
            <v>New Rating</v>
          </cell>
          <cell r="G1989">
            <v>37965</v>
          </cell>
          <cell r="H1989" t="str">
            <v>A-</v>
          </cell>
          <cell r="I1989" t="str">
            <v>Rating Outlook Stable</v>
          </cell>
        </row>
        <row r="1990">
          <cell r="A1990">
            <v>80360088</v>
          </cell>
          <cell r="B1990" t="str">
            <v>Osmanli Bankasi</v>
          </cell>
          <cell r="C1990" t="str">
            <v>Banks</v>
          </cell>
          <cell r="D1990" t="str">
            <v>TURKEY</v>
          </cell>
          <cell r="E1990" t="str">
            <v>N</v>
          </cell>
          <cell r="F1990" t="str">
            <v>Withdrawn</v>
          </cell>
          <cell r="G1990">
            <v>37244</v>
          </cell>
          <cell r="H1990" t="str">
            <v>NR</v>
          </cell>
          <cell r="I1990" t="str">
            <v>Not on Rating Watch</v>
          </cell>
        </row>
        <row r="1991">
          <cell r="A1991">
            <v>80360089</v>
          </cell>
          <cell r="B1991" t="str">
            <v>National Bank of Egypt (UK) Limited</v>
          </cell>
          <cell r="C1991" t="str">
            <v>Banks</v>
          </cell>
          <cell r="D1991" t="str">
            <v>UNITED KINGDOM</v>
          </cell>
          <cell r="E1991" t="str">
            <v>Y</v>
          </cell>
          <cell r="F1991" t="str">
            <v>Affirmed</v>
          </cell>
          <cell r="G1991">
            <v>37609</v>
          </cell>
          <cell r="H1991" t="str">
            <v>BB+</v>
          </cell>
          <cell r="I1991" t="str">
            <v>Rating Outlook Stable</v>
          </cell>
        </row>
        <row r="1992">
          <cell r="A1992">
            <v>80360090</v>
          </cell>
          <cell r="B1992" t="str">
            <v>Trust Bank</v>
          </cell>
          <cell r="C1992" t="str">
            <v>Banks</v>
          </cell>
          <cell r="D1992" t="str">
            <v>AUSTRALIA</v>
          </cell>
          <cell r="E1992" t="str">
            <v>N</v>
          </cell>
          <cell r="F1992" t="str">
            <v>Withdrawn</v>
          </cell>
          <cell r="G1992">
            <v>36627</v>
          </cell>
          <cell r="H1992" t="str">
            <v>NR</v>
          </cell>
        </row>
        <row r="1993">
          <cell r="A1993">
            <v>80360091</v>
          </cell>
          <cell r="B1993" t="str">
            <v>State Street Banque</v>
          </cell>
          <cell r="C1993" t="str">
            <v>Banks</v>
          </cell>
          <cell r="D1993" t="str">
            <v>FRANCE</v>
          </cell>
          <cell r="E1993" t="str">
            <v>Y</v>
          </cell>
          <cell r="F1993" t="str">
            <v>Downgrade</v>
          </cell>
          <cell r="G1993">
            <v>37859</v>
          </cell>
          <cell r="H1993" t="str">
            <v>AA-</v>
          </cell>
          <cell r="I1993" t="str">
            <v>Rating Outlook Negative</v>
          </cell>
        </row>
        <row r="1994">
          <cell r="A1994">
            <v>80360094</v>
          </cell>
          <cell r="B1994" t="str">
            <v>Bahrain International Bank</v>
          </cell>
          <cell r="C1994" t="str">
            <v>Banks</v>
          </cell>
          <cell r="D1994" t="str">
            <v>BAHRAIN</v>
          </cell>
          <cell r="E1994" t="str">
            <v>N</v>
          </cell>
          <cell r="F1994" t="str">
            <v>Withdrawn</v>
          </cell>
          <cell r="G1994">
            <v>38189</v>
          </cell>
          <cell r="H1994" t="str">
            <v>NR</v>
          </cell>
        </row>
        <row r="1995">
          <cell r="A1995">
            <v>80360095</v>
          </cell>
          <cell r="B1995" t="str">
            <v>Nordea Bank Finland</v>
          </cell>
          <cell r="C1995" t="str">
            <v>Banks</v>
          </cell>
          <cell r="D1995" t="str">
            <v>FINLAND</v>
          </cell>
          <cell r="E1995" t="str">
            <v>Y</v>
          </cell>
          <cell r="F1995" t="str">
            <v>Affirmed</v>
          </cell>
          <cell r="G1995">
            <v>38230</v>
          </cell>
          <cell r="H1995" t="str">
            <v>AA-</v>
          </cell>
          <cell r="I1995" t="str">
            <v>Rating Outlook Stable</v>
          </cell>
        </row>
        <row r="1996">
          <cell r="A1996">
            <v>80360096</v>
          </cell>
          <cell r="B1996" t="str">
            <v>PT Bank Internasional Indonesia Tbk</v>
          </cell>
          <cell r="C1996" t="str">
            <v>Financial Institutions</v>
          </cell>
          <cell r="D1996" t="str">
            <v>INDONESIA</v>
          </cell>
          <cell r="E1996" t="str">
            <v>Y</v>
          </cell>
          <cell r="F1996" t="str">
            <v>Upgrade</v>
          </cell>
          <cell r="G1996">
            <v>38114</v>
          </cell>
          <cell r="H1996" t="str">
            <v>B+</v>
          </cell>
          <cell r="I1996" t="str">
            <v>Rating Outlook Stable</v>
          </cell>
        </row>
        <row r="1997">
          <cell r="A1997">
            <v>80360097</v>
          </cell>
          <cell r="B1997" t="str">
            <v>St. George Bank</v>
          </cell>
          <cell r="C1997" t="str">
            <v>Banks</v>
          </cell>
          <cell r="D1997" t="str">
            <v>AUSTRALIA</v>
          </cell>
          <cell r="E1997" t="str">
            <v>Y</v>
          </cell>
          <cell r="F1997" t="str">
            <v>Upgrade</v>
          </cell>
          <cell r="G1997">
            <v>36913</v>
          </cell>
          <cell r="H1997" t="str">
            <v>A+</v>
          </cell>
          <cell r="I1997" t="str">
            <v>Rating Outlook Stable</v>
          </cell>
        </row>
        <row r="1998">
          <cell r="A1998">
            <v>80360099</v>
          </cell>
          <cell r="B1998" t="str">
            <v>DePfa-Bank Europe PLC</v>
          </cell>
          <cell r="C1998" t="str">
            <v>Banks</v>
          </cell>
          <cell r="D1998" t="str">
            <v>IRELAND</v>
          </cell>
          <cell r="E1998" t="str">
            <v>N</v>
          </cell>
          <cell r="F1998" t="str">
            <v>Withdrawn</v>
          </cell>
          <cell r="G1998">
            <v>37750</v>
          </cell>
          <cell r="H1998" t="str">
            <v>NR</v>
          </cell>
        </row>
        <row r="1999">
          <cell r="A1999">
            <v>80360100</v>
          </cell>
          <cell r="B1999" t="str">
            <v>West Bromwich Building Society</v>
          </cell>
          <cell r="C1999" t="str">
            <v>Banks</v>
          </cell>
          <cell r="D1999" t="str">
            <v>UNITED KINGDOM</v>
          </cell>
          <cell r="E1999" t="str">
            <v>Y</v>
          </cell>
          <cell r="F1999" t="str">
            <v>New Rating</v>
          </cell>
          <cell r="G1999">
            <v>38236</v>
          </cell>
          <cell r="H1999" t="str">
            <v>A</v>
          </cell>
          <cell r="I1999" t="str">
            <v>Rating Outlook Stable</v>
          </cell>
        </row>
        <row r="2000">
          <cell r="A2000">
            <v>80360101</v>
          </cell>
          <cell r="B2000" t="str">
            <v>SEPI (Guaranteed)</v>
          </cell>
          <cell r="C2000" t="str">
            <v>Corporates</v>
          </cell>
          <cell r="D2000" t="str">
            <v>SPAIN</v>
          </cell>
          <cell r="E2000" t="str">
            <v>N</v>
          </cell>
          <cell r="F2000" t="str">
            <v>Upgrade</v>
          </cell>
          <cell r="G2000">
            <v>37974</v>
          </cell>
          <cell r="H2000" t="str">
            <v>AAA</v>
          </cell>
          <cell r="I2000" t="str">
            <v>Rating Outlook Stable</v>
          </cell>
        </row>
        <row r="2001">
          <cell r="A2001">
            <v>80360103</v>
          </cell>
          <cell r="B2001" t="str">
            <v>Industrial Bank of Korea</v>
          </cell>
          <cell r="C2001" t="str">
            <v>Banks</v>
          </cell>
          <cell r="D2001" t="str">
            <v>KOREA, REPUBLIC OF</v>
          </cell>
          <cell r="E2001" t="str">
            <v>Y</v>
          </cell>
          <cell r="F2001" t="str">
            <v>Upgrade</v>
          </cell>
          <cell r="G2001">
            <v>37434</v>
          </cell>
          <cell r="H2001" t="str">
            <v>A</v>
          </cell>
          <cell r="I2001" t="str">
            <v>Rating Outlook Stable</v>
          </cell>
        </row>
        <row r="2002">
          <cell r="A2002">
            <v>80360104</v>
          </cell>
          <cell r="B2002" t="str">
            <v>Hana Bank</v>
          </cell>
          <cell r="C2002" t="str">
            <v>Banks</v>
          </cell>
          <cell r="D2002" t="str">
            <v>KOREA, REPUBLIC OF</v>
          </cell>
          <cell r="E2002" t="str">
            <v>Y</v>
          </cell>
          <cell r="F2002" t="str">
            <v>Affirmed</v>
          </cell>
          <cell r="G2002">
            <v>38211</v>
          </cell>
          <cell r="H2002" t="str">
            <v>BBB+</v>
          </cell>
          <cell r="I2002" t="str">
            <v>Rating Outlook Stable</v>
          </cell>
        </row>
        <row r="2003">
          <cell r="A2003">
            <v>80360105</v>
          </cell>
          <cell r="B2003" t="str">
            <v>Bank of East Asia</v>
          </cell>
          <cell r="C2003" t="str">
            <v>Banks</v>
          </cell>
          <cell r="D2003" t="str">
            <v>HONG KONG</v>
          </cell>
          <cell r="E2003" t="str">
            <v>Y</v>
          </cell>
          <cell r="F2003" t="str">
            <v>Affirmed</v>
          </cell>
          <cell r="G2003">
            <v>38168</v>
          </cell>
          <cell r="H2003" t="str">
            <v>A-</v>
          </cell>
          <cell r="I2003" t="str">
            <v>Rating Outlook Stable</v>
          </cell>
        </row>
        <row r="2004">
          <cell r="A2004">
            <v>80360107</v>
          </cell>
          <cell r="B2004" t="str">
            <v>DBS Bank (Hong Kong) Limited</v>
          </cell>
          <cell r="C2004" t="str">
            <v>Banks</v>
          </cell>
          <cell r="D2004" t="str">
            <v>HONG KONG</v>
          </cell>
          <cell r="E2004" t="str">
            <v>Y</v>
          </cell>
          <cell r="F2004" t="str">
            <v>Affirmed</v>
          </cell>
          <cell r="G2004">
            <v>37823</v>
          </cell>
          <cell r="H2004" t="str">
            <v>A+</v>
          </cell>
          <cell r="I2004" t="str">
            <v>Rating Outlook Stable</v>
          </cell>
        </row>
        <row r="2005">
          <cell r="A2005">
            <v>80360108</v>
          </cell>
          <cell r="B2005" t="str">
            <v>Bank Hapoalim</v>
          </cell>
          <cell r="C2005" t="str">
            <v>Banks</v>
          </cell>
          <cell r="D2005" t="str">
            <v>ISRAEL</v>
          </cell>
          <cell r="E2005" t="str">
            <v>Y</v>
          </cell>
          <cell r="F2005" t="str">
            <v>Downgrade</v>
          </cell>
          <cell r="G2005">
            <v>37726</v>
          </cell>
          <cell r="H2005" t="str">
            <v>BBB+</v>
          </cell>
          <cell r="I2005" t="str">
            <v>Rating Outlook Stable</v>
          </cell>
        </row>
        <row r="2006">
          <cell r="A2006">
            <v>80360109</v>
          </cell>
          <cell r="B2006" t="str">
            <v>Banca Regionale Europea</v>
          </cell>
          <cell r="C2006" t="str">
            <v>Banks</v>
          </cell>
          <cell r="D2006" t="str">
            <v>ITALY</v>
          </cell>
          <cell r="E2006" t="str">
            <v>N</v>
          </cell>
          <cell r="F2006" t="str">
            <v>Withdrawn</v>
          </cell>
          <cell r="G2006">
            <v>37237</v>
          </cell>
          <cell r="H2006" t="str">
            <v>NR</v>
          </cell>
          <cell r="I2006" t="str">
            <v>Not on Rating Watch</v>
          </cell>
        </row>
        <row r="2007">
          <cell r="A2007">
            <v>80360111</v>
          </cell>
          <cell r="B2007" t="str">
            <v>FirstRand Bank</v>
          </cell>
          <cell r="C2007" t="str">
            <v>Banks</v>
          </cell>
          <cell r="D2007" t="str">
            <v>SOUTH AFRICA</v>
          </cell>
          <cell r="E2007" t="str">
            <v>Y</v>
          </cell>
          <cell r="F2007" t="str">
            <v>Upgrade</v>
          </cell>
          <cell r="G2007">
            <v>37743</v>
          </cell>
          <cell r="H2007" t="str">
            <v>BBB</v>
          </cell>
          <cell r="I2007" t="str">
            <v>Rating Outlook Stable</v>
          </cell>
        </row>
        <row r="2008">
          <cell r="A2008">
            <v>80360112</v>
          </cell>
          <cell r="B2008" t="str">
            <v>Landshypotek AB</v>
          </cell>
          <cell r="C2008" t="str">
            <v>Banks</v>
          </cell>
          <cell r="D2008" t="str">
            <v>SWEDEN</v>
          </cell>
          <cell r="E2008" t="str">
            <v>Y</v>
          </cell>
          <cell r="F2008" t="str">
            <v>Affirmed</v>
          </cell>
          <cell r="G2008">
            <v>37609</v>
          </cell>
          <cell r="H2008" t="str">
            <v>A</v>
          </cell>
          <cell r="I2008" t="str">
            <v>Rating Outlook Stable</v>
          </cell>
        </row>
        <row r="2009">
          <cell r="A2009">
            <v>80360113</v>
          </cell>
          <cell r="B2009" t="str">
            <v>Hamburgische Landesbank (Guaranteed)</v>
          </cell>
          <cell r="C2009" t="str">
            <v>Banks</v>
          </cell>
          <cell r="D2009" t="str">
            <v>GERMANY</v>
          </cell>
          <cell r="E2009" t="str">
            <v>N</v>
          </cell>
          <cell r="F2009" t="str">
            <v>Withdrawn</v>
          </cell>
          <cell r="G2009">
            <v>37775</v>
          </cell>
          <cell r="H2009" t="str">
            <v>NR</v>
          </cell>
        </row>
        <row r="2010">
          <cell r="A2010">
            <v>80360114</v>
          </cell>
          <cell r="B2010" t="str">
            <v>Banco FonteCindam</v>
          </cell>
          <cell r="C2010" t="str">
            <v>Banks</v>
          </cell>
          <cell r="D2010" t="str">
            <v>BRAZIL</v>
          </cell>
          <cell r="E2010" t="str">
            <v>N</v>
          </cell>
          <cell r="F2010" t="str">
            <v>Withdrawn</v>
          </cell>
          <cell r="G2010">
            <v>36388</v>
          </cell>
          <cell r="H2010" t="str">
            <v>NR</v>
          </cell>
        </row>
        <row r="2011">
          <cell r="A2011">
            <v>80360115</v>
          </cell>
          <cell r="B2011" t="str">
            <v>Banco BPI</v>
          </cell>
          <cell r="C2011" t="str">
            <v>Banks</v>
          </cell>
          <cell r="D2011" t="str">
            <v>PORTUGAL</v>
          </cell>
          <cell r="E2011" t="str">
            <v>Y</v>
          </cell>
          <cell r="F2011" t="str">
            <v>Affirmed</v>
          </cell>
          <cell r="G2011">
            <v>38245</v>
          </cell>
          <cell r="H2011" t="str">
            <v>A+</v>
          </cell>
          <cell r="I2011" t="str">
            <v>Rating Outlook Stable</v>
          </cell>
        </row>
        <row r="2012">
          <cell r="A2012">
            <v>80360116</v>
          </cell>
          <cell r="B2012" t="str">
            <v>Altadis</v>
          </cell>
          <cell r="C2012" t="str">
            <v>Tobacco</v>
          </cell>
          <cell r="D2012" t="str">
            <v>SPAIN</v>
          </cell>
          <cell r="E2012" t="str">
            <v>Y</v>
          </cell>
          <cell r="F2012" t="str">
            <v>Affirmed</v>
          </cell>
          <cell r="G2012">
            <v>38209</v>
          </cell>
          <cell r="H2012" t="str">
            <v>A-</v>
          </cell>
          <cell r="I2012" t="str">
            <v>Rating Outlook Negative</v>
          </cell>
        </row>
        <row r="2013">
          <cell r="A2013">
            <v>80360117</v>
          </cell>
          <cell r="B2013" t="str">
            <v>Institut Catala de Finances</v>
          </cell>
          <cell r="C2013" t="str">
            <v>Financial Institutions</v>
          </cell>
          <cell r="D2013" t="str">
            <v>SPAIN</v>
          </cell>
          <cell r="E2013" t="str">
            <v>Y</v>
          </cell>
          <cell r="F2013" t="str">
            <v>Affirmed</v>
          </cell>
          <cell r="G2013">
            <v>38253</v>
          </cell>
          <cell r="H2013" t="str">
            <v>A+</v>
          </cell>
          <cell r="I2013" t="str">
            <v>Rating Outlook Negative</v>
          </cell>
        </row>
        <row r="2014">
          <cell r="A2014">
            <v>80360119</v>
          </cell>
          <cell r="B2014" t="str">
            <v>Natexis Banques Populaires</v>
          </cell>
          <cell r="C2014" t="str">
            <v>Banks</v>
          </cell>
          <cell r="D2014" t="str">
            <v>FRANCE</v>
          </cell>
          <cell r="E2014" t="str">
            <v>Y</v>
          </cell>
          <cell r="F2014" t="str">
            <v>Downgrade</v>
          </cell>
          <cell r="G2014">
            <v>37823</v>
          </cell>
          <cell r="H2014" t="str">
            <v>A+</v>
          </cell>
          <cell r="I2014" t="str">
            <v>Rating Outlook Stable</v>
          </cell>
        </row>
        <row r="2015">
          <cell r="A2015">
            <v>80360120</v>
          </cell>
          <cell r="B2015" t="str">
            <v>Bangkok Bank</v>
          </cell>
          <cell r="C2015" t="str">
            <v>Banks</v>
          </cell>
          <cell r="D2015" t="str">
            <v>THAILAND</v>
          </cell>
          <cell r="E2015" t="str">
            <v>Y</v>
          </cell>
          <cell r="F2015" t="str">
            <v>Revision Rating</v>
          </cell>
          <cell r="G2015">
            <v>38138</v>
          </cell>
          <cell r="H2015" t="str">
            <v>BBB-</v>
          </cell>
          <cell r="I2015" t="str">
            <v>Rating Outlook Positive</v>
          </cell>
        </row>
        <row r="2016">
          <cell r="A2016">
            <v>80360121</v>
          </cell>
          <cell r="B2016" t="str">
            <v>Caisse des Depots et Consignations ( CDC )</v>
          </cell>
          <cell r="C2016" t="str">
            <v>Banks</v>
          </cell>
          <cell r="D2016" t="str">
            <v>FRANCE</v>
          </cell>
          <cell r="E2016" t="str">
            <v>Y</v>
          </cell>
          <cell r="F2016" t="str">
            <v>Affirmed</v>
          </cell>
          <cell r="G2016">
            <v>37826</v>
          </cell>
          <cell r="H2016" t="str">
            <v>AAA</v>
          </cell>
          <cell r="I2016" t="str">
            <v>Rating Outlook Stable</v>
          </cell>
        </row>
        <row r="2017">
          <cell r="A2017">
            <v>80360122</v>
          </cell>
          <cell r="B2017" t="str">
            <v>Rolo Banca 1473</v>
          </cell>
          <cell r="C2017" t="str">
            <v>Banks</v>
          </cell>
          <cell r="D2017" t="str">
            <v>ITALY</v>
          </cell>
          <cell r="E2017" t="str">
            <v>N</v>
          </cell>
          <cell r="F2017" t="str">
            <v>Withdrawn</v>
          </cell>
          <cell r="G2017">
            <v>37438</v>
          </cell>
          <cell r="H2017" t="str">
            <v>NR</v>
          </cell>
          <cell r="I2017" t="str">
            <v>Not on Rating Watch</v>
          </cell>
        </row>
        <row r="2018">
          <cell r="A2018">
            <v>80360123</v>
          </cell>
          <cell r="B2018" t="str">
            <v>Ceska Sporitelna</v>
          </cell>
          <cell r="C2018" t="str">
            <v>Banks</v>
          </cell>
          <cell r="D2018" t="str">
            <v>CZECH REPUBLIC</v>
          </cell>
          <cell r="E2018" t="str">
            <v>Y</v>
          </cell>
          <cell r="F2018" t="str">
            <v>Affirmed</v>
          </cell>
          <cell r="G2018">
            <v>38169</v>
          </cell>
          <cell r="H2018" t="str">
            <v>A-</v>
          </cell>
          <cell r="I2018" t="str">
            <v>Rating Outlook Stable</v>
          </cell>
        </row>
        <row r="2019">
          <cell r="A2019">
            <v>80360124</v>
          </cell>
          <cell r="B2019" t="str">
            <v>Ceskoslovenska Obchodni Banka</v>
          </cell>
          <cell r="C2019" t="str">
            <v>Banks</v>
          </cell>
          <cell r="D2019" t="str">
            <v>CZECH REPUBLIC</v>
          </cell>
          <cell r="E2019" t="str">
            <v>Y</v>
          </cell>
          <cell r="F2019" t="str">
            <v>Upgrade</v>
          </cell>
          <cell r="G2019">
            <v>38106</v>
          </cell>
          <cell r="H2019" t="str">
            <v>A+</v>
          </cell>
          <cell r="I2019" t="str">
            <v>Rating Outlook Stable</v>
          </cell>
        </row>
        <row r="2020">
          <cell r="A2020">
            <v>80360125</v>
          </cell>
          <cell r="B2020" t="str">
            <v>ASLK-CGER Bank</v>
          </cell>
          <cell r="C2020" t="str">
            <v>Banks</v>
          </cell>
          <cell r="D2020" t="str">
            <v>BELGIUM</v>
          </cell>
          <cell r="E2020" t="str">
            <v>N</v>
          </cell>
          <cell r="F2020" t="str">
            <v>Withdrawn</v>
          </cell>
          <cell r="G2020">
            <v>36335</v>
          </cell>
          <cell r="H2020" t="str">
            <v>NR</v>
          </cell>
        </row>
        <row r="2021">
          <cell r="A2021">
            <v>80360126</v>
          </cell>
          <cell r="B2021" t="str">
            <v>Alfa Bank</v>
          </cell>
          <cell r="C2021" t="str">
            <v>Banks</v>
          </cell>
          <cell r="D2021" t="str">
            <v>RUSSIAN FEDERATION</v>
          </cell>
          <cell r="E2021" t="str">
            <v>Y</v>
          </cell>
          <cell r="F2021" t="str">
            <v>Affirmed</v>
          </cell>
          <cell r="G2021">
            <v>38176</v>
          </cell>
          <cell r="H2021" t="str">
            <v>B+</v>
          </cell>
          <cell r="I2021" t="str">
            <v>Rating Outlook Stable</v>
          </cell>
        </row>
        <row r="2022">
          <cell r="A2022">
            <v>80360127</v>
          </cell>
          <cell r="B2022" t="str">
            <v>DialogBank</v>
          </cell>
          <cell r="C2022" t="str">
            <v>Banks</v>
          </cell>
          <cell r="D2022" t="str">
            <v>RUSSIAN FEDERATION</v>
          </cell>
          <cell r="E2022" t="str">
            <v>N</v>
          </cell>
          <cell r="F2022" t="str">
            <v>Withdrawn</v>
          </cell>
          <cell r="G2022">
            <v>36469</v>
          </cell>
          <cell r="H2022" t="str">
            <v>NR</v>
          </cell>
        </row>
        <row r="2023">
          <cell r="A2023">
            <v>80360128</v>
          </cell>
          <cell r="B2023" t="str">
            <v>International Moscow Bank</v>
          </cell>
          <cell r="C2023" t="str">
            <v>Banks</v>
          </cell>
          <cell r="D2023" t="str">
            <v>RUSSIAN FEDERATION</v>
          </cell>
          <cell r="E2023" t="str">
            <v>Y</v>
          </cell>
          <cell r="F2023" t="str">
            <v>Rating Watch On</v>
          </cell>
          <cell r="G2023">
            <v>38258</v>
          </cell>
          <cell r="H2023" t="str">
            <v>BB-</v>
          </cell>
          <cell r="I2023" t="str">
            <v>Rating Watch Positive</v>
          </cell>
        </row>
        <row r="2024">
          <cell r="A2024">
            <v>80360129</v>
          </cell>
          <cell r="B2024" t="str">
            <v>Rossiyskiy Kredit Bank</v>
          </cell>
          <cell r="C2024" t="str">
            <v>Banks</v>
          </cell>
          <cell r="D2024" t="str">
            <v>RUSSIAN FEDERATION</v>
          </cell>
          <cell r="E2024" t="str">
            <v>N</v>
          </cell>
          <cell r="F2024" t="str">
            <v>Withdrawn</v>
          </cell>
          <cell r="G2024">
            <v>36469</v>
          </cell>
          <cell r="H2024" t="str">
            <v>NR</v>
          </cell>
        </row>
        <row r="2025">
          <cell r="A2025">
            <v>80360130</v>
          </cell>
          <cell r="B2025" t="str">
            <v>Sberbank-Savings Bank of the Russian Federation</v>
          </cell>
          <cell r="C2025" t="str">
            <v>Banks</v>
          </cell>
          <cell r="D2025" t="str">
            <v>RUSSIAN FEDERATION</v>
          </cell>
          <cell r="E2025" t="str">
            <v>Y</v>
          </cell>
          <cell r="F2025" t="str">
            <v>Affirmed</v>
          </cell>
          <cell r="G2025">
            <v>38208</v>
          </cell>
          <cell r="H2025" t="str">
            <v>BB+</v>
          </cell>
          <cell r="I2025" t="str">
            <v>Rating Outlook Stable</v>
          </cell>
        </row>
        <row r="2026">
          <cell r="A2026">
            <v>80360131</v>
          </cell>
          <cell r="B2026" t="str">
            <v>United Export Import Bank</v>
          </cell>
          <cell r="C2026" t="str">
            <v>Banks</v>
          </cell>
          <cell r="D2026" t="str">
            <v>RUSSIAN FEDERATION</v>
          </cell>
          <cell r="E2026" t="str">
            <v>N</v>
          </cell>
          <cell r="F2026" t="str">
            <v>Withdrawn</v>
          </cell>
          <cell r="G2026">
            <v>36879</v>
          </cell>
          <cell r="H2026" t="str">
            <v>NR</v>
          </cell>
        </row>
        <row r="2027">
          <cell r="A2027">
            <v>80360133</v>
          </cell>
          <cell r="B2027" t="str">
            <v>Kereskedelmi es Hitelbank</v>
          </cell>
          <cell r="C2027" t="str">
            <v>Banks</v>
          </cell>
          <cell r="D2027" t="str">
            <v>HUNGARY</v>
          </cell>
          <cell r="E2027" t="str">
            <v>Y</v>
          </cell>
          <cell r="F2027" t="str">
            <v>Upgrade</v>
          </cell>
          <cell r="G2027">
            <v>38106</v>
          </cell>
          <cell r="H2027" t="str">
            <v>A+</v>
          </cell>
          <cell r="I2027" t="str">
            <v>Rating Outlook Negative</v>
          </cell>
        </row>
        <row r="2028">
          <cell r="A2028">
            <v>80360134</v>
          </cell>
          <cell r="B2028" t="str">
            <v>Magyar Kulkereskedelmi Bank Rt</v>
          </cell>
          <cell r="C2028" t="str">
            <v>Banks</v>
          </cell>
          <cell r="D2028" t="str">
            <v>HUNGARY</v>
          </cell>
          <cell r="E2028" t="str">
            <v>Y</v>
          </cell>
          <cell r="F2028" t="str">
            <v>Withdrawn</v>
          </cell>
          <cell r="G2028">
            <v>37305</v>
          </cell>
          <cell r="H2028" t="str">
            <v>NR</v>
          </cell>
          <cell r="I2028" t="str">
            <v>Not on Rating Watch</v>
          </cell>
        </row>
        <row r="2029">
          <cell r="A2029">
            <v>80360135</v>
          </cell>
          <cell r="B2029" t="str">
            <v>Bank Handlowy w Warszawie</v>
          </cell>
          <cell r="C2029" t="str">
            <v>Banks</v>
          </cell>
          <cell r="D2029" t="str">
            <v>POLAND</v>
          </cell>
          <cell r="E2029" t="str">
            <v>Y</v>
          </cell>
          <cell r="F2029" t="str">
            <v>Withdrawn</v>
          </cell>
          <cell r="G2029">
            <v>37166</v>
          </cell>
          <cell r="H2029" t="str">
            <v>NR</v>
          </cell>
          <cell r="I2029" t="str">
            <v>Not on Rating Watch</v>
          </cell>
        </row>
        <row r="2030">
          <cell r="A2030">
            <v>80360136</v>
          </cell>
          <cell r="B2030" t="str">
            <v>Bank Pekao</v>
          </cell>
          <cell r="C2030" t="str">
            <v>Banks</v>
          </cell>
          <cell r="D2030" t="str">
            <v>POLAND</v>
          </cell>
          <cell r="E2030" t="str">
            <v>Y</v>
          </cell>
          <cell r="F2030" t="str">
            <v>Revision Outlook</v>
          </cell>
          <cell r="G2030">
            <v>38113</v>
          </cell>
          <cell r="H2030" t="str">
            <v>A</v>
          </cell>
          <cell r="I2030" t="str">
            <v>Rating Outlook Stable</v>
          </cell>
        </row>
        <row r="2031">
          <cell r="A2031">
            <v>80360138</v>
          </cell>
          <cell r="B2031" t="str">
            <v>Banco Dibens S.A.</v>
          </cell>
          <cell r="C2031" t="str">
            <v>Banks</v>
          </cell>
          <cell r="D2031" t="str">
            <v>BRAZIL</v>
          </cell>
          <cell r="E2031" t="str">
            <v>Y</v>
          </cell>
          <cell r="F2031" t="str">
            <v>Withdrawn</v>
          </cell>
          <cell r="G2031">
            <v>36999</v>
          </cell>
          <cell r="H2031" t="str">
            <v>NR</v>
          </cell>
        </row>
        <row r="2032">
          <cell r="A2032">
            <v>80360140</v>
          </cell>
          <cell r="B2032" t="str">
            <v>BCP Investimento</v>
          </cell>
          <cell r="C2032" t="str">
            <v>Banks</v>
          </cell>
          <cell r="D2032" t="str">
            <v>PORTUGAL</v>
          </cell>
          <cell r="E2032" t="str">
            <v>Y</v>
          </cell>
          <cell r="F2032" t="str">
            <v>Affirmed</v>
          </cell>
          <cell r="G2032">
            <v>38103</v>
          </cell>
          <cell r="H2032" t="str">
            <v>A+</v>
          </cell>
          <cell r="I2032" t="str">
            <v>Rating Outlook Stable</v>
          </cell>
        </row>
        <row r="2033">
          <cell r="A2033">
            <v>80360141</v>
          </cell>
          <cell r="B2033" t="str">
            <v>Krung Thai Bank</v>
          </cell>
          <cell r="C2033" t="str">
            <v>Banks</v>
          </cell>
          <cell r="D2033" t="str">
            <v>THAILAND</v>
          </cell>
          <cell r="E2033" t="str">
            <v>Y</v>
          </cell>
          <cell r="F2033" t="str">
            <v>Affirmed</v>
          </cell>
          <cell r="G2033">
            <v>38210</v>
          </cell>
          <cell r="H2033" t="str">
            <v>BBB-</v>
          </cell>
          <cell r="I2033" t="str">
            <v>Rating Outlook Stable</v>
          </cell>
        </row>
        <row r="2034">
          <cell r="A2034">
            <v>80360142</v>
          </cell>
          <cell r="B2034" t="str">
            <v>Korea Development Bank</v>
          </cell>
          <cell r="C2034" t="str">
            <v>Banks</v>
          </cell>
          <cell r="D2034" t="str">
            <v>KOREA, REPUBLIC OF</v>
          </cell>
          <cell r="E2034" t="str">
            <v>Y</v>
          </cell>
          <cell r="F2034" t="str">
            <v>Upgrade</v>
          </cell>
          <cell r="G2034">
            <v>37434</v>
          </cell>
          <cell r="H2034" t="str">
            <v>A</v>
          </cell>
          <cell r="I2034" t="str">
            <v>Rating Outlook Stable</v>
          </cell>
        </row>
        <row r="2035">
          <cell r="A2035">
            <v>80360143</v>
          </cell>
          <cell r="B2035" t="str">
            <v>KASIKORNBANK</v>
          </cell>
          <cell r="C2035" t="str">
            <v>Banks</v>
          </cell>
          <cell r="D2035" t="str">
            <v>THAILAND</v>
          </cell>
          <cell r="E2035" t="str">
            <v>Y</v>
          </cell>
          <cell r="F2035" t="str">
            <v>Upgrade</v>
          </cell>
          <cell r="G2035">
            <v>38138</v>
          </cell>
          <cell r="H2035" t="str">
            <v>BBB</v>
          </cell>
          <cell r="I2035" t="str">
            <v>Rating Outlook Stable</v>
          </cell>
        </row>
        <row r="2036">
          <cell r="A2036">
            <v>80360144</v>
          </cell>
          <cell r="B2036" t="str">
            <v>Thai Military Bank</v>
          </cell>
          <cell r="C2036" t="str">
            <v>Banks</v>
          </cell>
          <cell r="D2036" t="str">
            <v>THAILAND</v>
          </cell>
          <cell r="E2036" t="str">
            <v>Y</v>
          </cell>
          <cell r="F2036" t="str">
            <v>Affirmed</v>
          </cell>
          <cell r="G2036">
            <v>38160</v>
          </cell>
          <cell r="H2036" t="str">
            <v>BB-</v>
          </cell>
          <cell r="I2036" t="str">
            <v>Rating Outlook Positive</v>
          </cell>
        </row>
        <row r="2037">
          <cell r="A2037">
            <v>80360145</v>
          </cell>
          <cell r="B2037" t="str">
            <v>Siam Commercial Bank</v>
          </cell>
          <cell r="C2037" t="str">
            <v>Banks</v>
          </cell>
          <cell r="D2037" t="str">
            <v>THAILAND</v>
          </cell>
          <cell r="E2037" t="str">
            <v>Y</v>
          </cell>
          <cell r="F2037" t="str">
            <v>Upgrade</v>
          </cell>
          <cell r="G2037">
            <v>38138</v>
          </cell>
          <cell r="H2037" t="str">
            <v>BBB</v>
          </cell>
          <cell r="I2037" t="str">
            <v>Rating Outlook Stable</v>
          </cell>
        </row>
        <row r="2038">
          <cell r="A2038">
            <v>80360146</v>
          </cell>
          <cell r="B2038" t="str">
            <v>Bank of Ayudhya</v>
          </cell>
          <cell r="C2038" t="str">
            <v>Banks</v>
          </cell>
          <cell r="D2038" t="str">
            <v>THAILAND</v>
          </cell>
          <cell r="E2038" t="str">
            <v>Y</v>
          </cell>
          <cell r="F2038" t="str">
            <v>Upgrade</v>
          </cell>
          <cell r="G2038">
            <v>38160</v>
          </cell>
          <cell r="H2038" t="str">
            <v>BB-</v>
          </cell>
          <cell r="I2038" t="str">
            <v>Rating Outlook Stable</v>
          </cell>
        </row>
        <row r="2039">
          <cell r="A2039">
            <v>80360147</v>
          </cell>
          <cell r="B2039" t="str">
            <v>Rhb Bank</v>
          </cell>
          <cell r="C2039" t="str">
            <v>Banks</v>
          </cell>
          <cell r="D2039" t="str">
            <v>MALAYSIA</v>
          </cell>
          <cell r="E2039" t="str">
            <v>Y</v>
          </cell>
          <cell r="F2039" t="str">
            <v>New Rating</v>
          </cell>
          <cell r="G2039">
            <v>37552</v>
          </cell>
          <cell r="H2039" t="str">
            <v>BBB</v>
          </cell>
          <cell r="I2039" t="str">
            <v>Rating Outlook Stable</v>
          </cell>
        </row>
        <row r="2040">
          <cell r="A2040">
            <v>80360148</v>
          </cell>
          <cell r="B2040" t="str">
            <v>Chiao Tung Bank</v>
          </cell>
          <cell r="C2040" t="str">
            <v>Banks</v>
          </cell>
          <cell r="D2040" t="str">
            <v>TAIWAN</v>
          </cell>
          <cell r="E2040" t="str">
            <v>Y</v>
          </cell>
          <cell r="F2040" t="str">
            <v>Withdrawn</v>
          </cell>
          <cell r="G2040">
            <v>36957</v>
          </cell>
          <cell r="H2040" t="str">
            <v>NR</v>
          </cell>
          <cell r="I2040" t="str">
            <v>Not on Rating Watch</v>
          </cell>
        </row>
        <row r="2041">
          <cell r="A2041">
            <v>80360151</v>
          </cell>
          <cell r="B2041" t="str">
            <v>Societe Centrale de Credit Maritime Mutuel</v>
          </cell>
          <cell r="C2041" t="str">
            <v>Banks</v>
          </cell>
          <cell r="D2041" t="str">
            <v>FRANCE</v>
          </cell>
          <cell r="E2041" t="str">
            <v>Y</v>
          </cell>
          <cell r="F2041" t="str">
            <v>Downgrade</v>
          </cell>
          <cell r="G2041">
            <v>37823</v>
          </cell>
          <cell r="H2041" t="str">
            <v>A+</v>
          </cell>
          <cell r="I2041" t="str">
            <v>Rating Outlook Stable</v>
          </cell>
        </row>
        <row r="2042">
          <cell r="A2042">
            <v>80360153</v>
          </cell>
          <cell r="B2042" t="str">
            <v>Koram Bank</v>
          </cell>
          <cell r="C2042" t="str">
            <v>Banks</v>
          </cell>
          <cell r="D2042" t="str">
            <v>KOREA, REPUBLIC OF</v>
          </cell>
          <cell r="E2042" t="str">
            <v>Y</v>
          </cell>
          <cell r="F2042" t="str">
            <v>Upgrade</v>
          </cell>
          <cell r="G2042">
            <v>38114</v>
          </cell>
          <cell r="H2042" t="str">
            <v>A</v>
          </cell>
          <cell r="I2042" t="str">
            <v>Rating Outlook Stable</v>
          </cell>
        </row>
        <row r="2043">
          <cell r="A2043">
            <v>80360154</v>
          </cell>
          <cell r="B2043" t="str">
            <v>Caisse Centrale de Credit Immobilier de France (3CIF) (Groupe CIFD)</v>
          </cell>
          <cell r="C2043" t="str">
            <v>Banks</v>
          </cell>
          <cell r="D2043" t="str">
            <v>FRANCE</v>
          </cell>
          <cell r="E2043" t="str">
            <v>Y</v>
          </cell>
          <cell r="F2043" t="str">
            <v>Affirmed</v>
          </cell>
          <cell r="G2043">
            <v>37879</v>
          </cell>
          <cell r="H2043" t="str">
            <v>A+</v>
          </cell>
          <cell r="I2043" t="str">
            <v>Rating Outlook Stable</v>
          </cell>
        </row>
        <row r="2044">
          <cell r="A2044">
            <v>80360155</v>
          </cell>
          <cell r="B2044" t="str">
            <v>Dexia Municipal Bank</v>
          </cell>
          <cell r="C2044" t="str">
            <v>Banks</v>
          </cell>
          <cell r="D2044" t="str">
            <v>UNITED KINGDOM</v>
          </cell>
          <cell r="E2044" t="str">
            <v>N</v>
          </cell>
          <cell r="F2044" t="str">
            <v>Withdrawn</v>
          </cell>
          <cell r="G2044">
            <v>36815</v>
          </cell>
          <cell r="H2044" t="str">
            <v>NR</v>
          </cell>
        </row>
        <row r="2045">
          <cell r="A2045">
            <v>80360156</v>
          </cell>
          <cell r="B2045" t="str">
            <v>Bank Central Asia</v>
          </cell>
          <cell r="C2045" t="str">
            <v>Banks</v>
          </cell>
          <cell r="D2045" t="str">
            <v>INDONESIA</v>
          </cell>
          <cell r="E2045" t="str">
            <v>Y</v>
          </cell>
          <cell r="F2045" t="str">
            <v>Upgrade</v>
          </cell>
          <cell r="G2045">
            <v>37951</v>
          </cell>
          <cell r="H2045" t="str">
            <v>B+</v>
          </cell>
          <cell r="I2045" t="str">
            <v>Rating Outlook Stable</v>
          </cell>
        </row>
        <row r="2046">
          <cell r="A2046">
            <v>80360157</v>
          </cell>
          <cell r="B2046" t="str">
            <v>Bank of Tokyo-Mitsubishi</v>
          </cell>
          <cell r="C2046" t="str">
            <v>Banks</v>
          </cell>
          <cell r="D2046" t="str">
            <v>JAPAN</v>
          </cell>
          <cell r="E2046" t="str">
            <v>Y</v>
          </cell>
          <cell r="F2046" t="str">
            <v>Affirmed</v>
          </cell>
          <cell r="G2046">
            <v>38247</v>
          </cell>
          <cell r="H2046" t="str">
            <v>A-</v>
          </cell>
          <cell r="I2046" t="str">
            <v>Rating Outlook Stable</v>
          </cell>
        </row>
        <row r="2047">
          <cell r="A2047">
            <v>80360158</v>
          </cell>
          <cell r="B2047" t="str">
            <v>Bank Negara Indonesia</v>
          </cell>
          <cell r="C2047" t="str">
            <v>Banks</v>
          </cell>
          <cell r="D2047" t="str">
            <v>INDONESIA</v>
          </cell>
          <cell r="E2047" t="str">
            <v>Y</v>
          </cell>
          <cell r="F2047" t="str">
            <v>Upgrade</v>
          </cell>
          <cell r="G2047">
            <v>37951</v>
          </cell>
          <cell r="H2047" t="str">
            <v>B+</v>
          </cell>
          <cell r="I2047" t="str">
            <v>Rating Outlook Stable</v>
          </cell>
        </row>
        <row r="2048">
          <cell r="A2048">
            <v>80360159</v>
          </cell>
          <cell r="B2048" t="str">
            <v>Komercni banka</v>
          </cell>
          <cell r="C2048" t="str">
            <v>Banks</v>
          </cell>
          <cell r="D2048" t="str">
            <v>CZECH REPUBLIC</v>
          </cell>
          <cell r="E2048" t="str">
            <v>Y</v>
          </cell>
          <cell r="F2048" t="str">
            <v>Upgrade</v>
          </cell>
          <cell r="G2048">
            <v>38230</v>
          </cell>
          <cell r="H2048" t="str">
            <v>A+</v>
          </cell>
          <cell r="I2048" t="str">
            <v>Rating Outlook Stable</v>
          </cell>
        </row>
        <row r="2049">
          <cell r="A2049">
            <v>80360160</v>
          </cell>
          <cell r="B2049" t="str">
            <v>Banco di Desio e della Brianza</v>
          </cell>
          <cell r="C2049" t="str">
            <v>Banks</v>
          </cell>
          <cell r="D2049" t="str">
            <v>ITALY</v>
          </cell>
          <cell r="E2049" t="str">
            <v>Y</v>
          </cell>
          <cell r="F2049" t="str">
            <v>Affirmed</v>
          </cell>
          <cell r="G2049">
            <v>38127</v>
          </cell>
          <cell r="H2049" t="str">
            <v>A-</v>
          </cell>
          <cell r="I2049" t="str">
            <v>Rating Outlook Stable</v>
          </cell>
        </row>
        <row r="2050">
          <cell r="A2050">
            <v>80360161</v>
          </cell>
          <cell r="B2050" t="str">
            <v>Caja de Ahorros del Mediterraneo</v>
          </cell>
          <cell r="C2050" t="str">
            <v>Banks</v>
          </cell>
          <cell r="D2050" t="str">
            <v>SPAIN</v>
          </cell>
          <cell r="E2050" t="str">
            <v>Y</v>
          </cell>
          <cell r="F2050" t="str">
            <v>Affirmed</v>
          </cell>
          <cell r="G2050">
            <v>38182</v>
          </cell>
          <cell r="H2050" t="str">
            <v>A+</v>
          </cell>
          <cell r="I2050" t="str">
            <v>Rating Outlook Stable</v>
          </cell>
        </row>
        <row r="2051">
          <cell r="A2051">
            <v>80360162</v>
          </cell>
          <cell r="B2051" t="str">
            <v>Caja de Ahorros de Valencia, Castellon y Alicante (Bancaja)</v>
          </cell>
          <cell r="C2051" t="str">
            <v>Banks</v>
          </cell>
          <cell r="D2051" t="str">
            <v>SPAIN</v>
          </cell>
          <cell r="E2051" t="str">
            <v>Y</v>
          </cell>
          <cell r="F2051" t="str">
            <v>Affirmed</v>
          </cell>
          <cell r="G2051">
            <v>38140</v>
          </cell>
          <cell r="H2051" t="str">
            <v>A+</v>
          </cell>
          <cell r="I2051" t="str">
            <v>Rating Outlook Stable</v>
          </cell>
        </row>
        <row r="2052">
          <cell r="A2052">
            <v>80360163</v>
          </cell>
          <cell r="B2052" t="str">
            <v>National Bank Of Kuwait</v>
          </cell>
          <cell r="C2052" t="str">
            <v>Banks</v>
          </cell>
          <cell r="D2052" t="str">
            <v>KUWAIT</v>
          </cell>
          <cell r="E2052" t="str">
            <v>Y</v>
          </cell>
          <cell r="F2052" t="str">
            <v>Affirmed</v>
          </cell>
          <cell r="G2052">
            <v>38133</v>
          </cell>
          <cell r="H2052" t="str">
            <v>A+</v>
          </cell>
          <cell r="I2052" t="str">
            <v>Rating Outlook Stable</v>
          </cell>
        </row>
        <row r="2053">
          <cell r="A2053">
            <v>80360164</v>
          </cell>
          <cell r="B2053" t="str">
            <v>CIBC World Markets plc</v>
          </cell>
          <cell r="C2053" t="str">
            <v>Banks</v>
          </cell>
          <cell r="D2053" t="str">
            <v>UNITED KINGDOM</v>
          </cell>
          <cell r="E2053" t="str">
            <v>N</v>
          </cell>
          <cell r="F2053" t="str">
            <v>Withdrawn</v>
          </cell>
          <cell r="G2053">
            <v>37238</v>
          </cell>
          <cell r="H2053" t="str">
            <v>NR</v>
          </cell>
        </row>
        <row r="2054">
          <cell r="A2054">
            <v>80360165</v>
          </cell>
          <cell r="B2054" t="str">
            <v>Banco de Iberoamerica</v>
          </cell>
          <cell r="C2054" t="str">
            <v>Banks</v>
          </cell>
          <cell r="D2054" t="str">
            <v>PANAMA</v>
          </cell>
          <cell r="E2054" t="str">
            <v>N</v>
          </cell>
          <cell r="F2054" t="str">
            <v>Withdrawn</v>
          </cell>
          <cell r="G2054">
            <v>37055</v>
          </cell>
          <cell r="H2054" t="str">
            <v>NR</v>
          </cell>
        </row>
        <row r="2055">
          <cell r="A2055">
            <v>80360166</v>
          </cell>
          <cell r="B2055" t="str">
            <v>HSBC Bank Malta plc</v>
          </cell>
          <cell r="C2055" t="str">
            <v>Banks</v>
          </cell>
          <cell r="D2055" t="str">
            <v>MALTA</v>
          </cell>
          <cell r="E2055" t="str">
            <v>N</v>
          </cell>
          <cell r="F2055" t="str">
            <v>Withdrawn</v>
          </cell>
          <cell r="G2055">
            <v>36613</v>
          </cell>
          <cell r="H2055" t="str">
            <v>NR</v>
          </cell>
        </row>
        <row r="2056">
          <cell r="A2056">
            <v>80360167</v>
          </cell>
          <cell r="B2056" t="str">
            <v>Instituto de Credito Oficial</v>
          </cell>
          <cell r="C2056" t="str">
            <v>Banks</v>
          </cell>
          <cell r="D2056" t="str">
            <v>SPAIN</v>
          </cell>
          <cell r="E2056" t="str">
            <v>Y</v>
          </cell>
          <cell r="F2056" t="str">
            <v>Affirmed</v>
          </cell>
          <cell r="G2056">
            <v>38198</v>
          </cell>
          <cell r="H2056" t="str">
            <v>AAA</v>
          </cell>
          <cell r="I2056" t="str">
            <v>Rating Outlook Stable</v>
          </cell>
        </row>
        <row r="2057">
          <cell r="A2057">
            <v>80360168</v>
          </cell>
          <cell r="B2057" t="str">
            <v>Chinatrust Commercial Bank</v>
          </cell>
          <cell r="C2057" t="str">
            <v>Banks</v>
          </cell>
          <cell r="D2057" t="str">
            <v>TAIWAN</v>
          </cell>
          <cell r="E2057" t="str">
            <v>Y</v>
          </cell>
          <cell r="F2057" t="str">
            <v>Upgrade</v>
          </cell>
          <cell r="G2057">
            <v>38233</v>
          </cell>
          <cell r="H2057" t="str">
            <v>A</v>
          </cell>
          <cell r="I2057" t="str">
            <v>Rating Outlook Stable</v>
          </cell>
        </row>
        <row r="2058">
          <cell r="A2058">
            <v>80360169</v>
          </cell>
          <cell r="B2058" t="str">
            <v>CDC IXIS Capital Markets (Guaranteed Commitments)</v>
          </cell>
          <cell r="C2058" t="str">
            <v>Financial Institutions</v>
          </cell>
          <cell r="D2058" t="str">
            <v>FRANCE</v>
          </cell>
          <cell r="E2058" t="str">
            <v>Y</v>
          </cell>
          <cell r="F2058" t="str">
            <v>Affirmed</v>
          </cell>
          <cell r="G2058">
            <v>37708</v>
          </cell>
          <cell r="H2058" t="str">
            <v>AAA</v>
          </cell>
          <cell r="I2058" t="str">
            <v>Rating Outlook Stable</v>
          </cell>
        </row>
        <row r="2059">
          <cell r="A2059">
            <v>80360170</v>
          </cell>
          <cell r="B2059" t="str">
            <v>Caisse des Depots et Consignations GmbH</v>
          </cell>
          <cell r="C2059" t="str">
            <v>Financial Institutions</v>
          </cell>
          <cell r="D2059" t="str">
            <v>FRANCE</v>
          </cell>
          <cell r="E2059" t="str">
            <v>Y</v>
          </cell>
          <cell r="F2059" t="str">
            <v>New Rating</v>
          </cell>
          <cell r="G2059">
            <v>35766</v>
          </cell>
          <cell r="H2059" t="str">
            <v>AAA</v>
          </cell>
        </row>
        <row r="2060">
          <cell r="A2060">
            <v>80360171</v>
          </cell>
          <cell r="B2060" t="str">
            <v>Vseobecna Uverova Banka</v>
          </cell>
          <cell r="C2060" t="str">
            <v>Banks</v>
          </cell>
          <cell r="D2060" t="str">
            <v>SLOVAKIA</v>
          </cell>
          <cell r="E2060" t="str">
            <v>Y</v>
          </cell>
          <cell r="F2060" t="str">
            <v>Upgrade</v>
          </cell>
          <cell r="G2060">
            <v>38106</v>
          </cell>
          <cell r="H2060" t="str">
            <v>A</v>
          </cell>
          <cell r="I2060" t="str">
            <v>Rating Outlook Stable</v>
          </cell>
        </row>
        <row r="2061">
          <cell r="A2061">
            <v>80360172</v>
          </cell>
          <cell r="B2061" t="str">
            <v>Irish Life &amp; Permanent</v>
          </cell>
          <cell r="C2061" t="str">
            <v>Banks</v>
          </cell>
          <cell r="D2061" t="str">
            <v>IRELAND</v>
          </cell>
          <cell r="E2061" t="str">
            <v>N</v>
          </cell>
          <cell r="F2061" t="str">
            <v>Withdrawn</v>
          </cell>
          <cell r="G2061">
            <v>36340</v>
          </cell>
          <cell r="H2061" t="str">
            <v>NR</v>
          </cell>
        </row>
        <row r="2062">
          <cell r="A2062">
            <v>80360173</v>
          </cell>
          <cell r="B2062" t="str">
            <v>Dexia Crediop</v>
          </cell>
          <cell r="C2062" t="str">
            <v>Banks</v>
          </cell>
          <cell r="D2062" t="str">
            <v>ITALY</v>
          </cell>
          <cell r="E2062" t="str">
            <v>Y</v>
          </cell>
          <cell r="F2062" t="str">
            <v>Affirmed</v>
          </cell>
          <cell r="G2062">
            <v>38072</v>
          </cell>
          <cell r="H2062" t="str">
            <v>AA</v>
          </cell>
          <cell r="I2062" t="str">
            <v>Rating Outlook Stable</v>
          </cell>
        </row>
        <row r="2063">
          <cell r="A2063">
            <v>80360174</v>
          </cell>
          <cell r="B2063" t="str">
            <v>Credit Industriel et Commercial (CIC)</v>
          </cell>
          <cell r="C2063" t="str">
            <v>Banks</v>
          </cell>
          <cell r="D2063" t="str">
            <v>FRANCE</v>
          </cell>
          <cell r="E2063" t="str">
            <v>Y</v>
          </cell>
          <cell r="F2063" t="str">
            <v>Affirmed</v>
          </cell>
          <cell r="G2063">
            <v>38163</v>
          </cell>
          <cell r="H2063" t="str">
            <v>A+</v>
          </cell>
          <cell r="I2063" t="str">
            <v>Rating Outlook Stable</v>
          </cell>
        </row>
        <row r="2064">
          <cell r="A2064">
            <v>80360175</v>
          </cell>
          <cell r="B2064" t="str">
            <v>Chekiang First Bank</v>
          </cell>
          <cell r="C2064" t="str">
            <v>Banks</v>
          </cell>
          <cell r="D2064" t="str">
            <v>HONG KONG</v>
          </cell>
          <cell r="E2064" t="str">
            <v>N</v>
          </cell>
          <cell r="F2064" t="str">
            <v>Withdrawn</v>
          </cell>
          <cell r="G2064">
            <v>38208</v>
          </cell>
          <cell r="H2064" t="str">
            <v>NR</v>
          </cell>
        </row>
        <row r="2065">
          <cell r="A2065">
            <v>80360176</v>
          </cell>
          <cell r="B2065" t="str">
            <v>Wing Hang Bank Limited</v>
          </cell>
          <cell r="C2065" t="str">
            <v>Banks</v>
          </cell>
          <cell r="D2065" t="str">
            <v>HONG KONG</v>
          </cell>
          <cell r="E2065" t="str">
            <v>Y</v>
          </cell>
          <cell r="F2065" t="str">
            <v>Affirmed</v>
          </cell>
          <cell r="G2065">
            <v>37839</v>
          </cell>
          <cell r="H2065" t="str">
            <v>A-</v>
          </cell>
          <cell r="I2065" t="str">
            <v>Rating Outlook Stable</v>
          </cell>
        </row>
        <row r="2066">
          <cell r="A2066">
            <v>80360178</v>
          </cell>
          <cell r="B2066" t="str">
            <v>Dah Sing Bank</v>
          </cell>
          <cell r="C2066" t="str">
            <v>Banks</v>
          </cell>
          <cell r="D2066" t="str">
            <v>HONG KONG</v>
          </cell>
          <cell r="E2066" t="str">
            <v>Y</v>
          </cell>
          <cell r="F2066" t="str">
            <v>Affirmed</v>
          </cell>
          <cell r="G2066">
            <v>37040</v>
          </cell>
          <cell r="H2066" t="str">
            <v>A-</v>
          </cell>
          <cell r="I2066" t="str">
            <v>Rating Outlook Stable</v>
          </cell>
        </row>
        <row r="2067">
          <cell r="A2067">
            <v>80360181</v>
          </cell>
          <cell r="B2067" t="str">
            <v>Bank Dagang Nasional Indonesia</v>
          </cell>
          <cell r="C2067" t="str">
            <v>Banks</v>
          </cell>
          <cell r="D2067" t="str">
            <v>INDONESIA</v>
          </cell>
          <cell r="E2067" t="str">
            <v>N</v>
          </cell>
          <cell r="F2067" t="str">
            <v>Withdrawn</v>
          </cell>
          <cell r="G2067">
            <v>36406</v>
          </cell>
          <cell r="H2067" t="str">
            <v>NR</v>
          </cell>
          <cell r="I2067" t="str">
            <v>Rating Watch Positive</v>
          </cell>
        </row>
        <row r="2068">
          <cell r="A2068">
            <v>80360183</v>
          </cell>
          <cell r="B2068" t="str">
            <v>Bank Danamon Indonesia</v>
          </cell>
          <cell r="C2068" t="str">
            <v>Banks</v>
          </cell>
          <cell r="D2068" t="str">
            <v>INDONESIA</v>
          </cell>
          <cell r="E2068" t="str">
            <v>Y</v>
          </cell>
          <cell r="F2068" t="str">
            <v>Upgrade</v>
          </cell>
          <cell r="G2068">
            <v>37951</v>
          </cell>
          <cell r="H2068" t="str">
            <v>B+</v>
          </cell>
          <cell r="I2068" t="str">
            <v>Rating Outlook Stable</v>
          </cell>
        </row>
        <row r="2069">
          <cell r="A2069">
            <v>80360184</v>
          </cell>
          <cell r="B2069" t="str">
            <v>Nova Ljubljanska Banka</v>
          </cell>
          <cell r="C2069" t="str">
            <v>Banks</v>
          </cell>
          <cell r="D2069" t="str">
            <v>SLOVENIA</v>
          </cell>
          <cell r="E2069" t="str">
            <v>Y</v>
          </cell>
          <cell r="F2069" t="str">
            <v>Affirmed</v>
          </cell>
          <cell r="G2069">
            <v>37881</v>
          </cell>
          <cell r="H2069" t="str">
            <v>A-</v>
          </cell>
          <cell r="I2069" t="str">
            <v>Rating Outlook Stable</v>
          </cell>
        </row>
        <row r="2070">
          <cell r="A2070">
            <v>80360185</v>
          </cell>
          <cell r="B2070" t="str">
            <v>Landwirtschaftliche Rentenbank</v>
          </cell>
          <cell r="C2070" t="str">
            <v>Banks</v>
          </cell>
          <cell r="D2070" t="str">
            <v>GERMANY</v>
          </cell>
          <cell r="E2070" t="str">
            <v>Y</v>
          </cell>
          <cell r="F2070" t="str">
            <v>Affirmed</v>
          </cell>
          <cell r="G2070">
            <v>37953</v>
          </cell>
          <cell r="H2070" t="str">
            <v>AAA</v>
          </cell>
          <cell r="I2070" t="str">
            <v>Rating Outlook Stable</v>
          </cell>
        </row>
        <row r="2071">
          <cell r="A2071">
            <v>80360186</v>
          </cell>
          <cell r="B2071" t="str">
            <v>General Mortgage Bank of Sweden</v>
          </cell>
          <cell r="C2071" t="str">
            <v>Banks</v>
          </cell>
          <cell r="D2071" t="str">
            <v>SWEDEN</v>
          </cell>
          <cell r="E2071" t="str">
            <v>Y</v>
          </cell>
          <cell r="F2071" t="str">
            <v>Affirmed</v>
          </cell>
          <cell r="G2071">
            <v>37609</v>
          </cell>
          <cell r="H2071" t="str">
            <v>A</v>
          </cell>
          <cell r="I2071" t="str">
            <v>Rating Outlook Stable</v>
          </cell>
        </row>
        <row r="2072">
          <cell r="A2072">
            <v>80360187</v>
          </cell>
          <cell r="B2072" t="str">
            <v>Credem - Credito Emiliano S.p.A.</v>
          </cell>
          <cell r="C2072" t="str">
            <v>Banks</v>
          </cell>
          <cell r="D2072" t="str">
            <v>ITALY</v>
          </cell>
          <cell r="E2072" t="str">
            <v>Y</v>
          </cell>
          <cell r="F2072" t="str">
            <v>Affirmed</v>
          </cell>
          <cell r="G2072">
            <v>38020</v>
          </cell>
          <cell r="H2072" t="str">
            <v>A</v>
          </cell>
          <cell r="I2072" t="str">
            <v>Rating Outlook Stable</v>
          </cell>
        </row>
        <row r="2073">
          <cell r="A2073">
            <v>80360188</v>
          </cell>
          <cell r="B2073" t="str">
            <v>Banque Federale Mutualiste</v>
          </cell>
          <cell r="C2073" t="str">
            <v>Banks</v>
          </cell>
          <cell r="D2073" t="str">
            <v>FRANCE</v>
          </cell>
          <cell r="E2073" t="str">
            <v>Y</v>
          </cell>
          <cell r="F2073" t="str">
            <v>Downgrade</v>
          </cell>
          <cell r="G2073">
            <v>37588</v>
          </cell>
          <cell r="H2073" t="str">
            <v>BBB</v>
          </cell>
          <cell r="I2073" t="str">
            <v>Rating Outlook Stable</v>
          </cell>
        </row>
        <row r="2074">
          <cell r="A2074">
            <v>80360191</v>
          </cell>
          <cell r="B2074" t="str">
            <v>Banca Privada d'Andorra</v>
          </cell>
          <cell r="C2074" t="str">
            <v>Banks</v>
          </cell>
          <cell r="D2074" t="str">
            <v>ANDORRA</v>
          </cell>
          <cell r="E2074" t="str">
            <v>Y</v>
          </cell>
          <cell r="F2074" t="str">
            <v>Affirmed</v>
          </cell>
          <cell r="G2074">
            <v>37946</v>
          </cell>
          <cell r="H2074" t="str">
            <v>BBB-</v>
          </cell>
          <cell r="I2074" t="str">
            <v>Rating Outlook Stable</v>
          </cell>
        </row>
        <row r="2075">
          <cell r="A2075">
            <v>80360192</v>
          </cell>
          <cell r="B2075" t="str">
            <v>ING Bank Slaski</v>
          </cell>
          <cell r="C2075" t="str">
            <v>Banks</v>
          </cell>
          <cell r="D2075" t="str">
            <v>POLAND</v>
          </cell>
          <cell r="E2075" t="str">
            <v>Y</v>
          </cell>
          <cell r="F2075" t="str">
            <v>Affirmed</v>
          </cell>
          <cell r="G2075">
            <v>38224</v>
          </cell>
          <cell r="H2075" t="str">
            <v>A</v>
          </cell>
          <cell r="I2075" t="str">
            <v>Rating Outlook Stable</v>
          </cell>
        </row>
        <row r="2076">
          <cell r="A2076">
            <v>80360193</v>
          </cell>
          <cell r="B2076" t="str">
            <v>Kazkommertsbank</v>
          </cell>
          <cell r="C2076" t="str">
            <v>Banks</v>
          </cell>
          <cell r="D2076" t="str">
            <v>KAZAKHSTAN</v>
          </cell>
          <cell r="E2076" t="str">
            <v>Y</v>
          </cell>
          <cell r="F2076" t="str">
            <v>Upgrade</v>
          </cell>
          <cell r="G2076">
            <v>37718</v>
          </cell>
          <cell r="H2076" t="str">
            <v>BB</v>
          </cell>
          <cell r="I2076" t="str">
            <v>Rating Outlook Stable</v>
          </cell>
        </row>
        <row r="2077">
          <cell r="A2077">
            <v>80360194</v>
          </cell>
          <cell r="B2077" t="str">
            <v>Mezhcombank</v>
          </cell>
          <cell r="C2077" t="str">
            <v>Banks</v>
          </cell>
          <cell r="D2077" t="str">
            <v>RUSSIAN FEDERATION</v>
          </cell>
          <cell r="E2077" t="str">
            <v>N</v>
          </cell>
          <cell r="F2077" t="str">
            <v>Withdrawn</v>
          </cell>
          <cell r="G2077">
            <v>36469</v>
          </cell>
          <cell r="H2077" t="str">
            <v>NR</v>
          </cell>
        </row>
        <row r="2078">
          <cell r="A2078">
            <v>80360195</v>
          </cell>
          <cell r="B2078" t="str">
            <v>NIB Capital Bank NV</v>
          </cell>
          <cell r="C2078" t="str">
            <v>Banks</v>
          </cell>
          <cell r="D2078" t="str">
            <v>NETHERLANDS</v>
          </cell>
          <cell r="E2078" t="str">
            <v>Y</v>
          </cell>
          <cell r="F2078" t="str">
            <v>Affirmed</v>
          </cell>
          <cell r="G2078">
            <v>37802</v>
          </cell>
          <cell r="H2078" t="str">
            <v>AA-</v>
          </cell>
          <cell r="I2078" t="str">
            <v>Rating Outlook Stable</v>
          </cell>
        </row>
        <row r="2079">
          <cell r="A2079">
            <v>80360196</v>
          </cell>
          <cell r="B2079" t="str">
            <v>Caja Laboral Popular</v>
          </cell>
          <cell r="C2079" t="str">
            <v>Banks</v>
          </cell>
          <cell r="D2079" t="str">
            <v>SPAIN</v>
          </cell>
          <cell r="E2079" t="str">
            <v>Y</v>
          </cell>
          <cell r="F2079" t="str">
            <v>Affirmed</v>
          </cell>
          <cell r="G2079">
            <v>37967</v>
          </cell>
          <cell r="H2079" t="str">
            <v>A+</v>
          </cell>
          <cell r="I2079" t="str">
            <v>Rating Outlook Stable</v>
          </cell>
        </row>
        <row r="2080">
          <cell r="A2080">
            <v>80360197</v>
          </cell>
          <cell r="B2080" t="str">
            <v>Zagrebacka Banka</v>
          </cell>
          <cell r="C2080" t="str">
            <v>Banks</v>
          </cell>
          <cell r="D2080" t="str">
            <v>CROATIA</v>
          </cell>
          <cell r="E2080" t="str">
            <v>Y</v>
          </cell>
          <cell r="F2080" t="str">
            <v>Affirmed</v>
          </cell>
          <cell r="G2080">
            <v>37957</v>
          </cell>
          <cell r="H2080" t="str">
            <v>BBB-</v>
          </cell>
          <cell r="I2080" t="str">
            <v>Rating Outlook Positive</v>
          </cell>
        </row>
        <row r="2081">
          <cell r="A2081">
            <v>80360198</v>
          </cell>
          <cell r="B2081" t="str">
            <v>Emporiki Bank of Greece SA</v>
          </cell>
          <cell r="C2081" t="str">
            <v>Banks</v>
          </cell>
          <cell r="D2081" t="str">
            <v>GREECE</v>
          </cell>
          <cell r="E2081" t="str">
            <v>Y</v>
          </cell>
          <cell r="F2081" t="str">
            <v>Affirmed</v>
          </cell>
          <cell r="G2081">
            <v>38023</v>
          </cell>
          <cell r="H2081" t="str">
            <v>BBB+</v>
          </cell>
          <cell r="I2081" t="str">
            <v>Rating Outlook Stable</v>
          </cell>
        </row>
        <row r="2082">
          <cell r="A2082">
            <v>80360199</v>
          </cell>
          <cell r="B2082" t="str">
            <v>Slovenska Sporitelna</v>
          </cell>
          <cell r="C2082" t="str">
            <v>Banks</v>
          </cell>
          <cell r="D2082" t="str">
            <v>SLOVAKIA</v>
          </cell>
          <cell r="E2082" t="str">
            <v>Y</v>
          </cell>
          <cell r="F2082" t="str">
            <v>Affirmed</v>
          </cell>
          <cell r="G2082">
            <v>38194</v>
          </cell>
          <cell r="H2082" t="str">
            <v>A-</v>
          </cell>
          <cell r="I2082" t="str">
            <v>Rating Outlook Stable</v>
          </cell>
        </row>
        <row r="2083">
          <cell r="A2083">
            <v>80360202</v>
          </cell>
          <cell r="B2083" t="str">
            <v>Imperial Tobacco Group plc</v>
          </cell>
          <cell r="C2083" t="str">
            <v>Bank Loans</v>
          </cell>
          <cell r="D2083" t="str">
            <v>UNITED KINGDOM</v>
          </cell>
          <cell r="E2083" t="str">
            <v>Y</v>
          </cell>
          <cell r="F2083" t="str">
            <v>Affirmed</v>
          </cell>
          <cell r="G2083">
            <v>38246</v>
          </cell>
          <cell r="H2083" t="str">
            <v>BBB</v>
          </cell>
          <cell r="I2083" t="str">
            <v>Rating Outlook Positive</v>
          </cell>
        </row>
        <row r="2084">
          <cell r="A2084">
            <v>80360203</v>
          </cell>
          <cell r="B2084" t="str">
            <v>Wielkopolski Bank Kredytowy SA</v>
          </cell>
          <cell r="C2084" t="str">
            <v>Banks</v>
          </cell>
          <cell r="D2084" t="str">
            <v>POLAND</v>
          </cell>
          <cell r="E2084" t="str">
            <v>N</v>
          </cell>
          <cell r="F2084" t="str">
            <v>Withdrawn</v>
          </cell>
          <cell r="G2084">
            <v>37057</v>
          </cell>
          <cell r="H2084" t="str">
            <v>NR</v>
          </cell>
          <cell r="I2084" t="str">
            <v>Not on Rating Watch</v>
          </cell>
        </row>
        <row r="2085">
          <cell r="A2085">
            <v>80360204</v>
          </cell>
          <cell r="B2085" t="str">
            <v>BRE Bank SA</v>
          </cell>
          <cell r="C2085" t="str">
            <v>Banks</v>
          </cell>
          <cell r="D2085" t="str">
            <v>POLAND</v>
          </cell>
          <cell r="E2085" t="str">
            <v>Y</v>
          </cell>
          <cell r="F2085" t="str">
            <v>Affirmed</v>
          </cell>
          <cell r="G2085">
            <v>38190</v>
          </cell>
          <cell r="H2085" t="str">
            <v>BBB+</v>
          </cell>
          <cell r="I2085" t="str">
            <v>Rating Outlook Positive</v>
          </cell>
        </row>
        <row r="2086">
          <cell r="A2086">
            <v>80360205</v>
          </cell>
          <cell r="B2086" t="str">
            <v>Bancoval</v>
          </cell>
          <cell r="C2086" t="str">
            <v>Banks</v>
          </cell>
          <cell r="D2086" t="str">
            <v>SPAIN</v>
          </cell>
          <cell r="E2086" t="str">
            <v>Y</v>
          </cell>
          <cell r="F2086" t="str">
            <v>Affirmed</v>
          </cell>
          <cell r="G2086">
            <v>37974</v>
          </cell>
          <cell r="H2086" t="str">
            <v>AA</v>
          </cell>
          <cell r="I2086" t="str">
            <v>Rating Outlook Stable</v>
          </cell>
        </row>
        <row r="2087">
          <cell r="A2087">
            <v>80360208</v>
          </cell>
          <cell r="B2087" t="str">
            <v>Casino Guichard-Perrachon</v>
          </cell>
          <cell r="C2087" t="str">
            <v>Corporates</v>
          </cell>
          <cell r="D2087" t="str">
            <v>FRANCE</v>
          </cell>
          <cell r="E2087" t="str">
            <v>Y</v>
          </cell>
          <cell r="F2087" t="str">
            <v>Affirmed</v>
          </cell>
          <cell r="G2087">
            <v>37840</v>
          </cell>
          <cell r="H2087" t="str">
            <v>BBB</v>
          </cell>
          <cell r="I2087" t="str">
            <v>Rating Outlook Stable</v>
          </cell>
        </row>
        <row r="2088">
          <cell r="A2088">
            <v>80360209</v>
          </cell>
          <cell r="B2088" t="str">
            <v>Carrefour</v>
          </cell>
          <cell r="C2088" t="str">
            <v>Food Retailing</v>
          </cell>
          <cell r="D2088" t="str">
            <v>FRANCE</v>
          </cell>
          <cell r="E2088" t="str">
            <v>Y</v>
          </cell>
          <cell r="F2088" t="str">
            <v>Affirmed</v>
          </cell>
          <cell r="G2088">
            <v>37727</v>
          </cell>
          <cell r="H2088" t="str">
            <v>A+</v>
          </cell>
          <cell r="I2088" t="str">
            <v>Rating Outlook Negative</v>
          </cell>
        </row>
        <row r="2089">
          <cell r="A2089">
            <v>80360210</v>
          </cell>
          <cell r="B2089" t="str">
            <v>BTP Banque</v>
          </cell>
          <cell r="C2089" t="str">
            <v>Banks</v>
          </cell>
          <cell r="D2089" t="str">
            <v>FRANCE</v>
          </cell>
          <cell r="E2089" t="str">
            <v>N</v>
          </cell>
          <cell r="F2089" t="str">
            <v>Withdrawn</v>
          </cell>
          <cell r="G2089">
            <v>37722</v>
          </cell>
          <cell r="H2089" t="str">
            <v>NR</v>
          </cell>
          <cell r="I2089" t="str">
            <v>Rating Watch Off</v>
          </cell>
        </row>
        <row r="2090">
          <cell r="A2090">
            <v>80360212</v>
          </cell>
          <cell r="B2090" t="str">
            <v>Renault SA</v>
          </cell>
          <cell r="C2090" t="str">
            <v>Automotive Manufacturer</v>
          </cell>
          <cell r="D2090" t="str">
            <v>FRANCE</v>
          </cell>
          <cell r="E2090" t="str">
            <v>Y</v>
          </cell>
          <cell r="F2090" t="str">
            <v>Revision Outlook</v>
          </cell>
          <cell r="G2090">
            <v>38091</v>
          </cell>
          <cell r="H2090" t="str">
            <v>BBB</v>
          </cell>
          <cell r="I2090" t="str">
            <v>Rating Outlook Positive</v>
          </cell>
        </row>
        <row r="2091">
          <cell r="A2091">
            <v>80360213</v>
          </cell>
          <cell r="B2091" t="str">
            <v>Caixa - Banco de Investimento</v>
          </cell>
          <cell r="C2091" t="str">
            <v>Banks</v>
          </cell>
          <cell r="D2091" t="str">
            <v>PORTUGAL</v>
          </cell>
          <cell r="E2091" t="str">
            <v>Y</v>
          </cell>
          <cell r="F2091" t="str">
            <v>Affirmed</v>
          </cell>
          <cell r="G2091">
            <v>37965</v>
          </cell>
          <cell r="H2091" t="str">
            <v>AA-</v>
          </cell>
          <cell r="I2091" t="str">
            <v>Rating Outlook Stable</v>
          </cell>
        </row>
        <row r="2092">
          <cell r="A2092">
            <v>80360214</v>
          </cell>
          <cell r="B2092" t="str">
            <v>Banca Carige</v>
          </cell>
          <cell r="C2092" t="str">
            <v>Banks</v>
          </cell>
          <cell r="D2092" t="str">
            <v>ITALY</v>
          </cell>
          <cell r="E2092" t="str">
            <v>Y</v>
          </cell>
          <cell r="F2092" t="str">
            <v>Affirmed</v>
          </cell>
          <cell r="G2092">
            <v>37977</v>
          </cell>
          <cell r="H2092" t="str">
            <v>A</v>
          </cell>
          <cell r="I2092" t="str">
            <v>Rating Outlook Stable</v>
          </cell>
        </row>
        <row r="2093">
          <cell r="A2093">
            <v>80360215</v>
          </cell>
          <cell r="B2093" t="str">
            <v>Bank of Valletta</v>
          </cell>
          <cell r="C2093" t="str">
            <v>Banks</v>
          </cell>
          <cell r="D2093" t="str">
            <v>MALTA</v>
          </cell>
          <cell r="E2093" t="str">
            <v>Y</v>
          </cell>
          <cell r="F2093" t="str">
            <v>Revision Outlook</v>
          </cell>
          <cell r="G2093">
            <v>37442</v>
          </cell>
          <cell r="H2093" t="str">
            <v>A-</v>
          </cell>
          <cell r="I2093" t="str">
            <v>Rating Outlook Negative</v>
          </cell>
        </row>
        <row r="2094">
          <cell r="A2094">
            <v>80360216</v>
          </cell>
          <cell r="B2094" t="str">
            <v>Landesbank Sachsen Girozentrale (Guaranteed)</v>
          </cell>
          <cell r="C2094" t="str">
            <v>Banks</v>
          </cell>
          <cell r="D2094" t="str">
            <v>GERMANY</v>
          </cell>
          <cell r="E2094" t="str">
            <v>Y</v>
          </cell>
          <cell r="F2094" t="str">
            <v>Affirmed</v>
          </cell>
          <cell r="G2094">
            <v>38169</v>
          </cell>
          <cell r="H2094" t="str">
            <v>AAA</v>
          </cell>
          <cell r="I2094" t="str">
            <v>Rating Outlook Stable</v>
          </cell>
        </row>
        <row r="2095">
          <cell r="A2095">
            <v>80360217</v>
          </cell>
          <cell r="B2095" t="str">
            <v>Eesti Uhispank</v>
          </cell>
          <cell r="C2095" t="str">
            <v>Banks</v>
          </cell>
          <cell r="D2095" t="str">
            <v>ESTONIA</v>
          </cell>
          <cell r="E2095" t="str">
            <v>Y</v>
          </cell>
          <cell r="F2095" t="str">
            <v>Withdrawn</v>
          </cell>
          <cell r="G2095">
            <v>37004</v>
          </cell>
          <cell r="H2095" t="str">
            <v>NR</v>
          </cell>
        </row>
        <row r="2096">
          <cell r="A2096">
            <v>80360218</v>
          </cell>
          <cell r="B2096" t="str">
            <v>Central European International Bank</v>
          </cell>
          <cell r="C2096" t="str">
            <v>Banks</v>
          </cell>
          <cell r="D2096" t="str">
            <v>HUNGARY</v>
          </cell>
          <cell r="E2096" t="str">
            <v>Y</v>
          </cell>
          <cell r="F2096" t="str">
            <v>Upgrade</v>
          </cell>
          <cell r="G2096">
            <v>38106</v>
          </cell>
          <cell r="H2096" t="str">
            <v>A</v>
          </cell>
          <cell r="I2096" t="str">
            <v>Rating Outlook Stable</v>
          </cell>
        </row>
        <row r="2097">
          <cell r="A2097">
            <v>80360219</v>
          </cell>
          <cell r="B2097" t="str">
            <v>Banque Federale des Banques Populaires</v>
          </cell>
          <cell r="C2097" t="str">
            <v>Banks</v>
          </cell>
          <cell r="D2097" t="str">
            <v>FRANCE</v>
          </cell>
          <cell r="E2097" t="str">
            <v>Y</v>
          </cell>
          <cell r="F2097" t="str">
            <v>Downgrade</v>
          </cell>
          <cell r="G2097">
            <v>37823</v>
          </cell>
          <cell r="H2097" t="str">
            <v>A+</v>
          </cell>
          <cell r="I2097" t="str">
            <v>Rating Outlook Stable</v>
          </cell>
        </row>
        <row r="2098">
          <cell r="A2098">
            <v>80360220</v>
          </cell>
          <cell r="B2098" t="str">
            <v>Bank Rakyat Indonesia</v>
          </cell>
          <cell r="C2098" t="str">
            <v>Banks</v>
          </cell>
          <cell r="D2098" t="str">
            <v>INDONESIA</v>
          </cell>
          <cell r="E2098" t="str">
            <v>Y</v>
          </cell>
          <cell r="F2098" t="str">
            <v>Upgrade</v>
          </cell>
          <cell r="G2098">
            <v>37951</v>
          </cell>
          <cell r="H2098" t="str">
            <v>B+</v>
          </cell>
          <cell r="I2098" t="str">
            <v>Rating Outlook Stable</v>
          </cell>
        </row>
        <row r="2099">
          <cell r="A2099">
            <v>80360225</v>
          </cell>
          <cell r="B2099" t="str">
            <v>Southern Bank Berhad (SBB)</v>
          </cell>
          <cell r="C2099" t="str">
            <v>Banks</v>
          </cell>
          <cell r="D2099" t="str">
            <v>MALAYSIA</v>
          </cell>
          <cell r="E2099" t="str">
            <v>Y</v>
          </cell>
          <cell r="F2099" t="str">
            <v>New Rating</v>
          </cell>
          <cell r="G2099">
            <v>38155</v>
          </cell>
          <cell r="H2099" t="str">
            <v>BBB</v>
          </cell>
          <cell r="I2099" t="str">
            <v>Rating Outlook Stable</v>
          </cell>
        </row>
        <row r="2100">
          <cell r="A2100">
            <v>80360227</v>
          </cell>
          <cell r="B2100" t="str">
            <v>Bank of Asia</v>
          </cell>
          <cell r="C2100" t="str">
            <v>Banks</v>
          </cell>
          <cell r="D2100" t="str">
            <v>THAILAND</v>
          </cell>
          <cell r="E2100" t="str">
            <v>Y</v>
          </cell>
          <cell r="F2100" t="str">
            <v>Affirmed</v>
          </cell>
          <cell r="G2100">
            <v>38196</v>
          </cell>
          <cell r="H2100" t="str">
            <v>BBB</v>
          </cell>
          <cell r="I2100" t="str">
            <v>Rating Outlook Positive</v>
          </cell>
        </row>
        <row r="2101">
          <cell r="A2101">
            <v>80360228</v>
          </cell>
          <cell r="B2101" t="str">
            <v>AmMerchant Bank</v>
          </cell>
          <cell r="C2101" t="str">
            <v>Banks</v>
          </cell>
          <cell r="D2101" t="str">
            <v>MALAYSIA</v>
          </cell>
          <cell r="E2101" t="str">
            <v>Y</v>
          </cell>
          <cell r="F2101" t="str">
            <v>New Rating</v>
          </cell>
          <cell r="G2101">
            <v>37068</v>
          </cell>
          <cell r="H2101" t="str">
            <v>BB-</v>
          </cell>
          <cell r="I2101" t="str">
            <v>Rating Outlook Stable</v>
          </cell>
        </row>
        <row r="2102">
          <cell r="A2102">
            <v>80360229</v>
          </cell>
          <cell r="B2102" t="str">
            <v>Kredyt Bank</v>
          </cell>
          <cell r="C2102" t="str">
            <v>Banks</v>
          </cell>
          <cell r="D2102" t="str">
            <v>POLAND</v>
          </cell>
          <cell r="E2102" t="str">
            <v>Y</v>
          </cell>
          <cell r="F2102" t="str">
            <v>Revision Outlook</v>
          </cell>
          <cell r="G2102">
            <v>38113</v>
          </cell>
          <cell r="H2102" t="str">
            <v>A</v>
          </cell>
          <cell r="I2102" t="str">
            <v>Rating Outlook Stable</v>
          </cell>
        </row>
        <row r="2103">
          <cell r="A2103">
            <v>80360230</v>
          </cell>
          <cell r="B2103" t="str">
            <v>Regie Autonome des Transports Parisiens (RATP)</v>
          </cell>
          <cell r="C2103" t="str">
            <v>Transportation</v>
          </cell>
          <cell r="D2103" t="str">
            <v>FRANCE</v>
          </cell>
          <cell r="E2103" t="str">
            <v>Y</v>
          </cell>
          <cell r="F2103" t="str">
            <v>Revision Outlook</v>
          </cell>
          <cell r="G2103">
            <v>36815</v>
          </cell>
          <cell r="H2103" t="str">
            <v>AAA</v>
          </cell>
          <cell r="I2103" t="str">
            <v>Rating Outlook Stable</v>
          </cell>
        </row>
        <row r="2104">
          <cell r="A2104">
            <v>80360231</v>
          </cell>
          <cell r="B2104" t="str">
            <v>Sofinco</v>
          </cell>
          <cell r="C2104" t="str">
            <v>Financial Institutions</v>
          </cell>
          <cell r="D2104" t="str">
            <v>FRANCE</v>
          </cell>
          <cell r="E2104" t="str">
            <v>Y</v>
          </cell>
          <cell r="F2104" t="str">
            <v>Upgrade</v>
          </cell>
          <cell r="G2104">
            <v>37897</v>
          </cell>
          <cell r="H2104" t="str">
            <v>AA</v>
          </cell>
          <cell r="I2104" t="str">
            <v>Rating Outlook Stable</v>
          </cell>
        </row>
        <row r="2105">
          <cell r="A2105">
            <v>80360232</v>
          </cell>
          <cell r="B2105" t="str">
            <v>Bank of New York Europe (The)</v>
          </cell>
          <cell r="C2105" t="str">
            <v>Banks</v>
          </cell>
          <cell r="D2105" t="str">
            <v>UNITED KINGDOM</v>
          </cell>
          <cell r="E2105" t="str">
            <v>Y</v>
          </cell>
          <cell r="F2105" t="str">
            <v>Affirmed</v>
          </cell>
          <cell r="G2105">
            <v>37657</v>
          </cell>
          <cell r="H2105" t="str">
            <v>AA-</v>
          </cell>
          <cell r="I2105" t="str">
            <v>Rating Outlook Stable</v>
          </cell>
        </row>
        <row r="2106">
          <cell r="A2106">
            <v>80360233</v>
          </cell>
          <cell r="B2106" t="str">
            <v>Meliorbanca</v>
          </cell>
          <cell r="C2106" t="str">
            <v>Banks</v>
          </cell>
          <cell r="D2106" t="str">
            <v>ITALY</v>
          </cell>
          <cell r="E2106" t="str">
            <v>Y</v>
          </cell>
          <cell r="F2106" t="str">
            <v>Affirmed</v>
          </cell>
          <cell r="G2106">
            <v>38154</v>
          </cell>
          <cell r="H2106" t="str">
            <v>BBB</v>
          </cell>
          <cell r="I2106" t="str">
            <v>Rating Outlook Stable</v>
          </cell>
        </row>
        <row r="2107">
          <cell r="A2107">
            <v>80360235</v>
          </cell>
          <cell r="B2107" t="str">
            <v>BT Group plc</v>
          </cell>
          <cell r="C2107" t="str">
            <v>Telecommunications</v>
          </cell>
          <cell r="D2107" t="str">
            <v>UNITED KINGDOM</v>
          </cell>
          <cell r="E2107" t="str">
            <v>Y</v>
          </cell>
          <cell r="F2107" t="str">
            <v>Affirmed</v>
          </cell>
          <cell r="G2107">
            <v>38181</v>
          </cell>
          <cell r="H2107" t="str">
            <v>A</v>
          </cell>
          <cell r="I2107" t="str">
            <v>Rating Outlook Stable</v>
          </cell>
        </row>
        <row r="2108">
          <cell r="A2108">
            <v>80360236</v>
          </cell>
          <cell r="B2108" t="str">
            <v>France Telecom</v>
          </cell>
          <cell r="C2108" t="str">
            <v>Telecommunications</v>
          </cell>
          <cell r="D2108" t="str">
            <v>FRANCE</v>
          </cell>
          <cell r="E2108" t="str">
            <v>Y</v>
          </cell>
          <cell r="F2108" t="str">
            <v>Affirmed</v>
          </cell>
          <cell r="G2108">
            <v>38233</v>
          </cell>
          <cell r="H2108" t="str">
            <v>A-</v>
          </cell>
          <cell r="I2108" t="str">
            <v>Rating Outlook Stable</v>
          </cell>
        </row>
        <row r="2109">
          <cell r="A2109">
            <v>80360237</v>
          </cell>
          <cell r="B2109" t="str">
            <v>Banque Audi S.A.L.</v>
          </cell>
          <cell r="C2109" t="str">
            <v>Banks</v>
          </cell>
          <cell r="D2109" t="str">
            <v>LEBANON</v>
          </cell>
          <cell r="E2109" t="str">
            <v>Y</v>
          </cell>
          <cell r="F2109" t="str">
            <v>Affirmed</v>
          </cell>
          <cell r="G2109">
            <v>38083</v>
          </cell>
          <cell r="H2109" t="str">
            <v>B-</v>
          </cell>
          <cell r="I2109" t="str">
            <v>Rating Outlook Stable</v>
          </cell>
        </row>
        <row r="2110">
          <cell r="A2110">
            <v>80360238</v>
          </cell>
          <cell r="B2110" t="str">
            <v>Dexia Kommunbank</v>
          </cell>
          <cell r="C2110" t="str">
            <v>Banks</v>
          </cell>
          <cell r="D2110" t="str">
            <v>SWEDEN</v>
          </cell>
          <cell r="E2110" t="str">
            <v>N</v>
          </cell>
          <cell r="F2110" t="str">
            <v>Withdrawn</v>
          </cell>
          <cell r="G2110">
            <v>37753</v>
          </cell>
          <cell r="H2110" t="str">
            <v>NR</v>
          </cell>
        </row>
        <row r="2111">
          <cell r="A2111">
            <v>80360239</v>
          </cell>
          <cell r="B2111" t="str">
            <v>Unimarc</v>
          </cell>
          <cell r="C2111" t="str">
            <v>Retailing</v>
          </cell>
          <cell r="D2111" t="str">
            <v>CHILE</v>
          </cell>
          <cell r="E2111" t="str">
            <v>N</v>
          </cell>
          <cell r="F2111" t="str">
            <v>Withdrawn</v>
          </cell>
          <cell r="G2111">
            <v>36362</v>
          </cell>
          <cell r="H2111" t="str">
            <v>NR</v>
          </cell>
        </row>
        <row r="2112">
          <cell r="A2112">
            <v>80360240</v>
          </cell>
          <cell r="B2112" t="str">
            <v>Vodafone Group Plc</v>
          </cell>
          <cell r="C2112" t="str">
            <v>Telecommunications</v>
          </cell>
          <cell r="D2112" t="str">
            <v>UNITED KINGDOM</v>
          </cell>
          <cell r="E2112" t="str">
            <v>Y</v>
          </cell>
          <cell r="F2112" t="str">
            <v>Affirmed</v>
          </cell>
          <cell r="G2112">
            <v>38037</v>
          </cell>
          <cell r="H2112" t="str">
            <v>A</v>
          </cell>
          <cell r="I2112" t="str">
            <v>Rating Outlook Stable</v>
          </cell>
        </row>
        <row r="2113">
          <cell r="A2113">
            <v>80360242</v>
          </cell>
          <cell r="B2113" t="str">
            <v>Metropolitan Bank and Trust Company</v>
          </cell>
          <cell r="C2113" t="str">
            <v>Banks</v>
          </cell>
          <cell r="D2113" t="str">
            <v>PHILIPPINES</v>
          </cell>
          <cell r="E2113" t="str">
            <v>Y</v>
          </cell>
          <cell r="F2113" t="str">
            <v>New Rating</v>
          </cell>
          <cell r="G2113">
            <v>37586</v>
          </cell>
          <cell r="H2113" t="str">
            <v>BB</v>
          </cell>
          <cell r="I2113" t="str">
            <v>Rating Outlook Stable</v>
          </cell>
        </row>
        <row r="2114">
          <cell r="A2114">
            <v>80360245</v>
          </cell>
          <cell r="B2114" t="str">
            <v>Far East Bank and Trust Company</v>
          </cell>
          <cell r="C2114" t="str">
            <v>Banks</v>
          </cell>
          <cell r="D2114" t="str">
            <v>PHILIPPINES</v>
          </cell>
          <cell r="E2114" t="str">
            <v>Y</v>
          </cell>
          <cell r="F2114" t="str">
            <v>Withdrawn</v>
          </cell>
          <cell r="G2114">
            <v>35949</v>
          </cell>
          <cell r="H2114" t="str">
            <v>NR</v>
          </cell>
        </row>
        <row r="2115">
          <cell r="A2115">
            <v>80360249</v>
          </cell>
          <cell r="B2115" t="str">
            <v>Commercial Bank Of Kuwait</v>
          </cell>
          <cell r="C2115" t="str">
            <v>Banks</v>
          </cell>
          <cell r="D2115" t="str">
            <v>KUWAIT</v>
          </cell>
          <cell r="E2115" t="str">
            <v>Y</v>
          </cell>
          <cell r="F2115" t="str">
            <v>Upgrade</v>
          </cell>
          <cell r="G2115">
            <v>37428</v>
          </cell>
          <cell r="H2115" t="str">
            <v>A-</v>
          </cell>
          <cell r="I2115" t="str">
            <v>Rating Outlook Stable</v>
          </cell>
        </row>
        <row r="2116">
          <cell r="A2116">
            <v>80360250</v>
          </cell>
          <cell r="B2116" t="str">
            <v>Saudi British Bank</v>
          </cell>
          <cell r="C2116" t="str">
            <v>Banks</v>
          </cell>
          <cell r="D2116" t="str">
            <v>SAUDI ARABIA</v>
          </cell>
          <cell r="E2116" t="str">
            <v>Y</v>
          </cell>
          <cell r="F2116" t="str">
            <v>Affirmed</v>
          </cell>
          <cell r="G2116">
            <v>38244</v>
          </cell>
          <cell r="H2116" t="str">
            <v>A-</v>
          </cell>
          <cell r="I2116" t="str">
            <v>Rating Outlook Stable</v>
          </cell>
        </row>
        <row r="2117">
          <cell r="A2117">
            <v>80360251</v>
          </cell>
          <cell r="B2117" t="str">
            <v>Bankas Hermis</v>
          </cell>
          <cell r="C2117" t="str">
            <v>Banks</v>
          </cell>
          <cell r="D2117" t="str">
            <v>LITHUANIA</v>
          </cell>
          <cell r="E2117" t="str">
            <v>N</v>
          </cell>
          <cell r="F2117" t="str">
            <v>Withdrawn</v>
          </cell>
          <cell r="G2117">
            <v>36563</v>
          </cell>
          <cell r="H2117" t="str">
            <v>NR</v>
          </cell>
        </row>
        <row r="2118">
          <cell r="A2118">
            <v>80360252</v>
          </cell>
          <cell r="B2118" t="str">
            <v>CJSC Privatbank</v>
          </cell>
          <cell r="C2118" t="str">
            <v>Banks</v>
          </cell>
          <cell r="D2118" t="str">
            <v>UKRAINE</v>
          </cell>
          <cell r="E2118" t="str">
            <v>Y</v>
          </cell>
          <cell r="F2118" t="str">
            <v>Affirmed</v>
          </cell>
          <cell r="G2118">
            <v>37935</v>
          </cell>
          <cell r="H2118" t="str">
            <v>B-</v>
          </cell>
          <cell r="I2118" t="str">
            <v>Rating Outlook Stable</v>
          </cell>
        </row>
        <row r="2119">
          <cell r="A2119">
            <v>80360253</v>
          </cell>
          <cell r="B2119" t="str">
            <v>Powszechny Bank Kredytowy SA W Warszawie</v>
          </cell>
          <cell r="C2119" t="str">
            <v>Banks</v>
          </cell>
          <cell r="D2119" t="str">
            <v>POLAND</v>
          </cell>
          <cell r="E2119" t="str">
            <v>N</v>
          </cell>
          <cell r="F2119" t="str">
            <v>Withdrawn</v>
          </cell>
          <cell r="G2119">
            <v>37266</v>
          </cell>
          <cell r="H2119" t="str">
            <v>NR</v>
          </cell>
          <cell r="I2119" t="str">
            <v>Not on Rating Watch</v>
          </cell>
        </row>
        <row r="2120">
          <cell r="A2120">
            <v>80360254</v>
          </cell>
          <cell r="B2120" t="str">
            <v>MDM Bank</v>
          </cell>
          <cell r="C2120" t="str">
            <v>Banks</v>
          </cell>
          <cell r="D2120" t="str">
            <v>RUSSIAN FEDERATION</v>
          </cell>
          <cell r="E2120" t="str">
            <v>Y</v>
          </cell>
          <cell r="F2120" t="str">
            <v>Affirmed</v>
          </cell>
          <cell r="G2120">
            <v>38252</v>
          </cell>
          <cell r="H2120" t="str">
            <v>B+</v>
          </cell>
          <cell r="I2120" t="str">
            <v>Rating Outlook Stable</v>
          </cell>
        </row>
        <row r="2121">
          <cell r="A2121">
            <v>80360255</v>
          </cell>
          <cell r="B2121" t="str">
            <v>National Reserve Bank</v>
          </cell>
          <cell r="C2121" t="str">
            <v>Banks</v>
          </cell>
          <cell r="D2121" t="str">
            <v>RUSSIAN FEDERATION</v>
          </cell>
          <cell r="E2121" t="str">
            <v>Y</v>
          </cell>
          <cell r="F2121" t="str">
            <v>Upgrade</v>
          </cell>
          <cell r="G2121">
            <v>38051</v>
          </cell>
          <cell r="H2121" t="str">
            <v>CCC+</v>
          </cell>
          <cell r="I2121" t="str">
            <v>Rating Outlook Stable</v>
          </cell>
        </row>
        <row r="2122">
          <cell r="A2122">
            <v>80360256</v>
          </cell>
          <cell r="B2122" t="str">
            <v>SBS-AGRO Group</v>
          </cell>
          <cell r="C2122" t="str">
            <v>Banks</v>
          </cell>
          <cell r="D2122" t="str">
            <v>RUSSIAN FEDERATION</v>
          </cell>
          <cell r="E2122" t="str">
            <v>N</v>
          </cell>
          <cell r="F2122" t="str">
            <v>Withdrawn</v>
          </cell>
          <cell r="G2122">
            <v>37671</v>
          </cell>
          <cell r="H2122" t="str">
            <v>NR</v>
          </cell>
          <cell r="I2122" t="str">
            <v>Not on Rating Watch</v>
          </cell>
        </row>
        <row r="2123">
          <cell r="A2123">
            <v>80360257</v>
          </cell>
          <cell r="B2123" t="str">
            <v>Probusinessbank</v>
          </cell>
          <cell r="C2123" t="str">
            <v>Banks</v>
          </cell>
          <cell r="D2123" t="str">
            <v>RUSSIAN FEDERATION</v>
          </cell>
          <cell r="E2123" t="str">
            <v>Y</v>
          </cell>
          <cell r="F2123" t="str">
            <v>Affirmed</v>
          </cell>
          <cell r="G2123">
            <v>38253</v>
          </cell>
          <cell r="H2123" t="str">
            <v>B-</v>
          </cell>
          <cell r="I2123" t="str">
            <v>Rating Outlook Stable</v>
          </cell>
        </row>
        <row r="2124">
          <cell r="A2124">
            <v>80360258</v>
          </cell>
          <cell r="B2124" t="str">
            <v>Abanka Vipa d.d.</v>
          </cell>
          <cell r="C2124" t="str">
            <v>Banks</v>
          </cell>
          <cell r="D2124" t="str">
            <v>SLOVENIA</v>
          </cell>
          <cell r="E2124" t="str">
            <v>Y</v>
          </cell>
          <cell r="F2124" t="str">
            <v>Affirmed</v>
          </cell>
          <cell r="G2124">
            <v>38247</v>
          </cell>
          <cell r="H2124" t="str">
            <v>BBB</v>
          </cell>
          <cell r="I2124" t="str">
            <v>Rating Outlook Stable</v>
          </cell>
        </row>
        <row r="2125">
          <cell r="A2125">
            <v>80360259</v>
          </cell>
          <cell r="B2125" t="str">
            <v>SKB Banka</v>
          </cell>
          <cell r="C2125" t="str">
            <v>Banks</v>
          </cell>
          <cell r="D2125" t="str">
            <v>SLOVENIA</v>
          </cell>
          <cell r="E2125" t="str">
            <v>Y</v>
          </cell>
          <cell r="F2125" t="str">
            <v>Withdrawn</v>
          </cell>
          <cell r="G2125">
            <v>37172</v>
          </cell>
          <cell r="H2125" t="str">
            <v>NR</v>
          </cell>
          <cell r="I2125" t="str">
            <v>Not on Rating Watch</v>
          </cell>
        </row>
        <row r="2126">
          <cell r="A2126">
            <v>80360260</v>
          </cell>
          <cell r="B2126" t="str">
            <v>Banka Koper d.d.</v>
          </cell>
          <cell r="C2126" t="str">
            <v>Banks</v>
          </cell>
          <cell r="D2126" t="str">
            <v>SLOVENIA</v>
          </cell>
          <cell r="E2126" t="str">
            <v>Y</v>
          </cell>
          <cell r="F2126" t="str">
            <v>Upgrade</v>
          </cell>
          <cell r="G2126">
            <v>37956</v>
          </cell>
          <cell r="H2126" t="str">
            <v>BBB+</v>
          </cell>
          <cell r="I2126" t="str">
            <v>Rating Outlook Stable</v>
          </cell>
        </row>
        <row r="2127">
          <cell r="A2127">
            <v>80360263</v>
          </cell>
          <cell r="B2127" t="str">
            <v>Deutsche Telekom, AG</v>
          </cell>
          <cell r="C2127" t="str">
            <v>Telecommunications</v>
          </cell>
          <cell r="D2127" t="str">
            <v>GERMANY</v>
          </cell>
          <cell r="E2127" t="str">
            <v>Y</v>
          </cell>
          <cell r="F2127" t="str">
            <v>Upgrade</v>
          </cell>
          <cell r="G2127">
            <v>38117</v>
          </cell>
          <cell r="H2127" t="str">
            <v>A-</v>
          </cell>
          <cell r="I2127" t="str">
            <v>Rating Outlook Stable</v>
          </cell>
        </row>
        <row r="2128">
          <cell r="A2128">
            <v>80360295</v>
          </cell>
          <cell r="B2128" t="str">
            <v>Hiscox Insurance Co Ltd</v>
          </cell>
          <cell r="C2128" t="str">
            <v>Insurance</v>
          </cell>
          <cell r="D2128" t="str">
            <v>UNITED KINGDOM</v>
          </cell>
          <cell r="E2128" t="str">
            <v>N</v>
          </cell>
          <cell r="F2128" t="str">
            <v>Withdrawn</v>
          </cell>
          <cell r="G2128">
            <v>36587</v>
          </cell>
          <cell r="H2128" t="str">
            <v>NR</v>
          </cell>
        </row>
        <row r="2129">
          <cell r="A2129">
            <v>80360337</v>
          </cell>
          <cell r="B2129" t="str">
            <v>BBV Italia SpA</v>
          </cell>
          <cell r="C2129" t="str">
            <v>Composite/Multi-Line Insurers</v>
          </cell>
          <cell r="D2129" t="str">
            <v>ITALY</v>
          </cell>
          <cell r="E2129" t="str">
            <v>N</v>
          </cell>
          <cell r="F2129" t="str">
            <v>Rating Watch On</v>
          </cell>
          <cell r="G2129">
            <v>36755</v>
          </cell>
          <cell r="H2129" t="str">
            <v>BB+</v>
          </cell>
          <cell r="I2129" t="str">
            <v>Rating Watch Positive</v>
          </cell>
        </row>
        <row r="2130">
          <cell r="A2130">
            <v>80360339</v>
          </cell>
          <cell r="B2130" t="str">
            <v>Shizuoka Bank</v>
          </cell>
          <cell r="C2130" t="str">
            <v>Banks</v>
          </cell>
          <cell r="D2130" t="str">
            <v>JAPAN</v>
          </cell>
          <cell r="E2130" t="str">
            <v>Y</v>
          </cell>
          <cell r="F2130" t="str">
            <v>Withdrawn</v>
          </cell>
          <cell r="G2130">
            <v>36873</v>
          </cell>
          <cell r="H2130" t="str">
            <v>NR</v>
          </cell>
          <cell r="I2130" t="str">
            <v>Not on Rating Watch</v>
          </cell>
        </row>
        <row r="2131">
          <cell r="A2131">
            <v>80360340</v>
          </cell>
          <cell r="B2131" t="str">
            <v>Hiroshima Bank</v>
          </cell>
          <cell r="C2131" t="str">
            <v>Banks</v>
          </cell>
          <cell r="D2131" t="str">
            <v>JAPAN</v>
          </cell>
          <cell r="E2131" t="str">
            <v>Y</v>
          </cell>
          <cell r="F2131" t="str">
            <v>Affirmed</v>
          </cell>
          <cell r="G2131">
            <v>38091</v>
          </cell>
          <cell r="H2131" t="str">
            <v>BBB</v>
          </cell>
          <cell r="I2131" t="str">
            <v>Rating Outlook Stable</v>
          </cell>
        </row>
        <row r="2132">
          <cell r="A2132">
            <v>80360341</v>
          </cell>
          <cell r="B2132" t="str">
            <v>Ashikaga Bank</v>
          </cell>
          <cell r="C2132" t="str">
            <v>Banks</v>
          </cell>
          <cell r="D2132" t="str">
            <v>JAPAN</v>
          </cell>
          <cell r="E2132" t="str">
            <v>Y</v>
          </cell>
          <cell r="F2132" t="str">
            <v>Affirmed</v>
          </cell>
          <cell r="G2132">
            <v>37956</v>
          </cell>
          <cell r="H2132" t="str">
            <v>BBB-</v>
          </cell>
          <cell r="I2132" t="str">
            <v>Rating Outlook Stable</v>
          </cell>
        </row>
        <row r="2133">
          <cell r="A2133">
            <v>80360342</v>
          </cell>
          <cell r="B2133" t="str">
            <v>Bank of Fukuoka</v>
          </cell>
          <cell r="C2133" t="str">
            <v>Banks</v>
          </cell>
          <cell r="D2133" t="str">
            <v>JAPAN</v>
          </cell>
          <cell r="E2133" t="str">
            <v>Y</v>
          </cell>
          <cell r="F2133" t="str">
            <v>Affirmed</v>
          </cell>
          <cell r="G2133">
            <v>37651</v>
          </cell>
          <cell r="H2133" t="str">
            <v>BBB</v>
          </cell>
          <cell r="I2133" t="str">
            <v>Rating Outlook Stable</v>
          </cell>
        </row>
        <row r="2134">
          <cell r="A2134">
            <v>80360343</v>
          </cell>
          <cell r="B2134" t="str">
            <v>Gunma Bank</v>
          </cell>
          <cell r="C2134" t="str">
            <v>Banks</v>
          </cell>
          <cell r="D2134" t="str">
            <v>JAPAN</v>
          </cell>
          <cell r="E2134" t="str">
            <v>Y</v>
          </cell>
          <cell r="F2134" t="str">
            <v>Downgrade</v>
          </cell>
          <cell r="G2134">
            <v>37651</v>
          </cell>
          <cell r="H2134" t="str">
            <v>BBB+</v>
          </cell>
          <cell r="I2134" t="str">
            <v>Rating Outlook Stable</v>
          </cell>
        </row>
        <row r="2135">
          <cell r="A2135">
            <v>80360344</v>
          </cell>
          <cell r="B2135" t="str">
            <v>Hachijuni Bank</v>
          </cell>
          <cell r="C2135" t="str">
            <v>Banks</v>
          </cell>
          <cell r="D2135" t="str">
            <v>JAPAN</v>
          </cell>
          <cell r="E2135" t="str">
            <v>Y</v>
          </cell>
          <cell r="F2135" t="str">
            <v>Affirmed</v>
          </cell>
          <cell r="G2135">
            <v>37651</v>
          </cell>
          <cell r="H2135" t="str">
            <v>A</v>
          </cell>
          <cell r="I2135" t="str">
            <v>Rating Outlook Stable</v>
          </cell>
        </row>
        <row r="2136">
          <cell r="A2136">
            <v>80360345</v>
          </cell>
          <cell r="B2136" t="str">
            <v>Caixa d'Estalvis de Sabadell</v>
          </cell>
          <cell r="C2136" t="str">
            <v>Banks</v>
          </cell>
          <cell r="D2136" t="str">
            <v>SPAIN</v>
          </cell>
          <cell r="E2136" t="str">
            <v>Y</v>
          </cell>
          <cell r="F2136" t="str">
            <v>Affirmed</v>
          </cell>
          <cell r="G2136">
            <v>38135</v>
          </cell>
          <cell r="H2136" t="str">
            <v>A-</v>
          </cell>
          <cell r="I2136" t="str">
            <v>Rating Outlook Stable</v>
          </cell>
        </row>
        <row r="2137">
          <cell r="A2137">
            <v>80360346</v>
          </cell>
          <cell r="B2137" t="str">
            <v>Banque CPR</v>
          </cell>
          <cell r="C2137" t="str">
            <v>Banks</v>
          </cell>
          <cell r="D2137" t="str">
            <v>FRANCE</v>
          </cell>
          <cell r="E2137" t="str">
            <v>N</v>
          </cell>
          <cell r="F2137" t="str">
            <v>Withdrawn</v>
          </cell>
          <cell r="G2137">
            <v>37609</v>
          </cell>
          <cell r="H2137" t="str">
            <v>NR</v>
          </cell>
          <cell r="I2137" t="str">
            <v>Not on Rating Watch</v>
          </cell>
        </row>
        <row r="2138">
          <cell r="A2138">
            <v>80360347</v>
          </cell>
          <cell r="B2138" t="str">
            <v>Banco CCF Brasil</v>
          </cell>
          <cell r="C2138" t="str">
            <v>Banks</v>
          </cell>
          <cell r="D2138" t="str">
            <v>BRAZIL</v>
          </cell>
          <cell r="E2138" t="str">
            <v>N</v>
          </cell>
          <cell r="F2138" t="str">
            <v>Upgrade</v>
          </cell>
          <cell r="G2138">
            <v>36665</v>
          </cell>
          <cell r="H2138" t="str">
            <v>BB-</v>
          </cell>
        </row>
        <row r="2139">
          <cell r="A2139">
            <v>80360351</v>
          </cell>
          <cell r="B2139" t="str">
            <v>Rosestbank</v>
          </cell>
          <cell r="C2139" t="str">
            <v>Banks</v>
          </cell>
          <cell r="D2139" t="str">
            <v>RUSSIAN FEDERATION</v>
          </cell>
          <cell r="E2139" t="str">
            <v>N</v>
          </cell>
          <cell r="F2139" t="str">
            <v>Withdrawn</v>
          </cell>
          <cell r="G2139">
            <v>36469</v>
          </cell>
          <cell r="H2139" t="str">
            <v>NR</v>
          </cell>
        </row>
        <row r="2140">
          <cell r="A2140">
            <v>80360354</v>
          </cell>
          <cell r="B2140" t="str">
            <v>Wurth Gruppe Welt</v>
          </cell>
          <cell r="C2140" t="str">
            <v>Diversified Manufacturing</v>
          </cell>
          <cell r="D2140" t="str">
            <v>GERMANY</v>
          </cell>
          <cell r="E2140" t="str">
            <v>Y</v>
          </cell>
          <cell r="F2140" t="str">
            <v>Affirmed</v>
          </cell>
          <cell r="G2140">
            <v>38250</v>
          </cell>
          <cell r="H2140" t="str">
            <v>A</v>
          </cell>
          <cell r="I2140" t="str">
            <v>Rating Outlook Stable</v>
          </cell>
        </row>
        <row r="2141">
          <cell r="A2141">
            <v>80360355</v>
          </cell>
          <cell r="B2141" t="str">
            <v>Banco Tornquist SA</v>
          </cell>
          <cell r="C2141" t="str">
            <v>Banks</v>
          </cell>
          <cell r="D2141" t="str">
            <v>ARGENTINA</v>
          </cell>
          <cell r="E2141" t="str">
            <v>N</v>
          </cell>
          <cell r="F2141" t="str">
            <v>Withdrawn</v>
          </cell>
          <cell r="G2141">
            <v>36817</v>
          </cell>
          <cell r="H2141" t="str">
            <v>NR</v>
          </cell>
        </row>
        <row r="2142">
          <cell r="A2142">
            <v>80360356</v>
          </cell>
          <cell r="B2142" t="str">
            <v>Banco Cooperativo Espanol</v>
          </cell>
          <cell r="C2142" t="str">
            <v>Banks</v>
          </cell>
          <cell r="D2142" t="str">
            <v>SPAIN</v>
          </cell>
          <cell r="E2142" t="str">
            <v>Y</v>
          </cell>
          <cell r="F2142" t="str">
            <v>Affirmed</v>
          </cell>
          <cell r="G2142">
            <v>37946</v>
          </cell>
          <cell r="H2142" t="str">
            <v>A</v>
          </cell>
          <cell r="I2142" t="str">
            <v>Rating Outlook Stable</v>
          </cell>
        </row>
        <row r="2143">
          <cell r="A2143">
            <v>80360357</v>
          </cell>
          <cell r="B2143" t="str">
            <v>Bank Ochrony Srodowiska</v>
          </cell>
          <cell r="C2143" t="str">
            <v>Banks</v>
          </cell>
          <cell r="D2143" t="str">
            <v>POLAND</v>
          </cell>
          <cell r="E2143" t="str">
            <v>Y</v>
          </cell>
          <cell r="F2143" t="str">
            <v>Affirmed</v>
          </cell>
          <cell r="G2143">
            <v>37974</v>
          </cell>
          <cell r="H2143" t="str">
            <v>BBB-</v>
          </cell>
          <cell r="I2143" t="str">
            <v>Rating Outlook Stable</v>
          </cell>
        </row>
        <row r="2144">
          <cell r="A2144">
            <v>80360358</v>
          </cell>
          <cell r="B2144" t="str">
            <v>Fortis Bank</v>
          </cell>
          <cell r="C2144" t="str">
            <v>Banks</v>
          </cell>
          <cell r="D2144" t="str">
            <v>BELGIUM</v>
          </cell>
          <cell r="E2144" t="str">
            <v>Y</v>
          </cell>
          <cell r="F2144" t="str">
            <v>Affirmed</v>
          </cell>
          <cell r="G2144">
            <v>37698</v>
          </cell>
          <cell r="H2144" t="str">
            <v>AA-</v>
          </cell>
          <cell r="I2144" t="str">
            <v>Rating Outlook Stable</v>
          </cell>
        </row>
        <row r="2145">
          <cell r="A2145">
            <v>80360360</v>
          </cell>
          <cell r="B2145" t="str">
            <v>Natexis Banque</v>
          </cell>
          <cell r="C2145" t="str">
            <v>Banks</v>
          </cell>
          <cell r="D2145" t="str">
            <v>FRANCE</v>
          </cell>
          <cell r="E2145" t="str">
            <v>N</v>
          </cell>
          <cell r="F2145" t="str">
            <v>Upgrade</v>
          </cell>
          <cell r="G2145">
            <v>36326</v>
          </cell>
          <cell r="H2145" t="str">
            <v>A+</v>
          </cell>
        </row>
        <row r="2146">
          <cell r="A2146">
            <v>80360364</v>
          </cell>
          <cell r="B2146" t="str">
            <v>Bank Sinopac</v>
          </cell>
          <cell r="C2146" t="str">
            <v>Banks</v>
          </cell>
          <cell r="D2146" t="str">
            <v>TAIWAN</v>
          </cell>
          <cell r="E2146" t="str">
            <v>Y</v>
          </cell>
          <cell r="F2146" t="str">
            <v>Upgrade</v>
          </cell>
          <cell r="G2146">
            <v>38225</v>
          </cell>
          <cell r="H2146" t="str">
            <v>BBB+</v>
          </cell>
          <cell r="I2146" t="str">
            <v>Rating Outlook Stable</v>
          </cell>
        </row>
        <row r="2147">
          <cell r="A2147">
            <v>80360365</v>
          </cell>
          <cell r="B2147" t="str">
            <v>Taishin International Bank</v>
          </cell>
          <cell r="C2147" t="str">
            <v>Banks</v>
          </cell>
          <cell r="D2147" t="str">
            <v>TAIWAN</v>
          </cell>
          <cell r="E2147" t="str">
            <v>Y</v>
          </cell>
          <cell r="F2147" t="str">
            <v>Upgrade</v>
          </cell>
          <cell r="G2147">
            <v>38176</v>
          </cell>
          <cell r="H2147" t="str">
            <v>BBB+</v>
          </cell>
          <cell r="I2147" t="str">
            <v>Rating Outlook Stable</v>
          </cell>
        </row>
        <row r="2148">
          <cell r="A2148">
            <v>80360370</v>
          </cell>
          <cell r="B2148" t="str">
            <v>Standard Chartered Nakornthon Bank</v>
          </cell>
          <cell r="C2148" t="str">
            <v>Banks</v>
          </cell>
          <cell r="D2148" t="str">
            <v>THAILAND</v>
          </cell>
          <cell r="E2148" t="str">
            <v>Y</v>
          </cell>
          <cell r="F2148" t="str">
            <v>Revision Outlook</v>
          </cell>
          <cell r="G2148">
            <v>38049</v>
          </cell>
          <cell r="H2148" t="str">
            <v>BBB</v>
          </cell>
          <cell r="I2148" t="str">
            <v>Rating Outlook Positive</v>
          </cell>
        </row>
        <row r="2149">
          <cell r="A2149">
            <v>80360371</v>
          </cell>
          <cell r="B2149" t="str">
            <v>SCOR SA</v>
          </cell>
          <cell r="C2149" t="str">
            <v>Reinsurers</v>
          </cell>
          <cell r="D2149" t="str">
            <v>FRANCE</v>
          </cell>
          <cell r="E2149" t="str">
            <v>Y</v>
          </cell>
          <cell r="F2149" t="str">
            <v>Affirmed</v>
          </cell>
          <cell r="G2149">
            <v>37998</v>
          </cell>
          <cell r="H2149" t="str">
            <v>BB</v>
          </cell>
          <cell r="I2149" t="str">
            <v>Rating Outlook Stable</v>
          </cell>
        </row>
        <row r="2150">
          <cell r="A2150">
            <v>80360372</v>
          </cell>
          <cell r="B2150" t="str">
            <v>Natexis S.A.</v>
          </cell>
          <cell r="C2150" t="str">
            <v>Banks</v>
          </cell>
          <cell r="D2150" t="str">
            <v>FRANCE</v>
          </cell>
          <cell r="E2150" t="str">
            <v>N</v>
          </cell>
          <cell r="F2150" t="str">
            <v>Withdrawn</v>
          </cell>
          <cell r="G2150">
            <v>35650</v>
          </cell>
          <cell r="H2150" t="str">
            <v>NR</v>
          </cell>
        </row>
        <row r="2151">
          <cell r="A2151">
            <v>80360373</v>
          </cell>
          <cell r="B2151" t="str">
            <v>Wurth Finance International B.V.</v>
          </cell>
          <cell r="C2151" t="str">
            <v>Diversified Manufacturing</v>
          </cell>
          <cell r="D2151" t="str">
            <v>NETHERLANDS</v>
          </cell>
          <cell r="E2151" t="str">
            <v>N</v>
          </cell>
          <cell r="F2151" t="str">
            <v>New Rating</v>
          </cell>
          <cell r="G2151">
            <v>35639</v>
          </cell>
          <cell r="H2151" t="str">
            <v>A</v>
          </cell>
        </row>
        <row r="2152">
          <cell r="A2152">
            <v>80360376</v>
          </cell>
          <cell r="B2152" t="str">
            <v>Daewoo Corporation</v>
          </cell>
          <cell r="C2152" t="str">
            <v>Capital Goods</v>
          </cell>
          <cell r="D2152" t="str">
            <v>KOREA, REPUBLIC OF</v>
          </cell>
          <cell r="E2152" t="str">
            <v>N</v>
          </cell>
          <cell r="F2152" t="str">
            <v>Withdrawn</v>
          </cell>
          <cell r="G2152">
            <v>37208</v>
          </cell>
          <cell r="H2152" t="str">
            <v>NR</v>
          </cell>
        </row>
        <row r="2153">
          <cell r="A2153">
            <v>80360380</v>
          </cell>
          <cell r="B2153" t="str">
            <v>Byblos Bank S.A.L.</v>
          </cell>
          <cell r="C2153" t="str">
            <v>Banks</v>
          </cell>
          <cell r="D2153" t="str">
            <v>LEBANON</v>
          </cell>
          <cell r="E2153" t="str">
            <v>Y</v>
          </cell>
          <cell r="F2153" t="str">
            <v>Affirmed</v>
          </cell>
          <cell r="G2153">
            <v>37435</v>
          </cell>
          <cell r="H2153" t="str">
            <v>B-</v>
          </cell>
          <cell r="I2153" t="str">
            <v>Rating Outlook Stable</v>
          </cell>
        </row>
        <row r="2154">
          <cell r="A2154">
            <v>80360394</v>
          </cell>
          <cell r="B2154" t="str">
            <v>OAO Tatneft</v>
          </cell>
          <cell r="C2154" t="str">
            <v>Energy (Oil &amp; Gas)</v>
          </cell>
          <cell r="D2154" t="str">
            <v>RUSSIAN FEDERATION</v>
          </cell>
          <cell r="E2154" t="str">
            <v>Y</v>
          </cell>
          <cell r="F2154" t="str">
            <v>Rating Watch On</v>
          </cell>
          <cell r="G2154">
            <v>38002</v>
          </cell>
          <cell r="H2154" t="str">
            <v>B</v>
          </cell>
          <cell r="I2154" t="str">
            <v>Rating Watch Negative</v>
          </cell>
        </row>
        <row r="2155">
          <cell r="A2155">
            <v>80360395</v>
          </cell>
          <cell r="B2155" t="str">
            <v>Interbank-Banco Universal</v>
          </cell>
          <cell r="C2155" t="str">
            <v>Banks</v>
          </cell>
          <cell r="D2155" t="str">
            <v>VENEZUELA</v>
          </cell>
          <cell r="E2155" t="str">
            <v>N</v>
          </cell>
          <cell r="F2155" t="str">
            <v>Rating Watch On</v>
          </cell>
          <cell r="G2155">
            <v>36728</v>
          </cell>
          <cell r="H2155" t="str">
            <v>B+</v>
          </cell>
          <cell r="I2155" t="str">
            <v>Rating Watch Positive</v>
          </cell>
        </row>
        <row r="2156">
          <cell r="A2156">
            <v>80360396</v>
          </cell>
          <cell r="B2156" t="str">
            <v>Reseau Ferre de France (RFF)</v>
          </cell>
          <cell r="C2156" t="str">
            <v>Corporates</v>
          </cell>
          <cell r="D2156" t="str">
            <v>FRANCE</v>
          </cell>
          <cell r="E2156" t="str">
            <v>Y</v>
          </cell>
          <cell r="F2156" t="str">
            <v>Revision Outlook</v>
          </cell>
          <cell r="G2156">
            <v>36815</v>
          </cell>
          <cell r="H2156" t="str">
            <v>AAA</v>
          </cell>
          <cell r="I2156" t="str">
            <v>Rating Outlook Stable</v>
          </cell>
        </row>
        <row r="2157">
          <cell r="A2157">
            <v>80360398</v>
          </cell>
          <cell r="B2157" t="str">
            <v>Toribank</v>
          </cell>
          <cell r="C2157" t="str">
            <v>Banks</v>
          </cell>
          <cell r="D2157" t="str">
            <v>RUSSIAN FEDERATION</v>
          </cell>
          <cell r="E2157" t="str">
            <v>N</v>
          </cell>
          <cell r="F2157" t="str">
            <v>Withdrawn</v>
          </cell>
          <cell r="G2157">
            <v>36469</v>
          </cell>
          <cell r="H2157" t="str">
            <v>NR</v>
          </cell>
        </row>
        <row r="2158">
          <cell r="A2158">
            <v>80360400</v>
          </cell>
          <cell r="B2158" t="str">
            <v>National Bank of Egypt</v>
          </cell>
          <cell r="C2158" t="str">
            <v>Banks</v>
          </cell>
          <cell r="D2158" t="str">
            <v>EGYPT</v>
          </cell>
          <cell r="E2158" t="str">
            <v>Y</v>
          </cell>
          <cell r="F2158" t="str">
            <v>Affirmed</v>
          </cell>
          <cell r="G2158">
            <v>38209</v>
          </cell>
          <cell r="H2158" t="str">
            <v>BB+</v>
          </cell>
          <cell r="I2158" t="str">
            <v>Rating Outlook Stable</v>
          </cell>
        </row>
        <row r="2159">
          <cell r="A2159">
            <v>80360401</v>
          </cell>
          <cell r="B2159" t="str">
            <v>Banque d'Orsay (indirectly guaranteed)</v>
          </cell>
          <cell r="C2159" t="str">
            <v>Banks</v>
          </cell>
          <cell r="D2159" t="str">
            <v>FRANCE</v>
          </cell>
          <cell r="E2159" t="str">
            <v>Y</v>
          </cell>
          <cell r="F2159" t="str">
            <v>Affirmed</v>
          </cell>
          <cell r="G2159">
            <v>38174</v>
          </cell>
          <cell r="H2159" t="str">
            <v>AA+</v>
          </cell>
          <cell r="I2159" t="str">
            <v>Rating Outlook Stable</v>
          </cell>
        </row>
        <row r="2160">
          <cell r="A2160">
            <v>80360402</v>
          </cell>
          <cell r="B2160" t="str">
            <v>Ural-Siberian Bank</v>
          </cell>
          <cell r="C2160" t="str">
            <v>Banks</v>
          </cell>
          <cell r="D2160" t="str">
            <v>RUSSIAN FEDERATION</v>
          </cell>
          <cell r="E2160" t="str">
            <v>Y</v>
          </cell>
          <cell r="F2160" t="str">
            <v>Affirmed</v>
          </cell>
          <cell r="G2160">
            <v>38097</v>
          </cell>
          <cell r="H2160" t="str">
            <v>B</v>
          </cell>
          <cell r="I2160" t="str">
            <v>Rating Outlook Positive</v>
          </cell>
        </row>
        <row r="2161">
          <cell r="A2161">
            <v>80360403</v>
          </cell>
          <cell r="B2161" t="str">
            <v>Banka CELJE</v>
          </cell>
          <cell r="C2161" t="str">
            <v>Banks</v>
          </cell>
          <cell r="D2161" t="str">
            <v>SLOVENIA</v>
          </cell>
          <cell r="E2161" t="str">
            <v>Y</v>
          </cell>
          <cell r="F2161" t="str">
            <v>Affirmed</v>
          </cell>
          <cell r="G2161">
            <v>37708</v>
          </cell>
          <cell r="H2161" t="str">
            <v>BBB</v>
          </cell>
          <cell r="I2161" t="str">
            <v>Rating Outlook Stable</v>
          </cell>
        </row>
        <row r="2162">
          <cell r="A2162">
            <v>80360404</v>
          </cell>
          <cell r="B2162" t="str">
            <v>Varazdinska Banka</v>
          </cell>
          <cell r="C2162" t="str">
            <v>Banks</v>
          </cell>
          <cell r="D2162" t="str">
            <v>CROATIA</v>
          </cell>
          <cell r="E2162" t="str">
            <v>N</v>
          </cell>
          <cell r="F2162" t="str">
            <v>Withdrawn</v>
          </cell>
          <cell r="G2162">
            <v>37074</v>
          </cell>
          <cell r="H2162" t="str">
            <v>NR</v>
          </cell>
        </row>
        <row r="2163">
          <cell r="A2163">
            <v>80360405</v>
          </cell>
          <cell r="B2163" t="str">
            <v>UniCredito Italiano</v>
          </cell>
          <cell r="C2163" t="str">
            <v>Banks</v>
          </cell>
          <cell r="D2163" t="str">
            <v>ITALY</v>
          </cell>
          <cell r="E2163" t="str">
            <v>Y</v>
          </cell>
          <cell r="F2163" t="str">
            <v>Affirmed</v>
          </cell>
          <cell r="G2163">
            <v>38197</v>
          </cell>
          <cell r="H2163" t="str">
            <v>AA-</v>
          </cell>
          <cell r="I2163" t="str">
            <v>Rating Outlook Positive</v>
          </cell>
        </row>
        <row r="2164">
          <cell r="A2164">
            <v>80360406</v>
          </cell>
          <cell r="B2164" t="str">
            <v>Scottish &amp; Newcastle plc</v>
          </cell>
          <cell r="C2164" t="str">
            <v>Corporates</v>
          </cell>
          <cell r="D2164" t="str">
            <v>UNITED KINGDOM</v>
          </cell>
          <cell r="E2164" t="str">
            <v>Y</v>
          </cell>
          <cell r="F2164" t="str">
            <v>Affirmed</v>
          </cell>
          <cell r="G2164">
            <v>37938</v>
          </cell>
          <cell r="H2164" t="str">
            <v>BBB</v>
          </cell>
          <cell r="I2164" t="str">
            <v>Rating Outlook Negative</v>
          </cell>
        </row>
        <row r="2165">
          <cell r="A2165">
            <v>80360407</v>
          </cell>
          <cell r="B2165" t="str">
            <v>Allied Domecq PLC</v>
          </cell>
          <cell r="C2165" t="str">
            <v>Food, Beverage &amp; Tobacco</v>
          </cell>
          <cell r="D2165" t="str">
            <v>UNITED KINGDOM</v>
          </cell>
          <cell r="E2165" t="str">
            <v>Y</v>
          </cell>
          <cell r="F2165" t="str">
            <v>Affirmed</v>
          </cell>
          <cell r="G2165">
            <v>38058</v>
          </cell>
          <cell r="H2165" t="str">
            <v>BBB</v>
          </cell>
          <cell r="I2165" t="str">
            <v>Rating Outlook Stable</v>
          </cell>
        </row>
        <row r="2166">
          <cell r="A2166">
            <v>80360408</v>
          </cell>
          <cell r="B2166" t="str">
            <v>Sparebanken Rogaland</v>
          </cell>
          <cell r="C2166" t="str">
            <v>Banks</v>
          </cell>
          <cell r="D2166" t="str">
            <v>NORWAY</v>
          </cell>
          <cell r="E2166" t="str">
            <v>Y</v>
          </cell>
          <cell r="F2166" t="str">
            <v>Affirmed</v>
          </cell>
          <cell r="G2166">
            <v>38191</v>
          </cell>
          <cell r="H2166" t="str">
            <v>A-</v>
          </cell>
          <cell r="I2166" t="str">
            <v>Rating Outlook Stable</v>
          </cell>
        </row>
        <row r="2167">
          <cell r="A2167">
            <v>80360409</v>
          </cell>
          <cell r="B2167" t="str">
            <v>Caja de Ahorros de Vitoria y Alava (Caja Vital)</v>
          </cell>
          <cell r="C2167" t="str">
            <v>Banks</v>
          </cell>
          <cell r="D2167" t="str">
            <v>SPAIN</v>
          </cell>
          <cell r="E2167" t="str">
            <v>Y</v>
          </cell>
          <cell r="F2167" t="str">
            <v>Affirmed</v>
          </cell>
          <cell r="G2167">
            <v>38167</v>
          </cell>
          <cell r="H2167" t="str">
            <v>A</v>
          </cell>
          <cell r="I2167" t="str">
            <v>Rating Outlook Stable</v>
          </cell>
        </row>
        <row r="2168">
          <cell r="A2168">
            <v>80360410</v>
          </cell>
          <cell r="B2168" t="str">
            <v>Monte de Piedad y Caja de Ahorros de Huelva y Sevilla (El Monte)</v>
          </cell>
          <cell r="C2168" t="str">
            <v>Banks</v>
          </cell>
          <cell r="D2168" t="str">
            <v>SPAIN</v>
          </cell>
          <cell r="E2168" t="str">
            <v>Y</v>
          </cell>
          <cell r="F2168" t="str">
            <v>Downgrade</v>
          </cell>
          <cell r="G2168">
            <v>38065</v>
          </cell>
          <cell r="H2168" t="str">
            <v>A-</v>
          </cell>
          <cell r="I2168" t="str">
            <v>Rating Outlook Stable</v>
          </cell>
        </row>
        <row r="2169">
          <cell r="A2169">
            <v>80360412</v>
          </cell>
          <cell r="B2169" t="str">
            <v>MAAF Assurances SA</v>
          </cell>
          <cell r="C2169" t="str">
            <v>Property/Casualty Insurers</v>
          </cell>
          <cell r="D2169" t="str">
            <v>FRANCE</v>
          </cell>
          <cell r="E2169" t="str">
            <v>Y</v>
          </cell>
          <cell r="F2169" t="str">
            <v>Affirmed</v>
          </cell>
          <cell r="G2169">
            <v>37938</v>
          </cell>
          <cell r="H2169" t="str">
            <v>A+</v>
          </cell>
          <cell r="I2169" t="str">
            <v>Rating Outlook Stable</v>
          </cell>
        </row>
        <row r="2170">
          <cell r="A2170">
            <v>80360415</v>
          </cell>
          <cell r="B2170" t="str">
            <v>AB Spintab (publ)</v>
          </cell>
          <cell r="C2170" t="str">
            <v>Banks</v>
          </cell>
          <cell r="D2170" t="str">
            <v>SWEDEN</v>
          </cell>
          <cell r="E2170" t="str">
            <v>Y</v>
          </cell>
          <cell r="F2170" t="str">
            <v>Affirmed</v>
          </cell>
          <cell r="G2170">
            <v>37153</v>
          </cell>
          <cell r="H2170" t="str">
            <v>AA-</v>
          </cell>
          <cell r="I2170" t="str">
            <v>Rating Outlook Stable</v>
          </cell>
        </row>
        <row r="2171">
          <cell r="A2171">
            <v>80360416</v>
          </cell>
          <cell r="B2171" t="str">
            <v>Sparebanken Midt-Norge</v>
          </cell>
          <cell r="C2171" t="str">
            <v>Banks</v>
          </cell>
          <cell r="D2171" t="str">
            <v>NORWAY</v>
          </cell>
          <cell r="E2171" t="str">
            <v>Y</v>
          </cell>
          <cell r="F2171" t="str">
            <v>Affirmed</v>
          </cell>
          <cell r="G2171">
            <v>37798</v>
          </cell>
          <cell r="H2171" t="str">
            <v>A-</v>
          </cell>
          <cell r="I2171" t="str">
            <v>Rating Outlook Stable</v>
          </cell>
        </row>
        <row r="2172">
          <cell r="A2172">
            <v>80360417</v>
          </cell>
          <cell r="B2172" t="str">
            <v>Caja de Ahorros de Asturias (Caja Asturias)</v>
          </cell>
          <cell r="C2172" t="str">
            <v>Banks</v>
          </cell>
          <cell r="D2172" t="str">
            <v>SPAIN</v>
          </cell>
          <cell r="E2172" t="str">
            <v>Y</v>
          </cell>
          <cell r="F2172" t="str">
            <v>Affirmed</v>
          </cell>
          <cell r="G2172">
            <v>37972</v>
          </cell>
          <cell r="H2172" t="str">
            <v>A</v>
          </cell>
          <cell r="I2172" t="str">
            <v>Rating Outlook Stable</v>
          </cell>
        </row>
        <row r="2173">
          <cell r="A2173">
            <v>80360420</v>
          </cell>
          <cell r="B2173" t="str">
            <v>Sterling Insurance Group Ltd</v>
          </cell>
          <cell r="C2173" t="str">
            <v>Insurance</v>
          </cell>
          <cell r="D2173" t="str">
            <v>UNITED KINGDOM</v>
          </cell>
          <cell r="E2173" t="str">
            <v>N</v>
          </cell>
          <cell r="F2173" t="str">
            <v>Withdrawn</v>
          </cell>
          <cell r="G2173">
            <v>37490</v>
          </cell>
          <cell r="H2173" t="str">
            <v>NR</v>
          </cell>
          <cell r="I2173" t="str">
            <v>Not on Rating Watch</v>
          </cell>
        </row>
        <row r="2174">
          <cell r="A2174">
            <v>80360422</v>
          </cell>
          <cell r="B2174" t="str">
            <v>Marks and Spencer Group plc</v>
          </cell>
          <cell r="C2174" t="str">
            <v>Retailing</v>
          </cell>
          <cell r="D2174" t="str">
            <v>UNITED KINGDOM</v>
          </cell>
          <cell r="E2174" t="str">
            <v>Y</v>
          </cell>
          <cell r="F2174" t="str">
            <v>Downgrade</v>
          </cell>
          <cell r="G2174">
            <v>38181</v>
          </cell>
          <cell r="H2174" t="str">
            <v>BBB+</v>
          </cell>
          <cell r="I2174" t="str">
            <v>Rating Watch Negative</v>
          </cell>
        </row>
        <row r="2175">
          <cell r="A2175">
            <v>80360423</v>
          </cell>
          <cell r="B2175" t="str">
            <v>AB Asesores CFMB</v>
          </cell>
          <cell r="C2175" t="str">
            <v>Banks</v>
          </cell>
          <cell r="D2175" t="str">
            <v>SPAIN</v>
          </cell>
          <cell r="E2175" t="str">
            <v>N</v>
          </cell>
          <cell r="F2175" t="str">
            <v>Withdrawn</v>
          </cell>
          <cell r="G2175">
            <v>36483</v>
          </cell>
          <cell r="H2175" t="str">
            <v>NR</v>
          </cell>
        </row>
        <row r="2176">
          <cell r="A2176">
            <v>80360424</v>
          </cell>
          <cell r="B2176" t="str">
            <v>Star Bank, N.A.</v>
          </cell>
          <cell r="C2176" t="str">
            <v>Banks</v>
          </cell>
          <cell r="D2176" t="str">
            <v>UNITED STATES</v>
          </cell>
          <cell r="E2176" t="str">
            <v>N</v>
          </cell>
          <cell r="F2176" t="str">
            <v>Withdrawn</v>
          </cell>
          <cell r="G2176">
            <v>36678</v>
          </cell>
          <cell r="H2176" t="str">
            <v>NR</v>
          </cell>
        </row>
        <row r="2177">
          <cell r="A2177">
            <v>80360425</v>
          </cell>
          <cell r="B2177" t="str">
            <v>Siberian Oil Company</v>
          </cell>
          <cell r="C2177" t="str">
            <v>Energy (Oil &amp; Gas)</v>
          </cell>
          <cell r="D2177" t="str">
            <v>RUSSIAN FEDERATION</v>
          </cell>
          <cell r="E2177" t="str">
            <v>N</v>
          </cell>
          <cell r="F2177" t="str">
            <v>Withdrawn</v>
          </cell>
          <cell r="G2177">
            <v>36360</v>
          </cell>
          <cell r="H2177" t="str">
            <v>NR</v>
          </cell>
          <cell r="I2177" t="str">
            <v>Rating Watch Off</v>
          </cell>
        </row>
        <row r="2178">
          <cell r="A2178">
            <v>80360427</v>
          </cell>
          <cell r="B2178" t="str">
            <v>Caja de Ahorros y Monte de Piedad de Navarra</v>
          </cell>
          <cell r="C2178" t="str">
            <v>Banks</v>
          </cell>
          <cell r="D2178" t="str">
            <v>SPAIN</v>
          </cell>
          <cell r="E2178" t="str">
            <v>Y</v>
          </cell>
          <cell r="F2178" t="str">
            <v>Affirmed</v>
          </cell>
          <cell r="G2178">
            <v>37965</v>
          </cell>
          <cell r="H2178" t="str">
            <v>A</v>
          </cell>
          <cell r="I2178" t="str">
            <v>Rating Outlook Stable</v>
          </cell>
        </row>
        <row r="2179">
          <cell r="A2179">
            <v>80360428</v>
          </cell>
          <cell r="B2179" t="str">
            <v>Montes de Piedad y Caja de Ahorros de Ronda, Cadiz, Almeria, Malaga y Anteq. (Unicaja)</v>
          </cell>
          <cell r="C2179" t="str">
            <v>Banks</v>
          </cell>
          <cell r="D2179" t="str">
            <v>SPAIN</v>
          </cell>
          <cell r="E2179" t="str">
            <v>Y</v>
          </cell>
          <cell r="F2179" t="str">
            <v>Affirmed</v>
          </cell>
          <cell r="G2179">
            <v>37888</v>
          </cell>
          <cell r="H2179" t="str">
            <v>A+</v>
          </cell>
          <cell r="I2179" t="str">
            <v>Rating Outlook Stable</v>
          </cell>
        </row>
        <row r="2180">
          <cell r="A2180">
            <v>80360429</v>
          </cell>
          <cell r="B2180" t="str">
            <v>Caja de Ahorros de la Inmaculada de Aragon</v>
          </cell>
          <cell r="C2180" t="str">
            <v>Banks</v>
          </cell>
          <cell r="D2180" t="str">
            <v>SPAIN</v>
          </cell>
          <cell r="E2180" t="str">
            <v>Y</v>
          </cell>
          <cell r="F2180" t="str">
            <v>Affirmed</v>
          </cell>
          <cell r="G2180">
            <v>37859</v>
          </cell>
          <cell r="H2180" t="str">
            <v>A</v>
          </cell>
          <cell r="I2180" t="str">
            <v>Rating Outlook Stable</v>
          </cell>
        </row>
        <row r="2181">
          <cell r="A2181">
            <v>80360430</v>
          </cell>
          <cell r="B2181" t="str">
            <v>Tunisair</v>
          </cell>
          <cell r="C2181" t="str">
            <v>Transportation</v>
          </cell>
          <cell r="D2181" t="str">
            <v>TUNISIA</v>
          </cell>
          <cell r="E2181" t="str">
            <v>N</v>
          </cell>
          <cell r="F2181" t="str">
            <v>Withdrawn</v>
          </cell>
          <cell r="G2181">
            <v>36413</v>
          </cell>
          <cell r="H2181" t="str">
            <v>NR</v>
          </cell>
        </row>
        <row r="2182">
          <cell r="A2182">
            <v>80360431</v>
          </cell>
          <cell r="B2182" t="str">
            <v>AB Asesores Bursatiles Bolsa SVB SA (Gtd)</v>
          </cell>
          <cell r="C2182" t="str">
            <v>Banks</v>
          </cell>
          <cell r="D2182" t="str">
            <v>SPAIN</v>
          </cell>
          <cell r="E2182" t="str">
            <v>N</v>
          </cell>
          <cell r="F2182" t="str">
            <v>Withdrawn</v>
          </cell>
          <cell r="G2182">
            <v>36483</v>
          </cell>
          <cell r="H2182" t="str">
            <v>NR</v>
          </cell>
        </row>
        <row r="2183">
          <cell r="A2183">
            <v>80360432</v>
          </cell>
          <cell r="B2183" t="str">
            <v>Bendigo Bank</v>
          </cell>
          <cell r="C2183" t="str">
            <v>Banks</v>
          </cell>
          <cell r="D2183" t="str">
            <v>AUSTRALIA</v>
          </cell>
          <cell r="E2183" t="str">
            <v>Y</v>
          </cell>
          <cell r="F2183" t="str">
            <v>Upgrade</v>
          </cell>
          <cell r="G2183">
            <v>38019</v>
          </cell>
          <cell r="H2183" t="str">
            <v>BBB+</v>
          </cell>
          <cell r="I2183" t="str">
            <v>Rating Outlook Stable</v>
          </cell>
        </row>
        <row r="2184">
          <cell r="A2184">
            <v>80360439</v>
          </cell>
          <cell r="B2184" t="str">
            <v>Tatneft Finance Plc</v>
          </cell>
          <cell r="C2184" t="str">
            <v>Energy (Oil &amp; Gas)</v>
          </cell>
          <cell r="D2184" t="str">
            <v>RUSSIAN FEDERATION</v>
          </cell>
          <cell r="E2184" t="str">
            <v>N</v>
          </cell>
          <cell r="F2184" t="str">
            <v>Withdrawn</v>
          </cell>
          <cell r="G2184">
            <v>37967</v>
          </cell>
          <cell r="H2184" t="str">
            <v>NR</v>
          </cell>
        </row>
        <row r="2185">
          <cell r="A2185">
            <v>80360444</v>
          </cell>
          <cell r="B2185" t="str">
            <v>Caja Espana de Inversiones, Caja de Ahorros y Monte de Piedad</v>
          </cell>
          <cell r="C2185" t="str">
            <v>Banks</v>
          </cell>
          <cell r="D2185" t="str">
            <v>SPAIN</v>
          </cell>
          <cell r="E2185" t="str">
            <v>Y</v>
          </cell>
          <cell r="F2185" t="str">
            <v>Affirmed</v>
          </cell>
          <cell r="G2185">
            <v>38198</v>
          </cell>
          <cell r="H2185" t="str">
            <v>A-</v>
          </cell>
          <cell r="I2185" t="str">
            <v>Rating Outlook Stable</v>
          </cell>
        </row>
        <row r="2186">
          <cell r="A2186">
            <v>80360445</v>
          </cell>
          <cell r="B2186" t="str">
            <v>Caja San Fernando de Sevilla y Jerez</v>
          </cell>
          <cell r="C2186" t="str">
            <v>Banks</v>
          </cell>
          <cell r="D2186" t="str">
            <v>SPAIN</v>
          </cell>
          <cell r="E2186" t="str">
            <v>Y</v>
          </cell>
          <cell r="F2186" t="str">
            <v>Affirmed</v>
          </cell>
          <cell r="G2186">
            <v>37971</v>
          </cell>
          <cell r="H2186" t="str">
            <v>A-</v>
          </cell>
          <cell r="I2186" t="str">
            <v>Rating Outlook Stable</v>
          </cell>
        </row>
        <row r="2187">
          <cell r="A2187">
            <v>80360446</v>
          </cell>
          <cell r="B2187" t="str">
            <v>Banca Popolare Commercio e Industria SpA</v>
          </cell>
          <cell r="C2187" t="str">
            <v>Banks</v>
          </cell>
          <cell r="D2187" t="str">
            <v>ITALY</v>
          </cell>
          <cell r="E2187" t="str">
            <v>N</v>
          </cell>
          <cell r="F2187" t="str">
            <v>Withdrawn</v>
          </cell>
          <cell r="G2187">
            <v>37802</v>
          </cell>
          <cell r="H2187" t="str">
            <v>NR</v>
          </cell>
          <cell r="I2187" t="str">
            <v>Not on Rating Watch</v>
          </cell>
        </row>
        <row r="2188">
          <cell r="A2188">
            <v>80360447</v>
          </cell>
          <cell r="B2188" t="str">
            <v>OAO Uralsvyazinform</v>
          </cell>
          <cell r="C2188" t="str">
            <v>Corporates</v>
          </cell>
          <cell r="D2188" t="str">
            <v>RUSSIAN FEDERATION</v>
          </cell>
          <cell r="E2188" t="str">
            <v>Y</v>
          </cell>
          <cell r="F2188" t="str">
            <v>Upgrade</v>
          </cell>
          <cell r="G2188">
            <v>38075</v>
          </cell>
          <cell r="H2188" t="str">
            <v>BB-</v>
          </cell>
          <cell r="I2188" t="str">
            <v>Rating Outlook Stable</v>
          </cell>
        </row>
        <row r="2189">
          <cell r="A2189">
            <v>80360450</v>
          </cell>
          <cell r="B2189" t="str">
            <v>Republic NY Capital I-II (Trust Preferred)</v>
          </cell>
          <cell r="C2189" t="str">
            <v>Banks</v>
          </cell>
          <cell r="D2189" t="str">
            <v>UNITED STATES</v>
          </cell>
          <cell r="E2189" t="str">
            <v>N</v>
          </cell>
          <cell r="F2189" t="str">
            <v>Withdrawn</v>
          </cell>
          <cell r="G2189">
            <v>36595</v>
          </cell>
          <cell r="H2189" t="str">
            <v>NR</v>
          </cell>
        </row>
        <row r="2190">
          <cell r="A2190">
            <v>80360454</v>
          </cell>
          <cell r="B2190" t="str">
            <v>MG Technologies AG</v>
          </cell>
          <cell r="C2190" t="str">
            <v>Corporates</v>
          </cell>
          <cell r="D2190" t="str">
            <v>GERMANY</v>
          </cell>
          <cell r="E2190" t="str">
            <v>Y</v>
          </cell>
          <cell r="F2190" t="str">
            <v>Downgrade</v>
          </cell>
          <cell r="G2190">
            <v>37910</v>
          </cell>
          <cell r="H2190" t="str">
            <v>BBB-</v>
          </cell>
          <cell r="I2190" t="str">
            <v>Rating Outlook Negative</v>
          </cell>
        </row>
        <row r="2191">
          <cell r="A2191">
            <v>80360470</v>
          </cell>
          <cell r="B2191" t="str">
            <v>KBC Bank</v>
          </cell>
          <cell r="C2191" t="str">
            <v>Banks</v>
          </cell>
          <cell r="D2191" t="str">
            <v>BELGIUM</v>
          </cell>
          <cell r="E2191" t="str">
            <v>Y</v>
          </cell>
          <cell r="F2191" t="str">
            <v>Affirmed</v>
          </cell>
          <cell r="G2191">
            <v>37369</v>
          </cell>
          <cell r="H2191" t="str">
            <v>AA-</v>
          </cell>
          <cell r="I2191" t="str">
            <v>Rating Outlook Stable</v>
          </cell>
        </row>
        <row r="2192">
          <cell r="A2192">
            <v>80360473</v>
          </cell>
          <cell r="B2192" t="str">
            <v>Wuestenrot Hypothekenbank</v>
          </cell>
          <cell r="C2192" t="str">
            <v>Banks</v>
          </cell>
          <cell r="D2192" t="str">
            <v>GERMANY</v>
          </cell>
          <cell r="E2192" t="str">
            <v>Y</v>
          </cell>
          <cell r="F2192" t="str">
            <v>Affirmed</v>
          </cell>
          <cell r="G2192">
            <v>38026</v>
          </cell>
          <cell r="H2192" t="str">
            <v>BBB+</v>
          </cell>
          <cell r="I2192" t="str">
            <v>Rating Outlook Stable</v>
          </cell>
        </row>
        <row r="2193">
          <cell r="A2193">
            <v>80360474</v>
          </cell>
          <cell r="B2193" t="str">
            <v>DekaBank Deutsche Girozentrale (Guaranteed)</v>
          </cell>
          <cell r="C2193" t="str">
            <v>Banks</v>
          </cell>
          <cell r="D2193" t="str">
            <v>GERMANY</v>
          </cell>
          <cell r="E2193" t="str">
            <v>Y</v>
          </cell>
          <cell r="F2193" t="str">
            <v>Affirmed</v>
          </cell>
          <cell r="G2193">
            <v>38169</v>
          </cell>
          <cell r="H2193" t="str">
            <v>AAA</v>
          </cell>
          <cell r="I2193" t="str">
            <v>Rating Outlook Stable</v>
          </cell>
        </row>
        <row r="2194">
          <cell r="A2194">
            <v>80360475</v>
          </cell>
          <cell r="B2194" t="str">
            <v>Landesbank Saar (Guaranteed)</v>
          </cell>
          <cell r="C2194" t="str">
            <v>Banks</v>
          </cell>
          <cell r="D2194" t="str">
            <v>GERMANY</v>
          </cell>
          <cell r="E2194" t="str">
            <v>Y</v>
          </cell>
          <cell r="F2194" t="str">
            <v>Affirmed</v>
          </cell>
          <cell r="G2194">
            <v>38169</v>
          </cell>
          <cell r="H2194" t="str">
            <v>AAA</v>
          </cell>
          <cell r="I2194" t="str">
            <v>Rating Outlook Stable</v>
          </cell>
        </row>
        <row r="2195">
          <cell r="A2195">
            <v>80360476</v>
          </cell>
          <cell r="B2195" t="str">
            <v>Banca Intesa</v>
          </cell>
          <cell r="C2195" t="str">
            <v>Banks</v>
          </cell>
          <cell r="D2195" t="str">
            <v>ITALY</v>
          </cell>
          <cell r="E2195" t="str">
            <v>Y</v>
          </cell>
          <cell r="F2195" t="str">
            <v>Affirmed</v>
          </cell>
          <cell r="G2195">
            <v>37914</v>
          </cell>
          <cell r="H2195" t="str">
            <v>A+</v>
          </cell>
          <cell r="I2195" t="str">
            <v>Rating Outlook Stable</v>
          </cell>
        </row>
        <row r="2196">
          <cell r="A2196">
            <v>80360477</v>
          </cell>
          <cell r="B2196" t="str">
            <v>Pequenos y Medianos Astilleros (Pymar)</v>
          </cell>
          <cell r="C2196" t="str">
            <v>Capital Goods</v>
          </cell>
          <cell r="D2196" t="str">
            <v>SPAIN</v>
          </cell>
          <cell r="E2196" t="str">
            <v>Y</v>
          </cell>
          <cell r="F2196" t="str">
            <v>Affirmed</v>
          </cell>
          <cell r="G2196">
            <v>38117</v>
          </cell>
          <cell r="H2196" t="str">
            <v>A+</v>
          </cell>
          <cell r="I2196" t="str">
            <v>Rating Outlook Stable</v>
          </cell>
        </row>
        <row r="2197">
          <cell r="A2197">
            <v>80360478</v>
          </cell>
          <cell r="B2197" t="str">
            <v>Banque Hervet</v>
          </cell>
          <cell r="C2197" t="str">
            <v>Banks</v>
          </cell>
          <cell r="D2197" t="str">
            <v>FRANCE</v>
          </cell>
          <cell r="E2197" t="str">
            <v>N</v>
          </cell>
          <cell r="F2197" t="str">
            <v>Withdrawn</v>
          </cell>
          <cell r="G2197">
            <v>37439</v>
          </cell>
          <cell r="H2197" t="str">
            <v>NR</v>
          </cell>
          <cell r="I2197" t="str">
            <v>Not on Rating Watch</v>
          </cell>
        </row>
        <row r="2198">
          <cell r="A2198">
            <v>80360479</v>
          </cell>
          <cell r="B2198" t="str">
            <v>Caja de Ahorros y Monte de Piedad de Las Baleares (Sa Nostra)</v>
          </cell>
          <cell r="C2198" t="str">
            <v>Banks</v>
          </cell>
          <cell r="D2198" t="str">
            <v>SPAIN</v>
          </cell>
          <cell r="E2198" t="str">
            <v>Y</v>
          </cell>
          <cell r="F2198" t="str">
            <v>Affirmed</v>
          </cell>
          <cell r="G2198">
            <v>37972</v>
          </cell>
          <cell r="H2198" t="str">
            <v>A-</v>
          </cell>
          <cell r="I2198" t="str">
            <v>Rating Outlook Stable</v>
          </cell>
        </row>
        <row r="2199">
          <cell r="A2199">
            <v>80360486</v>
          </cell>
          <cell r="B2199" t="str">
            <v>Bank of Baroda</v>
          </cell>
          <cell r="C2199" t="str">
            <v>Banks</v>
          </cell>
          <cell r="D2199" t="str">
            <v>INDIA</v>
          </cell>
          <cell r="E2199" t="str">
            <v>Y</v>
          </cell>
          <cell r="F2199" t="str">
            <v>Withdrawn</v>
          </cell>
          <cell r="G2199">
            <v>37208</v>
          </cell>
          <cell r="H2199" t="str">
            <v>NR</v>
          </cell>
          <cell r="I2199" t="str">
            <v>Not on Rating Watch</v>
          </cell>
        </row>
        <row r="2200">
          <cell r="A2200">
            <v>80360488</v>
          </cell>
          <cell r="B2200" t="str">
            <v>Canara Bank</v>
          </cell>
          <cell r="C2200" t="str">
            <v>Banks</v>
          </cell>
          <cell r="D2200" t="str">
            <v>INDIA</v>
          </cell>
          <cell r="E2200" t="str">
            <v>Y</v>
          </cell>
          <cell r="F2200" t="str">
            <v>Withdrawn</v>
          </cell>
          <cell r="G2200">
            <v>37208</v>
          </cell>
          <cell r="H2200" t="str">
            <v>NR</v>
          </cell>
          <cell r="I2200" t="str">
            <v>Not on Rating Watch</v>
          </cell>
        </row>
        <row r="2201">
          <cell r="A2201">
            <v>80360495</v>
          </cell>
          <cell r="B2201" t="str">
            <v>Industrial Development Bank of India</v>
          </cell>
          <cell r="C2201" t="str">
            <v>Banks</v>
          </cell>
          <cell r="D2201" t="str">
            <v>INDIA</v>
          </cell>
          <cell r="E2201" t="str">
            <v>Y</v>
          </cell>
          <cell r="F2201" t="str">
            <v>Affirmed</v>
          </cell>
          <cell r="G2201">
            <v>38198</v>
          </cell>
          <cell r="H2201" t="str">
            <v>BB+</v>
          </cell>
          <cell r="I2201" t="str">
            <v>Rating Outlook Stable</v>
          </cell>
        </row>
        <row r="2202">
          <cell r="A2202">
            <v>80360497</v>
          </cell>
          <cell r="B2202" t="str">
            <v>Reuters Group PLC</v>
          </cell>
          <cell r="C2202" t="str">
            <v>Media &amp; Entertainment</v>
          </cell>
          <cell r="D2202" t="str">
            <v>UNITED KINGDOM</v>
          </cell>
          <cell r="E2202" t="str">
            <v>Y</v>
          </cell>
          <cell r="F2202" t="str">
            <v>Affirmed</v>
          </cell>
          <cell r="G2202">
            <v>38078</v>
          </cell>
          <cell r="H2202" t="str">
            <v>A</v>
          </cell>
          <cell r="I2202" t="str">
            <v>Rating Outlook Stable</v>
          </cell>
        </row>
        <row r="2203">
          <cell r="A2203">
            <v>80360498</v>
          </cell>
          <cell r="B2203" t="str">
            <v>LRP [Public Sector Pfandbriefe]</v>
          </cell>
          <cell r="C2203" t="str">
            <v>Financial Institutions</v>
          </cell>
          <cell r="D2203" t="str">
            <v>GERMANY</v>
          </cell>
          <cell r="E2203" t="str">
            <v>Y</v>
          </cell>
          <cell r="F2203" t="str">
            <v>Affirmed</v>
          </cell>
          <cell r="G2203">
            <v>37949</v>
          </cell>
          <cell r="H2203" t="str">
            <v>AAA</v>
          </cell>
        </row>
        <row r="2204">
          <cell r="A2204">
            <v>80360499</v>
          </cell>
          <cell r="B2204" t="str">
            <v>WestLB [Public Sector Pfandbriefe]</v>
          </cell>
          <cell r="C2204" t="str">
            <v>Banks</v>
          </cell>
          <cell r="D2204" t="str">
            <v>GERMANY</v>
          </cell>
          <cell r="E2204" t="str">
            <v>N</v>
          </cell>
          <cell r="F2204" t="str">
            <v>New Rating</v>
          </cell>
          <cell r="G2204">
            <v>35983</v>
          </cell>
          <cell r="H2204" t="str">
            <v>AAA</v>
          </cell>
        </row>
        <row r="2205">
          <cell r="A2205">
            <v>80360500</v>
          </cell>
          <cell r="B2205" t="str">
            <v>Telekomunikacja Polska S.A. (TPSA)</v>
          </cell>
          <cell r="C2205" t="str">
            <v>Telecommunications</v>
          </cell>
          <cell r="D2205" t="str">
            <v>POLAND</v>
          </cell>
          <cell r="E2205" t="str">
            <v>Y</v>
          </cell>
          <cell r="F2205" t="str">
            <v>Affirmed</v>
          </cell>
          <cell r="G2205">
            <v>38219</v>
          </cell>
          <cell r="H2205" t="str">
            <v>BBB</v>
          </cell>
          <cell r="I2205" t="str">
            <v>Rating Outlook Positive</v>
          </cell>
        </row>
        <row r="2206">
          <cell r="A2206">
            <v>80360501</v>
          </cell>
          <cell r="B2206" t="str">
            <v>Burgan Bank</v>
          </cell>
          <cell r="C2206" t="str">
            <v>Banks</v>
          </cell>
          <cell r="D2206" t="str">
            <v>KUWAIT</v>
          </cell>
          <cell r="E2206" t="str">
            <v>Y</v>
          </cell>
          <cell r="F2206" t="str">
            <v>Downgrade</v>
          </cell>
          <cell r="G2206">
            <v>37901</v>
          </cell>
          <cell r="H2206" t="str">
            <v>BBB+</v>
          </cell>
          <cell r="I2206" t="str">
            <v>Rating Outlook Stable</v>
          </cell>
        </row>
        <row r="2207">
          <cell r="A2207">
            <v>80360502</v>
          </cell>
          <cell r="B2207" t="str">
            <v>Bank of Kuwait &amp; the Middle East (The)</v>
          </cell>
          <cell r="C2207" t="str">
            <v>Banks</v>
          </cell>
          <cell r="D2207" t="str">
            <v>KUWAIT</v>
          </cell>
          <cell r="E2207" t="str">
            <v>Y</v>
          </cell>
          <cell r="F2207" t="str">
            <v>New Rating</v>
          </cell>
          <cell r="G2207">
            <v>38141</v>
          </cell>
          <cell r="H2207" t="str">
            <v>BBB+</v>
          </cell>
          <cell r="I2207" t="str">
            <v>Rating Outlook Stable</v>
          </cell>
        </row>
        <row r="2208">
          <cell r="A2208">
            <v>80360503</v>
          </cell>
          <cell r="B2208" t="str">
            <v>DekaBank Deutsche Girozentrale [Public Sector Pfandbriefe]</v>
          </cell>
          <cell r="C2208" t="str">
            <v>Financial Institutions</v>
          </cell>
          <cell r="D2208" t="str">
            <v>GERMANY</v>
          </cell>
          <cell r="E2208" t="str">
            <v>Y</v>
          </cell>
          <cell r="F2208" t="str">
            <v>Affirmed</v>
          </cell>
          <cell r="G2208">
            <v>37949</v>
          </cell>
          <cell r="H2208" t="str">
            <v>AAA</v>
          </cell>
        </row>
        <row r="2209">
          <cell r="A2209">
            <v>80360505</v>
          </cell>
          <cell r="B2209" t="str">
            <v>Keppel Tatlee Bank</v>
          </cell>
          <cell r="C2209" t="str">
            <v>Banks</v>
          </cell>
          <cell r="D2209" t="str">
            <v>SINGAPORE</v>
          </cell>
          <cell r="E2209" t="str">
            <v>N</v>
          </cell>
          <cell r="F2209" t="str">
            <v>Withdrawn</v>
          </cell>
          <cell r="G2209">
            <v>37314</v>
          </cell>
          <cell r="H2209" t="str">
            <v>NR</v>
          </cell>
          <cell r="I2209" t="str">
            <v>Not on Rating Watch</v>
          </cell>
        </row>
        <row r="2210">
          <cell r="A2210">
            <v>80360509</v>
          </cell>
          <cell r="B2210" t="str">
            <v>Dexia Bank</v>
          </cell>
          <cell r="C2210" t="str">
            <v>Banks</v>
          </cell>
          <cell r="D2210" t="str">
            <v>BELGIUM</v>
          </cell>
          <cell r="E2210" t="str">
            <v>Y</v>
          </cell>
          <cell r="F2210" t="str">
            <v>Affirmed</v>
          </cell>
          <cell r="G2210">
            <v>37600</v>
          </cell>
          <cell r="H2210" t="str">
            <v>AA+</v>
          </cell>
          <cell r="I2210" t="str">
            <v>Rating Outlook Stable</v>
          </cell>
        </row>
        <row r="2211">
          <cell r="A2211">
            <v>80360510</v>
          </cell>
          <cell r="B2211" t="str">
            <v>Coface S.A.</v>
          </cell>
          <cell r="C2211" t="str">
            <v>Property/Casualty Insurers</v>
          </cell>
          <cell r="D2211" t="str">
            <v>FRANCE</v>
          </cell>
          <cell r="E2211" t="str">
            <v>Y</v>
          </cell>
          <cell r="F2211" t="str">
            <v>Affirmed</v>
          </cell>
          <cell r="G2211">
            <v>38008</v>
          </cell>
          <cell r="H2211" t="str">
            <v>AA-</v>
          </cell>
          <cell r="I2211" t="str">
            <v>Rating Outlook Stable</v>
          </cell>
        </row>
        <row r="2212">
          <cell r="A2212">
            <v>80360512</v>
          </cell>
          <cell r="B2212" t="str">
            <v>Caisse de Refinancement de l'Habitat (CRH)</v>
          </cell>
          <cell r="C2212" t="str">
            <v>Banks</v>
          </cell>
          <cell r="D2212" t="str">
            <v>FRANCE</v>
          </cell>
          <cell r="E2212" t="str">
            <v>N</v>
          </cell>
          <cell r="F2212" t="str">
            <v>Withdrawn</v>
          </cell>
          <cell r="G2212">
            <v>37595</v>
          </cell>
          <cell r="H2212" t="str">
            <v>NR</v>
          </cell>
          <cell r="I2212" t="str">
            <v>Not on Rating Watch</v>
          </cell>
        </row>
        <row r="2213">
          <cell r="A2213">
            <v>80360513</v>
          </cell>
          <cell r="B2213" t="str">
            <v>IKB Deutsche Industriebank</v>
          </cell>
          <cell r="C2213" t="str">
            <v>Banks</v>
          </cell>
          <cell r="D2213" t="str">
            <v>GERMANY</v>
          </cell>
          <cell r="E2213" t="str">
            <v>Y</v>
          </cell>
          <cell r="F2213" t="str">
            <v>Affirmed</v>
          </cell>
          <cell r="G2213">
            <v>37903</v>
          </cell>
          <cell r="H2213" t="str">
            <v>A+</v>
          </cell>
          <cell r="I2213" t="str">
            <v>Rating Outlook Stable</v>
          </cell>
        </row>
        <row r="2214">
          <cell r="A2214">
            <v>80360514</v>
          </cell>
          <cell r="B2214" t="str">
            <v>Caisse de Refinancement de l'Habitat - CRH (Senior Debt Issues)</v>
          </cell>
          <cell r="C2214" t="str">
            <v>Financial Institutions</v>
          </cell>
          <cell r="D2214" t="str">
            <v>FRANCE</v>
          </cell>
          <cell r="E2214" t="str">
            <v>Y</v>
          </cell>
          <cell r="F2214" t="str">
            <v>Affirmed</v>
          </cell>
          <cell r="G2214">
            <v>37595</v>
          </cell>
          <cell r="H2214" t="str">
            <v>AAA</v>
          </cell>
        </row>
        <row r="2215">
          <cell r="A2215">
            <v>80360517</v>
          </cell>
          <cell r="B2215" t="str">
            <v>BASF AG</v>
          </cell>
          <cell r="C2215" t="str">
            <v>Corporates</v>
          </cell>
          <cell r="D2215" t="str">
            <v>GERMANY</v>
          </cell>
          <cell r="E2215" t="str">
            <v>Y</v>
          </cell>
          <cell r="F2215" t="str">
            <v>Affirmed</v>
          </cell>
          <cell r="G2215">
            <v>38162</v>
          </cell>
          <cell r="H2215" t="str">
            <v>AA-</v>
          </cell>
          <cell r="I2215" t="str">
            <v>Rating Outlook Stable</v>
          </cell>
        </row>
        <row r="2216">
          <cell r="A2216">
            <v>80360522</v>
          </cell>
          <cell r="B2216" t="str">
            <v>Export Import Bank of Thailand</v>
          </cell>
          <cell r="C2216" t="str">
            <v>Banks</v>
          </cell>
          <cell r="D2216" t="str">
            <v>THAILAND</v>
          </cell>
          <cell r="E2216" t="str">
            <v>Y</v>
          </cell>
          <cell r="F2216" t="str">
            <v>Revision Outlook</v>
          </cell>
          <cell r="G2216">
            <v>38049</v>
          </cell>
          <cell r="H2216" t="str">
            <v>BBB</v>
          </cell>
          <cell r="I2216" t="str">
            <v>Rating Outlook Positive</v>
          </cell>
        </row>
        <row r="2217">
          <cell r="A2217">
            <v>80360523</v>
          </cell>
          <cell r="B2217" t="str">
            <v>Vnesheconombank</v>
          </cell>
          <cell r="C2217" t="str">
            <v>Banks</v>
          </cell>
          <cell r="D2217" t="str">
            <v>RUSSIAN FEDERATION</v>
          </cell>
          <cell r="E2217" t="str">
            <v>Y</v>
          </cell>
          <cell r="F2217" t="str">
            <v>Affirmed</v>
          </cell>
          <cell r="G2217">
            <v>38013</v>
          </cell>
          <cell r="H2217" t="str">
            <v>BB+</v>
          </cell>
          <cell r="I2217" t="str">
            <v>Rating Outlook Stable</v>
          </cell>
        </row>
        <row r="2218">
          <cell r="A2218">
            <v>80360525</v>
          </cell>
          <cell r="B2218" t="str">
            <v>Sanpaolo IMI</v>
          </cell>
          <cell r="C2218" t="str">
            <v>Banks</v>
          </cell>
          <cell r="D2218" t="str">
            <v>ITALY</v>
          </cell>
          <cell r="E2218" t="str">
            <v>Y</v>
          </cell>
          <cell r="F2218" t="str">
            <v>Affirmed</v>
          </cell>
          <cell r="G2218">
            <v>38231</v>
          </cell>
          <cell r="H2218" t="str">
            <v>AA-</v>
          </cell>
          <cell r="I2218" t="str">
            <v>Rating Outlook Stable</v>
          </cell>
        </row>
        <row r="2219">
          <cell r="A2219">
            <v>80360527</v>
          </cell>
          <cell r="B2219" t="str">
            <v>DSL Bank [Public Sector Pfandbriefe]</v>
          </cell>
          <cell r="C2219" t="str">
            <v>Financial Institutions</v>
          </cell>
          <cell r="D2219" t="str">
            <v>GERMANY</v>
          </cell>
          <cell r="E2219" t="str">
            <v>N</v>
          </cell>
          <cell r="F2219" t="str">
            <v>Affirmed</v>
          </cell>
          <cell r="G2219">
            <v>38169</v>
          </cell>
          <cell r="H2219" t="str">
            <v>AAA</v>
          </cell>
          <cell r="I2219" t="str">
            <v>Rating Outlook Stable</v>
          </cell>
        </row>
        <row r="2220">
          <cell r="A2220">
            <v>80360528</v>
          </cell>
          <cell r="B2220" t="str">
            <v>Nord/LB [Public Sector Pfandbriefe]</v>
          </cell>
          <cell r="C2220" t="str">
            <v>Financial Institutions</v>
          </cell>
          <cell r="D2220" t="str">
            <v>GERMANY</v>
          </cell>
          <cell r="E2220" t="str">
            <v>Y</v>
          </cell>
          <cell r="F2220" t="str">
            <v>Affirmed</v>
          </cell>
          <cell r="G2220">
            <v>37949</v>
          </cell>
          <cell r="H2220" t="str">
            <v>AAA</v>
          </cell>
        </row>
        <row r="2221">
          <cell r="A2221">
            <v>80360529</v>
          </cell>
          <cell r="B2221" t="str">
            <v>Subordinated Debt</v>
          </cell>
          <cell r="C2221" t="str">
            <v>Banks</v>
          </cell>
          <cell r="D2221" t="str">
            <v>UNITED STATES</v>
          </cell>
          <cell r="E2221" t="str">
            <v>N</v>
          </cell>
          <cell r="F2221" t="str">
            <v>New Rating</v>
          </cell>
          <cell r="G2221">
            <v>36123</v>
          </cell>
          <cell r="H2221" t="str">
            <v>A+</v>
          </cell>
        </row>
        <row r="2222">
          <cell r="A2222">
            <v>80360530</v>
          </cell>
          <cell r="B2222" t="str">
            <v>Preferred Stock</v>
          </cell>
          <cell r="C2222" t="str">
            <v>Banks</v>
          </cell>
          <cell r="D2222" t="str">
            <v>UNITED STATES</v>
          </cell>
          <cell r="E2222" t="str">
            <v>N</v>
          </cell>
          <cell r="F2222" t="str">
            <v>New Rating</v>
          </cell>
          <cell r="G2222">
            <v>36123</v>
          </cell>
          <cell r="H2222" t="str">
            <v>A+</v>
          </cell>
        </row>
        <row r="2223">
          <cell r="A2223">
            <v>80360531</v>
          </cell>
          <cell r="B2223" t="str">
            <v>International Bills Finance Corporation</v>
          </cell>
          <cell r="C2223" t="str">
            <v>Financial Institutions</v>
          </cell>
          <cell r="D2223" t="str">
            <v>TAIWAN</v>
          </cell>
          <cell r="E2223" t="str">
            <v>Y</v>
          </cell>
          <cell r="F2223" t="str">
            <v>Affirmed</v>
          </cell>
          <cell r="G2223">
            <v>37971</v>
          </cell>
          <cell r="H2223" t="str">
            <v>BBB</v>
          </cell>
          <cell r="I2223" t="str">
            <v>Rating Outlook Stable</v>
          </cell>
        </row>
        <row r="2224">
          <cell r="A2224">
            <v>80360533</v>
          </cell>
          <cell r="B2224" t="str">
            <v>Banco BSN Banif</v>
          </cell>
          <cell r="C2224" t="str">
            <v>Banks</v>
          </cell>
          <cell r="D2224" t="str">
            <v>SPAIN</v>
          </cell>
          <cell r="E2224" t="str">
            <v>N</v>
          </cell>
          <cell r="F2224" t="str">
            <v>Withdrawn</v>
          </cell>
          <cell r="G2224">
            <v>37580</v>
          </cell>
          <cell r="H2224" t="str">
            <v>NR</v>
          </cell>
          <cell r="I2224" t="str">
            <v>Rating Outlook Stable</v>
          </cell>
        </row>
        <row r="2225">
          <cell r="A2225">
            <v>80360534</v>
          </cell>
          <cell r="B2225" t="str">
            <v>BayLB [Public Sector Pfandbriefe]</v>
          </cell>
          <cell r="C2225" t="str">
            <v>Financial Institutions</v>
          </cell>
          <cell r="D2225" t="str">
            <v>GERMANY</v>
          </cell>
          <cell r="E2225" t="str">
            <v>Y</v>
          </cell>
          <cell r="F2225" t="str">
            <v>Affirmed</v>
          </cell>
          <cell r="G2225">
            <v>37949</v>
          </cell>
          <cell r="H2225" t="str">
            <v>AAA</v>
          </cell>
        </row>
        <row r="2226">
          <cell r="A2226">
            <v>80360535</v>
          </cell>
          <cell r="B2226" t="str">
            <v>BayLB [Mortgage Pfandbriefe]</v>
          </cell>
          <cell r="C2226" t="str">
            <v>Financial Institutions</v>
          </cell>
          <cell r="D2226" t="str">
            <v>GERMANY</v>
          </cell>
          <cell r="E2226" t="str">
            <v>Y</v>
          </cell>
          <cell r="F2226" t="str">
            <v>Affirmed</v>
          </cell>
          <cell r="G2226">
            <v>37949</v>
          </cell>
          <cell r="H2226" t="str">
            <v>AAA</v>
          </cell>
        </row>
        <row r="2227">
          <cell r="A2227">
            <v>80360536</v>
          </cell>
          <cell r="B2227" t="str">
            <v>Allgemeine Hypothekenbank Rheinboden Public Sector Pfandbriefe</v>
          </cell>
          <cell r="C2227" t="str">
            <v>Financial Institutions</v>
          </cell>
          <cell r="D2227" t="str">
            <v>GERMANY</v>
          </cell>
          <cell r="E2227" t="str">
            <v>Y</v>
          </cell>
          <cell r="F2227" t="str">
            <v>Affirmed</v>
          </cell>
          <cell r="G2227">
            <v>38226</v>
          </cell>
          <cell r="H2227" t="str">
            <v>AAA</v>
          </cell>
        </row>
        <row r="2228">
          <cell r="A2228">
            <v>80360537</v>
          </cell>
          <cell r="B2228" t="str">
            <v>Allgemeine Hypothekenbank Rheinboden Mortgage Pfandbriefe</v>
          </cell>
          <cell r="C2228" t="str">
            <v>Financial Institutions</v>
          </cell>
          <cell r="D2228" t="str">
            <v>GERMANY</v>
          </cell>
          <cell r="E2228" t="str">
            <v>Y</v>
          </cell>
          <cell r="F2228" t="str">
            <v>Affirmed</v>
          </cell>
          <cell r="G2228">
            <v>38226</v>
          </cell>
          <cell r="H2228" t="str">
            <v>AA+</v>
          </cell>
        </row>
        <row r="2229">
          <cell r="A2229">
            <v>80360542</v>
          </cell>
          <cell r="B2229" t="str">
            <v>Woori Bank</v>
          </cell>
          <cell r="C2229" t="str">
            <v>Banks</v>
          </cell>
          <cell r="D2229" t="str">
            <v>KOREA, REPUBLIC OF</v>
          </cell>
          <cell r="E2229" t="str">
            <v>Y</v>
          </cell>
          <cell r="F2229" t="str">
            <v>Upgrade</v>
          </cell>
          <cell r="G2229">
            <v>37781</v>
          </cell>
          <cell r="H2229" t="str">
            <v>BBB+</v>
          </cell>
          <cell r="I2229" t="str">
            <v>Rating Outlook Stable</v>
          </cell>
        </row>
        <row r="2230">
          <cell r="A2230">
            <v>80360543</v>
          </cell>
          <cell r="B2230" t="str">
            <v>Caja de Ahorros y Monte de Piedad de Cordoba (CajaSur)</v>
          </cell>
          <cell r="C2230" t="str">
            <v>Banks</v>
          </cell>
          <cell r="D2230" t="str">
            <v>SPAIN</v>
          </cell>
          <cell r="E2230" t="str">
            <v>Y</v>
          </cell>
          <cell r="F2230" t="str">
            <v>Affirmed</v>
          </cell>
          <cell r="G2230">
            <v>38250</v>
          </cell>
          <cell r="H2230" t="str">
            <v>A</v>
          </cell>
          <cell r="I2230" t="str">
            <v>Rating Outlook Stable</v>
          </cell>
        </row>
        <row r="2231">
          <cell r="A2231">
            <v>80360544</v>
          </cell>
          <cell r="B2231" t="str">
            <v>Hypothekenbank in Essen</v>
          </cell>
          <cell r="C2231" t="str">
            <v>Banks</v>
          </cell>
          <cell r="D2231" t="str">
            <v>GERMANY</v>
          </cell>
          <cell r="E2231" t="str">
            <v>Y</v>
          </cell>
          <cell r="F2231" t="str">
            <v>Downgrade</v>
          </cell>
          <cell r="G2231">
            <v>37580</v>
          </cell>
          <cell r="H2231" t="str">
            <v>A-</v>
          </cell>
          <cell r="I2231" t="str">
            <v>Rating Outlook Stable</v>
          </cell>
        </row>
        <row r="2232">
          <cell r="A2232">
            <v>80360545</v>
          </cell>
          <cell r="B2232" t="str">
            <v>Allgemeine Hypothekenbank Rheinboden</v>
          </cell>
          <cell r="C2232" t="str">
            <v>Banks</v>
          </cell>
          <cell r="D2232" t="str">
            <v>GERMANY</v>
          </cell>
          <cell r="E2232" t="str">
            <v>Y</v>
          </cell>
          <cell r="F2232" t="str">
            <v>Affirmed</v>
          </cell>
          <cell r="G2232">
            <v>38226</v>
          </cell>
          <cell r="H2232" t="str">
            <v>BBB+</v>
          </cell>
          <cell r="I2232" t="str">
            <v>Rating Outlook Stable</v>
          </cell>
        </row>
        <row r="2233">
          <cell r="A2233">
            <v>80360546</v>
          </cell>
          <cell r="B2233" t="str">
            <v>Gorenjska Banka</v>
          </cell>
          <cell r="C2233" t="str">
            <v>Banks</v>
          </cell>
          <cell r="D2233" t="str">
            <v>SLOVENIA</v>
          </cell>
          <cell r="E2233" t="str">
            <v>Y</v>
          </cell>
          <cell r="F2233" t="str">
            <v>Affirmed</v>
          </cell>
          <cell r="G2233">
            <v>38247</v>
          </cell>
          <cell r="H2233" t="str">
            <v>A-</v>
          </cell>
          <cell r="I2233" t="str">
            <v>Rating Outlook Stable</v>
          </cell>
        </row>
        <row r="2234">
          <cell r="A2234">
            <v>80360547</v>
          </cell>
          <cell r="B2234" t="str">
            <v>H&amp;CB</v>
          </cell>
          <cell r="C2234" t="str">
            <v>Banks</v>
          </cell>
          <cell r="D2234" t="str">
            <v>KOREA, REPUBLIC OF</v>
          </cell>
          <cell r="E2234" t="str">
            <v>N</v>
          </cell>
          <cell r="F2234" t="str">
            <v>Withdrawn</v>
          </cell>
          <cell r="G2234">
            <v>37196</v>
          </cell>
          <cell r="H2234" t="str">
            <v>NR</v>
          </cell>
          <cell r="I2234" t="str">
            <v>Rating Watch Off</v>
          </cell>
        </row>
        <row r="2235">
          <cell r="A2235">
            <v>80360548</v>
          </cell>
          <cell r="B2235" t="str">
            <v>Sanyo Shinpan Finance</v>
          </cell>
          <cell r="C2235" t="str">
            <v>Consumer Finance Companies</v>
          </cell>
          <cell r="D2235" t="str">
            <v>JAPAN</v>
          </cell>
          <cell r="E2235" t="str">
            <v>Y</v>
          </cell>
          <cell r="F2235" t="str">
            <v>Downgrade</v>
          </cell>
          <cell r="G2235">
            <v>37900</v>
          </cell>
          <cell r="H2235" t="str">
            <v>BBB</v>
          </cell>
          <cell r="I2235" t="str">
            <v>Rating Outlook Stable</v>
          </cell>
        </row>
        <row r="2236">
          <cell r="A2236">
            <v>80360549</v>
          </cell>
          <cell r="B2236" t="str">
            <v>Royal Bank of Scotland plc (The)</v>
          </cell>
          <cell r="C2236" t="str">
            <v>Banks</v>
          </cell>
          <cell r="D2236" t="str">
            <v>UNITED KINGDOM</v>
          </cell>
          <cell r="E2236" t="str">
            <v>Y</v>
          </cell>
          <cell r="F2236" t="str">
            <v>Affirmed</v>
          </cell>
          <cell r="G2236">
            <v>38112</v>
          </cell>
          <cell r="H2236" t="str">
            <v>AA+</v>
          </cell>
          <cell r="I2236" t="str">
            <v>Rating Outlook Stable</v>
          </cell>
        </row>
        <row r="2237">
          <cell r="A2237">
            <v>80360551</v>
          </cell>
          <cell r="B2237" t="str">
            <v>Fortis SA/NV</v>
          </cell>
          <cell r="C2237" t="str">
            <v>Banks</v>
          </cell>
          <cell r="D2237" t="str">
            <v>BELGIUM</v>
          </cell>
          <cell r="E2237" t="str">
            <v>Y</v>
          </cell>
          <cell r="F2237" t="str">
            <v>Affirmed</v>
          </cell>
          <cell r="G2237">
            <v>38190</v>
          </cell>
          <cell r="H2237" t="str">
            <v>A+</v>
          </cell>
          <cell r="I2237" t="str">
            <v>Rating Outlook Stable</v>
          </cell>
        </row>
        <row r="2238">
          <cell r="A2238">
            <v>80360552</v>
          </cell>
          <cell r="B2238" t="str">
            <v>Fortis N.V.</v>
          </cell>
          <cell r="C2238" t="str">
            <v>Banks</v>
          </cell>
          <cell r="D2238" t="str">
            <v>NETHERLANDS</v>
          </cell>
          <cell r="E2238" t="str">
            <v>Y</v>
          </cell>
          <cell r="F2238" t="str">
            <v>Affirmed</v>
          </cell>
          <cell r="G2238">
            <v>38190</v>
          </cell>
          <cell r="H2238" t="str">
            <v>A+</v>
          </cell>
          <cell r="I2238" t="str">
            <v>Rating Outlook Stable</v>
          </cell>
        </row>
        <row r="2239">
          <cell r="A2239">
            <v>80360553</v>
          </cell>
          <cell r="B2239" t="str">
            <v>Fortis Brussels</v>
          </cell>
          <cell r="C2239" t="str">
            <v>Banks</v>
          </cell>
          <cell r="D2239" t="str">
            <v>BELGIUM</v>
          </cell>
          <cell r="E2239" t="str">
            <v>Y</v>
          </cell>
          <cell r="F2239" t="str">
            <v>Affirmed</v>
          </cell>
          <cell r="G2239">
            <v>38190</v>
          </cell>
          <cell r="H2239" t="str">
            <v>A+</v>
          </cell>
          <cell r="I2239" t="str">
            <v>Rating Outlook Stable</v>
          </cell>
        </row>
        <row r="2240">
          <cell r="A2240">
            <v>80360554</v>
          </cell>
          <cell r="B2240" t="str">
            <v>Fortis Utrecht</v>
          </cell>
          <cell r="C2240" t="str">
            <v>Banks</v>
          </cell>
          <cell r="D2240" t="str">
            <v>NETHERLANDS</v>
          </cell>
          <cell r="E2240" t="str">
            <v>Y</v>
          </cell>
          <cell r="F2240" t="str">
            <v>Affirmed</v>
          </cell>
          <cell r="G2240">
            <v>38190</v>
          </cell>
          <cell r="H2240" t="str">
            <v>A+</v>
          </cell>
          <cell r="I2240" t="str">
            <v>Rating Outlook Stable</v>
          </cell>
        </row>
        <row r="2241">
          <cell r="A2241">
            <v>80360555</v>
          </cell>
          <cell r="B2241" t="str">
            <v>Landesbank Sachsen Giro. [Public Sector Pfbriefe]</v>
          </cell>
          <cell r="C2241" t="str">
            <v>Financial Institutions</v>
          </cell>
          <cell r="D2241" t="str">
            <v>GERMANY</v>
          </cell>
          <cell r="E2241" t="str">
            <v>Y</v>
          </cell>
          <cell r="F2241" t="str">
            <v>Affirmed</v>
          </cell>
          <cell r="G2241">
            <v>37949</v>
          </cell>
          <cell r="H2241" t="str">
            <v>AAA</v>
          </cell>
        </row>
        <row r="2242">
          <cell r="A2242">
            <v>80360556</v>
          </cell>
          <cell r="B2242" t="str">
            <v>Caixa Economica Montepio Geral</v>
          </cell>
          <cell r="C2242" t="str">
            <v>Banks</v>
          </cell>
          <cell r="D2242" t="str">
            <v>PORTUGAL</v>
          </cell>
          <cell r="E2242" t="str">
            <v>Y</v>
          </cell>
          <cell r="F2242" t="str">
            <v>Affirmed</v>
          </cell>
          <cell r="G2242">
            <v>37943</v>
          </cell>
          <cell r="H2242" t="str">
            <v>A-</v>
          </cell>
          <cell r="I2242" t="str">
            <v>Rating Outlook Negative</v>
          </cell>
        </row>
        <row r="2243">
          <cell r="A2243">
            <v>80360557</v>
          </cell>
          <cell r="B2243" t="str">
            <v>Banco di Brescia</v>
          </cell>
          <cell r="C2243" t="str">
            <v>Banks</v>
          </cell>
          <cell r="D2243" t="str">
            <v>ITALY</v>
          </cell>
          <cell r="E2243" t="str">
            <v>N</v>
          </cell>
          <cell r="F2243" t="str">
            <v>Withdrawn</v>
          </cell>
          <cell r="G2243">
            <v>36462</v>
          </cell>
          <cell r="H2243" t="str">
            <v>NR</v>
          </cell>
        </row>
        <row r="2244">
          <cell r="A2244">
            <v>80360558</v>
          </cell>
          <cell r="B2244" t="str">
            <v>Hypothekenbank in Essen Public Sector Pfandbriefe</v>
          </cell>
          <cell r="C2244" t="str">
            <v>Financial Institutions</v>
          </cell>
          <cell r="D2244" t="str">
            <v>GERMANY</v>
          </cell>
          <cell r="E2244" t="str">
            <v>Y</v>
          </cell>
          <cell r="F2244" t="str">
            <v>Affirmed</v>
          </cell>
          <cell r="G2244">
            <v>37580</v>
          </cell>
          <cell r="H2244" t="str">
            <v>AAA</v>
          </cell>
        </row>
        <row r="2245">
          <cell r="A2245">
            <v>80360559</v>
          </cell>
          <cell r="B2245" t="str">
            <v>Societe Nationale des Chemins de fer Francais (SNCF)</v>
          </cell>
          <cell r="C2245" t="str">
            <v>Corporates</v>
          </cell>
          <cell r="D2245" t="str">
            <v>FRANCE</v>
          </cell>
          <cell r="E2245" t="str">
            <v>Y</v>
          </cell>
          <cell r="F2245" t="str">
            <v>Affirmed</v>
          </cell>
          <cell r="G2245">
            <v>38023</v>
          </cell>
          <cell r="H2245" t="str">
            <v>AAA</v>
          </cell>
          <cell r="I2245" t="str">
            <v>Rating Outlook Stable</v>
          </cell>
        </row>
        <row r="2246">
          <cell r="A2246">
            <v>80360560</v>
          </cell>
          <cell r="B2246" t="str">
            <v>Aggregate Industries plc</v>
          </cell>
          <cell r="C2246" t="str">
            <v>Corporates</v>
          </cell>
          <cell r="D2246" t="str">
            <v>UNITED KINGDOM</v>
          </cell>
          <cell r="E2246" t="str">
            <v>Y</v>
          </cell>
          <cell r="F2246" t="str">
            <v>Affirmed</v>
          </cell>
          <cell r="G2246">
            <v>38232</v>
          </cell>
          <cell r="H2246" t="str">
            <v>BBB</v>
          </cell>
          <cell r="I2246" t="str">
            <v>Rating Outlook Stable</v>
          </cell>
        </row>
        <row r="2247">
          <cell r="A2247">
            <v>80360561</v>
          </cell>
          <cell r="B2247" t="str">
            <v>Mizuho Trust &amp; Banking</v>
          </cell>
          <cell r="C2247" t="str">
            <v>Banks</v>
          </cell>
          <cell r="D2247" t="str">
            <v>JAPAN</v>
          </cell>
          <cell r="E2247" t="str">
            <v>Y</v>
          </cell>
          <cell r="F2247" t="str">
            <v>Affirmed</v>
          </cell>
          <cell r="G2247">
            <v>38091</v>
          </cell>
          <cell r="H2247" t="str">
            <v>BBB+</v>
          </cell>
          <cell r="I2247" t="str">
            <v>Rating Outlook Stable</v>
          </cell>
        </row>
        <row r="2248">
          <cell r="A2248">
            <v>80360562</v>
          </cell>
          <cell r="B2248" t="str">
            <v>Banco Santander Central Hispano</v>
          </cell>
          <cell r="C2248" t="str">
            <v>Banks</v>
          </cell>
          <cell r="D2248" t="str">
            <v>SPAIN</v>
          </cell>
          <cell r="E2248" t="str">
            <v>Y</v>
          </cell>
          <cell r="F2248" t="str">
            <v>Affirmed</v>
          </cell>
          <cell r="G2248">
            <v>38194</v>
          </cell>
          <cell r="H2248" t="str">
            <v>AA-</v>
          </cell>
          <cell r="I2248" t="str">
            <v>Rating Outlook Stable</v>
          </cell>
        </row>
        <row r="2249">
          <cell r="A2249">
            <v>80360563</v>
          </cell>
          <cell r="B2249" t="str">
            <v>Cableuropa S.A.</v>
          </cell>
          <cell r="C2249" t="str">
            <v>Media &amp; Entertainment</v>
          </cell>
          <cell r="D2249" t="str">
            <v>SPAIN</v>
          </cell>
          <cell r="E2249" t="str">
            <v>Y</v>
          </cell>
          <cell r="F2249" t="str">
            <v>Affirmed</v>
          </cell>
          <cell r="G2249">
            <v>38112</v>
          </cell>
          <cell r="H2249" t="str">
            <v>B-</v>
          </cell>
          <cell r="I2249" t="str">
            <v>Rating Outlook Stable</v>
          </cell>
        </row>
        <row r="2250">
          <cell r="A2250">
            <v>80360564</v>
          </cell>
          <cell r="B2250" t="str">
            <v>ONO Finance Plc.</v>
          </cell>
          <cell r="C2250" t="str">
            <v>Media &amp; Entertainment</v>
          </cell>
          <cell r="D2250" t="str">
            <v>SPAIN</v>
          </cell>
          <cell r="E2250" t="str">
            <v>Y</v>
          </cell>
          <cell r="F2250" t="str">
            <v>Affirmed</v>
          </cell>
          <cell r="G2250">
            <v>38112</v>
          </cell>
          <cell r="H2250" t="str">
            <v>B-</v>
          </cell>
          <cell r="I2250" t="str">
            <v>Rating Outlook Stable</v>
          </cell>
        </row>
        <row r="2251">
          <cell r="A2251">
            <v>80360565</v>
          </cell>
          <cell r="B2251" t="str">
            <v>Commercial Credit Company</v>
          </cell>
          <cell r="C2251" t="str">
            <v>Banks</v>
          </cell>
          <cell r="D2251" t="str">
            <v>UNITED STATES</v>
          </cell>
          <cell r="E2251" t="str">
            <v>Y</v>
          </cell>
          <cell r="F2251" t="str">
            <v>Withdrawn</v>
          </cell>
          <cell r="G2251">
            <v>36382</v>
          </cell>
          <cell r="H2251" t="str">
            <v>NR</v>
          </cell>
        </row>
        <row r="2252">
          <cell r="A2252">
            <v>80360566</v>
          </cell>
          <cell r="B2252" t="str">
            <v>Wuestenrot Hypothekenbank Public Sector Pfandbriefe</v>
          </cell>
          <cell r="C2252" t="str">
            <v>Financial Institutions</v>
          </cell>
          <cell r="D2252" t="str">
            <v>GERMANY</v>
          </cell>
          <cell r="E2252" t="str">
            <v>Y</v>
          </cell>
          <cell r="F2252" t="str">
            <v>Affirmed</v>
          </cell>
          <cell r="G2252">
            <v>38026</v>
          </cell>
          <cell r="H2252" t="str">
            <v>AAA</v>
          </cell>
        </row>
        <row r="2253">
          <cell r="A2253">
            <v>80360567</v>
          </cell>
          <cell r="B2253" t="str">
            <v>Wuestenrot Hypothekenbank Mortgage Pfandbriefe</v>
          </cell>
          <cell r="C2253" t="str">
            <v>Financial Institutions</v>
          </cell>
          <cell r="D2253" t="str">
            <v>GERMANY</v>
          </cell>
          <cell r="E2253" t="str">
            <v>Y</v>
          </cell>
          <cell r="F2253" t="str">
            <v>Affirmed</v>
          </cell>
          <cell r="G2253">
            <v>38026</v>
          </cell>
          <cell r="H2253" t="str">
            <v>AA+</v>
          </cell>
        </row>
        <row r="2254">
          <cell r="A2254">
            <v>80360568</v>
          </cell>
          <cell r="B2254" t="str">
            <v>DIAC</v>
          </cell>
          <cell r="C2254" t="str">
            <v>Banks</v>
          </cell>
          <cell r="D2254" t="str">
            <v>FRANCE</v>
          </cell>
          <cell r="E2254" t="str">
            <v>Y</v>
          </cell>
          <cell r="F2254" t="str">
            <v>Downgrade</v>
          </cell>
          <cell r="G2254">
            <v>37208</v>
          </cell>
          <cell r="H2254" t="str">
            <v>BBB+</v>
          </cell>
          <cell r="I2254" t="str">
            <v>Rating Outlook Stable</v>
          </cell>
        </row>
        <row r="2255">
          <cell r="A2255">
            <v>80360570</v>
          </cell>
          <cell r="B2255" t="str">
            <v>Banque AGF</v>
          </cell>
          <cell r="C2255" t="str">
            <v>Banks</v>
          </cell>
          <cell r="D2255" t="str">
            <v>FRANCE</v>
          </cell>
          <cell r="E2255" t="str">
            <v>Y</v>
          </cell>
          <cell r="F2255" t="str">
            <v>Affirmed</v>
          </cell>
          <cell r="G2255">
            <v>38135</v>
          </cell>
          <cell r="H2255" t="str">
            <v>A-</v>
          </cell>
          <cell r="I2255" t="str">
            <v>Rating Outlook Stable</v>
          </cell>
        </row>
        <row r="2256">
          <cell r="A2256">
            <v>80360571</v>
          </cell>
          <cell r="B2256" t="str">
            <v>Banque CIAL (CIC group)</v>
          </cell>
          <cell r="C2256" t="str">
            <v>Banks</v>
          </cell>
          <cell r="D2256" t="str">
            <v>FRANCE</v>
          </cell>
          <cell r="E2256" t="str">
            <v>Y</v>
          </cell>
          <cell r="F2256" t="str">
            <v>Withdrawn</v>
          </cell>
          <cell r="G2256">
            <v>38163</v>
          </cell>
          <cell r="H2256" t="str">
            <v>NR</v>
          </cell>
        </row>
        <row r="2257">
          <cell r="A2257">
            <v>80360572</v>
          </cell>
          <cell r="B2257" t="str">
            <v>Banque CIN (CIC group)</v>
          </cell>
          <cell r="C2257" t="str">
            <v>Banks</v>
          </cell>
          <cell r="D2257" t="str">
            <v>FRANCE</v>
          </cell>
          <cell r="E2257" t="str">
            <v>Y</v>
          </cell>
          <cell r="F2257" t="str">
            <v>Withdrawn</v>
          </cell>
          <cell r="G2257">
            <v>38163</v>
          </cell>
          <cell r="H2257" t="str">
            <v>NR</v>
          </cell>
        </row>
        <row r="2258">
          <cell r="A2258">
            <v>80360573</v>
          </cell>
          <cell r="B2258" t="str">
            <v>Banque CIO (CIC group)</v>
          </cell>
          <cell r="C2258" t="str">
            <v>Banks</v>
          </cell>
          <cell r="D2258" t="str">
            <v>FRANCE</v>
          </cell>
          <cell r="E2258" t="str">
            <v>Y</v>
          </cell>
          <cell r="F2258" t="str">
            <v>Withdrawn</v>
          </cell>
          <cell r="G2258">
            <v>38163</v>
          </cell>
          <cell r="H2258" t="str">
            <v>NR</v>
          </cell>
        </row>
        <row r="2259">
          <cell r="A2259">
            <v>80360574</v>
          </cell>
          <cell r="B2259" t="str">
            <v>Banque Regionale de l'Ain</v>
          </cell>
          <cell r="C2259" t="str">
            <v>Banks</v>
          </cell>
          <cell r="D2259" t="str">
            <v>FRANCE</v>
          </cell>
          <cell r="E2259" t="str">
            <v>N</v>
          </cell>
          <cell r="F2259" t="str">
            <v>Withdrawn</v>
          </cell>
          <cell r="G2259">
            <v>36342</v>
          </cell>
          <cell r="H2259" t="str">
            <v>NR</v>
          </cell>
        </row>
        <row r="2260">
          <cell r="A2260">
            <v>80360575</v>
          </cell>
          <cell r="B2260" t="str">
            <v>Banque Regionale de l'Ouest (CIC group)</v>
          </cell>
          <cell r="C2260" t="str">
            <v>Banks</v>
          </cell>
          <cell r="D2260" t="str">
            <v>FRANCE</v>
          </cell>
          <cell r="E2260" t="str">
            <v>Y</v>
          </cell>
          <cell r="F2260" t="str">
            <v>Withdrawn</v>
          </cell>
          <cell r="G2260">
            <v>38163</v>
          </cell>
          <cell r="H2260" t="str">
            <v>NR</v>
          </cell>
        </row>
        <row r="2261">
          <cell r="A2261">
            <v>80360576</v>
          </cell>
          <cell r="B2261" t="str">
            <v>Banque Scalbert Dupont (CIC group)</v>
          </cell>
          <cell r="C2261" t="str">
            <v>Banks</v>
          </cell>
          <cell r="D2261" t="str">
            <v>FRANCE</v>
          </cell>
          <cell r="E2261" t="str">
            <v>Y</v>
          </cell>
          <cell r="F2261" t="str">
            <v>Withdrawn</v>
          </cell>
          <cell r="G2261">
            <v>38163</v>
          </cell>
          <cell r="H2261" t="str">
            <v>NR</v>
          </cell>
        </row>
        <row r="2262">
          <cell r="A2262">
            <v>80360577</v>
          </cell>
          <cell r="B2262" t="str">
            <v>Banque SNVB (CIC group)</v>
          </cell>
          <cell r="C2262" t="str">
            <v>Banks</v>
          </cell>
          <cell r="D2262" t="str">
            <v>FRANCE</v>
          </cell>
          <cell r="E2262" t="str">
            <v>Y</v>
          </cell>
          <cell r="F2262" t="str">
            <v>Withdrawn</v>
          </cell>
          <cell r="G2262">
            <v>38163</v>
          </cell>
          <cell r="H2262" t="str">
            <v>NR</v>
          </cell>
        </row>
        <row r="2263">
          <cell r="A2263">
            <v>80360578</v>
          </cell>
          <cell r="B2263" t="str">
            <v>Banque Transatlantique (CIC group)</v>
          </cell>
          <cell r="C2263" t="str">
            <v>Banks</v>
          </cell>
          <cell r="D2263" t="str">
            <v>FRANCE</v>
          </cell>
          <cell r="E2263" t="str">
            <v>Y</v>
          </cell>
          <cell r="F2263" t="str">
            <v>Withdrawn</v>
          </cell>
          <cell r="G2263">
            <v>38163</v>
          </cell>
          <cell r="H2263" t="str">
            <v>NR</v>
          </cell>
        </row>
        <row r="2264">
          <cell r="A2264">
            <v>80360579</v>
          </cell>
          <cell r="B2264" t="str">
            <v>Lyonnaise de Banque (CIC group)</v>
          </cell>
          <cell r="C2264" t="str">
            <v>Banks</v>
          </cell>
          <cell r="D2264" t="str">
            <v>FRANCE</v>
          </cell>
          <cell r="E2264" t="str">
            <v>Y</v>
          </cell>
          <cell r="F2264" t="str">
            <v>Withdrawn</v>
          </cell>
          <cell r="G2264">
            <v>38163</v>
          </cell>
          <cell r="H2264" t="str">
            <v>NR</v>
          </cell>
        </row>
        <row r="2265">
          <cell r="A2265">
            <v>80360580</v>
          </cell>
          <cell r="B2265" t="str">
            <v>Societe Bordelaise (CIC group)</v>
          </cell>
          <cell r="C2265" t="str">
            <v>Banks</v>
          </cell>
          <cell r="D2265" t="str">
            <v>FRANCE</v>
          </cell>
          <cell r="E2265" t="str">
            <v>Y</v>
          </cell>
          <cell r="F2265" t="str">
            <v>Withdrawn</v>
          </cell>
          <cell r="G2265">
            <v>38163</v>
          </cell>
          <cell r="H2265" t="str">
            <v>NR</v>
          </cell>
        </row>
        <row r="2266">
          <cell r="A2266">
            <v>80360582</v>
          </cell>
          <cell r="B2266" t="str">
            <v>Artesia Banking Corporation</v>
          </cell>
          <cell r="C2266" t="str">
            <v>Banks</v>
          </cell>
          <cell r="D2266" t="str">
            <v>BELGIUM</v>
          </cell>
          <cell r="E2266" t="str">
            <v>N</v>
          </cell>
          <cell r="F2266" t="str">
            <v>Withdrawn</v>
          </cell>
          <cell r="G2266">
            <v>37349</v>
          </cell>
          <cell r="H2266" t="str">
            <v>NR</v>
          </cell>
          <cell r="I2266" t="str">
            <v>Not on Rating Watch</v>
          </cell>
        </row>
        <row r="2267">
          <cell r="A2267">
            <v>80360583</v>
          </cell>
          <cell r="B2267" t="str">
            <v>Agence Francaise de Developpement (AFD)</v>
          </cell>
          <cell r="C2267" t="str">
            <v>Financial Institutions</v>
          </cell>
          <cell r="D2267" t="str">
            <v>FRANCE</v>
          </cell>
          <cell r="E2267" t="str">
            <v>Y</v>
          </cell>
          <cell r="F2267" t="str">
            <v>Revision Outlook</v>
          </cell>
          <cell r="G2267">
            <v>36815</v>
          </cell>
          <cell r="H2267" t="str">
            <v>AAA</v>
          </cell>
          <cell r="I2267" t="str">
            <v>Rating Outlook Stable</v>
          </cell>
        </row>
        <row r="2268">
          <cell r="A2268">
            <v>80360584</v>
          </cell>
          <cell r="B2268" t="str">
            <v>Kentbank</v>
          </cell>
          <cell r="C2268" t="str">
            <v>Banks</v>
          </cell>
          <cell r="D2268" t="str">
            <v>TURKEY</v>
          </cell>
          <cell r="E2268" t="str">
            <v>N</v>
          </cell>
          <cell r="F2268" t="str">
            <v>Withdrawn</v>
          </cell>
          <cell r="G2268">
            <v>37245</v>
          </cell>
          <cell r="H2268" t="str">
            <v>NR</v>
          </cell>
          <cell r="I2268" t="str">
            <v>Not on Rating Watch</v>
          </cell>
        </row>
        <row r="2269">
          <cell r="A2269">
            <v>80360585</v>
          </cell>
          <cell r="B2269" t="str">
            <v>AB Bankas NORD/LB Lietuva</v>
          </cell>
          <cell r="C2269" t="str">
            <v>Banks</v>
          </cell>
          <cell r="D2269" t="str">
            <v>LITHUANIA</v>
          </cell>
          <cell r="E2269" t="str">
            <v>Y</v>
          </cell>
          <cell r="F2269" t="str">
            <v>Upgrade</v>
          </cell>
          <cell r="G2269">
            <v>38190</v>
          </cell>
          <cell r="H2269" t="str">
            <v>A-</v>
          </cell>
          <cell r="I2269" t="str">
            <v>Rating Outlook Stable</v>
          </cell>
        </row>
        <row r="2270">
          <cell r="A2270">
            <v>80360590</v>
          </cell>
          <cell r="B2270" t="str">
            <v>Dbs Bank</v>
          </cell>
          <cell r="C2270" t="str">
            <v>Banks</v>
          </cell>
          <cell r="D2270" t="str">
            <v>SINGAPORE</v>
          </cell>
          <cell r="E2270" t="str">
            <v>N</v>
          </cell>
          <cell r="F2270" t="str">
            <v>Expected Rating</v>
          </cell>
          <cell r="G2270">
            <v>36370</v>
          </cell>
          <cell r="H2270" t="str">
            <v>A+</v>
          </cell>
        </row>
        <row r="2271">
          <cell r="A2271">
            <v>80360592</v>
          </cell>
          <cell r="B2271" t="str">
            <v>Nova Kreditna Banka Maribor</v>
          </cell>
          <cell r="C2271" t="str">
            <v>Banks</v>
          </cell>
          <cell r="D2271" t="str">
            <v>SLOVENIA</v>
          </cell>
          <cell r="E2271" t="str">
            <v>Y</v>
          </cell>
          <cell r="F2271" t="str">
            <v>Upgrade</v>
          </cell>
          <cell r="G2271">
            <v>38175</v>
          </cell>
          <cell r="H2271" t="str">
            <v>A-</v>
          </cell>
          <cell r="I2271" t="str">
            <v>Rating Outlook Stable</v>
          </cell>
        </row>
        <row r="2272">
          <cell r="A2272">
            <v>80360596</v>
          </cell>
          <cell r="B2272" t="str">
            <v>Lopro Corporation</v>
          </cell>
          <cell r="C2272" t="str">
            <v>Consumer Finance Companies</v>
          </cell>
          <cell r="D2272" t="str">
            <v>JAPAN</v>
          </cell>
          <cell r="E2272" t="str">
            <v>Y</v>
          </cell>
          <cell r="F2272" t="str">
            <v>Affirmed</v>
          </cell>
          <cell r="G2272">
            <v>38252</v>
          </cell>
          <cell r="H2272" t="str">
            <v>BB</v>
          </cell>
          <cell r="I2272" t="str">
            <v>Rating Outlook Stable</v>
          </cell>
        </row>
        <row r="2273">
          <cell r="A2273">
            <v>80360597</v>
          </cell>
          <cell r="B2273" t="str">
            <v>Singer &amp; Friedlander Group</v>
          </cell>
          <cell r="C2273" t="str">
            <v>Banks</v>
          </cell>
          <cell r="D2273" t="str">
            <v>UNITED KINGDOM</v>
          </cell>
          <cell r="E2273" t="str">
            <v>N</v>
          </cell>
          <cell r="F2273" t="str">
            <v>Withdrawn</v>
          </cell>
          <cell r="G2273">
            <v>38044</v>
          </cell>
          <cell r="H2273" t="str">
            <v>NR</v>
          </cell>
        </row>
        <row r="2274">
          <cell r="A2274">
            <v>80360601</v>
          </cell>
          <cell r="B2274" t="str">
            <v>SNS Bank N.V.</v>
          </cell>
          <cell r="C2274" t="str">
            <v>Banks</v>
          </cell>
          <cell r="D2274" t="str">
            <v>NETHERLANDS</v>
          </cell>
          <cell r="E2274" t="str">
            <v>Y</v>
          </cell>
          <cell r="F2274" t="str">
            <v>Revision Outlook</v>
          </cell>
          <cell r="G2274">
            <v>37526</v>
          </cell>
          <cell r="H2274" t="str">
            <v>A+</v>
          </cell>
          <cell r="I2274" t="str">
            <v>Rating Outlook Stable</v>
          </cell>
        </row>
        <row r="2275">
          <cell r="A2275">
            <v>80360602</v>
          </cell>
          <cell r="B2275" t="str">
            <v>New World Infrastructure Ltd.</v>
          </cell>
          <cell r="C2275" t="str">
            <v>Infrastructure</v>
          </cell>
          <cell r="D2275" t="str">
            <v>HONG KONG</v>
          </cell>
          <cell r="E2275" t="str">
            <v>N</v>
          </cell>
          <cell r="F2275" t="str">
            <v>Withdrawn</v>
          </cell>
          <cell r="G2275">
            <v>37651</v>
          </cell>
          <cell r="H2275" t="str">
            <v>NR</v>
          </cell>
          <cell r="I2275" t="str">
            <v>Not on Rating Watch</v>
          </cell>
        </row>
        <row r="2276">
          <cell r="A2276">
            <v>80360603</v>
          </cell>
          <cell r="B2276" t="str">
            <v>Slovensky plynarensky priemysel, a.s. (spp)</v>
          </cell>
          <cell r="C2276" t="str">
            <v>Global Power</v>
          </cell>
          <cell r="D2276" t="str">
            <v>SLOVAKIA</v>
          </cell>
          <cell r="E2276" t="str">
            <v>Y</v>
          </cell>
          <cell r="F2276" t="str">
            <v>Upgrade</v>
          </cell>
          <cell r="G2276">
            <v>38205</v>
          </cell>
          <cell r="H2276" t="str">
            <v>BBB+</v>
          </cell>
          <cell r="I2276" t="str">
            <v>Rating Outlook Stable</v>
          </cell>
        </row>
        <row r="2277">
          <cell r="A2277">
            <v>80360604</v>
          </cell>
          <cell r="B2277" t="str">
            <v>Repsol YPF</v>
          </cell>
          <cell r="C2277" t="str">
            <v>Energy (Oil &amp; Gas)</v>
          </cell>
          <cell r="D2277" t="str">
            <v>SPAIN</v>
          </cell>
          <cell r="E2277" t="str">
            <v>Y</v>
          </cell>
          <cell r="F2277" t="str">
            <v>Affirmed</v>
          </cell>
          <cell r="G2277">
            <v>38180</v>
          </cell>
          <cell r="H2277" t="str">
            <v>BBB+</v>
          </cell>
          <cell r="I2277" t="str">
            <v>Rating Outlook Stable</v>
          </cell>
        </row>
        <row r="2278">
          <cell r="A2278">
            <v>80360605</v>
          </cell>
          <cell r="B2278" t="str">
            <v>Banca March</v>
          </cell>
          <cell r="C2278" t="str">
            <v>Banks</v>
          </cell>
          <cell r="D2278" t="str">
            <v>SPAIN</v>
          </cell>
          <cell r="E2278" t="str">
            <v>Y</v>
          </cell>
          <cell r="F2278" t="str">
            <v>Affirmed</v>
          </cell>
          <cell r="G2278">
            <v>37936</v>
          </cell>
          <cell r="H2278" t="str">
            <v>A-</v>
          </cell>
          <cell r="I2278" t="str">
            <v>Rating Outlook Stable</v>
          </cell>
        </row>
        <row r="2279">
          <cell r="A2279">
            <v>80360608</v>
          </cell>
          <cell r="B2279" t="str">
            <v>Caja General de Ahorros de Canarias</v>
          </cell>
          <cell r="C2279" t="str">
            <v>Banks</v>
          </cell>
          <cell r="D2279" t="str">
            <v>SPAIN</v>
          </cell>
          <cell r="E2279" t="str">
            <v>Y</v>
          </cell>
          <cell r="F2279" t="str">
            <v>Upgrade</v>
          </cell>
          <cell r="G2279">
            <v>38167</v>
          </cell>
          <cell r="H2279" t="str">
            <v>A</v>
          </cell>
          <cell r="I2279" t="str">
            <v>Rating Outlook Stable</v>
          </cell>
        </row>
        <row r="2280">
          <cell r="A2280">
            <v>80360609</v>
          </cell>
          <cell r="B2280" t="str">
            <v>Cattles PLC</v>
          </cell>
          <cell r="C2280" t="str">
            <v>Banks</v>
          </cell>
          <cell r="D2280" t="str">
            <v>UNITED KINGDOM</v>
          </cell>
          <cell r="E2280" t="str">
            <v>Y</v>
          </cell>
          <cell r="F2280" t="str">
            <v>Upgrade</v>
          </cell>
          <cell r="G2280">
            <v>37123</v>
          </cell>
          <cell r="H2280" t="str">
            <v>BBB</v>
          </cell>
          <cell r="I2280" t="str">
            <v>Rating Outlook Stable</v>
          </cell>
        </row>
        <row r="2281">
          <cell r="A2281">
            <v>80360610</v>
          </cell>
          <cell r="B2281" t="str">
            <v>Caixa Geral de Depositos Finance</v>
          </cell>
          <cell r="C2281" t="str">
            <v>Banks</v>
          </cell>
          <cell r="D2281" t="str">
            <v>CAYMAN ISLANDS</v>
          </cell>
          <cell r="E2281" t="str">
            <v>N</v>
          </cell>
          <cell r="F2281" t="str">
            <v>New Rating</v>
          </cell>
          <cell r="G2281">
            <v>36420</v>
          </cell>
          <cell r="H2281" t="str">
            <v>AA-</v>
          </cell>
        </row>
        <row r="2282">
          <cell r="A2282">
            <v>80360612</v>
          </cell>
          <cell r="B2282" t="str">
            <v>Lakah Group</v>
          </cell>
          <cell r="C2282" t="str">
            <v>Corporates</v>
          </cell>
          <cell r="D2282" t="str">
            <v>EGYPT</v>
          </cell>
          <cell r="E2282" t="str">
            <v>N</v>
          </cell>
          <cell r="F2282" t="str">
            <v>Withdrawn</v>
          </cell>
          <cell r="G2282">
            <v>37442</v>
          </cell>
          <cell r="H2282" t="str">
            <v>NR</v>
          </cell>
          <cell r="I2282" t="str">
            <v>Not on Rating Watch</v>
          </cell>
        </row>
        <row r="2283">
          <cell r="A2283">
            <v>80360614</v>
          </cell>
          <cell r="B2283" t="str">
            <v>Compagnie de Financement Foncier</v>
          </cell>
          <cell r="C2283" t="str">
            <v>Covered Bonds</v>
          </cell>
          <cell r="D2283" t="str">
            <v>FRANCE</v>
          </cell>
          <cell r="E2283" t="str">
            <v>Y</v>
          </cell>
          <cell r="F2283" t="str">
            <v>New Rating</v>
          </cell>
          <cell r="G2283">
            <v>36439</v>
          </cell>
          <cell r="H2283" t="str">
            <v>AAA</v>
          </cell>
        </row>
        <row r="2284">
          <cell r="A2284">
            <v>80360615</v>
          </cell>
          <cell r="B2284" t="str">
            <v>Stagecoach Group plc</v>
          </cell>
          <cell r="C2284" t="str">
            <v>Corporates</v>
          </cell>
          <cell r="D2284" t="str">
            <v>UNITED KINGDOM</v>
          </cell>
          <cell r="E2284" t="str">
            <v>Y</v>
          </cell>
          <cell r="F2284" t="str">
            <v>Affirmed</v>
          </cell>
          <cell r="G2284">
            <v>38096</v>
          </cell>
          <cell r="H2284" t="str">
            <v>BBB</v>
          </cell>
          <cell r="I2284" t="str">
            <v>Rating Outlook Negative</v>
          </cell>
        </row>
        <row r="2285">
          <cell r="A2285">
            <v>80360616</v>
          </cell>
          <cell r="B2285" t="str">
            <v>National Societe Generale Bank - do not use</v>
          </cell>
          <cell r="C2285" t="str">
            <v>Banks</v>
          </cell>
          <cell r="D2285" t="str">
            <v>EGYPT</v>
          </cell>
          <cell r="E2285" t="str">
            <v>N</v>
          </cell>
          <cell r="F2285" t="str">
            <v>New Rating</v>
          </cell>
          <cell r="G2285">
            <v>36445</v>
          </cell>
          <cell r="H2285" t="str">
            <v>BBB-</v>
          </cell>
        </row>
        <row r="2286">
          <cell r="A2286">
            <v>80360617</v>
          </cell>
          <cell r="B2286" t="str">
            <v>Caja de Ahorros de Salamanca y Soria (Caja Duero)</v>
          </cell>
          <cell r="C2286" t="str">
            <v>Banks</v>
          </cell>
          <cell r="D2286" t="str">
            <v>SPAIN</v>
          </cell>
          <cell r="E2286" t="str">
            <v>N</v>
          </cell>
          <cell r="F2286" t="str">
            <v>Withdrawn</v>
          </cell>
          <cell r="G2286">
            <v>37734</v>
          </cell>
          <cell r="H2286" t="str">
            <v>NR</v>
          </cell>
          <cell r="I2286" t="str">
            <v>Rating Outlook Off</v>
          </cell>
        </row>
        <row r="2287">
          <cell r="A2287">
            <v>80360618</v>
          </cell>
          <cell r="B2287" t="str">
            <v>Deutsche Genossenschafts-Hypothekenbank</v>
          </cell>
          <cell r="C2287" t="str">
            <v>Banks</v>
          </cell>
          <cell r="D2287" t="str">
            <v>GERMANY</v>
          </cell>
          <cell r="E2287" t="str">
            <v>Y</v>
          </cell>
          <cell r="F2287" t="str">
            <v>Affirmed</v>
          </cell>
          <cell r="G2287">
            <v>38044</v>
          </cell>
          <cell r="H2287" t="str">
            <v>A</v>
          </cell>
          <cell r="I2287" t="str">
            <v>Rating Outlook Stable</v>
          </cell>
        </row>
        <row r="2288">
          <cell r="A2288">
            <v>80360619</v>
          </cell>
          <cell r="B2288" t="str">
            <v>Deutsche Genossenschafts-Hypothekenbank (Public Sector Pfandbriefe)</v>
          </cell>
          <cell r="C2288" t="str">
            <v>Financial Institutions</v>
          </cell>
          <cell r="D2288" t="str">
            <v>GERMANY</v>
          </cell>
          <cell r="E2288" t="str">
            <v>Y</v>
          </cell>
          <cell r="F2288" t="str">
            <v>Affirmed</v>
          </cell>
          <cell r="G2288">
            <v>38044</v>
          </cell>
          <cell r="H2288" t="str">
            <v>AAA</v>
          </cell>
        </row>
        <row r="2289">
          <cell r="A2289">
            <v>80360620</v>
          </cell>
          <cell r="B2289" t="str">
            <v>Deutsche Genossenschafts-Hypothekenbank (Mortgage Pfandbriefe)</v>
          </cell>
          <cell r="C2289" t="str">
            <v>Financial Institutions</v>
          </cell>
          <cell r="D2289" t="str">
            <v>GERMANY</v>
          </cell>
          <cell r="E2289" t="str">
            <v>Y</v>
          </cell>
          <cell r="F2289" t="str">
            <v>Affirmed</v>
          </cell>
          <cell r="G2289">
            <v>38044</v>
          </cell>
          <cell r="H2289" t="str">
            <v>AAA</v>
          </cell>
        </row>
        <row r="2290">
          <cell r="A2290">
            <v>80360621</v>
          </cell>
          <cell r="B2290" t="str">
            <v>Caja General de Ahorros de Granada</v>
          </cell>
          <cell r="C2290" t="str">
            <v>Banks</v>
          </cell>
          <cell r="D2290" t="str">
            <v>SPAIN</v>
          </cell>
          <cell r="E2290" t="str">
            <v>Y</v>
          </cell>
          <cell r="F2290" t="str">
            <v>Affirmed</v>
          </cell>
          <cell r="G2290">
            <v>37932</v>
          </cell>
          <cell r="H2290" t="str">
            <v>A-</v>
          </cell>
          <cell r="I2290" t="str">
            <v>Rating Outlook Stable</v>
          </cell>
        </row>
        <row r="2291">
          <cell r="A2291">
            <v>80360622</v>
          </cell>
          <cell r="B2291" t="str">
            <v>Bumiputra-Commerce Bank (BCB)</v>
          </cell>
          <cell r="C2291" t="str">
            <v>Banks</v>
          </cell>
          <cell r="D2291" t="str">
            <v>MALAYSIA</v>
          </cell>
          <cell r="E2291" t="str">
            <v>Y</v>
          </cell>
          <cell r="F2291" t="str">
            <v>Affirmed</v>
          </cell>
          <cell r="G2291">
            <v>38216</v>
          </cell>
          <cell r="H2291" t="str">
            <v>BBB+</v>
          </cell>
          <cell r="I2291" t="str">
            <v>Rating Outlook Stable</v>
          </cell>
        </row>
        <row r="2292">
          <cell r="A2292">
            <v>80360626</v>
          </cell>
          <cell r="B2292" t="str">
            <v>Bayerische Hypo- und Vereinsbank (Public Sector Pfandbriefe)</v>
          </cell>
          <cell r="C2292" t="str">
            <v>Financial Institutions</v>
          </cell>
          <cell r="D2292" t="str">
            <v>GERMANY</v>
          </cell>
          <cell r="E2292" t="str">
            <v>Y</v>
          </cell>
          <cell r="F2292" t="str">
            <v>Affirmed</v>
          </cell>
          <cell r="G2292">
            <v>38106</v>
          </cell>
          <cell r="H2292" t="str">
            <v>AAA</v>
          </cell>
        </row>
        <row r="2293">
          <cell r="A2293">
            <v>80360627</v>
          </cell>
          <cell r="B2293" t="str">
            <v>Bayerische Hypo- und Vereinsbank (Mortgage Pfandbriefe)</v>
          </cell>
          <cell r="C2293" t="str">
            <v>Financial Institutions</v>
          </cell>
          <cell r="D2293" t="str">
            <v>GERMANY</v>
          </cell>
          <cell r="E2293" t="str">
            <v>Y</v>
          </cell>
          <cell r="F2293" t="str">
            <v>Affirmed</v>
          </cell>
          <cell r="G2293">
            <v>38106</v>
          </cell>
          <cell r="H2293" t="str">
            <v>AAA</v>
          </cell>
        </row>
        <row r="2294">
          <cell r="A2294">
            <v>80360628</v>
          </cell>
          <cell r="B2294" t="str">
            <v>Banca Lombarda</v>
          </cell>
          <cell r="C2294" t="str">
            <v>Banks</v>
          </cell>
          <cell r="D2294" t="str">
            <v>ITALY</v>
          </cell>
          <cell r="E2294" t="str">
            <v>Y</v>
          </cell>
          <cell r="F2294" t="str">
            <v>Revision Outlook</v>
          </cell>
          <cell r="G2294">
            <v>36802</v>
          </cell>
          <cell r="H2294" t="str">
            <v>A</v>
          </cell>
          <cell r="I2294" t="str">
            <v>Rating Outlook Stable</v>
          </cell>
        </row>
        <row r="2295">
          <cell r="A2295">
            <v>80360629</v>
          </cell>
          <cell r="B2295" t="str">
            <v>Caja de Ahorros de Murcia</v>
          </cell>
          <cell r="C2295" t="str">
            <v>Banks</v>
          </cell>
          <cell r="D2295" t="str">
            <v>SPAIN</v>
          </cell>
          <cell r="E2295" t="str">
            <v>Y</v>
          </cell>
          <cell r="F2295" t="str">
            <v>Affirmed</v>
          </cell>
          <cell r="G2295">
            <v>37972</v>
          </cell>
          <cell r="H2295" t="str">
            <v>A</v>
          </cell>
          <cell r="I2295" t="str">
            <v>Rating Outlook Stable</v>
          </cell>
        </row>
        <row r="2296">
          <cell r="A2296">
            <v>80360643</v>
          </cell>
          <cell r="B2296" t="str">
            <v>Morgan Stanley S.V.</v>
          </cell>
          <cell r="C2296" t="str">
            <v>Banks</v>
          </cell>
          <cell r="D2296" t="str">
            <v>SPAIN</v>
          </cell>
          <cell r="E2296" t="str">
            <v>Y</v>
          </cell>
          <cell r="F2296" t="str">
            <v>Affirmed</v>
          </cell>
          <cell r="G2296">
            <v>37972</v>
          </cell>
          <cell r="H2296" t="str">
            <v>A+</v>
          </cell>
          <cell r="I2296" t="str">
            <v>Rating Outlook Stable</v>
          </cell>
        </row>
        <row r="2297">
          <cell r="A2297">
            <v>80360644</v>
          </cell>
          <cell r="B2297" t="str">
            <v>AXA S.A.</v>
          </cell>
          <cell r="C2297" t="str">
            <v>Composite/Multi-Line Insurers</v>
          </cell>
          <cell r="D2297" t="str">
            <v>FRANCE</v>
          </cell>
          <cell r="E2297" t="str">
            <v>Y</v>
          </cell>
          <cell r="F2297" t="str">
            <v>Affirmed</v>
          </cell>
          <cell r="G2297">
            <v>37882</v>
          </cell>
          <cell r="H2297" t="str">
            <v>A+</v>
          </cell>
          <cell r="I2297" t="str">
            <v>Rating Outlook Stable</v>
          </cell>
        </row>
        <row r="2298">
          <cell r="A2298">
            <v>80360645</v>
          </cell>
          <cell r="B2298" t="str">
            <v>Caixa d'Estalvis de Terrassa</v>
          </cell>
          <cell r="C2298" t="str">
            <v>Banks</v>
          </cell>
          <cell r="D2298" t="str">
            <v>SPAIN</v>
          </cell>
          <cell r="E2298" t="str">
            <v>Y</v>
          </cell>
          <cell r="F2298" t="str">
            <v>Affirmed</v>
          </cell>
          <cell r="G2298">
            <v>38135</v>
          </cell>
          <cell r="H2298" t="str">
            <v>A-</v>
          </cell>
          <cell r="I2298" t="str">
            <v>Rating Outlook Stable</v>
          </cell>
        </row>
        <row r="2299">
          <cell r="A2299">
            <v>80360647</v>
          </cell>
          <cell r="B2299" t="str">
            <v>Lakah Funding</v>
          </cell>
          <cell r="C2299" t="str">
            <v>Consumer</v>
          </cell>
          <cell r="D2299" t="str">
            <v>EGYPT</v>
          </cell>
          <cell r="E2299" t="str">
            <v>N</v>
          </cell>
          <cell r="F2299" t="str">
            <v>Downgrade</v>
          </cell>
          <cell r="G2299">
            <v>37056</v>
          </cell>
          <cell r="H2299" t="str">
            <v>D</v>
          </cell>
          <cell r="I2299" t="str">
            <v>Not on Rating Watch</v>
          </cell>
        </row>
        <row r="2300">
          <cell r="A2300">
            <v>80360653</v>
          </cell>
          <cell r="B2300" t="str">
            <v>International Industrial Bank</v>
          </cell>
          <cell r="C2300" t="str">
            <v>Banks</v>
          </cell>
          <cell r="D2300" t="str">
            <v>RUSSIAN FEDERATION</v>
          </cell>
          <cell r="E2300" t="str">
            <v>Y</v>
          </cell>
          <cell r="F2300" t="str">
            <v>Upgrade</v>
          </cell>
          <cell r="G2300">
            <v>37970</v>
          </cell>
          <cell r="H2300" t="str">
            <v>B</v>
          </cell>
          <cell r="I2300" t="str">
            <v>Rating Outlook Stable</v>
          </cell>
        </row>
        <row r="2301">
          <cell r="A2301">
            <v>80360664</v>
          </cell>
          <cell r="B2301" t="str">
            <v>Latvijas Unibanka</v>
          </cell>
          <cell r="C2301" t="str">
            <v>Banks</v>
          </cell>
          <cell r="D2301" t="str">
            <v>LATVIA</v>
          </cell>
          <cell r="E2301" t="str">
            <v>Y</v>
          </cell>
          <cell r="F2301" t="str">
            <v>Withdrawn</v>
          </cell>
          <cell r="G2301">
            <v>37004</v>
          </cell>
          <cell r="H2301" t="str">
            <v>NR</v>
          </cell>
        </row>
        <row r="2302">
          <cell r="A2302">
            <v>80360665</v>
          </cell>
          <cell r="B2302" t="str">
            <v>Sophia S.A.</v>
          </cell>
          <cell r="C2302" t="str">
            <v>Corporates</v>
          </cell>
          <cell r="D2302" t="str">
            <v>FRANCE</v>
          </cell>
          <cell r="E2302" t="str">
            <v>N</v>
          </cell>
          <cell r="F2302" t="str">
            <v>Withdrawn</v>
          </cell>
          <cell r="G2302">
            <v>38146</v>
          </cell>
          <cell r="H2302" t="str">
            <v>NR</v>
          </cell>
        </row>
        <row r="2303">
          <cell r="A2303">
            <v>80360667</v>
          </cell>
          <cell r="B2303" t="str">
            <v>KBC Bank and Insurance Holding Company</v>
          </cell>
          <cell r="C2303" t="str">
            <v>Financial Institutions</v>
          </cell>
          <cell r="D2303" t="str">
            <v>BELGIUM</v>
          </cell>
          <cell r="E2303" t="str">
            <v>Y</v>
          </cell>
          <cell r="F2303" t="str">
            <v>Revision Outlook</v>
          </cell>
          <cell r="G2303">
            <v>37068</v>
          </cell>
          <cell r="H2303" t="str">
            <v>A+</v>
          </cell>
          <cell r="I2303" t="str">
            <v>Rating Outlook Stable</v>
          </cell>
        </row>
        <row r="2304">
          <cell r="A2304">
            <v>80360668</v>
          </cell>
          <cell r="B2304" t="str">
            <v>Coop Adriatica scarl</v>
          </cell>
          <cell r="C2304" t="str">
            <v>Food Retailing</v>
          </cell>
          <cell r="D2304" t="str">
            <v>ITALY</v>
          </cell>
          <cell r="E2304" t="str">
            <v>Y</v>
          </cell>
          <cell r="F2304" t="str">
            <v>Affirmed</v>
          </cell>
          <cell r="G2304">
            <v>38202</v>
          </cell>
          <cell r="H2304" t="str">
            <v>BBB</v>
          </cell>
          <cell r="I2304" t="str">
            <v>Rating Outlook Negative</v>
          </cell>
        </row>
        <row r="2305">
          <cell r="A2305">
            <v>80360669</v>
          </cell>
          <cell r="B2305" t="str">
            <v>Arab National Bank</v>
          </cell>
          <cell r="C2305" t="str">
            <v>Banks</v>
          </cell>
          <cell r="D2305" t="str">
            <v>SAUDI ARABIA</v>
          </cell>
          <cell r="E2305" t="str">
            <v>Y</v>
          </cell>
          <cell r="F2305" t="str">
            <v>Upgrade</v>
          </cell>
          <cell r="G2305">
            <v>37907</v>
          </cell>
          <cell r="H2305" t="str">
            <v>BBB+</v>
          </cell>
          <cell r="I2305" t="str">
            <v>Rating Outlook Stable</v>
          </cell>
        </row>
        <row r="2306">
          <cell r="A2306">
            <v>80360670</v>
          </cell>
          <cell r="B2306" t="str">
            <v>Banco Bilbao Vizcaya Argentaria (BBVA)</v>
          </cell>
          <cell r="C2306" t="str">
            <v>Banks</v>
          </cell>
          <cell r="D2306" t="str">
            <v>SPAIN</v>
          </cell>
          <cell r="E2306" t="str">
            <v>Y</v>
          </cell>
          <cell r="F2306" t="str">
            <v>Affirmed</v>
          </cell>
          <cell r="G2306">
            <v>38019</v>
          </cell>
          <cell r="H2306" t="str">
            <v>AA-</v>
          </cell>
          <cell r="I2306" t="str">
            <v>Rating Outlook Stable</v>
          </cell>
        </row>
        <row r="2307">
          <cell r="A2307">
            <v>80360673</v>
          </cell>
          <cell r="B2307" t="str">
            <v>Gulf International Bank</v>
          </cell>
          <cell r="C2307" t="str">
            <v>Banks</v>
          </cell>
          <cell r="D2307" t="str">
            <v>BAHRAIN</v>
          </cell>
          <cell r="E2307" t="str">
            <v>Y</v>
          </cell>
          <cell r="F2307" t="str">
            <v>Upgrade</v>
          </cell>
          <cell r="G2307">
            <v>37944</v>
          </cell>
          <cell r="H2307" t="str">
            <v>A-</v>
          </cell>
          <cell r="I2307" t="str">
            <v>Rating Outlook Stable</v>
          </cell>
        </row>
        <row r="2308">
          <cell r="A2308">
            <v>80360674</v>
          </cell>
          <cell r="B2308" t="str">
            <v>Legrand Holding S.A.</v>
          </cell>
          <cell r="C2308" t="str">
            <v>Corporates</v>
          </cell>
          <cell r="D2308" t="str">
            <v>FRANCE</v>
          </cell>
          <cell r="E2308" t="str">
            <v>Y</v>
          </cell>
          <cell r="F2308" t="str">
            <v>Revision Outlook</v>
          </cell>
          <cell r="G2308">
            <v>38169</v>
          </cell>
          <cell r="H2308" t="str">
            <v>BB+</v>
          </cell>
          <cell r="I2308" t="str">
            <v>Rating Outlook Positive</v>
          </cell>
        </row>
        <row r="2309">
          <cell r="A2309">
            <v>80360684</v>
          </cell>
          <cell r="B2309" t="str">
            <v>Piraeus Bank</v>
          </cell>
          <cell r="C2309" t="str">
            <v>Banks</v>
          </cell>
          <cell r="D2309" t="str">
            <v>GREECE</v>
          </cell>
          <cell r="E2309" t="str">
            <v>Y</v>
          </cell>
          <cell r="F2309" t="str">
            <v>Affirmed</v>
          </cell>
          <cell r="G2309">
            <v>38236</v>
          </cell>
          <cell r="H2309" t="str">
            <v>BBB+</v>
          </cell>
          <cell r="I2309" t="str">
            <v>Rating Outlook Stable</v>
          </cell>
        </row>
        <row r="2310">
          <cell r="A2310">
            <v>80360686</v>
          </cell>
          <cell r="B2310" t="str">
            <v>Kamps AG</v>
          </cell>
          <cell r="C2310" t="str">
            <v>Corporates</v>
          </cell>
          <cell r="D2310" t="str">
            <v>GERMANY</v>
          </cell>
          <cell r="E2310" t="str">
            <v>Y</v>
          </cell>
          <cell r="F2310" t="str">
            <v>Affirmed</v>
          </cell>
          <cell r="G2310">
            <v>38232</v>
          </cell>
          <cell r="H2310" t="str">
            <v>BB</v>
          </cell>
          <cell r="I2310" t="str">
            <v>Rating Outlook Negative</v>
          </cell>
        </row>
        <row r="2311">
          <cell r="A2311">
            <v>80360687</v>
          </cell>
          <cell r="B2311" t="str">
            <v>Deutsche Postbank</v>
          </cell>
          <cell r="C2311" t="str">
            <v>Banks</v>
          </cell>
          <cell r="D2311" t="str">
            <v>GERMANY</v>
          </cell>
          <cell r="E2311" t="str">
            <v>Y</v>
          </cell>
          <cell r="F2311" t="str">
            <v>Downgrade</v>
          </cell>
          <cell r="G2311">
            <v>38169</v>
          </cell>
          <cell r="H2311" t="str">
            <v>A</v>
          </cell>
          <cell r="I2311" t="str">
            <v>Rating Outlook Stable</v>
          </cell>
        </row>
        <row r="2312">
          <cell r="A2312">
            <v>80360688</v>
          </cell>
          <cell r="B2312" t="str">
            <v>Aareal Bank AG</v>
          </cell>
          <cell r="C2312" t="str">
            <v>Banks</v>
          </cell>
          <cell r="D2312" t="str">
            <v>GERMANY</v>
          </cell>
          <cell r="E2312" t="str">
            <v>Y</v>
          </cell>
          <cell r="F2312" t="str">
            <v>Downgrade</v>
          </cell>
          <cell r="G2312">
            <v>38230</v>
          </cell>
          <cell r="H2312" t="str">
            <v>A-</v>
          </cell>
          <cell r="I2312" t="str">
            <v>Rating Watch Negative</v>
          </cell>
        </row>
        <row r="2313">
          <cell r="A2313">
            <v>80360689</v>
          </cell>
          <cell r="B2313" t="str">
            <v>Banca Agrileasing</v>
          </cell>
          <cell r="C2313" t="str">
            <v>Banks</v>
          </cell>
          <cell r="D2313" t="str">
            <v>ITALY</v>
          </cell>
          <cell r="E2313" t="str">
            <v>Y</v>
          </cell>
          <cell r="F2313" t="str">
            <v>Affirmed</v>
          </cell>
          <cell r="G2313">
            <v>37302</v>
          </cell>
          <cell r="H2313" t="str">
            <v>A-</v>
          </cell>
          <cell r="I2313" t="str">
            <v>Rating Outlook Stable</v>
          </cell>
        </row>
        <row r="2314">
          <cell r="A2314">
            <v>80360691</v>
          </cell>
          <cell r="B2314" t="str">
            <v>Colonial Finance Ltd.</v>
          </cell>
          <cell r="C2314" t="str">
            <v>Financial Institutions</v>
          </cell>
          <cell r="D2314" t="str">
            <v>AUSTRALIA</v>
          </cell>
          <cell r="E2314" t="str">
            <v>Y</v>
          </cell>
          <cell r="F2314" t="str">
            <v>Upgrade</v>
          </cell>
          <cell r="G2314">
            <v>36690</v>
          </cell>
          <cell r="H2314" t="str">
            <v>A+</v>
          </cell>
          <cell r="I2314" t="str">
            <v>Rating Watch Off</v>
          </cell>
        </row>
        <row r="2315">
          <cell r="A2315">
            <v>80360695</v>
          </cell>
          <cell r="B2315" t="str">
            <v>Lietuvos Taupomasis Bankas</v>
          </cell>
          <cell r="C2315" t="str">
            <v>Banks</v>
          </cell>
          <cell r="D2315" t="str">
            <v>LITHUANIA</v>
          </cell>
          <cell r="E2315" t="str">
            <v>N</v>
          </cell>
          <cell r="F2315" t="str">
            <v>Withdrawn</v>
          </cell>
          <cell r="G2315">
            <v>37197</v>
          </cell>
          <cell r="H2315" t="str">
            <v>NR</v>
          </cell>
          <cell r="I2315" t="str">
            <v>Not on Rating Watch</v>
          </cell>
        </row>
        <row r="2316">
          <cell r="A2316">
            <v>80360696</v>
          </cell>
          <cell r="B2316" t="str">
            <v>BROKAT AG</v>
          </cell>
          <cell r="C2316" t="str">
            <v>Technology</v>
          </cell>
          <cell r="D2316" t="str">
            <v>GERMANY</v>
          </cell>
          <cell r="E2316" t="str">
            <v>Y</v>
          </cell>
          <cell r="F2316" t="str">
            <v>Downgrade</v>
          </cell>
          <cell r="G2316">
            <v>37221</v>
          </cell>
          <cell r="H2316" t="str">
            <v>D</v>
          </cell>
          <cell r="I2316" t="str">
            <v>Rating Watch Off</v>
          </cell>
        </row>
        <row r="2317">
          <cell r="A2317">
            <v>80360697</v>
          </cell>
          <cell r="B2317" t="str">
            <v>Banco Itau Europa</v>
          </cell>
          <cell r="C2317" t="str">
            <v>Banks</v>
          </cell>
          <cell r="D2317" t="str">
            <v>PORTUGAL</v>
          </cell>
          <cell r="E2317" t="str">
            <v>Y</v>
          </cell>
          <cell r="F2317" t="str">
            <v>Upgrade</v>
          </cell>
          <cell r="G2317">
            <v>37998</v>
          </cell>
          <cell r="H2317" t="str">
            <v>BBB+</v>
          </cell>
          <cell r="I2317" t="str">
            <v>Rating Outlook Stable</v>
          </cell>
        </row>
        <row r="2318">
          <cell r="A2318">
            <v>80360698</v>
          </cell>
          <cell r="B2318" t="str">
            <v>Export Development Bank of Egypt</v>
          </cell>
          <cell r="C2318" t="str">
            <v>Banks</v>
          </cell>
          <cell r="D2318" t="str">
            <v>EGYPT</v>
          </cell>
          <cell r="E2318" t="str">
            <v>N</v>
          </cell>
          <cell r="F2318" t="str">
            <v>Withdrawn</v>
          </cell>
          <cell r="G2318">
            <v>38055</v>
          </cell>
          <cell r="H2318" t="str">
            <v>NR</v>
          </cell>
        </row>
        <row r="2319">
          <cell r="A2319">
            <v>80360699</v>
          </cell>
          <cell r="B2319" t="str">
            <v>Wuestenrot Bank</v>
          </cell>
          <cell r="C2319" t="str">
            <v>Banks</v>
          </cell>
          <cell r="D2319" t="str">
            <v>GERMANY</v>
          </cell>
          <cell r="E2319" t="str">
            <v>Y</v>
          </cell>
          <cell r="F2319" t="str">
            <v>Affirmed</v>
          </cell>
          <cell r="G2319">
            <v>38026</v>
          </cell>
          <cell r="H2319" t="str">
            <v>BBB+</v>
          </cell>
          <cell r="I2319" t="str">
            <v>Rating Outlook Stable</v>
          </cell>
        </row>
        <row r="2320">
          <cell r="A2320">
            <v>80360700</v>
          </cell>
          <cell r="B2320" t="str">
            <v>Compagnie Europeenne de Casinos</v>
          </cell>
          <cell r="C2320" t="str">
            <v>Leisure</v>
          </cell>
          <cell r="D2320" t="str">
            <v>FRANCE</v>
          </cell>
          <cell r="E2320" t="str">
            <v>N</v>
          </cell>
          <cell r="F2320" t="str">
            <v>Withdrawn</v>
          </cell>
          <cell r="G2320">
            <v>37586</v>
          </cell>
          <cell r="H2320" t="str">
            <v>NR</v>
          </cell>
          <cell r="I2320" t="str">
            <v>Not on Rating Watch</v>
          </cell>
        </row>
        <row r="2321">
          <cell r="A2321">
            <v>80360702</v>
          </cell>
          <cell r="B2321" t="str">
            <v>Credit Foncier de France</v>
          </cell>
          <cell r="C2321" t="str">
            <v>Banks</v>
          </cell>
          <cell r="D2321" t="str">
            <v>FRANCE</v>
          </cell>
          <cell r="E2321" t="str">
            <v>Y</v>
          </cell>
          <cell r="F2321" t="str">
            <v>Affirmed</v>
          </cell>
          <cell r="G2321">
            <v>38247</v>
          </cell>
          <cell r="H2321" t="str">
            <v>AA-</v>
          </cell>
          <cell r="I2321" t="str">
            <v>Rating Outlook Stable</v>
          </cell>
        </row>
        <row r="2322">
          <cell r="A2322">
            <v>80360703</v>
          </cell>
          <cell r="B2322" t="str">
            <v>Groupe Caisses d'Epargne</v>
          </cell>
          <cell r="C2322" t="str">
            <v>Banks</v>
          </cell>
          <cell r="D2322" t="str">
            <v>FRANCE</v>
          </cell>
          <cell r="E2322" t="str">
            <v>Y</v>
          </cell>
          <cell r="F2322" t="str">
            <v>Affirmed</v>
          </cell>
          <cell r="G2322">
            <v>38022</v>
          </cell>
          <cell r="H2322" t="str">
            <v>AA</v>
          </cell>
          <cell r="I2322" t="str">
            <v>Rating Outlook Stable</v>
          </cell>
        </row>
        <row r="2323">
          <cell r="A2323">
            <v>80360704</v>
          </cell>
          <cell r="B2323" t="str">
            <v>CNCEP</v>
          </cell>
          <cell r="C2323" t="str">
            <v>Banks</v>
          </cell>
          <cell r="D2323" t="str">
            <v>FRANCE</v>
          </cell>
          <cell r="E2323" t="str">
            <v>N</v>
          </cell>
          <cell r="F2323" t="str">
            <v>New Rating</v>
          </cell>
          <cell r="G2323">
            <v>36648</v>
          </cell>
          <cell r="H2323" t="str">
            <v>AA</v>
          </cell>
        </row>
        <row r="2324">
          <cell r="A2324">
            <v>80360705</v>
          </cell>
          <cell r="B2324" t="str">
            <v>Abertis Infraestructuras, S.A.</v>
          </cell>
          <cell r="C2324" t="str">
            <v>Infrastructure</v>
          </cell>
          <cell r="D2324" t="str">
            <v>SPAIN</v>
          </cell>
          <cell r="E2324" t="str">
            <v>Y</v>
          </cell>
          <cell r="F2324" t="str">
            <v>Affirmed</v>
          </cell>
          <cell r="G2324">
            <v>38197</v>
          </cell>
          <cell r="H2324" t="str">
            <v>A+</v>
          </cell>
          <cell r="I2324" t="str">
            <v>Rating Outlook Stable</v>
          </cell>
        </row>
        <row r="2325">
          <cell r="A2325">
            <v>80360706</v>
          </cell>
          <cell r="B2325" t="str">
            <v>Netia Holdings BV</v>
          </cell>
          <cell r="C2325" t="str">
            <v>Telecommunications</v>
          </cell>
          <cell r="D2325" t="str">
            <v>POLAND</v>
          </cell>
          <cell r="E2325" t="str">
            <v>N</v>
          </cell>
          <cell r="F2325" t="str">
            <v>Withdrawn</v>
          </cell>
          <cell r="G2325">
            <v>37587</v>
          </cell>
          <cell r="H2325" t="str">
            <v>NR</v>
          </cell>
          <cell r="I2325" t="str">
            <v>Rating Watch Off</v>
          </cell>
        </row>
        <row r="2326">
          <cell r="A2326">
            <v>80360707</v>
          </cell>
          <cell r="B2326" t="str">
            <v>Telecom Italia S.P.A.</v>
          </cell>
          <cell r="C2326" t="str">
            <v>Corporates</v>
          </cell>
          <cell r="D2326" t="str">
            <v>ITALY</v>
          </cell>
          <cell r="E2326" t="str">
            <v>Y</v>
          </cell>
          <cell r="F2326" t="str">
            <v>Affirmed</v>
          </cell>
          <cell r="G2326">
            <v>37838</v>
          </cell>
          <cell r="H2326" t="str">
            <v>A-</v>
          </cell>
          <cell r="I2326" t="str">
            <v>Rating Outlook Stable</v>
          </cell>
        </row>
        <row r="2327">
          <cell r="A2327">
            <v>80360708</v>
          </cell>
          <cell r="B2327" t="str">
            <v>Finmeccanica SpA</v>
          </cell>
          <cell r="C2327" t="str">
            <v>Corporates</v>
          </cell>
          <cell r="D2327" t="str">
            <v>ITALY</v>
          </cell>
          <cell r="E2327" t="str">
            <v>Y</v>
          </cell>
          <cell r="F2327" t="str">
            <v>Affirmed</v>
          </cell>
          <cell r="G2327">
            <v>38134</v>
          </cell>
          <cell r="H2327" t="str">
            <v>BBB</v>
          </cell>
          <cell r="I2327" t="str">
            <v>Rating Outlook Stable</v>
          </cell>
        </row>
        <row r="2328">
          <cell r="A2328">
            <v>80360713</v>
          </cell>
          <cell r="B2328" t="str">
            <v>Iktisat Bankasi</v>
          </cell>
          <cell r="C2328" t="str">
            <v>Banks</v>
          </cell>
          <cell r="D2328" t="str">
            <v>TURKEY</v>
          </cell>
          <cell r="E2328" t="str">
            <v>N</v>
          </cell>
          <cell r="F2328" t="str">
            <v>Withdrawn</v>
          </cell>
          <cell r="G2328">
            <v>37231</v>
          </cell>
          <cell r="H2328" t="str">
            <v>NR</v>
          </cell>
        </row>
        <row r="2329">
          <cell r="A2329">
            <v>80360715</v>
          </cell>
          <cell r="B2329" t="str">
            <v>United Dominion Industries Limited</v>
          </cell>
          <cell r="C2329" t="str">
            <v>Corporates</v>
          </cell>
          <cell r="D2329" t="str">
            <v>CANADA</v>
          </cell>
          <cell r="E2329" t="str">
            <v>N</v>
          </cell>
          <cell r="F2329" t="str">
            <v>Withdrawn</v>
          </cell>
          <cell r="G2329">
            <v>37035</v>
          </cell>
          <cell r="H2329" t="str">
            <v>NR</v>
          </cell>
          <cell r="I2329" t="str">
            <v>Rating Watch Negative</v>
          </cell>
        </row>
        <row r="2330">
          <cell r="A2330">
            <v>80360716</v>
          </cell>
          <cell r="B2330" t="str">
            <v>Banco De Comercio Exterior</v>
          </cell>
          <cell r="C2330" t="str">
            <v>Banks</v>
          </cell>
          <cell r="D2330" t="str">
            <v>COLOMBIA</v>
          </cell>
          <cell r="E2330" t="str">
            <v>N</v>
          </cell>
          <cell r="F2330" t="str">
            <v>Withdrawn</v>
          </cell>
          <cell r="G2330">
            <v>37068</v>
          </cell>
          <cell r="H2330" t="str">
            <v>NR</v>
          </cell>
          <cell r="I2330" t="str">
            <v>Not on Rating Watch</v>
          </cell>
        </row>
        <row r="2331">
          <cell r="A2331">
            <v>80360717</v>
          </cell>
          <cell r="B2331" t="str">
            <v>Financiera Energetica Nacional</v>
          </cell>
          <cell r="C2331" t="str">
            <v>Banks</v>
          </cell>
          <cell r="D2331" t="str">
            <v>COLOMBIA</v>
          </cell>
          <cell r="E2331" t="str">
            <v>N</v>
          </cell>
          <cell r="F2331" t="str">
            <v>Withdrawn</v>
          </cell>
          <cell r="G2331">
            <v>37069</v>
          </cell>
          <cell r="H2331" t="str">
            <v>NR</v>
          </cell>
          <cell r="I2331" t="str">
            <v>Rating Outlook Negative</v>
          </cell>
        </row>
        <row r="2332">
          <cell r="A2332">
            <v>80360718</v>
          </cell>
          <cell r="B2332" t="str">
            <v>Unionfidi Piemonte</v>
          </cell>
          <cell r="C2332" t="str">
            <v>Banks</v>
          </cell>
          <cell r="D2332" t="str">
            <v>ITALY</v>
          </cell>
          <cell r="E2332" t="str">
            <v>Y</v>
          </cell>
          <cell r="F2332" t="str">
            <v>Affirmed</v>
          </cell>
          <cell r="G2332">
            <v>37946</v>
          </cell>
          <cell r="H2332" t="str">
            <v>BBB-</v>
          </cell>
          <cell r="I2332" t="str">
            <v>Rating Outlook Stable</v>
          </cell>
        </row>
        <row r="2333">
          <cell r="A2333">
            <v>80360719</v>
          </cell>
          <cell r="B2333" t="str">
            <v>Eurofidi</v>
          </cell>
          <cell r="C2333" t="str">
            <v>Financial Institutions</v>
          </cell>
          <cell r="D2333" t="str">
            <v>ITALY</v>
          </cell>
          <cell r="E2333" t="str">
            <v>Y</v>
          </cell>
          <cell r="F2333" t="str">
            <v>Upgrade</v>
          </cell>
          <cell r="G2333">
            <v>38154</v>
          </cell>
          <cell r="H2333" t="str">
            <v>BBB</v>
          </cell>
          <cell r="I2333" t="str">
            <v>Rating Outlook Stable</v>
          </cell>
        </row>
        <row r="2334">
          <cell r="A2334">
            <v>80360720</v>
          </cell>
          <cell r="B2334" t="str">
            <v>Confidi Sardegna</v>
          </cell>
          <cell r="C2334" t="str">
            <v>Banks</v>
          </cell>
          <cell r="D2334" t="str">
            <v>ITALY</v>
          </cell>
          <cell r="E2334" t="str">
            <v>N</v>
          </cell>
          <cell r="F2334" t="str">
            <v>Withdrawn</v>
          </cell>
          <cell r="G2334">
            <v>37181</v>
          </cell>
          <cell r="H2334" t="str">
            <v>NR</v>
          </cell>
          <cell r="I2334" t="str">
            <v>Not on Rating Watch</v>
          </cell>
        </row>
        <row r="2335">
          <cell r="A2335">
            <v>80360721</v>
          </cell>
          <cell r="B2335" t="str">
            <v>Confidi Vicenza</v>
          </cell>
          <cell r="C2335" t="str">
            <v>Financial Institutions</v>
          </cell>
          <cell r="D2335" t="str">
            <v>ITALY</v>
          </cell>
          <cell r="E2335" t="str">
            <v>Y</v>
          </cell>
          <cell r="F2335" t="str">
            <v>Affirmed</v>
          </cell>
          <cell r="G2335">
            <v>37946</v>
          </cell>
          <cell r="H2335" t="str">
            <v>BBB</v>
          </cell>
          <cell r="I2335" t="str">
            <v>Rating Outlook Stable</v>
          </cell>
        </row>
        <row r="2336">
          <cell r="A2336">
            <v>80360722</v>
          </cell>
          <cell r="B2336" t="str">
            <v>Cooperativa Artigiana di Garanzia - Artigianfidi Varese</v>
          </cell>
          <cell r="C2336" t="str">
            <v>Financial Institutions</v>
          </cell>
          <cell r="D2336" t="str">
            <v>ITALY</v>
          </cell>
          <cell r="E2336" t="str">
            <v>Y</v>
          </cell>
          <cell r="F2336" t="str">
            <v>Downgrade</v>
          </cell>
          <cell r="G2336">
            <v>37946</v>
          </cell>
          <cell r="H2336" t="str">
            <v>BB+</v>
          </cell>
          <cell r="I2336" t="str">
            <v>Rating Outlook Stable</v>
          </cell>
        </row>
        <row r="2337">
          <cell r="A2337">
            <v>80360723</v>
          </cell>
          <cell r="B2337" t="str">
            <v>Export Import Bank of Korea (KEXIM)</v>
          </cell>
          <cell r="C2337" t="str">
            <v>Banks</v>
          </cell>
          <cell r="D2337" t="str">
            <v>KOREA, REPUBLIC OF</v>
          </cell>
          <cell r="E2337" t="str">
            <v>Y</v>
          </cell>
          <cell r="F2337" t="str">
            <v>Upgrade</v>
          </cell>
          <cell r="G2337">
            <v>37434</v>
          </cell>
          <cell r="H2337" t="str">
            <v>A</v>
          </cell>
          <cell r="I2337" t="str">
            <v>Rating Outlook Stable</v>
          </cell>
        </row>
        <row r="2338">
          <cell r="A2338">
            <v>80360724</v>
          </cell>
          <cell r="B2338" t="str">
            <v>Finans Holland</v>
          </cell>
          <cell r="C2338" t="str">
            <v>Banks</v>
          </cell>
          <cell r="D2338" t="str">
            <v>NETHERLANDS</v>
          </cell>
          <cell r="E2338" t="str">
            <v>N</v>
          </cell>
          <cell r="F2338" t="str">
            <v>New Rating</v>
          </cell>
          <cell r="G2338">
            <v>36677</v>
          </cell>
          <cell r="H2338" t="str">
            <v>BB+</v>
          </cell>
        </row>
        <row r="2339">
          <cell r="A2339">
            <v>80360725</v>
          </cell>
          <cell r="B2339" t="str">
            <v>Finans Suisse</v>
          </cell>
          <cell r="C2339" t="str">
            <v>Banks</v>
          </cell>
          <cell r="D2339" t="str">
            <v>SWITZERLAND</v>
          </cell>
          <cell r="E2339" t="str">
            <v>N</v>
          </cell>
          <cell r="F2339" t="str">
            <v>New Rating</v>
          </cell>
          <cell r="G2339">
            <v>36677</v>
          </cell>
          <cell r="H2339" t="str">
            <v>BB+</v>
          </cell>
        </row>
        <row r="2340">
          <cell r="A2340">
            <v>80360727</v>
          </cell>
          <cell r="B2340" t="str">
            <v>Wessex Water Services Limited</v>
          </cell>
          <cell r="C2340" t="str">
            <v>Corporates</v>
          </cell>
          <cell r="D2340" t="str">
            <v>UNITED KINGDOM</v>
          </cell>
          <cell r="E2340" t="str">
            <v>Y</v>
          </cell>
          <cell r="F2340" t="str">
            <v>Downgrade</v>
          </cell>
          <cell r="G2340">
            <v>37651</v>
          </cell>
          <cell r="H2340" t="str">
            <v>BBB+</v>
          </cell>
          <cell r="I2340" t="str">
            <v>Rating Outlook Stable</v>
          </cell>
        </row>
        <row r="2341">
          <cell r="A2341">
            <v>80360728</v>
          </cell>
          <cell r="B2341" t="str">
            <v>Banco Sud Americano</v>
          </cell>
          <cell r="C2341" t="str">
            <v>Banks</v>
          </cell>
          <cell r="D2341" t="str">
            <v>CHILE</v>
          </cell>
          <cell r="E2341" t="str">
            <v>N</v>
          </cell>
          <cell r="F2341" t="str">
            <v>Withdrawn</v>
          </cell>
          <cell r="G2341">
            <v>36805</v>
          </cell>
          <cell r="H2341" t="str">
            <v>NR</v>
          </cell>
        </row>
        <row r="2342">
          <cell r="A2342">
            <v>80360729</v>
          </cell>
          <cell r="B2342" t="str">
            <v>Korfezbank</v>
          </cell>
          <cell r="C2342" t="str">
            <v>Banks</v>
          </cell>
          <cell r="D2342" t="str">
            <v>TURKEY</v>
          </cell>
          <cell r="E2342" t="str">
            <v>N</v>
          </cell>
          <cell r="F2342" t="str">
            <v>Withdrawn</v>
          </cell>
          <cell r="G2342">
            <v>37120</v>
          </cell>
          <cell r="H2342" t="str">
            <v>NR</v>
          </cell>
          <cell r="I2342" t="str">
            <v>Not on Rating Watch</v>
          </cell>
        </row>
        <row r="2343">
          <cell r="A2343">
            <v>80360730</v>
          </cell>
          <cell r="B2343" t="str">
            <v>Toprakbank</v>
          </cell>
          <cell r="C2343" t="str">
            <v>Banks</v>
          </cell>
          <cell r="D2343" t="str">
            <v>TURKEY</v>
          </cell>
          <cell r="E2343" t="str">
            <v>N</v>
          </cell>
          <cell r="F2343" t="str">
            <v>Withdrawn</v>
          </cell>
          <cell r="G2343">
            <v>37069</v>
          </cell>
          <cell r="H2343" t="str">
            <v>NR</v>
          </cell>
          <cell r="I2343" t="str">
            <v>Rating Watch Negative</v>
          </cell>
        </row>
        <row r="2344">
          <cell r="A2344">
            <v>80360731</v>
          </cell>
          <cell r="B2344" t="str">
            <v>Credito Valtellinese</v>
          </cell>
          <cell r="C2344" t="str">
            <v>Banks</v>
          </cell>
          <cell r="D2344" t="str">
            <v>ITALY</v>
          </cell>
          <cell r="E2344" t="str">
            <v>N</v>
          </cell>
          <cell r="F2344" t="str">
            <v>Withdrawn</v>
          </cell>
          <cell r="G2344">
            <v>37721</v>
          </cell>
          <cell r="H2344" t="str">
            <v>NR</v>
          </cell>
          <cell r="I2344" t="str">
            <v>Not on Rating Watch</v>
          </cell>
        </row>
        <row r="2345">
          <cell r="A2345">
            <v>80360732</v>
          </cell>
          <cell r="B2345" t="str">
            <v>Banca Popolare di Intra</v>
          </cell>
          <cell r="C2345" t="str">
            <v>Banks</v>
          </cell>
          <cell r="D2345" t="str">
            <v>ITALY</v>
          </cell>
          <cell r="E2345" t="str">
            <v>Y</v>
          </cell>
          <cell r="F2345" t="str">
            <v>Affirmed</v>
          </cell>
          <cell r="G2345">
            <v>38131</v>
          </cell>
          <cell r="H2345" t="str">
            <v>BBB+</v>
          </cell>
          <cell r="I2345" t="str">
            <v>Rating Outlook Stable</v>
          </cell>
        </row>
        <row r="2346">
          <cell r="A2346">
            <v>80360734</v>
          </cell>
          <cell r="B2346" t="str">
            <v>Banco Fibra S.A.</v>
          </cell>
          <cell r="C2346" t="str">
            <v>Banks</v>
          </cell>
          <cell r="D2346" t="str">
            <v>BRAZIL</v>
          </cell>
          <cell r="E2346" t="str">
            <v>Y</v>
          </cell>
          <cell r="F2346" t="str">
            <v>Withdrawn</v>
          </cell>
          <cell r="G2346">
            <v>37645</v>
          </cell>
          <cell r="H2346" t="str">
            <v>NR</v>
          </cell>
        </row>
        <row r="2347">
          <cell r="A2347">
            <v>80360737</v>
          </cell>
          <cell r="B2347" t="str">
            <v>Golden State Escrow</v>
          </cell>
          <cell r="C2347" t="str">
            <v>Banks</v>
          </cell>
          <cell r="D2347" t="str">
            <v>UNITED STATES</v>
          </cell>
          <cell r="E2347" t="str">
            <v>N</v>
          </cell>
          <cell r="F2347" t="str">
            <v>Upgrade</v>
          </cell>
          <cell r="G2347">
            <v>37567</v>
          </cell>
          <cell r="H2347" t="str">
            <v>AA+</v>
          </cell>
          <cell r="I2347" t="str">
            <v>Rating Watch Off</v>
          </cell>
        </row>
        <row r="2348">
          <cell r="A2348">
            <v>80360738</v>
          </cell>
          <cell r="B2348" t="str">
            <v>Deutsche Nickel AG Technologiegruppe</v>
          </cell>
          <cell r="C2348" t="str">
            <v>Metals &amp; Mining</v>
          </cell>
          <cell r="D2348" t="str">
            <v>GERMANY</v>
          </cell>
          <cell r="E2348" t="str">
            <v>N</v>
          </cell>
          <cell r="F2348" t="str">
            <v>Withdrawn</v>
          </cell>
          <cell r="G2348">
            <v>37943</v>
          </cell>
          <cell r="H2348" t="str">
            <v>NR</v>
          </cell>
        </row>
        <row r="2349">
          <cell r="A2349">
            <v>80360739</v>
          </cell>
          <cell r="B2349" t="str">
            <v>Riyad Bank</v>
          </cell>
          <cell r="C2349" t="str">
            <v>Banks</v>
          </cell>
          <cell r="D2349" t="str">
            <v>SAUDI ARABIA</v>
          </cell>
          <cell r="E2349" t="str">
            <v>Y</v>
          </cell>
          <cell r="F2349" t="str">
            <v>Affirmed</v>
          </cell>
          <cell r="G2349">
            <v>38167</v>
          </cell>
          <cell r="H2349" t="str">
            <v>A-</v>
          </cell>
          <cell r="I2349" t="str">
            <v>Rating Outlook Stable</v>
          </cell>
        </row>
        <row r="2350">
          <cell r="A2350">
            <v>80360744</v>
          </cell>
          <cell r="B2350" t="str">
            <v>Banca Popolare di Lodi</v>
          </cell>
          <cell r="C2350" t="str">
            <v>Banks</v>
          </cell>
          <cell r="D2350" t="str">
            <v>ITALY</v>
          </cell>
          <cell r="E2350" t="str">
            <v>Y</v>
          </cell>
          <cell r="F2350" t="str">
            <v>Affirmed</v>
          </cell>
          <cell r="G2350">
            <v>38009</v>
          </cell>
          <cell r="H2350" t="str">
            <v>BBB+</v>
          </cell>
          <cell r="I2350" t="str">
            <v>Rating Outlook Stable</v>
          </cell>
        </row>
        <row r="2351">
          <cell r="A2351">
            <v>80360745</v>
          </cell>
          <cell r="B2351" t="str">
            <v>Sparebank 1 Nord-Norge - inactive</v>
          </cell>
          <cell r="C2351" t="str">
            <v>Banks</v>
          </cell>
          <cell r="D2351" t="str">
            <v>NORWAY</v>
          </cell>
          <cell r="E2351" t="str">
            <v>N</v>
          </cell>
          <cell r="F2351" t="str">
            <v>New Rating</v>
          </cell>
          <cell r="G2351">
            <v>36739</v>
          </cell>
          <cell r="H2351" t="str">
            <v>A-</v>
          </cell>
          <cell r="I2351" t="str">
            <v>Rating Outlook Stable</v>
          </cell>
        </row>
        <row r="2352">
          <cell r="A2352">
            <v>80360746</v>
          </cell>
          <cell r="B2352" t="str">
            <v>Sparebanken Vest</v>
          </cell>
          <cell r="C2352" t="str">
            <v>Banks</v>
          </cell>
          <cell r="D2352" t="str">
            <v>NORWAY</v>
          </cell>
          <cell r="E2352" t="str">
            <v>Y</v>
          </cell>
          <cell r="F2352" t="str">
            <v>Affirmed</v>
          </cell>
          <cell r="G2352">
            <v>37628</v>
          </cell>
          <cell r="H2352" t="str">
            <v>A-</v>
          </cell>
          <cell r="I2352" t="str">
            <v>Rating Outlook Stable</v>
          </cell>
        </row>
        <row r="2353">
          <cell r="A2353">
            <v>80360748</v>
          </cell>
          <cell r="B2353" t="str">
            <v>@Entertainment</v>
          </cell>
          <cell r="C2353" t="str">
            <v>Media &amp; Entertainment</v>
          </cell>
          <cell r="D2353" t="str">
            <v>NETHERLANDS</v>
          </cell>
          <cell r="E2353" t="str">
            <v>N</v>
          </cell>
          <cell r="F2353" t="str">
            <v>Withdrawn</v>
          </cell>
          <cell r="G2353">
            <v>37041</v>
          </cell>
          <cell r="H2353" t="str">
            <v>NR</v>
          </cell>
          <cell r="I2353" t="str">
            <v>Rating Outlook Stable</v>
          </cell>
        </row>
        <row r="2354">
          <cell r="A2354">
            <v>80360749</v>
          </cell>
          <cell r="B2354" t="str">
            <v>Bank Przemyslowo Handlowy PBK</v>
          </cell>
          <cell r="C2354" t="str">
            <v>Banks</v>
          </cell>
          <cell r="D2354" t="str">
            <v>POLAND</v>
          </cell>
          <cell r="E2354" t="str">
            <v>Y</v>
          </cell>
          <cell r="F2354" t="str">
            <v>Withdrawn</v>
          </cell>
          <cell r="G2354">
            <v>37949</v>
          </cell>
          <cell r="H2354" t="str">
            <v>NR</v>
          </cell>
        </row>
        <row r="2355">
          <cell r="A2355">
            <v>80360751</v>
          </cell>
          <cell r="B2355" t="str">
            <v>Vestel Elektronik Sanayi Ve Ticaret A.S.</v>
          </cell>
          <cell r="C2355" t="str">
            <v>Corporates</v>
          </cell>
          <cell r="D2355" t="str">
            <v>TURKEY</v>
          </cell>
          <cell r="E2355" t="str">
            <v>Y</v>
          </cell>
          <cell r="F2355" t="str">
            <v>Affirmed</v>
          </cell>
          <cell r="G2355">
            <v>38238</v>
          </cell>
          <cell r="H2355" t="str">
            <v>B+</v>
          </cell>
          <cell r="I2355" t="str">
            <v>Rating Outlook Positive</v>
          </cell>
        </row>
        <row r="2356">
          <cell r="A2356">
            <v>80360752</v>
          </cell>
          <cell r="B2356" t="str">
            <v>Al Rajhi Banking &amp; Investment Corp</v>
          </cell>
          <cell r="C2356" t="str">
            <v>Banks</v>
          </cell>
          <cell r="D2356" t="str">
            <v>SAUDI ARABIA</v>
          </cell>
          <cell r="E2356" t="str">
            <v>Y</v>
          </cell>
          <cell r="F2356" t="str">
            <v>New Rating</v>
          </cell>
          <cell r="G2356">
            <v>36861</v>
          </cell>
          <cell r="H2356" t="str">
            <v>BBB+</v>
          </cell>
          <cell r="I2356" t="str">
            <v>Rating Outlook Stable</v>
          </cell>
        </row>
        <row r="2357">
          <cell r="A2357">
            <v>80360754</v>
          </cell>
          <cell r="B2357" t="str">
            <v>Habas Sinai ve Tibbi Gazlar Istihsal Endustrisi A.S.</v>
          </cell>
          <cell r="C2357" t="str">
            <v>Corporates</v>
          </cell>
          <cell r="D2357" t="str">
            <v>TURKEY</v>
          </cell>
          <cell r="E2357" t="str">
            <v>Y</v>
          </cell>
          <cell r="F2357" t="str">
            <v>Affirmed</v>
          </cell>
          <cell r="G2357">
            <v>38204</v>
          </cell>
          <cell r="H2357" t="str">
            <v>B+</v>
          </cell>
          <cell r="I2357" t="str">
            <v>Rating Outlook Stable</v>
          </cell>
        </row>
        <row r="2358">
          <cell r="A2358">
            <v>80360755</v>
          </cell>
          <cell r="B2358" t="str">
            <v>Euroclear Bank</v>
          </cell>
          <cell r="C2358" t="str">
            <v>Banks</v>
          </cell>
          <cell r="D2358" t="str">
            <v>BELGIUM</v>
          </cell>
          <cell r="E2358" t="str">
            <v>Y</v>
          </cell>
          <cell r="F2358" t="str">
            <v>Affirmed</v>
          </cell>
          <cell r="G2358">
            <v>37914</v>
          </cell>
          <cell r="H2358" t="str">
            <v>AA+</v>
          </cell>
          <cell r="I2358" t="str">
            <v>Rating Outlook Stable</v>
          </cell>
        </row>
        <row r="2359">
          <cell r="A2359">
            <v>80360756</v>
          </cell>
          <cell r="B2359" t="str">
            <v>Carnival plc (Formerly P&amp;O Princess Cruises)</v>
          </cell>
          <cell r="C2359" t="str">
            <v>Corporates</v>
          </cell>
          <cell r="D2359" t="str">
            <v>UNITED KINGDOM</v>
          </cell>
          <cell r="E2359" t="str">
            <v>Y</v>
          </cell>
          <cell r="F2359" t="str">
            <v>Affirmed</v>
          </cell>
          <cell r="G2359">
            <v>38210</v>
          </cell>
          <cell r="H2359" t="str">
            <v>A-</v>
          </cell>
          <cell r="I2359" t="str">
            <v>Rating Outlook Stable</v>
          </cell>
        </row>
        <row r="2360">
          <cell r="A2360">
            <v>80360759</v>
          </cell>
          <cell r="B2360" t="str">
            <v>Caixa de Aforros de Vigo, Ourense e Pontevedra (Caixanova)</v>
          </cell>
          <cell r="C2360" t="str">
            <v>Banks</v>
          </cell>
          <cell r="D2360" t="str">
            <v>SPAIN</v>
          </cell>
          <cell r="E2360" t="str">
            <v>Y</v>
          </cell>
          <cell r="F2360" t="str">
            <v>Affirmed</v>
          </cell>
          <cell r="G2360">
            <v>37974</v>
          </cell>
          <cell r="H2360" t="str">
            <v>A</v>
          </cell>
          <cell r="I2360" t="str">
            <v>Rating Outlook Stable</v>
          </cell>
        </row>
        <row r="2361">
          <cell r="A2361">
            <v>80360761</v>
          </cell>
          <cell r="B2361" t="str">
            <v>Centrale del Latte di Firenze</v>
          </cell>
          <cell r="C2361" t="str">
            <v>Corporates</v>
          </cell>
          <cell r="D2361" t="str">
            <v>ITALY</v>
          </cell>
          <cell r="E2361" t="str">
            <v>N</v>
          </cell>
          <cell r="F2361" t="str">
            <v>Withdrawn</v>
          </cell>
          <cell r="G2361">
            <v>36894</v>
          </cell>
          <cell r="H2361" t="str">
            <v>NR</v>
          </cell>
          <cell r="I2361" t="str">
            <v>Rating Outlook Negative</v>
          </cell>
        </row>
        <row r="2362">
          <cell r="A2362">
            <v>80360763</v>
          </cell>
          <cell r="B2362" t="str">
            <v>Rheinboden Hypothekenbank</v>
          </cell>
          <cell r="C2362" t="str">
            <v>Banks</v>
          </cell>
          <cell r="D2362" t="str">
            <v>GERMANY</v>
          </cell>
          <cell r="E2362" t="str">
            <v>N</v>
          </cell>
          <cell r="F2362" t="str">
            <v>Withdrawn</v>
          </cell>
          <cell r="G2362">
            <v>37139</v>
          </cell>
          <cell r="H2362" t="str">
            <v>NR</v>
          </cell>
          <cell r="I2362" t="str">
            <v>Not on Rating Watch</v>
          </cell>
        </row>
        <row r="2363">
          <cell r="A2363">
            <v>80360764</v>
          </cell>
          <cell r="B2363" t="str">
            <v>Industrialbank</v>
          </cell>
          <cell r="C2363" t="str">
            <v>Banks</v>
          </cell>
          <cell r="D2363" t="str">
            <v>UKRAINE</v>
          </cell>
          <cell r="E2363" t="str">
            <v>Y</v>
          </cell>
          <cell r="F2363" t="str">
            <v>Affirmed</v>
          </cell>
          <cell r="G2363">
            <v>37978</v>
          </cell>
          <cell r="H2363" t="str">
            <v>CCC</v>
          </cell>
          <cell r="I2363" t="str">
            <v>Rating Outlook Stable</v>
          </cell>
        </row>
        <row r="2364">
          <cell r="A2364">
            <v>80360767</v>
          </cell>
          <cell r="B2364" t="str">
            <v>Credit Libanais</v>
          </cell>
          <cell r="C2364" t="str">
            <v>Banks</v>
          </cell>
          <cell r="D2364" t="str">
            <v>LEBANON</v>
          </cell>
          <cell r="E2364" t="str">
            <v>N</v>
          </cell>
          <cell r="F2364" t="str">
            <v>Withdrawn</v>
          </cell>
          <cell r="G2364">
            <v>37442</v>
          </cell>
          <cell r="H2364" t="str">
            <v>NR</v>
          </cell>
          <cell r="I2364" t="str">
            <v>Not on Rating Watch</v>
          </cell>
        </row>
        <row r="2365">
          <cell r="A2365">
            <v>80360769</v>
          </cell>
          <cell r="B2365" t="str">
            <v>Credit Lyonnais Asset Management</v>
          </cell>
          <cell r="C2365" t="str">
            <v>Asset Management Companies</v>
          </cell>
          <cell r="D2365" t="str">
            <v>FRANCE</v>
          </cell>
          <cell r="E2365" t="str">
            <v>N</v>
          </cell>
          <cell r="F2365" t="str">
            <v>Expected Rating</v>
          </cell>
          <cell r="G2365">
            <v>36809</v>
          </cell>
          <cell r="H2365" t="str">
            <v>AA-</v>
          </cell>
        </row>
        <row r="2366">
          <cell r="A2366">
            <v>80360770</v>
          </cell>
          <cell r="B2366" t="str">
            <v>Entenial</v>
          </cell>
          <cell r="C2366" t="str">
            <v>Financial Institutions</v>
          </cell>
          <cell r="D2366" t="str">
            <v>FRANCE</v>
          </cell>
          <cell r="E2366" t="str">
            <v>Y</v>
          </cell>
          <cell r="F2366" t="str">
            <v>Rating Watch On</v>
          </cell>
          <cell r="G2366">
            <v>38247</v>
          </cell>
          <cell r="H2366" t="str">
            <v>A</v>
          </cell>
          <cell r="I2366" t="str">
            <v>Rating Watch Positive</v>
          </cell>
        </row>
        <row r="2367">
          <cell r="A2367">
            <v>80360771</v>
          </cell>
          <cell r="B2367" t="str">
            <v>Dexia Credit Local</v>
          </cell>
          <cell r="C2367" t="str">
            <v>Banks</v>
          </cell>
          <cell r="D2367" t="str">
            <v>FRANCE</v>
          </cell>
          <cell r="E2367" t="str">
            <v>Y</v>
          </cell>
          <cell r="F2367" t="str">
            <v>Affirmed</v>
          </cell>
          <cell r="G2367">
            <v>37600</v>
          </cell>
          <cell r="H2367" t="str">
            <v>AA+</v>
          </cell>
          <cell r="I2367" t="str">
            <v>Rating Outlook Stable</v>
          </cell>
        </row>
        <row r="2368">
          <cell r="A2368">
            <v>80360772</v>
          </cell>
          <cell r="B2368" t="str">
            <v>SAMBA Financial Group</v>
          </cell>
          <cell r="C2368" t="str">
            <v>Banks</v>
          </cell>
          <cell r="D2368" t="str">
            <v>SAUDI ARABIA</v>
          </cell>
          <cell r="E2368" t="str">
            <v>Y</v>
          </cell>
          <cell r="F2368" t="str">
            <v>Affirmed</v>
          </cell>
          <cell r="G2368">
            <v>38244</v>
          </cell>
          <cell r="H2368" t="str">
            <v>A-</v>
          </cell>
          <cell r="I2368" t="str">
            <v>Rating Outlook Stable</v>
          </cell>
        </row>
        <row r="2369">
          <cell r="A2369">
            <v>80360774</v>
          </cell>
          <cell r="B2369" t="str">
            <v>Bausparkasse Schwaebisch Hall AG</v>
          </cell>
          <cell r="C2369" t="str">
            <v>Banks</v>
          </cell>
          <cell r="D2369" t="str">
            <v>GERMANY</v>
          </cell>
          <cell r="E2369" t="str">
            <v>Y</v>
          </cell>
          <cell r="F2369" t="str">
            <v>Affirmed</v>
          </cell>
          <cell r="G2369">
            <v>38222</v>
          </cell>
          <cell r="H2369" t="str">
            <v>A+</v>
          </cell>
          <cell r="I2369" t="str">
            <v>Rating Outlook Stable</v>
          </cell>
        </row>
        <row r="2370">
          <cell r="A2370">
            <v>80360775</v>
          </cell>
          <cell r="B2370" t="str">
            <v>Cooper Industries Finance B.V.</v>
          </cell>
          <cell r="C2370" t="str">
            <v>Capital Goods</v>
          </cell>
          <cell r="D2370" t="str">
            <v>UNITED STATES</v>
          </cell>
          <cell r="E2370" t="str">
            <v>Y</v>
          </cell>
          <cell r="F2370" t="str">
            <v>Affirmed</v>
          </cell>
          <cell r="G2370">
            <v>37364</v>
          </cell>
          <cell r="H2370" t="str">
            <v>A</v>
          </cell>
          <cell r="I2370" t="str">
            <v>Rating Outlook Stable</v>
          </cell>
        </row>
        <row r="2371">
          <cell r="A2371">
            <v>80360777</v>
          </cell>
          <cell r="B2371" t="str">
            <v>Equitable PCI Bank</v>
          </cell>
          <cell r="C2371" t="str">
            <v>Banks</v>
          </cell>
          <cell r="D2371" t="str">
            <v>PHILIPPINES</v>
          </cell>
          <cell r="E2371" t="str">
            <v>Y</v>
          </cell>
          <cell r="F2371" t="str">
            <v>New Rating</v>
          </cell>
          <cell r="G2371">
            <v>37586</v>
          </cell>
          <cell r="H2371" t="str">
            <v>BB</v>
          </cell>
          <cell r="I2371" t="str">
            <v>Rating Outlook Stable</v>
          </cell>
        </row>
        <row r="2372">
          <cell r="A2372">
            <v>80360778</v>
          </cell>
          <cell r="B2372" t="str">
            <v>Vneshtorgbank</v>
          </cell>
          <cell r="C2372" t="str">
            <v>Banks</v>
          </cell>
          <cell r="D2372" t="str">
            <v>RUSSIAN FEDERATION</v>
          </cell>
          <cell r="E2372" t="str">
            <v>Y</v>
          </cell>
          <cell r="F2372" t="str">
            <v>Affirmed</v>
          </cell>
          <cell r="G2372">
            <v>38191</v>
          </cell>
          <cell r="H2372" t="str">
            <v>BB+</v>
          </cell>
          <cell r="I2372" t="str">
            <v>Rating Outlook Stable</v>
          </cell>
        </row>
        <row r="2373">
          <cell r="A2373">
            <v>80360781</v>
          </cell>
          <cell r="B2373" t="str">
            <v>Ceska Pojistovna AS</v>
          </cell>
          <cell r="C2373" t="str">
            <v>Property/Casualty Insurers</v>
          </cell>
          <cell r="D2373" t="str">
            <v>CZECH REPUBLIC</v>
          </cell>
          <cell r="E2373" t="str">
            <v>N</v>
          </cell>
          <cell r="F2373" t="str">
            <v>Withdrawn</v>
          </cell>
          <cell r="G2373">
            <v>37832</v>
          </cell>
          <cell r="H2373" t="str">
            <v>NR</v>
          </cell>
        </row>
        <row r="2374">
          <cell r="A2374">
            <v>80360783</v>
          </cell>
          <cell r="B2374" t="str">
            <v>Winterthur Swiss Insurance Co</v>
          </cell>
          <cell r="C2374" t="str">
            <v>Insurance</v>
          </cell>
          <cell r="D2374" t="str">
            <v>SWITZERLAND</v>
          </cell>
          <cell r="E2374" t="str">
            <v>Y</v>
          </cell>
          <cell r="F2374" t="str">
            <v>Downgrade</v>
          </cell>
          <cell r="G2374">
            <v>38085</v>
          </cell>
          <cell r="H2374" t="str">
            <v>A</v>
          </cell>
          <cell r="I2374" t="str">
            <v>Rating Outlook Stable</v>
          </cell>
        </row>
        <row r="2375">
          <cell r="A2375">
            <v>80360785</v>
          </cell>
          <cell r="B2375" t="str">
            <v>Mizuho Holdings Inc.</v>
          </cell>
          <cell r="C2375" t="str">
            <v>Banks</v>
          </cell>
          <cell r="D2375" t="str">
            <v>JAPAN</v>
          </cell>
          <cell r="E2375" t="str">
            <v>N</v>
          </cell>
          <cell r="F2375" t="str">
            <v>Withdrawn</v>
          </cell>
          <cell r="G2375">
            <v>37692</v>
          </cell>
          <cell r="H2375" t="str">
            <v>NR</v>
          </cell>
          <cell r="I2375" t="str">
            <v>Not on Rating Watch</v>
          </cell>
        </row>
        <row r="2376">
          <cell r="A2376">
            <v>80360786</v>
          </cell>
          <cell r="B2376" t="str">
            <v>Dogus Holding</v>
          </cell>
          <cell r="C2376" t="str">
            <v>Corporates</v>
          </cell>
          <cell r="D2376" t="str">
            <v>TURKEY</v>
          </cell>
          <cell r="E2376" t="str">
            <v>Y</v>
          </cell>
          <cell r="F2376" t="str">
            <v>Affirmed</v>
          </cell>
          <cell r="G2376">
            <v>38238</v>
          </cell>
          <cell r="H2376" t="str">
            <v>B+</v>
          </cell>
          <cell r="I2376" t="str">
            <v>Rating Outlook Stable</v>
          </cell>
        </row>
        <row r="2377">
          <cell r="A2377">
            <v>80360788</v>
          </cell>
          <cell r="B2377" t="str">
            <v>TBC Bank</v>
          </cell>
          <cell r="C2377" t="str">
            <v>Banks</v>
          </cell>
          <cell r="D2377" t="str">
            <v>GEORGIA</v>
          </cell>
          <cell r="E2377" t="str">
            <v>Y</v>
          </cell>
          <cell r="F2377" t="str">
            <v>Affirmed</v>
          </cell>
          <cell r="G2377">
            <v>38243</v>
          </cell>
          <cell r="H2377" t="str">
            <v>CCC+</v>
          </cell>
          <cell r="I2377" t="str">
            <v>Rating Outlook Stable</v>
          </cell>
        </row>
        <row r="2378">
          <cell r="A2378">
            <v>80360789</v>
          </cell>
          <cell r="B2378" t="str">
            <v>Bank Centercredit</v>
          </cell>
          <cell r="C2378" t="str">
            <v>Banks</v>
          </cell>
          <cell r="D2378" t="str">
            <v>KAZAKHSTAN</v>
          </cell>
          <cell r="E2378" t="str">
            <v>Y</v>
          </cell>
          <cell r="F2378" t="str">
            <v>Affirmed</v>
          </cell>
          <cell r="G2378">
            <v>38218</v>
          </cell>
          <cell r="H2378" t="str">
            <v>B+</v>
          </cell>
          <cell r="I2378" t="str">
            <v>Rating Outlook Stable</v>
          </cell>
        </row>
        <row r="2379">
          <cell r="A2379">
            <v>80360790</v>
          </cell>
          <cell r="B2379" t="str">
            <v>MBNA Canada Bank</v>
          </cell>
          <cell r="C2379" t="str">
            <v>Banks</v>
          </cell>
          <cell r="D2379" t="str">
            <v>CANADA</v>
          </cell>
          <cell r="E2379" t="str">
            <v>Y</v>
          </cell>
          <cell r="F2379" t="str">
            <v>Downgrade</v>
          </cell>
          <cell r="G2379">
            <v>37665</v>
          </cell>
          <cell r="H2379" t="str">
            <v>BBB+</v>
          </cell>
          <cell r="I2379" t="str">
            <v>Rating Outlook Stable</v>
          </cell>
        </row>
        <row r="2380">
          <cell r="A2380">
            <v>80360792</v>
          </cell>
          <cell r="B2380" t="str">
            <v>CDC IXIS (Guaranteed Commitments)</v>
          </cell>
          <cell r="C2380" t="str">
            <v>Banks</v>
          </cell>
          <cell r="D2380" t="str">
            <v>FRANCE</v>
          </cell>
          <cell r="E2380" t="str">
            <v>Y</v>
          </cell>
          <cell r="F2380" t="str">
            <v>Affirmed</v>
          </cell>
          <cell r="G2380">
            <v>37708</v>
          </cell>
          <cell r="H2380" t="str">
            <v>AAA</v>
          </cell>
        </row>
        <row r="2381">
          <cell r="A2381">
            <v>80360793</v>
          </cell>
          <cell r="B2381" t="str">
            <v>Garanti Factoring</v>
          </cell>
          <cell r="C2381" t="str">
            <v>Financial Institutions</v>
          </cell>
          <cell r="D2381" t="str">
            <v>TURKEY</v>
          </cell>
          <cell r="E2381" t="str">
            <v>Y</v>
          </cell>
          <cell r="F2381" t="str">
            <v>Affirmed</v>
          </cell>
          <cell r="G2381">
            <v>38226</v>
          </cell>
          <cell r="H2381" t="str">
            <v>B+</v>
          </cell>
          <cell r="I2381" t="str">
            <v>Rating Outlook Positive</v>
          </cell>
        </row>
        <row r="2382">
          <cell r="A2382">
            <v>80360794</v>
          </cell>
          <cell r="B2382" t="str">
            <v>Banco de Valencia</v>
          </cell>
          <cell r="C2382" t="str">
            <v>Banks</v>
          </cell>
          <cell r="D2382" t="str">
            <v>SPAIN</v>
          </cell>
          <cell r="E2382" t="str">
            <v>Y</v>
          </cell>
          <cell r="F2382" t="str">
            <v>Affirmed</v>
          </cell>
          <cell r="G2382">
            <v>38184</v>
          </cell>
          <cell r="H2382" t="str">
            <v>A</v>
          </cell>
          <cell r="I2382" t="str">
            <v>Rating Outlook Stable</v>
          </cell>
        </row>
        <row r="2383">
          <cell r="A2383">
            <v>80360795</v>
          </cell>
          <cell r="B2383" t="str">
            <v>Taishin Bills Finance Corporation</v>
          </cell>
          <cell r="C2383" t="str">
            <v>Financial Institutions</v>
          </cell>
          <cell r="D2383" t="str">
            <v>TAIWAN</v>
          </cell>
          <cell r="E2383" t="str">
            <v>Y</v>
          </cell>
          <cell r="F2383" t="str">
            <v>Upgrade</v>
          </cell>
          <cell r="G2383">
            <v>38176</v>
          </cell>
          <cell r="H2383" t="str">
            <v>BBB</v>
          </cell>
          <cell r="I2383" t="str">
            <v>Rating Outlook Stable</v>
          </cell>
        </row>
        <row r="2384">
          <cell r="A2384">
            <v>80360796</v>
          </cell>
          <cell r="B2384" t="str">
            <v>Renaissance Capital Holdings Limited</v>
          </cell>
          <cell r="C2384" t="str">
            <v>Financial Institutions</v>
          </cell>
          <cell r="D2384" t="str">
            <v>RUSSIAN FEDERATION</v>
          </cell>
          <cell r="E2384" t="str">
            <v>Y</v>
          </cell>
          <cell r="F2384" t="str">
            <v>Upgrade</v>
          </cell>
          <cell r="G2384">
            <v>37756</v>
          </cell>
          <cell r="H2384" t="str">
            <v>B</v>
          </cell>
          <cell r="I2384" t="str">
            <v>Rating Outlook Stable</v>
          </cell>
        </row>
        <row r="2385">
          <cell r="A2385">
            <v>80360799</v>
          </cell>
          <cell r="B2385" t="str">
            <v>WPP Group plc</v>
          </cell>
          <cell r="C2385" t="str">
            <v>Media &amp; Entertainment</v>
          </cell>
          <cell r="D2385" t="str">
            <v>UNITED KINGDOM</v>
          </cell>
          <cell r="E2385" t="str">
            <v>Y</v>
          </cell>
          <cell r="F2385" t="str">
            <v>Affirmed</v>
          </cell>
          <cell r="G2385">
            <v>38243</v>
          </cell>
          <cell r="H2385" t="str">
            <v>BBB</v>
          </cell>
          <cell r="I2385" t="str">
            <v>Rating Outlook Stable</v>
          </cell>
        </row>
        <row r="2386">
          <cell r="A2386">
            <v>80360800</v>
          </cell>
          <cell r="B2386" t="str">
            <v>Far Eastern Bank</v>
          </cell>
          <cell r="C2386" t="str">
            <v>Banks</v>
          </cell>
          <cell r="D2386" t="str">
            <v>RUSSIAN FEDERATION</v>
          </cell>
          <cell r="E2386" t="str">
            <v>N</v>
          </cell>
          <cell r="F2386" t="str">
            <v>Withdrawn</v>
          </cell>
          <cell r="G2386">
            <v>37021</v>
          </cell>
          <cell r="H2386" t="str">
            <v>NR</v>
          </cell>
          <cell r="I2386" t="str">
            <v>Rating Outlook Off</v>
          </cell>
        </row>
        <row r="2387">
          <cell r="A2387">
            <v>80360801</v>
          </cell>
          <cell r="B2387" t="str">
            <v>Banca Turco Romana</v>
          </cell>
          <cell r="C2387" t="str">
            <v>Banks</v>
          </cell>
          <cell r="D2387" t="str">
            <v>ROMANIA</v>
          </cell>
          <cell r="E2387" t="str">
            <v>N</v>
          </cell>
          <cell r="F2387" t="str">
            <v>Withdrawn</v>
          </cell>
          <cell r="G2387">
            <v>37071</v>
          </cell>
          <cell r="H2387" t="str">
            <v>NR</v>
          </cell>
          <cell r="I2387" t="str">
            <v>Rating Outlook Negative</v>
          </cell>
        </row>
        <row r="2388">
          <cell r="A2388">
            <v>80360802</v>
          </cell>
          <cell r="B2388" t="str">
            <v>Diversified Business Credit, Inc.</v>
          </cell>
          <cell r="C2388" t="str">
            <v>Banks</v>
          </cell>
          <cell r="D2388" t="str">
            <v>UNITED STATES</v>
          </cell>
          <cell r="E2388" t="str">
            <v>N</v>
          </cell>
          <cell r="F2388" t="str">
            <v>Revision Rating</v>
          </cell>
          <cell r="G2388">
            <v>36861</v>
          </cell>
          <cell r="H2388" t="str">
            <v>BBB</v>
          </cell>
          <cell r="I2388" t="str">
            <v>Rating Outlook Stable</v>
          </cell>
        </row>
        <row r="2389">
          <cell r="A2389">
            <v>80360804</v>
          </cell>
          <cell r="B2389" t="str">
            <v>China Development Bank</v>
          </cell>
          <cell r="C2389" t="str">
            <v>Banks</v>
          </cell>
          <cell r="D2389" t="str">
            <v>CHINA</v>
          </cell>
          <cell r="E2389" t="str">
            <v>Y</v>
          </cell>
          <cell r="F2389" t="str">
            <v>New Rating</v>
          </cell>
          <cell r="G2389">
            <v>37952</v>
          </cell>
          <cell r="H2389" t="str">
            <v>A-</v>
          </cell>
          <cell r="I2389" t="str">
            <v>Rating Outlook Positive</v>
          </cell>
        </row>
        <row r="2390">
          <cell r="A2390">
            <v>80360808</v>
          </cell>
          <cell r="B2390" t="str">
            <v>Bank Buana Indonesia</v>
          </cell>
          <cell r="C2390" t="str">
            <v>Banks</v>
          </cell>
          <cell r="D2390" t="str">
            <v>INDONESIA</v>
          </cell>
          <cell r="E2390" t="str">
            <v>Y</v>
          </cell>
          <cell r="F2390" t="str">
            <v>Affirmed</v>
          </cell>
          <cell r="G2390">
            <v>38166</v>
          </cell>
          <cell r="H2390" t="str">
            <v>B+</v>
          </cell>
          <cell r="I2390" t="str">
            <v>Rating Outlook Stable</v>
          </cell>
        </row>
        <row r="2391">
          <cell r="A2391">
            <v>80360812</v>
          </cell>
          <cell r="B2391" t="str">
            <v>Banca Comerciala Ion Tiriac S.A.</v>
          </cell>
          <cell r="C2391" t="str">
            <v>Banks</v>
          </cell>
          <cell r="D2391" t="str">
            <v>ROMANIA</v>
          </cell>
          <cell r="E2391" t="str">
            <v>Y</v>
          </cell>
          <cell r="F2391" t="str">
            <v>Upgrade</v>
          </cell>
          <cell r="G2391">
            <v>38245</v>
          </cell>
          <cell r="H2391" t="str">
            <v>B+</v>
          </cell>
          <cell r="I2391" t="str">
            <v>Rating Outlook Stable</v>
          </cell>
        </row>
        <row r="2392">
          <cell r="A2392">
            <v>80360814</v>
          </cell>
          <cell r="B2392" t="str">
            <v>UniCredit Romania S.A.</v>
          </cell>
          <cell r="C2392" t="str">
            <v>Banks</v>
          </cell>
          <cell r="D2392" t="str">
            <v>ROMANIA</v>
          </cell>
          <cell r="E2392" t="str">
            <v>Y</v>
          </cell>
          <cell r="F2392" t="str">
            <v>Affirmed</v>
          </cell>
          <cell r="G2392">
            <v>38250</v>
          </cell>
          <cell r="H2392" t="str">
            <v>BB</v>
          </cell>
          <cell r="I2392" t="str">
            <v>Rating Outlook Positive</v>
          </cell>
        </row>
        <row r="2393">
          <cell r="A2393">
            <v>80360815</v>
          </cell>
          <cell r="B2393" t="str">
            <v>Bank Muscat</v>
          </cell>
          <cell r="C2393" t="str">
            <v>Banks</v>
          </cell>
          <cell r="D2393" t="str">
            <v>OMAN</v>
          </cell>
          <cell r="E2393" t="str">
            <v>Y</v>
          </cell>
          <cell r="F2393" t="str">
            <v>Affirmed</v>
          </cell>
          <cell r="G2393">
            <v>38258</v>
          </cell>
          <cell r="H2393" t="str">
            <v>BBB</v>
          </cell>
          <cell r="I2393" t="str">
            <v>Rating Outlook Stable</v>
          </cell>
        </row>
        <row r="2394">
          <cell r="A2394">
            <v>80360817</v>
          </cell>
          <cell r="B2394" t="str">
            <v>Bank of Queensland</v>
          </cell>
          <cell r="C2394" t="str">
            <v>Banks</v>
          </cell>
          <cell r="D2394" t="str">
            <v>AUSTRALIA</v>
          </cell>
          <cell r="E2394" t="str">
            <v>Y</v>
          </cell>
          <cell r="F2394" t="str">
            <v>Affirmed</v>
          </cell>
          <cell r="G2394">
            <v>38077</v>
          </cell>
          <cell r="H2394" t="str">
            <v>BBB</v>
          </cell>
          <cell r="I2394" t="str">
            <v>Rating Outlook Stable</v>
          </cell>
        </row>
        <row r="2395">
          <cell r="A2395">
            <v>80360818</v>
          </cell>
          <cell r="B2395" t="str">
            <v>Baden Wurttemberg L-Finance NV</v>
          </cell>
          <cell r="C2395" t="str">
            <v>Banks</v>
          </cell>
          <cell r="D2395" t="str">
            <v>NETHERLANDS</v>
          </cell>
          <cell r="E2395" t="str">
            <v>Y</v>
          </cell>
          <cell r="F2395" t="str">
            <v>New Rating</v>
          </cell>
          <cell r="G2395">
            <v>36861</v>
          </cell>
          <cell r="H2395" t="str">
            <v>AAA</v>
          </cell>
          <cell r="I2395" t="str">
            <v>Rating Outlook Stable</v>
          </cell>
        </row>
        <row r="2396">
          <cell r="A2396">
            <v>80360819</v>
          </cell>
          <cell r="B2396" t="str">
            <v>National Commercial Bank (The)</v>
          </cell>
          <cell r="C2396" t="str">
            <v>Banks</v>
          </cell>
          <cell r="D2396" t="str">
            <v>SAUDI ARABIA</v>
          </cell>
          <cell r="E2396" t="str">
            <v>Y</v>
          </cell>
          <cell r="F2396" t="str">
            <v>Revision Outlook</v>
          </cell>
          <cell r="G2396">
            <v>37907</v>
          </cell>
          <cell r="H2396" t="str">
            <v>BBB</v>
          </cell>
          <cell r="I2396" t="str">
            <v>Rating Outlook Positive</v>
          </cell>
        </row>
        <row r="2397">
          <cell r="A2397">
            <v>80360820</v>
          </cell>
          <cell r="B2397" t="str">
            <v>Crown Agents Financial Services Ltd</v>
          </cell>
          <cell r="C2397" t="str">
            <v>Banks</v>
          </cell>
          <cell r="D2397" t="str">
            <v>UNITED KINGDOM</v>
          </cell>
          <cell r="E2397" t="str">
            <v>Y</v>
          </cell>
          <cell r="F2397" t="str">
            <v>New Rating</v>
          </cell>
          <cell r="G2397">
            <v>36924</v>
          </cell>
          <cell r="H2397" t="str">
            <v>A</v>
          </cell>
          <cell r="I2397" t="str">
            <v>Rating Outlook Stable</v>
          </cell>
        </row>
        <row r="2398">
          <cell r="A2398">
            <v>80360822</v>
          </cell>
          <cell r="B2398" t="str">
            <v>Sutton &amp; East Surrey Water plc</v>
          </cell>
          <cell r="C2398" t="str">
            <v>Corporates</v>
          </cell>
          <cell r="D2398" t="str">
            <v>UNITED KINGDOM</v>
          </cell>
          <cell r="E2398" t="str">
            <v>Y</v>
          </cell>
          <cell r="F2398" t="str">
            <v>Affirmed</v>
          </cell>
          <cell r="G2398">
            <v>37946</v>
          </cell>
          <cell r="H2398" t="str">
            <v>A-</v>
          </cell>
          <cell r="I2398" t="str">
            <v>Rating Outlook Stable</v>
          </cell>
        </row>
        <row r="2399">
          <cell r="A2399">
            <v>80360825</v>
          </cell>
          <cell r="B2399" t="str">
            <v>Islandsbanki</v>
          </cell>
          <cell r="C2399" t="str">
            <v>Banks</v>
          </cell>
          <cell r="D2399" t="str">
            <v>ICELAND</v>
          </cell>
          <cell r="E2399" t="str">
            <v>Y</v>
          </cell>
          <cell r="F2399" t="str">
            <v>Affirmed</v>
          </cell>
          <cell r="G2399">
            <v>38226</v>
          </cell>
          <cell r="H2399" t="str">
            <v>A</v>
          </cell>
          <cell r="I2399" t="str">
            <v>Rating Outlook Stable</v>
          </cell>
        </row>
        <row r="2400">
          <cell r="A2400">
            <v>80360828</v>
          </cell>
          <cell r="B2400" t="str">
            <v>Anadolu Efes Biracilik ve Malt Sanayii A.S.</v>
          </cell>
          <cell r="C2400" t="str">
            <v>Corporates</v>
          </cell>
          <cell r="D2400" t="str">
            <v>TURKEY</v>
          </cell>
          <cell r="E2400" t="str">
            <v>Y</v>
          </cell>
          <cell r="F2400" t="str">
            <v>Upgrade</v>
          </cell>
          <cell r="G2400">
            <v>38033</v>
          </cell>
          <cell r="H2400" t="str">
            <v>B+</v>
          </cell>
          <cell r="I2400" t="str">
            <v>Rating Outlook Stable</v>
          </cell>
        </row>
        <row r="2401">
          <cell r="A2401">
            <v>80360829</v>
          </cell>
          <cell r="B2401" t="str">
            <v>Prosiebensat.1 Media Ag</v>
          </cell>
          <cell r="C2401" t="str">
            <v>Media &amp; Entertainment</v>
          </cell>
          <cell r="D2401" t="str">
            <v>GERMANY</v>
          </cell>
          <cell r="E2401" t="str">
            <v>Y</v>
          </cell>
          <cell r="F2401" t="str">
            <v>Affirmed</v>
          </cell>
          <cell r="G2401">
            <v>38212</v>
          </cell>
          <cell r="H2401" t="str">
            <v>BB+</v>
          </cell>
          <cell r="I2401" t="str">
            <v>Rating Outlook Positive</v>
          </cell>
        </row>
        <row r="2402">
          <cell r="A2402">
            <v>80360834</v>
          </cell>
          <cell r="B2402" t="str">
            <v>Royal Ahold N.V.</v>
          </cell>
          <cell r="C2402" t="str">
            <v>Corporates</v>
          </cell>
          <cell r="D2402" t="str">
            <v>NETHERLANDS</v>
          </cell>
          <cell r="E2402" t="str">
            <v>Y</v>
          </cell>
          <cell r="F2402" t="str">
            <v>Affirmed</v>
          </cell>
          <cell r="G2402">
            <v>37953</v>
          </cell>
          <cell r="H2402" t="str">
            <v>BB-</v>
          </cell>
          <cell r="I2402" t="str">
            <v>Rating Outlook Stable</v>
          </cell>
        </row>
        <row r="2403">
          <cell r="A2403">
            <v>80360835</v>
          </cell>
          <cell r="B2403" t="str">
            <v>Caisse Nationale des Caisses d'Epargne et de Prevoyance ( CNCE )</v>
          </cell>
          <cell r="C2403" t="str">
            <v>Banks</v>
          </cell>
          <cell r="D2403" t="str">
            <v>FRANCE</v>
          </cell>
          <cell r="E2403" t="str">
            <v>Y</v>
          </cell>
          <cell r="F2403" t="str">
            <v>New Rating</v>
          </cell>
          <cell r="G2403">
            <v>36648</v>
          </cell>
          <cell r="H2403" t="str">
            <v>AA</v>
          </cell>
          <cell r="I2403" t="str">
            <v>Rating Outlook Stable</v>
          </cell>
        </row>
        <row r="2404">
          <cell r="A2404">
            <v>80360838</v>
          </cell>
          <cell r="B2404" t="str">
            <v>FLAG Limited</v>
          </cell>
          <cell r="C2404" t="str">
            <v>Telecommunications</v>
          </cell>
          <cell r="D2404" t="str">
            <v>BERMUDA</v>
          </cell>
          <cell r="E2404" t="str">
            <v>Y</v>
          </cell>
          <cell r="F2404" t="str">
            <v>Downgrade</v>
          </cell>
          <cell r="G2404">
            <v>37356</v>
          </cell>
          <cell r="H2404" t="str">
            <v>D</v>
          </cell>
          <cell r="I2404" t="str">
            <v>Not on Rating Watch</v>
          </cell>
        </row>
        <row r="2405">
          <cell r="A2405">
            <v>80360839</v>
          </cell>
          <cell r="B2405" t="str">
            <v>Telecom Italia S.p.A (INACTIVE)</v>
          </cell>
          <cell r="C2405" t="str">
            <v>Telecommunications</v>
          </cell>
          <cell r="D2405" t="str">
            <v>ITALY</v>
          </cell>
          <cell r="E2405" t="str">
            <v>N</v>
          </cell>
          <cell r="F2405" t="str">
            <v>Affirmed</v>
          </cell>
          <cell r="G2405">
            <v>37750</v>
          </cell>
          <cell r="H2405" t="str">
            <v>A-</v>
          </cell>
          <cell r="I2405" t="str">
            <v>Rating Outlook Stable</v>
          </cell>
        </row>
        <row r="2406">
          <cell r="A2406">
            <v>80360840</v>
          </cell>
          <cell r="B2406" t="str">
            <v>Sumitomo Mitsui Banking Corporation</v>
          </cell>
          <cell r="C2406" t="str">
            <v>Banks</v>
          </cell>
          <cell r="D2406" t="str">
            <v>JAPAN</v>
          </cell>
          <cell r="E2406" t="str">
            <v>Y</v>
          </cell>
          <cell r="F2406" t="str">
            <v>Affirmed</v>
          </cell>
          <cell r="G2406">
            <v>38247</v>
          </cell>
          <cell r="H2406" t="str">
            <v>BBB+</v>
          </cell>
          <cell r="I2406" t="str">
            <v>Rating Outlook Stable</v>
          </cell>
        </row>
        <row r="2407">
          <cell r="A2407">
            <v>80360843</v>
          </cell>
          <cell r="B2407" t="str">
            <v>HSBC Private Banking Holdings (Suisse) SA</v>
          </cell>
          <cell r="C2407" t="str">
            <v>Banks</v>
          </cell>
          <cell r="D2407" t="str">
            <v>SWITZERLAND</v>
          </cell>
          <cell r="E2407" t="str">
            <v>Y</v>
          </cell>
          <cell r="F2407" t="str">
            <v>Upgrade</v>
          </cell>
          <cell r="G2407">
            <v>38215</v>
          </cell>
          <cell r="H2407" t="str">
            <v>AA</v>
          </cell>
          <cell r="I2407" t="str">
            <v>Rating Outlook Stable</v>
          </cell>
        </row>
        <row r="2408">
          <cell r="A2408">
            <v>80360848</v>
          </cell>
          <cell r="B2408" t="str">
            <v>IMC Global Inc.</v>
          </cell>
          <cell r="C2408" t="str">
            <v>Corporates</v>
          </cell>
          <cell r="D2408" t="str">
            <v>UNITED STATES</v>
          </cell>
          <cell r="E2408" t="str">
            <v>Y</v>
          </cell>
          <cell r="F2408" t="str">
            <v>Rating Watch On</v>
          </cell>
          <cell r="G2408">
            <v>38013</v>
          </cell>
          <cell r="H2408" t="str">
            <v>B</v>
          </cell>
          <cell r="I2408" t="str">
            <v>Rating Watch Positive</v>
          </cell>
        </row>
        <row r="2409">
          <cell r="A2409">
            <v>80360977</v>
          </cell>
          <cell r="B2409" t="str">
            <v>Corp. Interamericana de Entretenimiento - PPMP</v>
          </cell>
          <cell r="C2409" t="str">
            <v>Corporates</v>
          </cell>
          <cell r="D2409" t="str">
            <v>MEXICO</v>
          </cell>
          <cell r="E2409" t="str">
            <v>N</v>
          </cell>
          <cell r="F2409" t="str">
            <v>Revision Rating</v>
          </cell>
          <cell r="G2409">
            <v>37188</v>
          </cell>
          <cell r="H2409" t="str">
            <v>AA</v>
          </cell>
        </row>
        <row r="2410">
          <cell r="A2410">
            <v>80361006</v>
          </cell>
          <cell r="B2410" t="str">
            <v>Vitro, S.A. de C.V.</v>
          </cell>
          <cell r="C2410" t="str">
            <v>Corporates</v>
          </cell>
          <cell r="D2410" t="str">
            <v>MEXICO</v>
          </cell>
          <cell r="E2410" t="str">
            <v>Y</v>
          </cell>
          <cell r="F2410" t="str">
            <v>Downgrade</v>
          </cell>
          <cell r="G2410">
            <v>38198</v>
          </cell>
          <cell r="H2410" t="str">
            <v>B</v>
          </cell>
          <cell r="I2410" t="str">
            <v>Rating Outlook Stable</v>
          </cell>
        </row>
        <row r="2411">
          <cell r="A2411">
            <v>80361023</v>
          </cell>
          <cell r="B2411" t="str">
            <v>Nedbank Limited</v>
          </cell>
          <cell r="C2411" t="str">
            <v>Banks</v>
          </cell>
          <cell r="D2411" t="str">
            <v>SOUTH AFRICA</v>
          </cell>
          <cell r="E2411" t="str">
            <v>Y</v>
          </cell>
          <cell r="F2411" t="str">
            <v>Affirmed</v>
          </cell>
          <cell r="G2411">
            <v>38042</v>
          </cell>
          <cell r="H2411" t="str">
            <v>BBB-</v>
          </cell>
          <cell r="I2411" t="str">
            <v>Rating Outlook Stable</v>
          </cell>
        </row>
        <row r="2412">
          <cell r="A2412">
            <v>80361032</v>
          </cell>
          <cell r="B2412" t="str">
            <v>Landsbanki Islands</v>
          </cell>
          <cell r="C2412" t="str">
            <v>Banks</v>
          </cell>
          <cell r="D2412" t="str">
            <v>ICELAND</v>
          </cell>
          <cell r="E2412" t="str">
            <v>Y</v>
          </cell>
          <cell r="F2412" t="str">
            <v>Affirmed</v>
          </cell>
          <cell r="G2412">
            <v>37827</v>
          </cell>
          <cell r="H2412" t="str">
            <v>A</v>
          </cell>
          <cell r="I2412" t="str">
            <v>Rating Outlook Stable</v>
          </cell>
        </row>
        <row r="2413">
          <cell r="A2413">
            <v>80361033</v>
          </cell>
          <cell r="B2413" t="str">
            <v>SEEBOARD Energy Ltd</v>
          </cell>
          <cell r="C2413" t="str">
            <v>Global Power</v>
          </cell>
          <cell r="D2413" t="str">
            <v>UNITED KINGDOM</v>
          </cell>
          <cell r="E2413" t="str">
            <v>Y</v>
          </cell>
          <cell r="F2413" t="str">
            <v>Affirmed</v>
          </cell>
          <cell r="G2413">
            <v>37978</v>
          </cell>
          <cell r="H2413" t="str">
            <v>A</v>
          </cell>
          <cell r="I2413" t="str">
            <v>Rating Outlook Negative</v>
          </cell>
        </row>
        <row r="2414">
          <cell r="A2414">
            <v>80361034</v>
          </cell>
          <cell r="B2414" t="str">
            <v>EDF Energy Networks (SPN) plc</v>
          </cell>
          <cell r="C2414" t="str">
            <v>Global Power</v>
          </cell>
          <cell r="D2414" t="str">
            <v>UNITED KINGDOM</v>
          </cell>
          <cell r="E2414" t="str">
            <v>Y</v>
          </cell>
          <cell r="F2414" t="str">
            <v>Affirmed</v>
          </cell>
          <cell r="G2414">
            <v>37978</v>
          </cell>
          <cell r="H2414" t="str">
            <v>A</v>
          </cell>
          <cell r="I2414" t="str">
            <v>Rating Outlook Negative</v>
          </cell>
        </row>
        <row r="2415">
          <cell r="A2415">
            <v>80361044</v>
          </cell>
          <cell r="B2415" t="str">
            <v>Monte de Piedad y Caja General de Ahorros de Badajoz</v>
          </cell>
          <cell r="C2415" t="str">
            <v>Banks</v>
          </cell>
          <cell r="D2415" t="str">
            <v>SPAIN</v>
          </cell>
          <cell r="E2415" t="str">
            <v>Y</v>
          </cell>
          <cell r="F2415" t="str">
            <v>Affirmed</v>
          </cell>
          <cell r="G2415">
            <v>38121</v>
          </cell>
          <cell r="H2415" t="str">
            <v>A-</v>
          </cell>
          <cell r="I2415" t="str">
            <v>Rating Outlook Stable</v>
          </cell>
        </row>
        <row r="2416">
          <cell r="A2416">
            <v>80361045</v>
          </cell>
          <cell r="B2416" t="str">
            <v>Asiana Airlines, Inc</v>
          </cell>
          <cell r="C2416" t="str">
            <v>Corporates</v>
          </cell>
          <cell r="D2416" t="str">
            <v>KOREA, REPUBLIC OF</v>
          </cell>
          <cell r="E2416" t="str">
            <v>N</v>
          </cell>
          <cell r="F2416" t="str">
            <v>Withdrawn</v>
          </cell>
          <cell r="G2416">
            <v>38028</v>
          </cell>
          <cell r="H2416" t="str">
            <v>NR</v>
          </cell>
        </row>
        <row r="2417">
          <cell r="A2417">
            <v>80361051</v>
          </cell>
          <cell r="B2417" t="str">
            <v>Egg Banking Plc</v>
          </cell>
          <cell r="C2417" t="str">
            <v>Banks</v>
          </cell>
          <cell r="D2417" t="str">
            <v>UNITED KINGDOM</v>
          </cell>
          <cell r="E2417" t="str">
            <v>Y</v>
          </cell>
          <cell r="F2417" t="str">
            <v>Affirmed</v>
          </cell>
          <cell r="G2417">
            <v>38202</v>
          </cell>
          <cell r="H2417" t="str">
            <v>A+</v>
          </cell>
          <cell r="I2417" t="str">
            <v>Rating Outlook Stable</v>
          </cell>
        </row>
        <row r="2418">
          <cell r="A2418">
            <v>80361056</v>
          </cell>
          <cell r="B2418" t="str">
            <v>Accor SA</v>
          </cell>
          <cell r="C2418" t="str">
            <v>Lodging</v>
          </cell>
          <cell r="D2418" t="str">
            <v>FRANCE</v>
          </cell>
          <cell r="E2418" t="str">
            <v>Y</v>
          </cell>
          <cell r="F2418" t="str">
            <v>Affirmed</v>
          </cell>
          <cell r="G2418">
            <v>38149</v>
          </cell>
          <cell r="H2418" t="str">
            <v>BBB+</v>
          </cell>
          <cell r="I2418" t="str">
            <v>Rating Outlook Stable</v>
          </cell>
        </row>
        <row r="2419">
          <cell r="A2419">
            <v>80361058</v>
          </cell>
          <cell r="B2419" t="str">
            <v>Obrascon Huarte Lain (OHL)</v>
          </cell>
          <cell r="C2419" t="str">
            <v>Construction</v>
          </cell>
          <cell r="D2419" t="str">
            <v>SPAIN</v>
          </cell>
          <cell r="E2419" t="str">
            <v>Y</v>
          </cell>
          <cell r="F2419" t="str">
            <v>Affirmed</v>
          </cell>
          <cell r="G2419">
            <v>38201</v>
          </cell>
          <cell r="H2419" t="str">
            <v>BBB</v>
          </cell>
          <cell r="I2419" t="str">
            <v>Rating Outlook Stable</v>
          </cell>
        </row>
        <row r="2420">
          <cell r="A2420">
            <v>80361059</v>
          </cell>
          <cell r="B2420" t="str">
            <v>OTC KazTransOil</v>
          </cell>
          <cell r="C2420" t="str">
            <v>Corporates</v>
          </cell>
          <cell r="D2420" t="str">
            <v>KAZAKHSTAN</v>
          </cell>
          <cell r="E2420" t="str">
            <v>Y</v>
          </cell>
          <cell r="F2420" t="str">
            <v>Affirmed</v>
          </cell>
          <cell r="G2420">
            <v>37967</v>
          </cell>
          <cell r="H2420" t="str">
            <v>BB</v>
          </cell>
          <cell r="I2420" t="str">
            <v>Rating Outlook Positive</v>
          </cell>
        </row>
        <row r="2421">
          <cell r="A2421">
            <v>80361060</v>
          </cell>
          <cell r="B2421" t="str">
            <v>Telstra Corporation Limited</v>
          </cell>
          <cell r="C2421" t="str">
            <v>Corporates</v>
          </cell>
          <cell r="D2421" t="str">
            <v>AUSTRALIA</v>
          </cell>
          <cell r="E2421" t="str">
            <v>Y</v>
          </cell>
          <cell r="F2421" t="str">
            <v>Downgrade</v>
          </cell>
          <cell r="G2421">
            <v>38161</v>
          </cell>
          <cell r="H2421" t="str">
            <v>A+</v>
          </cell>
          <cell r="I2421" t="str">
            <v>Rating Outlook Stable</v>
          </cell>
        </row>
        <row r="2422">
          <cell r="A2422">
            <v>80361061</v>
          </cell>
          <cell r="B2422" t="str">
            <v>Dexia</v>
          </cell>
          <cell r="C2422" t="str">
            <v>Banks</v>
          </cell>
          <cell r="D2422" t="str">
            <v>BELGIUM</v>
          </cell>
          <cell r="E2422" t="str">
            <v>Y</v>
          </cell>
          <cell r="F2422" t="str">
            <v>New Rating</v>
          </cell>
          <cell r="G2422">
            <v>37826</v>
          </cell>
          <cell r="H2422" t="str">
            <v>AA+</v>
          </cell>
          <cell r="I2422" t="str">
            <v>Rating Outlook Stable</v>
          </cell>
        </row>
        <row r="2423">
          <cell r="A2423">
            <v>80361063</v>
          </cell>
          <cell r="B2423" t="str">
            <v>Banca Antonveneta</v>
          </cell>
          <cell r="C2423" t="str">
            <v>Banks</v>
          </cell>
          <cell r="D2423" t="str">
            <v>ITALY</v>
          </cell>
          <cell r="E2423" t="str">
            <v>Y</v>
          </cell>
          <cell r="F2423" t="str">
            <v>Downgrade</v>
          </cell>
          <cell r="G2423">
            <v>38093</v>
          </cell>
          <cell r="H2423" t="str">
            <v>BBB+</v>
          </cell>
          <cell r="I2423" t="str">
            <v>Rating Outlook Stable</v>
          </cell>
        </row>
        <row r="2424">
          <cell r="A2424">
            <v>80361065</v>
          </cell>
          <cell r="B2424" t="str">
            <v>Baden-Wuerttembergische Bank</v>
          </cell>
          <cell r="C2424" t="str">
            <v>Banks</v>
          </cell>
          <cell r="D2424" t="str">
            <v>GERMANY</v>
          </cell>
          <cell r="E2424" t="str">
            <v>Y</v>
          </cell>
          <cell r="F2424" t="str">
            <v>Upgrade</v>
          </cell>
          <cell r="G2424">
            <v>38077</v>
          </cell>
          <cell r="H2424" t="str">
            <v>A</v>
          </cell>
          <cell r="I2424" t="str">
            <v>Rating Outlook Stable</v>
          </cell>
        </row>
        <row r="2425">
          <cell r="A2425">
            <v>80361066</v>
          </cell>
          <cell r="B2425" t="str">
            <v>Banque de Tunisie et des Emirats d'Investissement</v>
          </cell>
          <cell r="C2425" t="str">
            <v>Banks</v>
          </cell>
          <cell r="D2425" t="str">
            <v>TUNISIA</v>
          </cell>
          <cell r="E2425" t="str">
            <v>Y</v>
          </cell>
          <cell r="F2425" t="str">
            <v>Upgrade</v>
          </cell>
          <cell r="G2425">
            <v>38001</v>
          </cell>
          <cell r="H2425" t="str">
            <v>BBB-</v>
          </cell>
          <cell r="I2425" t="str">
            <v>Rating Outlook Stable</v>
          </cell>
        </row>
        <row r="2426">
          <cell r="A2426">
            <v>80361067</v>
          </cell>
          <cell r="B2426" t="str">
            <v>Renaissance UK Holdings Limited</v>
          </cell>
          <cell r="C2426" t="str">
            <v>Financial Institutions</v>
          </cell>
          <cell r="D2426" t="str">
            <v>UNITED KINGDOM</v>
          </cell>
          <cell r="E2426" t="str">
            <v>Y</v>
          </cell>
          <cell r="F2426" t="str">
            <v>Upgrade</v>
          </cell>
          <cell r="G2426">
            <v>37756</v>
          </cell>
          <cell r="H2426" t="str">
            <v>B+</v>
          </cell>
          <cell r="I2426" t="str">
            <v>Rating Outlook Stable</v>
          </cell>
        </row>
        <row r="2427">
          <cell r="A2427">
            <v>80361069</v>
          </cell>
          <cell r="B2427" t="str">
            <v>Eon Bank</v>
          </cell>
          <cell r="C2427" t="str">
            <v>Banks</v>
          </cell>
          <cell r="D2427" t="str">
            <v>MALAYSIA</v>
          </cell>
          <cell r="E2427" t="str">
            <v>Y</v>
          </cell>
          <cell r="F2427" t="str">
            <v>New Rating</v>
          </cell>
          <cell r="G2427">
            <v>38000</v>
          </cell>
          <cell r="H2427" t="str">
            <v>BBB-</v>
          </cell>
          <cell r="I2427" t="str">
            <v>Rating Outlook Stable</v>
          </cell>
        </row>
        <row r="2428">
          <cell r="A2428">
            <v>80361074</v>
          </cell>
          <cell r="B2428" t="str">
            <v>Sparebanken Nord-Norge</v>
          </cell>
          <cell r="C2428" t="str">
            <v>Banks</v>
          </cell>
          <cell r="D2428" t="str">
            <v>NORWAY</v>
          </cell>
          <cell r="E2428" t="str">
            <v>Y</v>
          </cell>
          <cell r="F2428" t="str">
            <v>Affirmed</v>
          </cell>
          <cell r="G2428">
            <v>37582</v>
          </cell>
          <cell r="H2428" t="str">
            <v>A-</v>
          </cell>
          <cell r="I2428" t="str">
            <v>Rating Outlook Stable</v>
          </cell>
        </row>
        <row r="2429">
          <cell r="A2429">
            <v>80361076</v>
          </cell>
          <cell r="B2429" t="str">
            <v>Caja de Ahorros Castilla La Mancha</v>
          </cell>
          <cell r="C2429" t="str">
            <v>Banks</v>
          </cell>
          <cell r="D2429" t="str">
            <v>SPAIN</v>
          </cell>
          <cell r="E2429" t="str">
            <v>Y</v>
          </cell>
          <cell r="F2429" t="str">
            <v>Upgrade</v>
          </cell>
          <cell r="G2429">
            <v>38167</v>
          </cell>
          <cell r="H2429" t="str">
            <v>A</v>
          </cell>
          <cell r="I2429" t="str">
            <v>Rating Outlook Stable</v>
          </cell>
        </row>
        <row r="2430">
          <cell r="A2430">
            <v>80361077</v>
          </cell>
          <cell r="B2430" t="str">
            <v>Santander Consumer Finance</v>
          </cell>
          <cell r="C2430" t="str">
            <v>Banks</v>
          </cell>
          <cell r="D2430" t="str">
            <v>SPAIN</v>
          </cell>
          <cell r="E2430" t="str">
            <v>Y</v>
          </cell>
          <cell r="F2430" t="str">
            <v>Upgrade</v>
          </cell>
          <cell r="G2430">
            <v>37942</v>
          </cell>
          <cell r="H2430" t="str">
            <v>AA-</v>
          </cell>
          <cell r="I2430" t="str">
            <v>Rating Outlook Stable</v>
          </cell>
        </row>
        <row r="2431">
          <cell r="A2431">
            <v>80361082</v>
          </cell>
          <cell r="B2431" t="str">
            <v>Abbey National Treasury Services plc</v>
          </cell>
          <cell r="C2431" t="str">
            <v>Banks</v>
          </cell>
          <cell r="D2431" t="str">
            <v>UNITED KINGDOM</v>
          </cell>
          <cell r="E2431" t="str">
            <v>Y</v>
          </cell>
          <cell r="F2431" t="str">
            <v>New Rating</v>
          </cell>
          <cell r="G2431">
            <v>37587</v>
          </cell>
          <cell r="H2431" t="str">
            <v>AA-</v>
          </cell>
          <cell r="I2431" t="str">
            <v>Rating Outlook Stable</v>
          </cell>
        </row>
        <row r="2432">
          <cell r="A2432">
            <v>80361139</v>
          </cell>
          <cell r="B2432" t="str">
            <v>Telefonica Europe BV</v>
          </cell>
          <cell r="C2432" t="str">
            <v>Telecommunications</v>
          </cell>
          <cell r="D2432" t="str">
            <v>NETHERLANDS</v>
          </cell>
          <cell r="E2432" t="str">
            <v>Y</v>
          </cell>
          <cell r="F2432" t="str">
            <v>New Rating</v>
          </cell>
          <cell r="G2432">
            <v>38237</v>
          </cell>
          <cell r="H2432" t="str">
            <v>A</v>
          </cell>
          <cell r="I2432" t="str">
            <v>Rating Outlook Stable</v>
          </cell>
        </row>
        <row r="2433">
          <cell r="A2433">
            <v>80361146</v>
          </cell>
          <cell r="B2433" t="str">
            <v>Fortis Bank Nederland (Holding)</v>
          </cell>
          <cell r="C2433" t="str">
            <v>Banks</v>
          </cell>
          <cell r="D2433" t="str">
            <v>NETHERLANDS</v>
          </cell>
          <cell r="E2433" t="str">
            <v>Y</v>
          </cell>
          <cell r="F2433" t="str">
            <v>Affirmed</v>
          </cell>
          <cell r="G2433">
            <v>37700</v>
          </cell>
          <cell r="H2433" t="str">
            <v>AA-</v>
          </cell>
          <cell r="I2433" t="str">
            <v>Rating Outlook Stable</v>
          </cell>
        </row>
        <row r="2434">
          <cell r="A2434">
            <v>80361147</v>
          </cell>
          <cell r="B2434" t="str">
            <v>Sol Melia, S.A.</v>
          </cell>
          <cell r="C2434" t="str">
            <v>Lodging</v>
          </cell>
          <cell r="D2434" t="str">
            <v>SPAIN</v>
          </cell>
          <cell r="E2434" t="str">
            <v>Y</v>
          </cell>
          <cell r="F2434" t="str">
            <v>Affirmed</v>
          </cell>
          <cell r="G2434">
            <v>38168</v>
          </cell>
          <cell r="H2434" t="str">
            <v>BBB-</v>
          </cell>
          <cell r="I2434" t="str">
            <v>Rating Outlook Negative</v>
          </cell>
        </row>
        <row r="2435">
          <cell r="A2435">
            <v>80361148</v>
          </cell>
          <cell r="B2435" t="str">
            <v>Compass Group</v>
          </cell>
          <cell r="C2435" t="str">
            <v>Corporates</v>
          </cell>
          <cell r="D2435" t="str">
            <v>UNITED KINGDOM</v>
          </cell>
          <cell r="E2435" t="str">
            <v>N</v>
          </cell>
          <cell r="F2435" t="str">
            <v>Affirmed</v>
          </cell>
          <cell r="G2435">
            <v>37525</v>
          </cell>
          <cell r="H2435" t="str">
            <v>BBB+</v>
          </cell>
          <cell r="I2435" t="str">
            <v>Rating Outlook Stable</v>
          </cell>
        </row>
        <row r="2436">
          <cell r="A2436">
            <v>80361150</v>
          </cell>
          <cell r="B2436" t="str">
            <v>Basell NV</v>
          </cell>
          <cell r="C2436" t="str">
            <v>Corporate Finance</v>
          </cell>
          <cell r="D2436" t="str">
            <v>NETHERLANDS</v>
          </cell>
          <cell r="E2436" t="str">
            <v>N</v>
          </cell>
          <cell r="F2436" t="str">
            <v>Withdrawn</v>
          </cell>
          <cell r="G2436">
            <v>38245</v>
          </cell>
          <cell r="H2436" t="str">
            <v>WD</v>
          </cell>
          <cell r="I2436" t="str">
            <v>Rating Outlook Negative</v>
          </cell>
        </row>
        <row r="2437">
          <cell r="A2437">
            <v>80361152</v>
          </cell>
          <cell r="B2437" t="str">
            <v>Banca Comerciala Romana</v>
          </cell>
          <cell r="C2437" t="str">
            <v>Banks</v>
          </cell>
          <cell r="D2437" t="str">
            <v>ROMANIA</v>
          </cell>
          <cell r="E2437" t="str">
            <v>Y</v>
          </cell>
          <cell r="F2437" t="str">
            <v>Affirmed</v>
          </cell>
          <cell r="G2437">
            <v>37977</v>
          </cell>
          <cell r="H2437" t="str">
            <v>BB-</v>
          </cell>
          <cell r="I2437" t="str">
            <v>Rating Outlook Stable</v>
          </cell>
        </row>
        <row r="2438">
          <cell r="A2438">
            <v>80361153</v>
          </cell>
          <cell r="B2438" t="str">
            <v>Pfleiderer AG</v>
          </cell>
          <cell r="C2438" t="str">
            <v>Diversified Manufacturing</v>
          </cell>
          <cell r="D2438" t="str">
            <v>GERMANY</v>
          </cell>
          <cell r="E2438" t="str">
            <v>Y</v>
          </cell>
          <cell r="F2438" t="str">
            <v>Downgrade</v>
          </cell>
          <cell r="G2438">
            <v>37945</v>
          </cell>
          <cell r="H2438" t="str">
            <v>BB</v>
          </cell>
          <cell r="I2438" t="str">
            <v>Rating Outlook Negative</v>
          </cell>
        </row>
        <row r="2439">
          <cell r="A2439">
            <v>80361154</v>
          </cell>
          <cell r="B2439" t="str">
            <v>Mosnarbank</v>
          </cell>
          <cell r="C2439" t="str">
            <v>Banks</v>
          </cell>
          <cell r="D2439" t="str">
            <v>RUSSIAN FEDERATION</v>
          </cell>
          <cell r="E2439" t="str">
            <v>N</v>
          </cell>
          <cell r="F2439" t="str">
            <v>Withdrawn</v>
          </cell>
          <cell r="G2439">
            <v>38002</v>
          </cell>
          <cell r="H2439" t="str">
            <v>NR</v>
          </cell>
        </row>
        <row r="2440">
          <cell r="A2440">
            <v>80361155</v>
          </cell>
          <cell r="B2440" t="str">
            <v>Deutsche Trust Bank</v>
          </cell>
          <cell r="C2440" t="str">
            <v>Banks</v>
          </cell>
          <cell r="D2440" t="str">
            <v>JAPAN</v>
          </cell>
          <cell r="E2440" t="str">
            <v>Y</v>
          </cell>
          <cell r="F2440" t="str">
            <v>Affirmed</v>
          </cell>
          <cell r="G2440">
            <v>38160</v>
          </cell>
          <cell r="H2440" t="str">
            <v>A+</v>
          </cell>
          <cell r="I2440" t="str">
            <v>Rating Outlook Stable</v>
          </cell>
        </row>
        <row r="2441">
          <cell r="A2441">
            <v>80361156</v>
          </cell>
          <cell r="B2441" t="str">
            <v>Green Property Plc</v>
          </cell>
          <cell r="C2441" t="str">
            <v>Corporates</v>
          </cell>
          <cell r="D2441" t="str">
            <v>IRELAND</v>
          </cell>
          <cell r="E2441" t="str">
            <v>N</v>
          </cell>
          <cell r="F2441" t="str">
            <v>Withdrawn</v>
          </cell>
          <cell r="G2441">
            <v>37727</v>
          </cell>
          <cell r="H2441" t="str">
            <v>NR</v>
          </cell>
        </row>
        <row r="2442">
          <cell r="A2442">
            <v>80361157</v>
          </cell>
          <cell r="B2442" t="str">
            <v>Hypo Real Estate Bank AG</v>
          </cell>
          <cell r="C2442" t="str">
            <v>Banks</v>
          </cell>
          <cell r="D2442" t="str">
            <v>GERMANY</v>
          </cell>
          <cell r="E2442" t="str">
            <v>Y</v>
          </cell>
          <cell r="F2442" t="str">
            <v>Downgrade</v>
          </cell>
          <cell r="G2442">
            <v>37707</v>
          </cell>
          <cell r="H2442" t="str">
            <v>BBB</v>
          </cell>
          <cell r="I2442" t="str">
            <v>Rating Outlook Stable</v>
          </cell>
        </row>
        <row r="2443">
          <cell r="A2443">
            <v>80361158</v>
          </cell>
          <cell r="B2443" t="str">
            <v>Friesland Bank</v>
          </cell>
          <cell r="C2443" t="str">
            <v>Banks</v>
          </cell>
          <cell r="D2443" t="str">
            <v>NETHERLANDS</v>
          </cell>
          <cell r="E2443" t="str">
            <v>Y</v>
          </cell>
          <cell r="F2443" t="str">
            <v>New Rating</v>
          </cell>
          <cell r="G2443">
            <v>37139</v>
          </cell>
          <cell r="H2443" t="str">
            <v>A</v>
          </cell>
          <cell r="I2443" t="str">
            <v>Rating Outlook Stable</v>
          </cell>
        </row>
        <row r="2444">
          <cell r="A2444">
            <v>80361169</v>
          </cell>
          <cell r="B2444" t="str">
            <v>Bristol &amp; West plc</v>
          </cell>
          <cell r="C2444" t="str">
            <v>Banks</v>
          </cell>
          <cell r="D2444" t="str">
            <v>UNITED KINGDOM</v>
          </cell>
          <cell r="E2444" t="str">
            <v>Y</v>
          </cell>
          <cell r="F2444" t="str">
            <v>Upgrade</v>
          </cell>
          <cell r="G2444">
            <v>37974</v>
          </cell>
          <cell r="H2444" t="str">
            <v>AA-</v>
          </cell>
          <cell r="I2444" t="str">
            <v>Rating Outlook Stable</v>
          </cell>
        </row>
        <row r="2445">
          <cell r="A2445">
            <v>80361170</v>
          </cell>
          <cell r="B2445" t="str">
            <v>Rosbank</v>
          </cell>
          <cell r="C2445" t="str">
            <v>Banks</v>
          </cell>
          <cell r="D2445" t="str">
            <v>RUSSIAN FEDERATION</v>
          </cell>
          <cell r="E2445" t="str">
            <v>Y</v>
          </cell>
          <cell r="F2445" t="str">
            <v>Upgrade</v>
          </cell>
          <cell r="G2445">
            <v>38215</v>
          </cell>
          <cell r="H2445" t="str">
            <v>B</v>
          </cell>
          <cell r="I2445" t="str">
            <v>Rating Outlook Stable</v>
          </cell>
        </row>
        <row r="2446">
          <cell r="A2446">
            <v>80361174</v>
          </cell>
          <cell r="B2446" t="str">
            <v>Interconfidi Nordest</v>
          </cell>
          <cell r="C2446" t="str">
            <v>Financial Institutions</v>
          </cell>
          <cell r="D2446" t="str">
            <v>ITALY</v>
          </cell>
          <cell r="E2446" t="str">
            <v>Y</v>
          </cell>
          <cell r="F2446" t="str">
            <v>Downgrade</v>
          </cell>
          <cell r="G2446">
            <v>37946</v>
          </cell>
          <cell r="H2446" t="str">
            <v>BB+</v>
          </cell>
          <cell r="I2446" t="str">
            <v>Rating Outlook Stable</v>
          </cell>
        </row>
        <row r="2447">
          <cell r="A2447">
            <v>80361175</v>
          </cell>
          <cell r="B2447" t="str">
            <v>Korea Electric Power Corp. (KEPCO)</v>
          </cell>
          <cell r="C2447" t="str">
            <v>Global Power</v>
          </cell>
          <cell r="D2447" t="str">
            <v>KOREA, REPUBLIC OF</v>
          </cell>
          <cell r="E2447" t="str">
            <v>Y</v>
          </cell>
          <cell r="F2447" t="str">
            <v>Affirmed</v>
          </cell>
          <cell r="G2447">
            <v>38068</v>
          </cell>
          <cell r="H2447" t="str">
            <v>A-</v>
          </cell>
          <cell r="I2447" t="str">
            <v>Rating Outlook Stable</v>
          </cell>
        </row>
        <row r="2448">
          <cell r="A2448">
            <v>80361178</v>
          </cell>
          <cell r="B2448" t="str">
            <v>Housing Bank for Trade and Finance (The)</v>
          </cell>
          <cell r="C2448" t="str">
            <v>Banks</v>
          </cell>
          <cell r="D2448" t="str">
            <v>JORDAN</v>
          </cell>
          <cell r="E2448" t="str">
            <v>Y</v>
          </cell>
          <cell r="F2448" t="str">
            <v>Upgrade</v>
          </cell>
          <cell r="G2448">
            <v>37974</v>
          </cell>
          <cell r="H2448" t="str">
            <v>BB</v>
          </cell>
          <cell r="I2448" t="str">
            <v>Rating Outlook Stable</v>
          </cell>
        </row>
        <row r="2449">
          <cell r="A2449">
            <v>80361180</v>
          </cell>
          <cell r="B2449" t="str">
            <v>Eksportfinans</v>
          </cell>
          <cell r="C2449" t="str">
            <v>Banks</v>
          </cell>
          <cell r="D2449" t="str">
            <v>NORWAY</v>
          </cell>
          <cell r="E2449" t="str">
            <v>Y</v>
          </cell>
          <cell r="F2449" t="str">
            <v>New Rating</v>
          </cell>
          <cell r="G2449">
            <v>37175</v>
          </cell>
          <cell r="H2449" t="str">
            <v>AAA</v>
          </cell>
          <cell r="I2449" t="str">
            <v>Rating Outlook Stable</v>
          </cell>
        </row>
        <row r="2450">
          <cell r="A2450">
            <v>80361181</v>
          </cell>
          <cell r="B2450" t="str">
            <v>Bank Menatep St Petersburg</v>
          </cell>
          <cell r="C2450" t="str">
            <v>Banks</v>
          </cell>
          <cell r="D2450" t="str">
            <v>RUSSIAN FEDERATION</v>
          </cell>
          <cell r="E2450" t="str">
            <v>Y</v>
          </cell>
          <cell r="F2450" t="str">
            <v>Downgrade</v>
          </cell>
          <cell r="G2450">
            <v>38099</v>
          </cell>
          <cell r="H2450" t="str">
            <v>CCC+</v>
          </cell>
          <cell r="I2450" t="str">
            <v>Rating Outlook Negative</v>
          </cell>
        </row>
        <row r="2451">
          <cell r="A2451">
            <v>80361183</v>
          </cell>
          <cell r="B2451" t="str">
            <v>Abu Dhabi Islamic Bank</v>
          </cell>
          <cell r="C2451" t="str">
            <v>Banks</v>
          </cell>
          <cell r="D2451" t="str">
            <v>UNITED ARAB EMIRATES</v>
          </cell>
          <cell r="E2451" t="str">
            <v>Y</v>
          </cell>
          <cell r="F2451" t="str">
            <v>Affirmed</v>
          </cell>
          <cell r="G2451">
            <v>38212</v>
          </cell>
          <cell r="H2451" t="str">
            <v>A-</v>
          </cell>
          <cell r="I2451" t="str">
            <v>Rating Outlook Stable</v>
          </cell>
        </row>
        <row r="2452">
          <cell r="A2452">
            <v>80361188</v>
          </cell>
          <cell r="B2452" t="str">
            <v>Old Mutual PLC</v>
          </cell>
          <cell r="C2452" t="str">
            <v>Insurance</v>
          </cell>
          <cell r="D2452" t="str">
            <v>UNITED KINGDOM</v>
          </cell>
          <cell r="E2452" t="str">
            <v>Y</v>
          </cell>
          <cell r="F2452" t="str">
            <v>Downgrade</v>
          </cell>
          <cell r="G2452">
            <v>38139</v>
          </cell>
          <cell r="H2452" t="str">
            <v>A-</v>
          </cell>
          <cell r="I2452" t="str">
            <v>Rating Outlook Stable</v>
          </cell>
        </row>
        <row r="2453">
          <cell r="A2453">
            <v>80361190</v>
          </cell>
          <cell r="B2453" t="str">
            <v>E Sun Bills Finance Corp</v>
          </cell>
          <cell r="C2453" t="str">
            <v>Financial Institutions</v>
          </cell>
          <cell r="D2453" t="str">
            <v>TAIWAN</v>
          </cell>
          <cell r="E2453" t="str">
            <v>N</v>
          </cell>
          <cell r="F2453" t="str">
            <v>Withdrawn</v>
          </cell>
          <cell r="G2453">
            <v>37532</v>
          </cell>
          <cell r="H2453" t="str">
            <v>NR</v>
          </cell>
          <cell r="I2453" t="str">
            <v>Rating Outlook Stable</v>
          </cell>
        </row>
        <row r="2454">
          <cell r="A2454">
            <v>80361192</v>
          </cell>
          <cell r="B2454" t="str">
            <v>Banque Populaire Anjou-Vendee</v>
          </cell>
          <cell r="C2454" t="str">
            <v>Banks</v>
          </cell>
          <cell r="D2454" t="str">
            <v>FRANCE</v>
          </cell>
          <cell r="E2454" t="str">
            <v>N</v>
          </cell>
          <cell r="F2454" t="str">
            <v>New Rating</v>
          </cell>
          <cell r="G2454">
            <v>37205</v>
          </cell>
          <cell r="H2454" t="str">
            <v>AA-</v>
          </cell>
          <cell r="I2454" t="str">
            <v>Rating Outlook Negative</v>
          </cell>
        </row>
        <row r="2455">
          <cell r="A2455">
            <v>80361193</v>
          </cell>
          <cell r="B2455" t="str">
            <v>Banque Populaire Atlantique</v>
          </cell>
          <cell r="C2455" t="str">
            <v>Banks</v>
          </cell>
          <cell r="D2455" t="str">
            <v>FRANCE</v>
          </cell>
          <cell r="E2455" t="str">
            <v>Y</v>
          </cell>
          <cell r="F2455" t="str">
            <v>Downgrade</v>
          </cell>
          <cell r="G2455">
            <v>37823</v>
          </cell>
          <cell r="H2455" t="str">
            <v>A+</v>
          </cell>
          <cell r="I2455" t="str">
            <v>Rating Outlook Stable</v>
          </cell>
        </row>
        <row r="2456">
          <cell r="A2456">
            <v>80361194</v>
          </cell>
          <cell r="B2456" t="str">
            <v>Banque Populaire Centre Atlantique</v>
          </cell>
          <cell r="C2456" t="str">
            <v>Banks</v>
          </cell>
          <cell r="D2456" t="str">
            <v>FRANCE</v>
          </cell>
          <cell r="E2456" t="str">
            <v>Y</v>
          </cell>
          <cell r="F2456" t="str">
            <v>Downgrade</v>
          </cell>
          <cell r="G2456">
            <v>37823</v>
          </cell>
          <cell r="H2456" t="str">
            <v>A+</v>
          </cell>
          <cell r="I2456" t="str">
            <v>Rating Outlook Stable</v>
          </cell>
        </row>
        <row r="2457">
          <cell r="A2457">
            <v>80361195</v>
          </cell>
          <cell r="B2457" t="str">
            <v>Banque Populaire des Alpes</v>
          </cell>
          <cell r="C2457" t="str">
            <v>Banks</v>
          </cell>
          <cell r="D2457" t="str">
            <v>FRANCE</v>
          </cell>
          <cell r="E2457" t="str">
            <v>Y</v>
          </cell>
          <cell r="F2457" t="str">
            <v>Downgrade</v>
          </cell>
          <cell r="G2457">
            <v>37823</v>
          </cell>
          <cell r="H2457" t="str">
            <v>A+</v>
          </cell>
          <cell r="I2457" t="str">
            <v>Rating Outlook Stable</v>
          </cell>
        </row>
        <row r="2458">
          <cell r="A2458">
            <v>80361197</v>
          </cell>
          <cell r="B2458" t="str">
            <v>Banque Populaire de Champagne</v>
          </cell>
          <cell r="C2458" t="str">
            <v>Banks</v>
          </cell>
          <cell r="D2458" t="str">
            <v>FRANCE</v>
          </cell>
          <cell r="E2458" t="str">
            <v>N</v>
          </cell>
          <cell r="F2458" t="str">
            <v>New Rating</v>
          </cell>
          <cell r="G2458">
            <v>37205</v>
          </cell>
          <cell r="H2458" t="str">
            <v>AA-</v>
          </cell>
          <cell r="I2458" t="str">
            <v>Rating Outlook Negative</v>
          </cell>
        </row>
        <row r="2459">
          <cell r="A2459">
            <v>80361198</v>
          </cell>
          <cell r="B2459" t="str">
            <v>Banque Populaire de l'Ouest</v>
          </cell>
          <cell r="C2459" t="str">
            <v>Banks</v>
          </cell>
          <cell r="D2459" t="str">
            <v>FRANCE</v>
          </cell>
          <cell r="E2459" t="str">
            <v>Y</v>
          </cell>
          <cell r="F2459" t="str">
            <v>Downgrade</v>
          </cell>
          <cell r="G2459">
            <v>37823</v>
          </cell>
          <cell r="H2459" t="str">
            <v>A+</v>
          </cell>
          <cell r="I2459" t="str">
            <v>Rating Outlook Stable</v>
          </cell>
        </row>
        <row r="2460">
          <cell r="A2460">
            <v>80361199</v>
          </cell>
          <cell r="B2460" t="str">
            <v>Banque Populaire Cote d'Azur</v>
          </cell>
          <cell r="C2460" t="str">
            <v>Banks</v>
          </cell>
          <cell r="D2460" t="str">
            <v>FRANCE</v>
          </cell>
          <cell r="E2460" t="str">
            <v>Y</v>
          </cell>
          <cell r="F2460" t="str">
            <v>Downgrade</v>
          </cell>
          <cell r="G2460">
            <v>37823</v>
          </cell>
          <cell r="H2460" t="str">
            <v>A+</v>
          </cell>
          <cell r="I2460" t="str">
            <v>Rating Outlook Stable</v>
          </cell>
        </row>
        <row r="2461">
          <cell r="A2461">
            <v>80361200</v>
          </cell>
          <cell r="B2461" t="str">
            <v>Banque Populaire de Lorraine-Champagne</v>
          </cell>
          <cell r="C2461" t="str">
            <v>Banks</v>
          </cell>
          <cell r="D2461" t="str">
            <v>FRANCE</v>
          </cell>
          <cell r="E2461" t="str">
            <v>Y</v>
          </cell>
          <cell r="F2461" t="str">
            <v>Downgrade</v>
          </cell>
          <cell r="G2461">
            <v>37823</v>
          </cell>
          <cell r="H2461" t="str">
            <v>A+</v>
          </cell>
          <cell r="I2461" t="str">
            <v>Rating Outlook Stable</v>
          </cell>
        </row>
        <row r="2462">
          <cell r="A2462">
            <v>80361201</v>
          </cell>
          <cell r="B2462" t="str">
            <v>Banque Populaire du Centre</v>
          </cell>
          <cell r="C2462" t="str">
            <v>Banks</v>
          </cell>
          <cell r="D2462" t="str">
            <v>FRANCE</v>
          </cell>
          <cell r="E2462" t="str">
            <v>N</v>
          </cell>
          <cell r="F2462" t="str">
            <v>New Rating</v>
          </cell>
          <cell r="G2462">
            <v>37205</v>
          </cell>
          <cell r="H2462" t="str">
            <v>AA-</v>
          </cell>
          <cell r="I2462" t="str">
            <v>Rating Outlook Negative</v>
          </cell>
        </row>
        <row r="2463">
          <cell r="A2463">
            <v>80361202</v>
          </cell>
          <cell r="B2463" t="str">
            <v>Banque Populaire du Haut-Rhin</v>
          </cell>
          <cell r="C2463" t="str">
            <v>Banks</v>
          </cell>
          <cell r="D2463" t="str">
            <v>FRANCE</v>
          </cell>
          <cell r="E2463" t="str">
            <v>Y</v>
          </cell>
          <cell r="F2463" t="str">
            <v>Downgrade</v>
          </cell>
          <cell r="G2463">
            <v>37823</v>
          </cell>
          <cell r="H2463" t="str">
            <v>A+</v>
          </cell>
          <cell r="I2463" t="str">
            <v>Rating Outlook Stable</v>
          </cell>
        </row>
        <row r="2464">
          <cell r="A2464">
            <v>80361203</v>
          </cell>
          <cell r="B2464" t="str">
            <v>Banque Populaire du Massif-Central</v>
          </cell>
          <cell r="C2464" t="str">
            <v>Banks</v>
          </cell>
          <cell r="D2464" t="str">
            <v>FRANCE</v>
          </cell>
          <cell r="E2464" t="str">
            <v>Y</v>
          </cell>
          <cell r="F2464" t="str">
            <v>Downgrade</v>
          </cell>
          <cell r="G2464">
            <v>37823</v>
          </cell>
          <cell r="H2464" t="str">
            <v>A+</v>
          </cell>
          <cell r="I2464" t="str">
            <v>Rating Outlook Stable</v>
          </cell>
        </row>
        <row r="2465">
          <cell r="A2465">
            <v>80361204</v>
          </cell>
          <cell r="B2465" t="str">
            <v>Banque Populaire du Midi</v>
          </cell>
          <cell r="C2465" t="str">
            <v>Banks</v>
          </cell>
          <cell r="D2465" t="str">
            <v>FRANCE</v>
          </cell>
          <cell r="E2465" t="str">
            <v>Y</v>
          </cell>
          <cell r="F2465" t="str">
            <v>Downgrade</v>
          </cell>
          <cell r="G2465">
            <v>37823</v>
          </cell>
          <cell r="H2465" t="str">
            <v>A+</v>
          </cell>
          <cell r="I2465" t="str">
            <v>Rating Outlook Stable</v>
          </cell>
        </row>
        <row r="2466">
          <cell r="A2466">
            <v>80361205</v>
          </cell>
          <cell r="B2466" t="str">
            <v>Banque Populaire du Nord</v>
          </cell>
          <cell r="C2466" t="str">
            <v>Banks</v>
          </cell>
          <cell r="D2466" t="str">
            <v>FRANCE</v>
          </cell>
          <cell r="E2466" t="str">
            <v>Y</v>
          </cell>
          <cell r="F2466" t="str">
            <v>Downgrade</v>
          </cell>
          <cell r="G2466">
            <v>37823</v>
          </cell>
          <cell r="H2466" t="str">
            <v>A+</v>
          </cell>
          <cell r="I2466" t="str">
            <v>Rating Outlook Stable</v>
          </cell>
        </row>
        <row r="2467">
          <cell r="A2467">
            <v>80361206</v>
          </cell>
          <cell r="B2467" t="str">
            <v>Banque Populaire du Quercy et Agenais</v>
          </cell>
          <cell r="C2467" t="str">
            <v>Banks</v>
          </cell>
          <cell r="D2467" t="str">
            <v>FRANCE</v>
          </cell>
          <cell r="E2467" t="str">
            <v>N</v>
          </cell>
          <cell r="F2467" t="str">
            <v>New Rating</v>
          </cell>
          <cell r="G2467">
            <v>37205</v>
          </cell>
          <cell r="H2467" t="str">
            <v>AA-</v>
          </cell>
          <cell r="I2467" t="str">
            <v>Rating Outlook Negative</v>
          </cell>
        </row>
        <row r="2468">
          <cell r="A2468">
            <v>80361207</v>
          </cell>
          <cell r="B2468" t="str">
            <v>Banque Populaire du Sud-Ouest</v>
          </cell>
          <cell r="C2468" t="str">
            <v>Banks</v>
          </cell>
          <cell r="D2468" t="str">
            <v>FRANCE</v>
          </cell>
          <cell r="E2468" t="str">
            <v>Y</v>
          </cell>
          <cell r="F2468" t="str">
            <v>Downgrade</v>
          </cell>
          <cell r="G2468">
            <v>37823</v>
          </cell>
          <cell r="H2468" t="str">
            <v>A+</v>
          </cell>
          <cell r="I2468" t="str">
            <v>Rating Outlook Stable</v>
          </cell>
        </row>
        <row r="2469">
          <cell r="A2469">
            <v>80361208</v>
          </cell>
          <cell r="B2469" t="str">
            <v>Banque Populaire Occitane</v>
          </cell>
          <cell r="C2469" t="str">
            <v>Banks</v>
          </cell>
          <cell r="D2469" t="str">
            <v>FRANCE</v>
          </cell>
          <cell r="E2469" t="str">
            <v>Y</v>
          </cell>
          <cell r="F2469" t="str">
            <v>Downgrade</v>
          </cell>
          <cell r="G2469">
            <v>38189</v>
          </cell>
          <cell r="H2469" t="str">
            <v>A+</v>
          </cell>
          <cell r="I2469" t="str">
            <v>Rating Outlook Stable</v>
          </cell>
        </row>
        <row r="2470">
          <cell r="A2470">
            <v>80361210</v>
          </cell>
          <cell r="B2470" t="str">
            <v>Banque Populaire Loire et Lyonnais</v>
          </cell>
          <cell r="C2470" t="str">
            <v>Banks</v>
          </cell>
          <cell r="D2470" t="str">
            <v>FRANCE</v>
          </cell>
          <cell r="E2470" t="str">
            <v>Y</v>
          </cell>
          <cell r="F2470" t="str">
            <v>Downgrade</v>
          </cell>
          <cell r="G2470">
            <v>37823</v>
          </cell>
          <cell r="H2470" t="str">
            <v>A+</v>
          </cell>
          <cell r="I2470" t="str">
            <v>Rating Outlook Stable</v>
          </cell>
        </row>
        <row r="2471">
          <cell r="A2471">
            <v>80361211</v>
          </cell>
          <cell r="B2471" t="str">
            <v>Banque Populaire Nord-de-Paris</v>
          </cell>
          <cell r="C2471" t="str">
            <v>Banks</v>
          </cell>
          <cell r="D2471" t="str">
            <v>FRANCE</v>
          </cell>
          <cell r="E2471" t="str">
            <v>Y</v>
          </cell>
          <cell r="F2471" t="str">
            <v>Downgrade</v>
          </cell>
          <cell r="G2471">
            <v>37823</v>
          </cell>
          <cell r="H2471" t="str">
            <v>A+</v>
          </cell>
          <cell r="I2471" t="str">
            <v>Rating Outlook Stable</v>
          </cell>
        </row>
        <row r="2472">
          <cell r="A2472">
            <v>80361212</v>
          </cell>
          <cell r="B2472" t="str">
            <v>Banque Populaire Provencale et Corse</v>
          </cell>
          <cell r="C2472" t="str">
            <v>Banks</v>
          </cell>
          <cell r="D2472" t="str">
            <v>FRANCE</v>
          </cell>
          <cell r="E2472" t="str">
            <v>Y</v>
          </cell>
          <cell r="F2472" t="str">
            <v>Downgrade</v>
          </cell>
          <cell r="G2472">
            <v>37823</v>
          </cell>
          <cell r="H2472" t="str">
            <v>A+</v>
          </cell>
          <cell r="I2472" t="str">
            <v>Rating Outlook Stable</v>
          </cell>
        </row>
        <row r="2473">
          <cell r="A2473">
            <v>80361213</v>
          </cell>
          <cell r="B2473" t="str">
            <v>Banque Populaire de la Region Economique de Strasbourg</v>
          </cell>
          <cell r="C2473" t="str">
            <v>Banks</v>
          </cell>
          <cell r="D2473" t="str">
            <v>FRANCE</v>
          </cell>
          <cell r="E2473" t="str">
            <v>Y</v>
          </cell>
          <cell r="F2473" t="str">
            <v>Downgrade</v>
          </cell>
          <cell r="G2473">
            <v>37823</v>
          </cell>
          <cell r="H2473" t="str">
            <v>A+</v>
          </cell>
          <cell r="I2473" t="str">
            <v>Rating Outlook Stable</v>
          </cell>
        </row>
        <row r="2474">
          <cell r="A2474">
            <v>80361214</v>
          </cell>
          <cell r="B2474" t="str">
            <v>Banque Populaire Toulouse Pyrenees</v>
          </cell>
          <cell r="C2474" t="str">
            <v>Banks</v>
          </cell>
          <cell r="D2474" t="str">
            <v>FRANCE</v>
          </cell>
          <cell r="E2474" t="str">
            <v>Y</v>
          </cell>
          <cell r="F2474" t="str">
            <v>Downgrade</v>
          </cell>
          <cell r="G2474">
            <v>37823</v>
          </cell>
          <cell r="H2474" t="str">
            <v>A+</v>
          </cell>
          <cell r="I2474" t="str">
            <v>Rating Outlook Stable</v>
          </cell>
        </row>
        <row r="2475">
          <cell r="A2475">
            <v>80361215</v>
          </cell>
          <cell r="B2475" t="str">
            <v>Banque Populaire Val-de-France</v>
          </cell>
          <cell r="C2475" t="str">
            <v>Banks</v>
          </cell>
          <cell r="D2475" t="str">
            <v>FRANCE</v>
          </cell>
          <cell r="E2475" t="str">
            <v>Y</v>
          </cell>
          <cell r="F2475" t="str">
            <v>Downgrade</v>
          </cell>
          <cell r="G2475">
            <v>37823</v>
          </cell>
          <cell r="H2475" t="str">
            <v>A+</v>
          </cell>
          <cell r="I2475" t="str">
            <v>Rating Outlook Stable</v>
          </cell>
        </row>
        <row r="2476">
          <cell r="A2476">
            <v>80361216</v>
          </cell>
          <cell r="B2476" t="str">
            <v>BICS - Banque Populaire</v>
          </cell>
          <cell r="C2476" t="str">
            <v>Banks</v>
          </cell>
          <cell r="D2476" t="str">
            <v>FRANCE</v>
          </cell>
          <cell r="E2476" t="str">
            <v>Y</v>
          </cell>
          <cell r="F2476" t="str">
            <v>Downgrade</v>
          </cell>
          <cell r="G2476">
            <v>37823</v>
          </cell>
          <cell r="H2476" t="str">
            <v>A+</v>
          </cell>
          <cell r="I2476" t="str">
            <v>Rating Outlook Stable</v>
          </cell>
        </row>
        <row r="2477">
          <cell r="A2477">
            <v>80361217</v>
          </cell>
          <cell r="B2477" t="str">
            <v>Banque Populaire Pyrenees-Orientales, de l'Aude et de l'Ariege</v>
          </cell>
          <cell r="C2477" t="str">
            <v>Banks</v>
          </cell>
          <cell r="D2477" t="str">
            <v>FRANCE</v>
          </cell>
          <cell r="E2477" t="str">
            <v>Y</v>
          </cell>
          <cell r="F2477" t="str">
            <v>Downgrade</v>
          </cell>
          <cell r="G2477">
            <v>37823</v>
          </cell>
          <cell r="H2477" t="str">
            <v>A+</v>
          </cell>
          <cell r="I2477" t="str">
            <v>Rating Outlook Stable</v>
          </cell>
        </row>
        <row r="2478">
          <cell r="A2478">
            <v>80361218</v>
          </cell>
          <cell r="B2478" t="str">
            <v>B. P. ROP - Banque Populaire</v>
          </cell>
          <cell r="C2478" t="str">
            <v>Banks</v>
          </cell>
          <cell r="D2478" t="str">
            <v>FRANCE</v>
          </cell>
          <cell r="E2478" t="str">
            <v>N</v>
          </cell>
          <cell r="F2478" t="str">
            <v>New Rating</v>
          </cell>
          <cell r="G2478">
            <v>37205</v>
          </cell>
          <cell r="H2478" t="str">
            <v>AA-</v>
          </cell>
          <cell r="I2478" t="str">
            <v>Rating Outlook Negative</v>
          </cell>
        </row>
        <row r="2479">
          <cell r="A2479">
            <v>80361219</v>
          </cell>
          <cell r="B2479" t="str">
            <v>BRED - Banque Populaire</v>
          </cell>
          <cell r="C2479" t="str">
            <v>Banks</v>
          </cell>
          <cell r="D2479" t="str">
            <v>FRANCE</v>
          </cell>
          <cell r="E2479" t="str">
            <v>Y</v>
          </cell>
          <cell r="F2479" t="str">
            <v>Downgrade</v>
          </cell>
          <cell r="G2479">
            <v>37823</v>
          </cell>
          <cell r="H2479" t="str">
            <v>A+</v>
          </cell>
          <cell r="I2479" t="str">
            <v>Rating Outlook Stable</v>
          </cell>
        </row>
        <row r="2480">
          <cell r="A2480">
            <v>80361220</v>
          </cell>
          <cell r="B2480" t="str">
            <v>CASDEN - Banque Populaire</v>
          </cell>
          <cell r="C2480" t="str">
            <v>Banks</v>
          </cell>
          <cell r="D2480" t="str">
            <v>FRANCE</v>
          </cell>
          <cell r="E2480" t="str">
            <v>Y</v>
          </cell>
          <cell r="F2480" t="str">
            <v>Downgrade</v>
          </cell>
          <cell r="G2480">
            <v>37823</v>
          </cell>
          <cell r="H2480" t="str">
            <v>A+</v>
          </cell>
          <cell r="I2480" t="str">
            <v>Rating Outlook Stable</v>
          </cell>
        </row>
        <row r="2481">
          <cell r="A2481">
            <v>80361225</v>
          </cell>
          <cell r="B2481" t="str">
            <v>Caja Rural de Navarra</v>
          </cell>
          <cell r="C2481" t="str">
            <v>Banks</v>
          </cell>
          <cell r="D2481" t="str">
            <v>SPAIN</v>
          </cell>
          <cell r="E2481" t="str">
            <v>Y</v>
          </cell>
          <cell r="F2481" t="str">
            <v>Affirmed</v>
          </cell>
          <cell r="G2481">
            <v>37967</v>
          </cell>
          <cell r="H2481" t="str">
            <v>A-</v>
          </cell>
          <cell r="I2481" t="str">
            <v>Rating Outlook Stable</v>
          </cell>
        </row>
        <row r="2482">
          <cell r="A2482">
            <v>80361236</v>
          </cell>
          <cell r="B2482" t="str">
            <v>SEB BoLan</v>
          </cell>
          <cell r="C2482" t="str">
            <v>Banks</v>
          </cell>
          <cell r="D2482" t="str">
            <v>SWEDEN</v>
          </cell>
          <cell r="E2482" t="str">
            <v>Y</v>
          </cell>
          <cell r="F2482" t="str">
            <v>New Rating</v>
          </cell>
          <cell r="G2482">
            <v>37242</v>
          </cell>
          <cell r="H2482" t="str">
            <v>A+</v>
          </cell>
          <cell r="I2482" t="str">
            <v>Rating Outlook Stable</v>
          </cell>
        </row>
        <row r="2483">
          <cell r="A2483">
            <v>80361237</v>
          </cell>
          <cell r="B2483" t="str">
            <v>OAO Sibirtelecom</v>
          </cell>
          <cell r="C2483" t="str">
            <v>Corporates</v>
          </cell>
          <cell r="D2483" t="str">
            <v>RUSSIAN FEDERATION</v>
          </cell>
          <cell r="E2483" t="str">
            <v>Y</v>
          </cell>
          <cell r="F2483" t="str">
            <v>Affirmed</v>
          </cell>
          <cell r="G2483">
            <v>38075</v>
          </cell>
          <cell r="H2483" t="str">
            <v>B+</v>
          </cell>
          <cell r="I2483" t="str">
            <v>Rating Outlook Positive</v>
          </cell>
        </row>
        <row r="2484">
          <cell r="A2484">
            <v>80361239</v>
          </cell>
          <cell r="B2484" t="str">
            <v>mmO2 plc</v>
          </cell>
          <cell r="C2484" t="str">
            <v>Corporates</v>
          </cell>
          <cell r="D2484" t="str">
            <v>UNITED KINGDOM</v>
          </cell>
          <cell r="E2484" t="str">
            <v>Y</v>
          </cell>
          <cell r="F2484" t="str">
            <v>Affirmed</v>
          </cell>
          <cell r="G2484">
            <v>37813</v>
          </cell>
          <cell r="H2484" t="str">
            <v>BBB</v>
          </cell>
          <cell r="I2484" t="str">
            <v>Rating Outlook Positive</v>
          </cell>
        </row>
        <row r="2485">
          <cell r="A2485">
            <v>80361240</v>
          </cell>
          <cell r="B2485" t="str">
            <v>Mizuho Bank</v>
          </cell>
          <cell r="C2485" t="str">
            <v>Banks</v>
          </cell>
          <cell r="D2485" t="str">
            <v>JAPAN</v>
          </cell>
          <cell r="E2485" t="str">
            <v>Y</v>
          </cell>
          <cell r="F2485" t="str">
            <v>Affirmed</v>
          </cell>
          <cell r="G2485">
            <v>38091</v>
          </cell>
          <cell r="H2485" t="str">
            <v>BBB+</v>
          </cell>
          <cell r="I2485" t="str">
            <v>Rating Outlook Stable</v>
          </cell>
        </row>
        <row r="2486">
          <cell r="A2486">
            <v>80361241</v>
          </cell>
          <cell r="B2486" t="str">
            <v>Mizuho Corporate Bank</v>
          </cell>
          <cell r="C2486" t="str">
            <v>Banks</v>
          </cell>
          <cell r="D2486" t="str">
            <v>JAPAN</v>
          </cell>
          <cell r="E2486" t="str">
            <v>Y</v>
          </cell>
          <cell r="F2486" t="str">
            <v>Affirmed</v>
          </cell>
          <cell r="G2486">
            <v>38091</v>
          </cell>
          <cell r="H2486" t="str">
            <v>BBB+</v>
          </cell>
          <cell r="I2486" t="str">
            <v>Rating Outlook Stable</v>
          </cell>
        </row>
        <row r="2487">
          <cell r="A2487">
            <v>80361251</v>
          </cell>
          <cell r="B2487" t="str">
            <v>Interbank</v>
          </cell>
          <cell r="C2487" t="str">
            <v>Banks</v>
          </cell>
          <cell r="D2487" t="str">
            <v>PERU</v>
          </cell>
          <cell r="E2487" t="str">
            <v>Y</v>
          </cell>
          <cell r="F2487" t="str">
            <v>Affirmed</v>
          </cell>
          <cell r="G2487">
            <v>37917</v>
          </cell>
          <cell r="H2487" t="str">
            <v>BB-</v>
          </cell>
          <cell r="I2487" t="str">
            <v>Rating Outlook Stable</v>
          </cell>
        </row>
        <row r="2488">
          <cell r="A2488">
            <v>80361256</v>
          </cell>
          <cell r="B2488" t="str">
            <v>ThyssenKrupp AG</v>
          </cell>
          <cell r="C2488" t="str">
            <v>Corporates</v>
          </cell>
          <cell r="D2488" t="str">
            <v>GERMANY</v>
          </cell>
          <cell r="E2488" t="str">
            <v>Y</v>
          </cell>
          <cell r="F2488" t="str">
            <v>Affirmed</v>
          </cell>
          <cell r="G2488">
            <v>38044</v>
          </cell>
          <cell r="H2488" t="str">
            <v>BBB-</v>
          </cell>
          <cell r="I2488" t="str">
            <v>Rating Outlook Stable</v>
          </cell>
        </row>
        <row r="2489">
          <cell r="A2489">
            <v>80361259</v>
          </cell>
          <cell r="B2489" t="str">
            <v>OJSC Kazakhtelecom</v>
          </cell>
          <cell r="C2489" t="str">
            <v>Telecommunications</v>
          </cell>
          <cell r="D2489" t="str">
            <v>KAZAKHSTAN</v>
          </cell>
          <cell r="E2489" t="str">
            <v>Y</v>
          </cell>
          <cell r="F2489" t="str">
            <v>Affirmed</v>
          </cell>
          <cell r="G2489">
            <v>38162</v>
          </cell>
          <cell r="H2489" t="str">
            <v>BB</v>
          </cell>
          <cell r="I2489" t="str">
            <v>Rating Outlook Stable</v>
          </cell>
        </row>
        <row r="2490">
          <cell r="A2490">
            <v>80361268</v>
          </cell>
          <cell r="B2490" t="str">
            <v>Instituto Valenciano de Finanzas</v>
          </cell>
          <cell r="C2490" t="str">
            <v>Financial Institutions</v>
          </cell>
          <cell r="D2490" t="str">
            <v>SPAIN</v>
          </cell>
          <cell r="E2490" t="str">
            <v>Y</v>
          </cell>
          <cell r="F2490" t="str">
            <v>Affirmed</v>
          </cell>
          <cell r="G2490">
            <v>38070</v>
          </cell>
          <cell r="H2490" t="str">
            <v>AA-</v>
          </cell>
          <cell r="I2490" t="str">
            <v>Rating Outlook Negative</v>
          </cell>
        </row>
        <row r="2491">
          <cell r="A2491">
            <v>80361274</v>
          </cell>
          <cell r="B2491" t="str">
            <v>Investec Bank Limited</v>
          </cell>
          <cell r="C2491" t="str">
            <v>Banks</v>
          </cell>
          <cell r="D2491" t="str">
            <v>SOUTH AFRICA</v>
          </cell>
          <cell r="E2491" t="str">
            <v>Y</v>
          </cell>
          <cell r="F2491" t="str">
            <v>Upgrade</v>
          </cell>
          <cell r="G2491">
            <v>37743</v>
          </cell>
          <cell r="H2491" t="str">
            <v>BBB</v>
          </cell>
          <cell r="I2491" t="str">
            <v>Rating Outlook Stable</v>
          </cell>
        </row>
        <row r="2492">
          <cell r="A2492">
            <v>80361279</v>
          </cell>
          <cell r="B2492" t="str">
            <v>Royal &amp; Sun Alliance Insurance PLC</v>
          </cell>
          <cell r="C2492" t="str">
            <v>Insurance</v>
          </cell>
          <cell r="D2492" t="str">
            <v>UNITED KINGDOM</v>
          </cell>
          <cell r="E2492" t="str">
            <v>Y</v>
          </cell>
          <cell r="F2492" t="str">
            <v>Affirmed</v>
          </cell>
          <cell r="G2492">
            <v>37945</v>
          </cell>
          <cell r="H2492" t="str">
            <v>BB+</v>
          </cell>
          <cell r="I2492" t="str">
            <v>Rating Outlook Negative</v>
          </cell>
        </row>
        <row r="2493">
          <cell r="A2493">
            <v>80361283</v>
          </cell>
          <cell r="B2493" t="str">
            <v>P.T. Telekomunikasi Selular</v>
          </cell>
          <cell r="C2493" t="str">
            <v>Corporates</v>
          </cell>
          <cell r="D2493" t="str">
            <v>INDONESIA</v>
          </cell>
          <cell r="E2493" t="str">
            <v>Y</v>
          </cell>
          <cell r="F2493" t="str">
            <v>Affirmed</v>
          </cell>
          <cell r="G2493">
            <v>38096</v>
          </cell>
          <cell r="H2493" t="str">
            <v>B+</v>
          </cell>
          <cell r="I2493" t="str">
            <v>Rating Outlook Stable</v>
          </cell>
        </row>
        <row r="2494">
          <cell r="A2494">
            <v>80361286</v>
          </cell>
          <cell r="B2494" t="str">
            <v>Lafarge</v>
          </cell>
          <cell r="C2494" t="str">
            <v>Bank Loans</v>
          </cell>
          <cell r="D2494" t="str">
            <v>FRANCE</v>
          </cell>
          <cell r="E2494" t="str">
            <v>Y</v>
          </cell>
          <cell r="F2494" t="str">
            <v>New Rating</v>
          </cell>
          <cell r="G2494">
            <v>38250</v>
          </cell>
          <cell r="H2494" t="str">
            <v>BBB</v>
          </cell>
          <cell r="I2494" t="str">
            <v>Rating Outlook Stable</v>
          </cell>
        </row>
        <row r="2495">
          <cell r="A2495">
            <v>80361288</v>
          </cell>
          <cell r="B2495" t="str">
            <v>Compagnie de Saint-Gobain S.A.</v>
          </cell>
          <cell r="C2495" t="str">
            <v>Building Materials</v>
          </cell>
          <cell r="D2495" t="str">
            <v>FRANCE</v>
          </cell>
          <cell r="E2495" t="str">
            <v>Y</v>
          </cell>
          <cell r="F2495" t="str">
            <v>Affirmed</v>
          </cell>
          <cell r="G2495">
            <v>38054</v>
          </cell>
          <cell r="H2495" t="str">
            <v>A</v>
          </cell>
          <cell r="I2495" t="str">
            <v>Rating Outlook Stable</v>
          </cell>
        </row>
        <row r="2496">
          <cell r="A2496">
            <v>80361289</v>
          </cell>
          <cell r="B2496" t="str">
            <v>Fonterra Co-operative Group Limited</v>
          </cell>
          <cell r="C2496" t="str">
            <v>Corporates</v>
          </cell>
          <cell r="D2496" t="str">
            <v>NEW ZEALAND</v>
          </cell>
          <cell r="E2496" t="str">
            <v>Y</v>
          </cell>
          <cell r="F2496" t="str">
            <v>Affirmed</v>
          </cell>
          <cell r="G2496">
            <v>38008</v>
          </cell>
          <cell r="H2496" t="str">
            <v>AA-</v>
          </cell>
          <cell r="I2496" t="str">
            <v>Rating Outlook Stable</v>
          </cell>
        </row>
        <row r="2497">
          <cell r="A2497">
            <v>80361292</v>
          </cell>
          <cell r="B2497" t="str">
            <v>Munich Reinsurance Company</v>
          </cell>
          <cell r="C2497" t="str">
            <v>Insurance</v>
          </cell>
          <cell r="D2497" t="str">
            <v>GERMANY</v>
          </cell>
          <cell r="E2497" t="str">
            <v>Y</v>
          </cell>
          <cell r="F2497" t="str">
            <v>Affirmed</v>
          </cell>
          <cell r="G2497">
            <v>38225</v>
          </cell>
          <cell r="H2497" t="str">
            <v>AA</v>
          </cell>
          <cell r="I2497" t="str">
            <v>Rating Outlook Negative</v>
          </cell>
        </row>
        <row r="2498">
          <cell r="A2498">
            <v>80361294</v>
          </cell>
          <cell r="B2498" t="str">
            <v>Kommunalkredit Austria</v>
          </cell>
          <cell r="C2498" t="str">
            <v>Banks</v>
          </cell>
          <cell r="D2498" t="str">
            <v>AUSTRIA</v>
          </cell>
          <cell r="E2498" t="str">
            <v>Y</v>
          </cell>
          <cell r="F2498" t="str">
            <v>Affirmed</v>
          </cell>
          <cell r="G2498">
            <v>37795</v>
          </cell>
          <cell r="H2498" t="str">
            <v>AA-</v>
          </cell>
          <cell r="I2498" t="str">
            <v>Rating Outlook Stable</v>
          </cell>
        </row>
        <row r="2499">
          <cell r="A2499">
            <v>80361296</v>
          </cell>
          <cell r="B2499" t="str">
            <v>First American Bank of Kenya</v>
          </cell>
          <cell r="C2499" t="str">
            <v>Banks</v>
          </cell>
          <cell r="D2499" t="str">
            <v>KENYA</v>
          </cell>
          <cell r="E2499" t="str">
            <v>Y</v>
          </cell>
          <cell r="F2499" t="str">
            <v>Downgrade</v>
          </cell>
          <cell r="G2499">
            <v>38139</v>
          </cell>
          <cell r="H2499" t="str">
            <v>CCC+</v>
          </cell>
          <cell r="I2499" t="str">
            <v>Rating Outlook Stable</v>
          </cell>
        </row>
        <row r="2500">
          <cell r="A2500">
            <v>80361297</v>
          </cell>
          <cell r="B2500" t="str">
            <v>Latvijas Ekonomiska Komercbanka</v>
          </cell>
          <cell r="C2500" t="str">
            <v>Banks</v>
          </cell>
          <cell r="D2500" t="str">
            <v>LATVIA</v>
          </cell>
          <cell r="E2500" t="str">
            <v>Y</v>
          </cell>
          <cell r="F2500" t="str">
            <v>Affirmed</v>
          </cell>
          <cell r="G2500">
            <v>37978</v>
          </cell>
          <cell r="H2500" t="str">
            <v>B+</v>
          </cell>
          <cell r="I2500" t="str">
            <v>Rating Outlook Stable</v>
          </cell>
        </row>
        <row r="2501">
          <cell r="A2501">
            <v>80361299</v>
          </cell>
          <cell r="B2501" t="str">
            <v>Nestle SA</v>
          </cell>
          <cell r="C2501" t="str">
            <v>Corporates</v>
          </cell>
          <cell r="D2501" t="str">
            <v>SWITZERLAND</v>
          </cell>
          <cell r="E2501" t="str">
            <v>Y</v>
          </cell>
          <cell r="F2501" t="str">
            <v>Affirmed</v>
          </cell>
          <cell r="G2501">
            <v>37953</v>
          </cell>
          <cell r="H2501" t="str">
            <v>AAA</v>
          </cell>
          <cell r="I2501" t="str">
            <v>Rating Outlook Stable</v>
          </cell>
        </row>
        <row r="2502">
          <cell r="A2502">
            <v>80361300</v>
          </cell>
          <cell r="B2502" t="str">
            <v>LVMH Moet Hennessy-Louis Vuitton</v>
          </cell>
          <cell r="C2502" t="str">
            <v>Corporates</v>
          </cell>
          <cell r="D2502" t="str">
            <v>FRANCE</v>
          </cell>
          <cell r="E2502" t="str">
            <v>Y</v>
          </cell>
          <cell r="F2502" t="str">
            <v>Affirmed</v>
          </cell>
          <cell r="G2502">
            <v>37872</v>
          </cell>
          <cell r="H2502" t="str">
            <v>BBB</v>
          </cell>
          <cell r="I2502" t="str">
            <v>Rating Outlook Stable</v>
          </cell>
        </row>
        <row r="2503">
          <cell r="A2503">
            <v>80361303</v>
          </cell>
          <cell r="B2503" t="str">
            <v>Siauliu Bankas</v>
          </cell>
          <cell r="C2503" t="str">
            <v>Banks</v>
          </cell>
          <cell r="D2503" t="str">
            <v>LITHUANIA</v>
          </cell>
          <cell r="E2503" t="str">
            <v>Y</v>
          </cell>
          <cell r="F2503" t="str">
            <v>Revision Outlook</v>
          </cell>
          <cell r="G2503">
            <v>38002</v>
          </cell>
          <cell r="H2503" t="str">
            <v>B+</v>
          </cell>
          <cell r="I2503" t="str">
            <v>Rating Outlook Positive</v>
          </cell>
        </row>
        <row r="2504">
          <cell r="A2504">
            <v>80361304</v>
          </cell>
          <cell r="B2504" t="str">
            <v>Contact Energy Ltd.</v>
          </cell>
          <cell r="C2504" t="str">
            <v>Electric-Corporate</v>
          </cell>
          <cell r="D2504" t="str">
            <v>NEW ZEALAND</v>
          </cell>
          <cell r="E2504" t="str">
            <v>Y</v>
          </cell>
          <cell r="F2504" t="str">
            <v>Affirmed</v>
          </cell>
          <cell r="G2504">
            <v>38189</v>
          </cell>
          <cell r="H2504" t="str">
            <v>BBB+</v>
          </cell>
          <cell r="I2504" t="str">
            <v>Rating Outlook Stable</v>
          </cell>
        </row>
        <row r="2505">
          <cell r="A2505">
            <v>80361305</v>
          </cell>
          <cell r="B2505" t="str">
            <v>Deutsche Post AG (DPWN)</v>
          </cell>
          <cell r="C2505" t="str">
            <v>Corporates</v>
          </cell>
          <cell r="D2505" t="str">
            <v>GERMANY</v>
          </cell>
          <cell r="E2505" t="str">
            <v>Y</v>
          </cell>
          <cell r="F2505" t="str">
            <v>Affirmed</v>
          </cell>
          <cell r="G2505">
            <v>38189</v>
          </cell>
          <cell r="H2505" t="str">
            <v>A+</v>
          </cell>
          <cell r="I2505" t="str">
            <v>Rating Outlook Stable</v>
          </cell>
        </row>
        <row r="2506">
          <cell r="A2506">
            <v>80361308</v>
          </cell>
          <cell r="B2506" t="str">
            <v>Prudential Plc</v>
          </cell>
          <cell r="C2506" t="str">
            <v>Insurance</v>
          </cell>
          <cell r="D2506" t="str">
            <v>UNITED KINGDOM</v>
          </cell>
          <cell r="E2506" t="str">
            <v>Y</v>
          </cell>
          <cell r="F2506" t="str">
            <v>Affirmed</v>
          </cell>
          <cell r="G2506">
            <v>38182</v>
          </cell>
          <cell r="H2506" t="str">
            <v>AA-</v>
          </cell>
          <cell r="I2506" t="str">
            <v>Rating Outlook Stable</v>
          </cell>
        </row>
        <row r="2507">
          <cell r="A2507">
            <v>80361311</v>
          </cell>
          <cell r="B2507" t="str">
            <v>Rheinhyp-BRE Bank Hipoteczny SA</v>
          </cell>
          <cell r="C2507" t="str">
            <v>Banks</v>
          </cell>
          <cell r="D2507" t="str">
            <v>POLAND</v>
          </cell>
          <cell r="E2507" t="str">
            <v>Y</v>
          </cell>
          <cell r="F2507" t="str">
            <v>Affirmed</v>
          </cell>
          <cell r="G2507">
            <v>38119</v>
          </cell>
          <cell r="H2507" t="str">
            <v>BBB+</v>
          </cell>
          <cell r="I2507" t="str">
            <v>Rating Outlook Positive</v>
          </cell>
        </row>
        <row r="2508">
          <cell r="A2508">
            <v>80361312</v>
          </cell>
          <cell r="B2508" t="str">
            <v>Banque Invik</v>
          </cell>
          <cell r="C2508" t="str">
            <v>Banks</v>
          </cell>
          <cell r="D2508" t="str">
            <v>LUXEMBOURG</v>
          </cell>
          <cell r="E2508" t="str">
            <v>N</v>
          </cell>
          <cell r="F2508" t="str">
            <v>Affirmed</v>
          </cell>
          <cell r="G2508">
            <v>37397</v>
          </cell>
          <cell r="H2508" t="str">
            <v>AAA</v>
          </cell>
          <cell r="I2508" t="str">
            <v>Rating Outlook Stable</v>
          </cell>
        </row>
        <row r="2509">
          <cell r="A2509">
            <v>80361314</v>
          </cell>
          <cell r="B2509" t="str">
            <v>Telecom Corporation of New Zealand Ltd</v>
          </cell>
          <cell r="C2509" t="str">
            <v>Corporates</v>
          </cell>
          <cell r="D2509" t="str">
            <v>NEW ZEALAND</v>
          </cell>
          <cell r="E2509" t="str">
            <v>Y</v>
          </cell>
          <cell r="F2509" t="str">
            <v>Affirmed</v>
          </cell>
          <cell r="G2509">
            <v>38027</v>
          </cell>
          <cell r="H2509" t="str">
            <v>A</v>
          </cell>
          <cell r="I2509" t="str">
            <v>Rating Outlook Stable</v>
          </cell>
        </row>
        <row r="2510">
          <cell r="A2510">
            <v>80361317</v>
          </cell>
          <cell r="B2510" t="str">
            <v>AVIVA plc</v>
          </cell>
          <cell r="C2510" t="str">
            <v>Insurance</v>
          </cell>
          <cell r="D2510" t="str">
            <v>UNITED KINGDOM</v>
          </cell>
          <cell r="E2510" t="str">
            <v>Y</v>
          </cell>
          <cell r="F2510" t="str">
            <v>Affirmed</v>
          </cell>
          <cell r="G2510">
            <v>37834</v>
          </cell>
          <cell r="H2510" t="str">
            <v>A+</v>
          </cell>
          <cell r="I2510" t="str">
            <v>Rating Outlook Stable</v>
          </cell>
        </row>
        <row r="2511">
          <cell r="A2511">
            <v>80361319</v>
          </cell>
          <cell r="B2511" t="str">
            <v>Royal Philips Electronics</v>
          </cell>
          <cell r="C2511" t="str">
            <v>Corporates</v>
          </cell>
          <cell r="D2511" t="str">
            <v>NETHERLANDS</v>
          </cell>
          <cell r="E2511" t="str">
            <v>Y</v>
          </cell>
          <cell r="F2511" t="str">
            <v>Affirmed</v>
          </cell>
          <cell r="G2511">
            <v>37676</v>
          </cell>
          <cell r="H2511" t="str">
            <v>BBB+</v>
          </cell>
          <cell r="I2511" t="str">
            <v>Rating Outlook Stable</v>
          </cell>
        </row>
        <row r="2512">
          <cell r="A2512">
            <v>80361320</v>
          </cell>
          <cell r="B2512" t="str">
            <v>Banco Popolare di Verona e Novara</v>
          </cell>
          <cell r="C2512" t="str">
            <v>Banks</v>
          </cell>
          <cell r="D2512" t="str">
            <v>ITALY</v>
          </cell>
          <cell r="E2512" t="str">
            <v>Y</v>
          </cell>
          <cell r="F2512" t="str">
            <v>Affirmed</v>
          </cell>
          <cell r="G2512">
            <v>37907</v>
          </cell>
          <cell r="H2512" t="str">
            <v>A</v>
          </cell>
          <cell r="I2512" t="str">
            <v>Rating Outlook Positive</v>
          </cell>
        </row>
        <row r="2513">
          <cell r="A2513">
            <v>80361321</v>
          </cell>
          <cell r="B2513" t="str">
            <v>Banif - Banco Internacional do Funchal</v>
          </cell>
          <cell r="C2513" t="str">
            <v>Banks</v>
          </cell>
          <cell r="D2513" t="str">
            <v>PORTUGAL</v>
          </cell>
          <cell r="E2513" t="str">
            <v>Y</v>
          </cell>
          <cell r="F2513" t="str">
            <v>Affirmed</v>
          </cell>
          <cell r="G2513">
            <v>38076</v>
          </cell>
          <cell r="H2513" t="str">
            <v>BBB+</v>
          </cell>
          <cell r="I2513" t="str">
            <v>Rating Outlook Stable</v>
          </cell>
        </row>
        <row r="2514">
          <cell r="A2514">
            <v>80361322</v>
          </cell>
          <cell r="B2514" t="str">
            <v>Development Bank of Kazakhstan</v>
          </cell>
          <cell r="C2514" t="str">
            <v>Banks</v>
          </cell>
          <cell r="D2514" t="str">
            <v>KAZAKHSTAN</v>
          </cell>
          <cell r="E2514" t="str">
            <v>Y</v>
          </cell>
          <cell r="F2514" t="str">
            <v>Revision Outlook</v>
          </cell>
          <cell r="G2514">
            <v>37945</v>
          </cell>
          <cell r="H2514" t="str">
            <v>BB+</v>
          </cell>
          <cell r="I2514" t="str">
            <v>Rating Outlook Positive</v>
          </cell>
        </row>
        <row r="2515">
          <cell r="A2515">
            <v>80361323</v>
          </cell>
          <cell r="B2515" t="str">
            <v>Commonwealth Bank of Australia (Guaranteed)</v>
          </cell>
          <cell r="C2515" t="str">
            <v>Banks</v>
          </cell>
          <cell r="D2515" t="str">
            <v>AUSTRALIA</v>
          </cell>
          <cell r="E2515" t="str">
            <v>Y</v>
          </cell>
          <cell r="F2515" t="str">
            <v>Upgrade</v>
          </cell>
          <cell r="G2515">
            <v>37655</v>
          </cell>
          <cell r="H2515" t="str">
            <v>AA+</v>
          </cell>
          <cell r="I2515" t="str">
            <v>Rating Outlook Stable</v>
          </cell>
        </row>
        <row r="2516">
          <cell r="A2516">
            <v>80361324</v>
          </cell>
          <cell r="B2516" t="str">
            <v>Banco Itau BBA S.A.</v>
          </cell>
          <cell r="C2516" t="str">
            <v>Banks</v>
          </cell>
          <cell r="D2516" t="str">
            <v>BRAZIL</v>
          </cell>
          <cell r="E2516" t="str">
            <v>Y</v>
          </cell>
          <cell r="F2516" t="str">
            <v>Upgrade</v>
          </cell>
          <cell r="G2516">
            <v>38259</v>
          </cell>
          <cell r="H2516" t="str">
            <v>BB-</v>
          </cell>
          <cell r="I2516" t="str">
            <v>Rating Outlook Stable</v>
          </cell>
        </row>
        <row r="2517">
          <cell r="A2517">
            <v>80361325</v>
          </cell>
          <cell r="B2517" t="str">
            <v>Bank of China</v>
          </cell>
          <cell r="C2517" t="str">
            <v>Banks</v>
          </cell>
          <cell r="D2517" t="str">
            <v>CHINA</v>
          </cell>
          <cell r="E2517" t="str">
            <v>Y</v>
          </cell>
          <cell r="F2517" t="str">
            <v>Affirmed</v>
          </cell>
          <cell r="G2517">
            <v>38092</v>
          </cell>
          <cell r="H2517" t="str">
            <v>BBB+</v>
          </cell>
          <cell r="I2517" t="str">
            <v>Rating Outlook Stable</v>
          </cell>
        </row>
        <row r="2518">
          <cell r="A2518">
            <v>80361334</v>
          </cell>
          <cell r="B2518" t="str">
            <v>Commercial Bank of Oman</v>
          </cell>
          <cell r="C2518" t="str">
            <v>Banks</v>
          </cell>
          <cell r="D2518" t="str">
            <v>OMAN</v>
          </cell>
          <cell r="E2518" t="str">
            <v>N</v>
          </cell>
          <cell r="F2518" t="str">
            <v>Withdrawn</v>
          </cell>
          <cell r="G2518">
            <v>37070</v>
          </cell>
          <cell r="H2518" t="str">
            <v>NR</v>
          </cell>
          <cell r="I2518" t="str">
            <v>Rating Outlook Stable</v>
          </cell>
        </row>
        <row r="2519">
          <cell r="A2519">
            <v>80361335</v>
          </cell>
          <cell r="B2519" t="str">
            <v>Misr Iran Development Bank</v>
          </cell>
          <cell r="C2519" t="str">
            <v>Banks</v>
          </cell>
          <cell r="D2519" t="str">
            <v>EGYPT</v>
          </cell>
          <cell r="E2519" t="str">
            <v>N</v>
          </cell>
          <cell r="F2519" t="str">
            <v>Withdrawn</v>
          </cell>
          <cell r="G2519">
            <v>37683</v>
          </cell>
          <cell r="H2519" t="str">
            <v>NR</v>
          </cell>
          <cell r="I2519" t="str">
            <v>Not on Rating Watch</v>
          </cell>
        </row>
        <row r="2520">
          <cell r="A2520">
            <v>80361336</v>
          </cell>
          <cell r="B2520" t="str">
            <v>Alexandria National Iron &amp; Steel</v>
          </cell>
          <cell r="C2520" t="str">
            <v>Metals &amp; Mining</v>
          </cell>
          <cell r="D2520" t="str">
            <v>EGYPT</v>
          </cell>
          <cell r="E2520" t="str">
            <v>N</v>
          </cell>
          <cell r="F2520" t="str">
            <v>Withdrawn</v>
          </cell>
          <cell r="G2520">
            <v>37663</v>
          </cell>
          <cell r="H2520" t="str">
            <v>NR</v>
          </cell>
          <cell r="I2520" t="str">
            <v>Rating Watch Off</v>
          </cell>
        </row>
        <row r="2521">
          <cell r="A2521">
            <v>80361339</v>
          </cell>
          <cell r="B2521" t="str">
            <v>AB Electrolux</v>
          </cell>
          <cell r="C2521" t="str">
            <v>Capital Goods</v>
          </cell>
          <cell r="D2521" t="str">
            <v>SWEDEN</v>
          </cell>
          <cell r="E2521" t="str">
            <v>Y</v>
          </cell>
          <cell r="F2521" t="str">
            <v>Affirmed</v>
          </cell>
          <cell r="G2521">
            <v>37915</v>
          </cell>
          <cell r="H2521" t="str">
            <v>BBB+</v>
          </cell>
          <cell r="I2521" t="str">
            <v>Rating Outlook Stable</v>
          </cell>
        </row>
        <row r="2522">
          <cell r="A2522">
            <v>80361340</v>
          </cell>
          <cell r="B2522" t="str">
            <v>BPT</v>
          </cell>
          <cell r="C2522" t="str">
            <v>Property/Real Estate</v>
          </cell>
          <cell r="D2522" t="str">
            <v>UNITED KINGDOM</v>
          </cell>
          <cell r="E2522" t="str">
            <v>N</v>
          </cell>
          <cell r="F2522" t="str">
            <v>Withdrawn</v>
          </cell>
          <cell r="G2522">
            <v>37264</v>
          </cell>
          <cell r="H2522" t="str">
            <v>NR</v>
          </cell>
          <cell r="I2522" t="str">
            <v>Not on Rating Watch</v>
          </cell>
        </row>
        <row r="2523">
          <cell r="A2523">
            <v>80361341</v>
          </cell>
          <cell r="B2523" t="str">
            <v>Punjab National Bank</v>
          </cell>
          <cell r="C2523" t="str">
            <v>Banks</v>
          </cell>
          <cell r="D2523" t="str">
            <v>INDIA</v>
          </cell>
          <cell r="E2523" t="str">
            <v>Y</v>
          </cell>
          <cell r="F2523" t="str">
            <v>Withdrawn</v>
          </cell>
          <cell r="G2523">
            <v>37208</v>
          </cell>
          <cell r="H2523" t="str">
            <v>NR</v>
          </cell>
          <cell r="I2523" t="str">
            <v>Not on Rating Watch</v>
          </cell>
        </row>
        <row r="2524">
          <cell r="A2524">
            <v>80361344</v>
          </cell>
          <cell r="B2524" t="str">
            <v>NOMOS-BANK</v>
          </cell>
          <cell r="C2524" t="str">
            <v>Banks</v>
          </cell>
          <cell r="D2524" t="str">
            <v>RUSSIAN FEDERATION</v>
          </cell>
          <cell r="E2524" t="str">
            <v>Y</v>
          </cell>
          <cell r="F2524" t="str">
            <v>Affirmed</v>
          </cell>
          <cell r="G2524">
            <v>37946</v>
          </cell>
          <cell r="H2524" t="str">
            <v>B</v>
          </cell>
          <cell r="I2524" t="str">
            <v>Rating Outlook Stable</v>
          </cell>
        </row>
        <row r="2525">
          <cell r="A2525">
            <v>80361345</v>
          </cell>
          <cell r="B2525" t="str">
            <v>Caja de Ahorros y Monte de Piedad del Circulo Catolico de Obreros de Burgos</v>
          </cell>
          <cell r="C2525" t="str">
            <v>Banks</v>
          </cell>
          <cell r="D2525" t="str">
            <v>SPAIN</v>
          </cell>
          <cell r="E2525" t="str">
            <v>Y</v>
          </cell>
          <cell r="F2525" t="str">
            <v>Affirmed</v>
          </cell>
          <cell r="G2525">
            <v>37978</v>
          </cell>
          <cell r="H2525" t="str">
            <v>A-</v>
          </cell>
          <cell r="I2525" t="str">
            <v>Rating Outlook Stable</v>
          </cell>
        </row>
        <row r="2526">
          <cell r="A2526">
            <v>80361348</v>
          </cell>
          <cell r="B2526" t="str">
            <v>Turkcell</v>
          </cell>
          <cell r="C2526" t="str">
            <v>Telecommunications</v>
          </cell>
          <cell r="D2526" t="str">
            <v>TURKEY</v>
          </cell>
          <cell r="E2526" t="str">
            <v>Y</v>
          </cell>
          <cell r="F2526" t="str">
            <v>Upgrade</v>
          </cell>
          <cell r="G2526">
            <v>38033</v>
          </cell>
          <cell r="H2526" t="str">
            <v>B+</v>
          </cell>
          <cell r="I2526" t="str">
            <v>Rating Outlook Stable</v>
          </cell>
        </row>
        <row r="2527">
          <cell r="A2527">
            <v>80361350</v>
          </cell>
          <cell r="B2527" t="str">
            <v>Bank Mandiri</v>
          </cell>
          <cell r="C2527" t="str">
            <v>Banks</v>
          </cell>
          <cell r="D2527" t="str">
            <v>INDONESIA</v>
          </cell>
          <cell r="E2527" t="str">
            <v>Y</v>
          </cell>
          <cell r="F2527" t="str">
            <v>Upgrade</v>
          </cell>
          <cell r="G2527">
            <v>37951</v>
          </cell>
          <cell r="H2527" t="str">
            <v>B+</v>
          </cell>
          <cell r="I2527" t="str">
            <v>Rating Outlook Stable</v>
          </cell>
        </row>
        <row r="2528">
          <cell r="A2528">
            <v>80361367</v>
          </cell>
          <cell r="B2528" t="str">
            <v>DSL Bank (Aquired by Deutsche Postbank)</v>
          </cell>
          <cell r="C2528" t="str">
            <v>Banks</v>
          </cell>
          <cell r="D2528" t="str">
            <v>GERMANY</v>
          </cell>
          <cell r="E2528" t="str">
            <v>Y</v>
          </cell>
          <cell r="F2528" t="str">
            <v>Affirmed</v>
          </cell>
          <cell r="G2528">
            <v>38169</v>
          </cell>
          <cell r="H2528" t="str">
            <v>AA</v>
          </cell>
          <cell r="I2528" t="str">
            <v>Rating Outlook Stable</v>
          </cell>
        </row>
        <row r="2529">
          <cell r="A2529">
            <v>80361372</v>
          </cell>
          <cell r="B2529" t="str">
            <v>Abbott Laboratories</v>
          </cell>
          <cell r="C2529" t="str">
            <v>Health Care</v>
          </cell>
          <cell r="D2529" t="str">
            <v>UNITED STATES</v>
          </cell>
          <cell r="E2529" t="str">
            <v>Y</v>
          </cell>
          <cell r="F2529" t="str">
            <v>Affirmed</v>
          </cell>
          <cell r="G2529">
            <v>37802</v>
          </cell>
          <cell r="H2529" t="str">
            <v>AA-</v>
          </cell>
          <cell r="I2529" t="str">
            <v>Rating Outlook Stable</v>
          </cell>
        </row>
        <row r="2530">
          <cell r="A2530">
            <v>80361387</v>
          </cell>
          <cell r="B2530" t="str">
            <v>AMR Corporation</v>
          </cell>
          <cell r="C2530" t="str">
            <v>Corporates</v>
          </cell>
          <cell r="D2530" t="str">
            <v>UNITED STATES</v>
          </cell>
          <cell r="E2530" t="str">
            <v>Y</v>
          </cell>
          <cell r="F2530" t="str">
            <v>Affirmed</v>
          </cell>
          <cell r="G2530">
            <v>38013</v>
          </cell>
          <cell r="H2530" t="str">
            <v>CCC+</v>
          </cell>
          <cell r="I2530" t="str">
            <v>Rating Outlook Stable</v>
          </cell>
        </row>
        <row r="2531">
          <cell r="A2531">
            <v>80361388</v>
          </cell>
          <cell r="B2531" t="str">
            <v>American Airlines, Inc.</v>
          </cell>
          <cell r="C2531" t="str">
            <v>Corporates</v>
          </cell>
          <cell r="D2531" t="str">
            <v>UNITED STATES</v>
          </cell>
          <cell r="E2531" t="str">
            <v>Y</v>
          </cell>
          <cell r="F2531" t="str">
            <v>Affirmed</v>
          </cell>
          <cell r="G2531">
            <v>38013</v>
          </cell>
          <cell r="H2531" t="str">
            <v>CCC+</v>
          </cell>
          <cell r="I2531" t="str">
            <v>Rating Outlook Stable</v>
          </cell>
        </row>
        <row r="2532">
          <cell r="A2532">
            <v>80361419</v>
          </cell>
          <cell r="B2532" t="str">
            <v>Bristol-Myers Squibb Company</v>
          </cell>
          <cell r="C2532" t="str">
            <v>Health Care</v>
          </cell>
          <cell r="D2532" t="str">
            <v>UNITED STATES</v>
          </cell>
          <cell r="E2532" t="str">
            <v>Y</v>
          </cell>
          <cell r="F2532" t="str">
            <v>New Rating</v>
          </cell>
          <cell r="G2532">
            <v>38259</v>
          </cell>
          <cell r="H2532" t="str">
            <v>A+</v>
          </cell>
          <cell r="I2532" t="str">
            <v>Rating Outlook Negative</v>
          </cell>
        </row>
        <row r="2533">
          <cell r="A2533">
            <v>80361421</v>
          </cell>
          <cell r="B2533" t="str">
            <v>Beneficial Corporation</v>
          </cell>
          <cell r="C2533" t="str">
            <v>Banks</v>
          </cell>
          <cell r="D2533" t="str">
            <v>UNITED STATES</v>
          </cell>
          <cell r="E2533" t="str">
            <v>Y</v>
          </cell>
          <cell r="F2533" t="str">
            <v>Downgrade</v>
          </cell>
          <cell r="G2533">
            <v>37711</v>
          </cell>
          <cell r="H2533" t="str">
            <v>A</v>
          </cell>
          <cell r="I2533" t="str">
            <v>Rating Outlook Stable</v>
          </cell>
        </row>
        <row r="2534">
          <cell r="A2534">
            <v>80361425</v>
          </cell>
          <cell r="B2534" t="str">
            <v>Baroid Corporation</v>
          </cell>
          <cell r="C2534" t="str">
            <v>Corporates</v>
          </cell>
          <cell r="D2534" t="str">
            <v>UNITED STATES</v>
          </cell>
          <cell r="E2534" t="str">
            <v>Y</v>
          </cell>
          <cell r="F2534" t="str">
            <v>Upgrade</v>
          </cell>
          <cell r="G2534">
            <v>35286</v>
          </cell>
          <cell r="H2534" t="str">
            <v>A+</v>
          </cell>
        </row>
        <row r="2535">
          <cell r="A2535">
            <v>80361431</v>
          </cell>
          <cell r="B2535" t="str">
            <v>Capital Cities/ABC, Inc.</v>
          </cell>
          <cell r="C2535" t="str">
            <v>Corporates</v>
          </cell>
          <cell r="D2535" t="str">
            <v>UNITED STATES</v>
          </cell>
          <cell r="E2535" t="str">
            <v>Y</v>
          </cell>
          <cell r="F2535" t="str">
            <v>Downgrade</v>
          </cell>
          <cell r="G2535">
            <v>35080</v>
          </cell>
          <cell r="H2535" t="str">
            <v>A</v>
          </cell>
        </row>
        <row r="2536">
          <cell r="A2536">
            <v>80361453</v>
          </cell>
          <cell r="B2536" t="str">
            <v>CSC Enterprises</v>
          </cell>
          <cell r="C2536" t="str">
            <v>Corporates</v>
          </cell>
          <cell r="D2536" t="str">
            <v>UNITED STATES</v>
          </cell>
          <cell r="E2536" t="str">
            <v>Y</v>
          </cell>
          <cell r="F2536" t="str">
            <v>New Rating</v>
          </cell>
          <cell r="G2536">
            <v>34425</v>
          </cell>
          <cell r="H2536" t="str">
            <v>A+</v>
          </cell>
        </row>
        <row r="2537">
          <cell r="A2537">
            <v>80361461</v>
          </cell>
          <cell r="B2537" t="str">
            <v>Delta Air Lines</v>
          </cell>
          <cell r="C2537" t="str">
            <v>Corporates</v>
          </cell>
          <cell r="D2537" t="str">
            <v>UNITED STATES</v>
          </cell>
          <cell r="E2537" t="str">
            <v>Y</v>
          </cell>
          <cell r="F2537" t="str">
            <v>Downgrade</v>
          </cell>
          <cell r="G2537">
            <v>38246</v>
          </cell>
          <cell r="H2537" t="str">
            <v>C</v>
          </cell>
        </row>
        <row r="2538">
          <cell r="A2538">
            <v>80361462</v>
          </cell>
          <cell r="B2538" t="str">
            <v>E.I. duPont de Nemours and Company</v>
          </cell>
          <cell r="C2538" t="str">
            <v>Chemicals</v>
          </cell>
          <cell r="D2538" t="str">
            <v>UNITED STATES</v>
          </cell>
          <cell r="E2538" t="str">
            <v>Y</v>
          </cell>
          <cell r="F2538" t="str">
            <v>New Rating</v>
          </cell>
          <cell r="G2538">
            <v>38259</v>
          </cell>
          <cell r="H2538" t="str">
            <v>AA-</v>
          </cell>
          <cell r="I2538" t="str">
            <v>Rating Outlook Stable</v>
          </cell>
        </row>
        <row r="2539">
          <cell r="A2539">
            <v>80361473</v>
          </cell>
          <cell r="B2539" t="str">
            <v>Clark Credit Corp.</v>
          </cell>
          <cell r="C2539" t="str">
            <v>Banks</v>
          </cell>
          <cell r="D2539" t="str">
            <v>UNITED STATES</v>
          </cell>
          <cell r="E2539" t="str">
            <v>Y</v>
          </cell>
          <cell r="F2539" t="str">
            <v>Upgrade</v>
          </cell>
          <cell r="G2539">
            <v>33662</v>
          </cell>
          <cell r="H2539" t="str">
            <v>AA-</v>
          </cell>
          <cell r="I2539" t="str">
            <v>Rating Outlook Stable</v>
          </cell>
        </row>
        <row r="2540">
          <cell r="A2540">
            <v>80361521</v>
          </cell>
          <cell r="B2540" t="str">
            <v>Hovnanian Enterprises, Inc.</v>
          </cell>
          <cell r="C2540" t="str">
            <v>Homebuilding</v>
          </cell>
          <cell r="D2540" t="str">
            <v>UNITED STATES</v>
          </cell>
          <cell r="E2540" t="str">
            <v>Y</v>
          </cell>
          <cell r="F2540" t="str">
            <v>New Rating</v>
          </cell>
          <cell r="G2540">
            <v>37896</v>
          </cell>
          <cell r="H2540" t="str">
            <v>BB+</v>
          </cell>
          <cell r="I2540" t="str">
            <v>Rating Outlook Stable</v>
          </cell>
        </row>
        <row r="2541">
          <cell r="A2541">
            <v>80361530</v>
          </cell>
          <cell r="B2541" t="str">
            <v>publish No</v>
          </cell>
          <cell r="C2541" t="str">
            <v>Corporates</v>
          </cell>
          <cell r="D2541" t="str">
            <v>UNITED STATES</v>
          </cell>
          <cell r="E2541" t="str">
            <v>N</v>
          </cell>
          <cell r="F2541" t="str">
            <v>Upgrade</v>
          </cell>
          <cell r="G2541">
            <v>34809</v>
          </cell>
          <cell r="H2541" t="str">
            <v>A+</v>
          </cell>
        </row>
        <row r="2542">
          <cell r="A2542">
            <v>80361535</v>
          </cell>
          <cell r="B2542" t="str">
            <v>International Paper Company</v>
          </cell>
          <cell r="C2542" t="str">
            <v>Corporates</v>
          </cell>
          <cell r="D2542" t="str">
            <v>UNITED STATES</v>
          </cell>
          <cell r="E2542" t="str">
            <v>Y</v>
          </cell>
          <cell r="F2542" t="str">
            <v>Affirmed</v>
          </cell>
          <cell r="G2542">
            <v>38154</v>
          </cell>
          <cell r="H2542" t="str">
            <v>BBB</v>
          </cell>
          <cell r="I2542" t="str">
            <v>Rating Outlook Stable</v>
          </cell>
        </row>
        <row r="2543">
          <cell r="A2543">
            <v>80361541</v>
          </cell>
          <cell r="B2543" t="str">
            <v>Kellogg Company</v>
          </cell>
          <cell r="C2543" t="str">
            <v>Corporates</v>
          </cell>
          <cell r="D2543" t="str">
            <v>UNITED STATES</v>
          </cell>
          <cell r="E2543" t="str">
            <v>Y</v>
          </cell>
          <cell r="F2543" t="str">
            <v>New Rating</v>
          </cell>
          <cell r="G2543">
            <v>37916</v>
          </cell>
          <cell r="H2543" t="str">
            <v>BBB+</v>
          </cell>
          <cell r="I2543" t="str">
            <v>Rating Outlook Stable</v>
          </cell>
        </row>
        <row r="2544">
          <cell r="A2544">
            <v>80361542</v>
          </cell>
          <cell r="B2544" t="str">
            <v>Kemper Corporation</v>
          </cell>
          <cell r="C2544" t="str">
            <v>Financial Institutions</v>
          </cell>
          <cell r="D2544" t="str">
            <v>UNITED STATES</v>
          </cell>
          <cell r="E2544" t="str">
            <v>N</v>
          </cell>
          <cell r="F2544" t="str">
            <v>Withdrawn</v>
          </cell>
          <cell r="G2544">
            <v>36677</v>
          </cell>
          <cell r="H2544" t="str">
            <v>NR</v>
          </cell>
        </row>
        <row r="2545">
          <cell r="A2545">
            <v>80361568</v>
          </cell>
          <cell r="B2545" t="str">
            <v>Mercury Finance Company</v>
          </cell>
          <cell r="C2545" t="str">
            <v>Financial Institutions</v>
          </cell>
          <cell r="D2545" t="str">
            <v>UNITED STATES</v>
          </cell>
          <cell r="E2545" t="str">
            <v>N</v>
          </cell>
          <cell r="F2545" t="str">
            <v>New Rating</v>
          </cell>
          <cell r="G2545">
            <v>35461</v>
          </cell>
          <cell r="H2545" t="str">
            <v>D</v>
          </cell>
        </row>
        <row r="2546">
          <cell r="A2546">
            <v>80361592</v>
          </cell>
          <cell r="B2546" t="str">
            <v>Merck &amp; Co., Inc.</v>
          </cell>
          <cell r="C2546" t="str">
            <v>Health Care</v>
          </cell>
          <cell r="D2546" t="str">
            <v>UNITED STATES</v>
          </cell>
          <cell r="E2546" t="str">
            <v>Y</v>
          </cell>
          <cell r="F2546" t="str">
            <v>New Rating</v>
          </cell>
          <cell r="G2546">
            <v>37974</v>
          </cell>
          <cell r="H2546" t="str">
            <v>AAA</v>
          </cell>
          <cell r="I2546" t="str">
            <v>Rating Outlook Stable</v>
          </cell>
        </row>
        <row r="2547">
          <cell r="A2547">
            <v>80361630</v>
          </cell>
          <cell r="B2547" t="str">
            <v>Pfizer Inc.</v>
          </cell>
          <cell r="C2547" t="str">
            <v>Bank Loans</v>
          </cell>
          <cell r="D2547" t="str">
            <v>UNITED STATES</v>
          </cell>
          <cell r="E2547" t="str">
            <v>Y</v>
          </cell>
          <cell r="F2547" t="str">
            <v>New Rating</v>
          </cell>
          <cell r="G2547">
            <v>38168</v>
          </cell>
          <cell r="H2547" t="str">
            <v>AAA</v>
          </cell>
          <cell r="I2547" t="str">
            <v>Rating Outlook Stable</v>
          </cell>
        </row>
        <row r="2548">
          <cell r="A2548">
            <v>80361681</v>
          </cell>
          <cell r="B2548" t="str">
            <v>Safeway Inc.</v>
          </cell>
          <cell r="C2548" t="str">
            <v>Food Retailing</v>
          </cell>
          <cell r="D2548" t="str">
            <v>UNITED STATES</v>
          </cell>
          <cell r="E2548" t="str">
            <v>Y</v>
          </cell>
          <cell r="F2548" t="str">
            <v>Affirmed</v>
          </cell>
          <cell r="G2548">
            <v>38133</v>
          </cell>
          <cell r="H2548" t="str">
            <v>BBB</v>
          </cell>
          <cell r="I2548" t="str">
            <v>Rating Outlook Negative</v>
          </cell>
        </row>
        <row r="2549">
          <cell r="A2549">
            <v>80361705</v>
          </cell>
          <cell r="B2549" t="str">
            <v>Unisys Finance Corporation</v>
          </cell>
          <cell r="C2549" t="str">
            <v>Corporates</v>
          </cell>
          <cell r="D2549" t="str">
            <v>UNITED STATES</v>
          </cell>
          <cell r="E2549" t="str">
            <v>Y</v>
          </cell>
          <cell r="F2549" t="str">
            <v>Upgrade</v>
          </cell>
          <cell r="G2549">
            <v>34162</v>
          </cell>
          <cell r="H2549" t="str">
            <v>BB</v>
          </cell>
        </row>
        <row r="2550">
          <cell r="A2550">
            <v>80361709</v>
          </cell>
          <cell r="B2550" t="str">
            <v>Union Carbide Corporation</v>
          </cell>
          <cell r="C2550" t="str">
            <v>Corporates</v>
          </cell>
          <cell r="D2550" t="str">
            <v>UNITED STATES</v>
          </cell>
          <cell r="E2550" t="str">
            <v>Y</v>
          </cell>
          <cell r="F2550" t="str">
            <v>Affirmed</v>
          </cell>
          <cell r="G2550">
            <v>38219</v>
          </cell>
          <cell r="H2550" t="str">
            <v>A-</v>
          </cell>
          <cell r="I2550" t="str">
            <v>Rating Outlook Negative</v>
          </cell>
        </row>
        <row r="2551">
          <cell r="A2551">
            <v>80361716</v>
          </cell>
          <cell r="B2551" t="str">
            <v>United Technologies Corporation</v>
          </cell>
          <cell r="C2551" t="str">
            <v>Corporates</v>
          </cell>
          <cell r="D2551" t="str">
            <v>UNITED STATES</v>
          </cell>
          <cell r="E2551" t="str">
            <v>Y</v>
          </cell>
          <cell r="F2551" t="str">
            <v>New Rating</v>
          </cell>
          <cell r="G2551">
            <v>37992</v>
          </cell>
          <cell r="H2551" t="str">
            <v>A+</v>
          </cell>
          <cell r="I2551" t="str">
            <v>Rating Outlook Stable</v>
          </cell>
        </row>
        <row r="2552">
          <cell r="A2552">
            <v>80361718</v>
          </cell>
          <cell r="B2552" t="str">
            <v>Valcor, Inc.</v>
          </cell>
          <cell r="C2552" t="str">
            <v>Corporates</v>
          </cell>
          <cell r="D2552" t="str">
            <v>UNITED STATES</v>
          </cell>
          <cell r="E2552" t="str">
            <v>N</v>
          </cell>
          <cell r="F2552" t="str">
            <v>Withdrawn</v>
          </cell>
          <cell r="G2552">
            <v>37775</v>
          </cell>
          <cell r="H2552" t="str">
            <v>NR</v>
          </cell>
        </row>
        <row r="2553">
          <cell r="A2553">
            <v>80361728</v>
          </cell>
          <cell r="B2553" t="str">
            <v>Western National Corporation</v>
          </cell>
          <cell r="C2553" t="str">
            <v>Financial Institutions</v>
          </cell>
          <cell r="D2553" t="str">
            <v>UNITED STATES</v>
          </cell>
          <cell r="E2553" t="str">
            <v>Y</v>
          </cell>
          <cell r="F2553" t="str">
            <v>Affirmed</v>
          </cell>
          <cell r="G2553">
            <v>37760</v>
          </cell>
          <cell r="H2553" t="str">
            <v>AAA</v>
          </cell>
          <cell r="I2553" t="str">
            <v>Rating Outlook Negative</v>
          </cell>
        </row>
        <row r="2554">
          <cell r="A2554">
            <v>80361826</v>
          </cell>
          <cell r="B2554" t="str">
            <v>La Quinta Inns, Inc.</v>
          </cell>
          <cell r="C2554" t="str">
            <v>Corporates</v>
          </cell>
          <cell r="D2554" t="str">
            <v>UNITED STATES</v>
          </cell>
          <cell r="E2554" t="str">
            <v>N</v>
          </cell>
          <cell r="F2554" t="str">
            <v>New Rating</v>
          </cell>
          <cell r="G2554">
            <v>34947</v>
          </cell>
          <cell r="H2554" t="str">
            <v>BBB-</v>
          </cell>
        </row>
        <row r="2555">
          <cell r="A2555">
            <v>80361861</v>
          </cell>
          <cell r="B2555" t="str">
            <v>EDF Energy (South East) plc</v>
          </cell>
          <cell r="C2555" t="str">
            <v>Global Power</v>
          </cell>
          <cell r="D2555" t="str">
            <v>UNITED KINGDOM</v>
          </cell>
          <cell r="E2555" t="str">
            <v>Y</v>
          </cell>
          <cell r="F2555" t="str">
            <v>Affirmed</v>
          </cell>
          <cell r="G2555">
            <v>37978</v>
          </cell>
          <cell r="H2555" t="str">
            <v>A</v>
          </cell>
          <cell r="I2555" t="str">
            <v>Rating Outlook Negative</v>
          </cell>
        </row>
        <row r="2556">
          <cell r="A2556">
            <v>80361889</v>
          </cell>
          <cell r="B2556" t="str">
            <v>Basell Holdings NV</v>
          </cell>
          <cell r="C2556" t="str">
            <v>Chemicals</v>
          </cell>
          <cell r="D2556" t="str">
            <v>NETHERLANDS</v>
          </cell>
          <cell r="E2556" t="str">
            <v>N</v>
          </cell>
          <cell r="F2556" t="str">
            <v>Withdrawn</v>
          </cell>
          <cell r="G2556">
            <v>38245</v>
          </cell>
          <cell r="H2556" t="str">
            <v>WD</v>
          </cell>
          <cell r="I2556" t="str">
            <v>Rating Outlook Stable</v>
          </cell>
        </row>
        <row r="2557">
          <cell r="A2557">
            <v>80361907</v>
          </cell>
          <cell r="B2557" t="str">
            <v>Transco plc</v>
          </cell>
          <cell r="C2557" t="str">
            <v>Energy (Oil &amp; Gas)</v>
          </cell>
          <cell r="D2557" t="str">
            <v>UNITED KINGDOM</v>
          </cell>
          <cell r="E2557" t="str">
            <v>Y</v>
          </cell>
          <cell r="F2557" t="str">
            <v>Affirmed</v>
          </cell>
          <cell r="G2557">
            <v>38230</v>
          </cell>
          <cell r="H2557" t="str">
            <v>A</v>
          </cell>
          <cell r="I2557" t="str">
            <v>Rating Outlook Stable</v>
          </cell>
        </row>
        <row r="2558">
          <cell r="A2558">
            <v>80361911</v>
          </cell>
          <cell r="B2558" t="str">
            <v>M.J. Maillis Group</v>
          </cell>
          <cell r="C2558" t="str">
            <v>Corporates</v>
          </cell>
          <cell r="D2558" t="str">
            <v>GREECE</v>
          </cell>
          <cell r="E2558" t="str">
            <v>N</v>
          </cell>
          <cell r="F2558" t="str">
            <v>Withdrawn</v>
          </cell>
          <cell r="G2558">
            <v>37875</v>
          </cell>
          <cell r="H2558" t="str">
            <v>NR</v>
          </cell>
        </row>
        <row r="2559">
          <cell r="A2559">
            <v>80361913</v>
          </cell>
          <cell r="B2559" t="str">
            <v>Yorkshire Power Finance Ltd.</v>
          </cell>
          <cell r="C2559" t="str">
            <v>Corporates</v>
          </cell>
          <cell r="D2559" t="str">
            <v>UNITED KINGDOM</v>
          </cell>
          <cell r="E2559" t="str">
            <v>Y</v>
          </cell>
          <cell r="F2559" t="str">
            <v>Downgrade</v>
          </cell>
          <cell r="G2559">
            <v>37887</v>
          </cell>
          <cell r="H2559" t="str">
            <v>BBB</v>
          </cell>
          <cell r="I2559" t="str">
            <v>Rating Outlook Stable</v>
          </cell>
        </row>
        <row r="2560">
          <cell r="A2560">
            <v>80361924</v>
          </cell>
          <cell r="B2560" t="str">
            <v>Finansbank Holland</v>
          </cell>
          <cell r="C2560" t="str">
            <v>Financial Institutions</v>
          </cell>
          <cell r="D2560" t="str">
            <v>NETHERLANDS</v>
          </cell>
          <cell r="E2560" t="str">
            <v>N</v>
          </cell>
          <cell r="F2560" t="str">
            <v>Withdrawn</v>
          </cell>
          <cell r="G2560">
            <v>37210</v>
          </cell>
          <cell r="H2560" t="str">
            <v>NR</v>
          </cell>
          <cell r="I2560" t="str">
            <v>Not on Rating Watch</v>
          </cell>
        </row>
        <row r="2561">
          <cell r="A2561">
            <v>80361927</v>
          </cell>
          <cell r="B2561" t="str">
            <v>Alea London Ltd</v>
          </cell>
          <cell r="C2561" t="str">
            <v>Reinsurers</v>
          </cell>
          <cell r="D2561" t="str">
            <v>UNITED KINGDOM</v>
          </cell>
          <cell r="E2561" t="str">
            <v>N</v>
          </cell>
          <cell r="F2561" t="str">
            <v>New Rating</v>
          </cell>
          <cell r="G2561">
            <v>37617</v>
          </cell>
          <cell r="H2561" t="str">
            <v>AA+</v>
          </cell>
        </row>
        <row r="2562">
          <cell r="A2562">
            <v>80361934</v>
          </cell>
          <cell r="B2562" t="str">
            <v>Wessex Water Limited</v>
          </cell>
          <cell r="C2562" t="str">
            <v>Corporates</v>
          </cell>
          <cell r="D2562" t="str">
            <v>UNITED KINGDOM</v>
          </cell>
          <cell r="E2562" t="str">
            <v>Y</v>
          </cell>
          <cell r="F2562" t="str">
            <v>Downgrade</v>
          </cell>
          <cell r="G2562">
            <v>37651</v>
          </cell>
          <cell r="H2562" t="str">
            <v>BBB</v>
          </cell>
          <cell r="I2562" t="str">
            <v>Rating Outlook Stable</v>
          </cell>
        </row>
        <row r="2563">
          <cell r="A2563">
            <v>80361935</v>
          </cell>
          <cell r="B2563" t="str">
            <v>Azurix Europe Ltd.</v>
          </cell>
          <cell r="C2563" t="str">
            <v>Global Power</v>
          </cell>
          <cell r="D2563" t="str">
            <v>UNITED KINGDOM</v>
          </cell>
          <cell r="E2563" t="str">
            <v>N</v>
          </cell>
          <cell r="F2563" t="str">
            <v>Rating Watch On</v>
          </cell>
          <cell r="G2563">
            <v>37225</v>
          </cell>
          <cell r="H2563" t="str">
            <v>BBB+</v>
          </cell>
          <cell r="I2563" t="str">
            <v>Rating Watch Evolving</v>
          </cell>
        </row>
        <row r="2564">
          <cell r="A2564">
            <v>80361941</v>
          </cell>
          <cell r="B2564" t="str">
            <v>Seehafen Rostock</v>
          </cell>
          <cell r="C2564" t="str">
            <v>Corporates</v>
          </cell>
          <cell r="D2564" t="str">
            <v>GERMANY</v>
          </cell>
          <cell r="E2564" t="str">
            <v>Y</v>
          </cell>
          <cell r="F2564" t="str">
            <v>Downgrade</v>
          </cell>
          <cell r="G2564">
            <v>37393</v>
          </cell>
          <cell r="H2564" t="str">
            <v>B-</v>
          </cell>
          <cell r="I2564" t="str">
            <v>Rating Watch Negative</v>
          </cell>
        </row>
        <row r="2565">
          <cell r="A2565">
            <v>80361953</v>
          </cell>
          <cell r="B2565" t="str">
            <v>Finansbank Suisse</v>
          </cell>
          <cell r="C2565" t="str">
            <v>Financial Institutions</v>
          </cell>
          <cell r="D2565" t="str">
            <v>SWITZERLAND</v>
          </cell>
          <cell r="E2565" t="str">
            <v>N</v>
          </cell>
          <cell r="F2565" t="str">
            <v>Withdrawn</v>
          </cell>
          <cell r="G2565">
            <v>37210</v>
          </cell>
          <cell r="H2565" t="str">
            <v>NR</v>
          </cell>
          <cell r="I2565" t="str">
            <v>Not on Rating Watch</v>
          </cell>
        </row>
        <row r="2566">
          <cell r="A2566">
            <v>80361957</v>
          </cell>
          <cell r="B2566" t="str">
            <v>Hurriyet Gazetecilik ve Matbaacilik A.S.</v>
          </cell>
          <cell r="C2566" t="str">
            <v>Corporates</v>
          </cell>
          <cell r="D2566" t="str">
            <v>TURKEY</v>
          </cell>
          <cell r="E2566" t="str">
            <v>Y</v>
          </cell>
          <cell r="F2566" t="str">
            <v>Affirmed</v>
          </cell>
          <cell r="G2566">
            <v>38247</v>
          </cell>
          <cell r="H2566" t="str">
            <v>B+</v>
          </cell>
          <cell r="I2566" t="str">
            <v>Rating Outlook Positive</v>
          </cell>
        </row>
        <row r="2567">
          <cell r="A2567">
            <v>80361958</v>
          </cell>
          <cell r="B2567" t="str">
            <v>Litchfield Financial Corporation</v>
          </cell>
          <cell r="C2567" t="str">
            <v>Financial Institutions</v>
          </cell>
          <cell r="D2567" t="str">
            <v>UNITED STATES</v>
          </cell>
          <cell r="E2567" t="str">
            <v>Y</v>
          </cell>
          <cell r="F2567" t="str">
            <v>New Rating</v>
          </cell>
          <cell r="G2567">
            <v>36332</v>
          </cell>
          <cell r="H2567" t="str">
            <v>BB</v>
          </cell>
        </row>
        <row r="2568">
          <cell r="A2568">
            <v>80361961</v>
          </cell>
          <cell r="B2568" t="str">
            <v>Acea SpA</v>
          </cell>
          <cell r="C2568" t="str">
            <v>Global Power</v>
          </cell>
          <cell r="D2568" t="str">
            <v>ITALY</v>
          </cell>
          <cell r="E2568" t="str">
            <v>Y</v>
          </cell>
          <cell r="F2568" t="str">
            <v>Affirmed</v>
          </cell>
          <cell r="G2568">
            <v>37769</v>
          </cell>
          <cell r="H2568" t="str">
            <v>A+</v>
          </cell>
          <cell r="I2568" t="str">
            <v>Rating Outlook Stable</v>
          </cell>
        </row>
        <row r="2569">
          <cell r="A2569">
            <v>80361972</v>
          </cell>
          <cell r="B2569" t="str">
            <v>Swiss Reinsurance Company</v>
          </cell>
          <cell r="C2569" t="str">
            <v>Insurance</v>
          </cell>
          <cell r="D2569" t="str">
            <v>SWITZERLAND</v>
          </cell>
          <cell r="E2569" t="str">
            <v>Y</v>
          </cell>
          <cell r="F2569" t="str">
            <v>New Rating</v>
          </cell>
          <cell r="G2569">
            <v>38191</v>
          </cell>
          <cell r="H2569" t="str">
            <v>AA+</v>
          </cell>
          <cell r="I2569" t="str">
            <v>Rating Outlook Stable</v>
          </cell>
        </row>
        <row r="2570">
          <cell r="A2570">
            <v>80361973</v>
          </cell>
          <cell r="B2570" t="str">
            <v>FLAG Telecom Holdings</v>
          </cell>
          <cell r="C2570" t="str">
            <v>Corporates</v>
          </cell>
          <cell r="D2570" t="str">
            <v>BERMUDA</v>
          </cell>
          <cell r="E2570" t="str">
            <v>Y</v>
          </cell>
          <cell r="F2570" t="str">
            <v>Downgrade</v>
          </cell>
          <cell r="G2570">
            <v>37356</v>
          </cell>
          <cell r="H2570" t="str">
            <v>D</v>
          </cell>
          <cell r="I2570" t="str">
            <v>Not on Rating Watch</v>
          </cell>
        </row>
        <row r="2571">
          <cell r="A2571">
            <v>80361974</v>
          </cell>
          <cell r="B2571" t="str">
            <v>Jordan Mobile Telephone Services Company</v>
          </cell>
          <cell r="C2571" t="str">
            <v>Telecommunications</v>
          </cell>
          <cell r="D2571" t="str">
            <v>JORDAN</v>
          </cell>
          <cell r="E2571" t="str">
            <v>Y</v>
          </cell>
          <cell r="F2571" t="str">
            <v>Upgrade</v>
          </cell>
          <cell r="G2571">
            <v>38078</v>
          </cell>
          <cell r="H2571" t="str">
            <v>BB</v>
          </cell>
          <cell r="I2571" t="str">
            <v>Rating Outlook Stable</v>
          </cell>
        </row>
        <row r="2572">
          <cell r="A2572">
            <v>80361979</v>
          </cell>
          <cell r="B2572" t="str">
            <v>Dow Capital B.V.</v>
          </cell>
          <cell r="C2572" t="str">
            <v>Chemicals</v>
          </cell>
          <cell r="D2572" t="str">
            <v>UNITED STATES</v>
          </cell>
          <cell r="E2572" t="str">
            <v>Y</v>
          </cell>
          <cell r="F2572" t="str">
            <v>New Rating</v>
          </cell>
          <cell r="G2572">
            <v>33147</v>
          </cell>
          <cell r="H2572" t="str">
            <v>A+</v>
          </cell>
          <cell r="I2572" t="str">
            <v>Rating Outlook Stable</v>
          </cell>
        </row>
        <row r="2573">
          <cell r="A2573">
            <v>80361980</v>
          </cell>
          <cell r="B2573" t="str">
            <v>USL Capital Corporation (See Ford Holdings)</v>
          </cell>
          <cell r="C2573" t="str">
            <v>Commercial Finance Companies</v>
          </cell>
          <cell r="D2573" t="str">
            <v>UNITED STATES</v>
          </cell>
          <cell r="E2573" t="str">
            <v>N</v>
          </cell>
          <cell r="F2573" t="str">
            <v>New Rating</v>
          </cell>
          <cell r="G2573">
            <v>34817</v>
          </cell>
          <cell r="H2573" t="str">
            <v>A+</v>
          </cell>
        </row>
        <row r="2574">
          <cell r="A2574">
            <v>80361981</v>
          </cell>
          <cell r="B2574" t="str">
            <v>Aerial Communications, Inc.</v>
          </cell>
          <cell r="C2574" t="str">
            <v>Technology</v>
          </cell>
          <cell r="D2574" t="str">
            <v>UNITED STATES</v>
          </cell>
          <cell r="E2574" t="str">
            <v>Y</v>
          </cell>
          <cell r="F2574" t="str">
            <v>New Rating</v>
          </cell>
          <cell r="G2574">
            <v>35731</v>
          </cell>
          <cell r="H2574" t="str">
            <v>BBB</v>
          </cell>
        </row>
        <row r="2575">
          <cell r="A2575">
            <v>80361983</v>
          </cell>
          <cell r="B2575" t="str">
            <v>CE Electric UK Funding Company</v>
          </cell>
          <cell r="C2575" t="str">
            <v>Global Power</v>
          </cell>
          <cell r="D2575" t="str">
            <v>UNITED KINGDOM</v>
          </cell>
          <cell r="E2575" t="str">
            <v>Y</v>
          </cell>
          <cell r="F2575" t="str">
            <v>Downgrade</v>
          </cell>
          <cell r="G2575">
            <v>38082</v>
          </cell>
          <cell r="H2575" t="str">
            <v>BBB-</v>
          </cell>
          <cell r="I2575" t="str">
            <v>Rating Outlook Negative</v>
          </cell>
        </row>
        <row r="2576">
          <cell r="A2576">
            <v>80361985</v>
          </cell>
          <cell r="B2576" t="str">
            <v>Calair LLC</v>
          </cell>
          <cell r="C2576" t="str">
            <v>Transportation</v>
          </cell>
          <cell r="D2576" t="str">
            <v>UNITED STATES</v>
          </cell>
          <cell r="E2576" t="str">
            <v>Y</v>
          </cell>
          <cell r="F2576" t="str">
            <v>New Rating</v>
          </cell>
          <cell r="G2576">
            <v>35900</v>
          </cell>
          <cell r="H2576" t="str">
            <v>BB</v>
          </cell>
        </row>
        <row r="2577">
          <cell r="A2577">
            <v>80361986</v>
          </cell>
          <cell r="B2577" t="str">
            <v>WPP Finance (USA) Corporation</v>
          </cell>
          <cell r="C2577" t="str">
            <v>Media &amp; Entertainment</v>
          </cell>
          <cell r="D2577" t="str">
            <v>UNITED STATES</v>
          </cell>
          <cell r="E2577" t="str">
            <v>Y</v>
          </cell>
          <cell r="F2577" t="str">
            <v>Downgrade</v>
          </cell>
          <cell r="G2577">
            <v>37707</v>
          </cell>
          <cell r="H2577" t="str">
            <v>BBB</v>
          </cell>
          <cell r="I2577" t="str">
            <v>Rating Outlook Stable</v>
          </cell>
        </row>
        <row r="2578">
          <cell r="A2578">
            <v>80361987</v>
          </cell>
          <cell r="B2578" t="str">
            <v>Petroliam Nasional Berhad (Petronas)</v>
          </cell>
          <cell r="C2578" t="str">
            <v>Energy (Oil &amp; Gas)</v>
          </cell>
          <cell r="D2578" t="str">
            <v>MALAYSIA</v>
          </cell>
          <cell r="E2578" t="str">
            <v>Y</v>
          </cell>
          <cell r="F2578" t="str">
            <v>Affirmed</v>
          </cell>
          <cell r="G2578">
            <v>38096</v>
          </cell>
          <cell r="H2578" t="str">
            <v>BBB+</v>
          </cell>
          <cell r="I2578" t="str">
            <v>Rating Outlook Positive</v>
          </cell>
        </row>
        <row r="2579">
          <cell r="A2579">
            <v>80361995</v>
          </cell>
          <cell r="B2579" t="str">
            <v>Security Capital Group Inc.</v>
          </cell>
          <cell r="C2579" t="str">
            <v>Financial Institutions</v>
          </cell>
          <cell r="D2579" t="str">
            <v>UNITED STATES</v>
          </cell>
          <cell r="E2579" t="str">
            <v>N</v>
          </cell>
          <cell r="F2579" t="str">
            <v>Withdrawn</v>
          </cell>
          <cell r="G2579">
            <v>37393</v>
          </cell>
          <cell r="H2579" t="str">
            <v>NR</v>
          </cell>
          <cell r="I2579" t="str">
            <v>Rating Watch Off</v>
          </cell>
        </row>
        <row r="2580">
          <cell r="A2580">
            <v>80362000</v>
          </cell>
          <cell r="B2580" t="str">
            <v>National Bank Of Abu Dhabi</v>
          </cell>
          <cell r="C2580" t="str">
            <v>Banks</v>
          </cell>
          <cell r="D2580" t="str">
            <v>UNITED ARAB EMIRATES</v>
          </cell>
          <cell r="E2580" t="str">
            <v>Y</v>
          </cell>
          <cell r="F2580" t="str">
            <v>Affirmed</v>
          </cell>
          <cell r="G2580">
            <v>38133</v>
          </cell>
          <cell r="H2580" t="str">
            <v>A</v>
          </cell>
          <cell r="I2580" t="str">
            <v>Rating Outlook Stable</v>
          </cell>
        </row>
        <row r="2581">
          <cell r="A2581">
            <v>80362001</v>
          </cell>
          <cell r="B2581" t="str">
            <v>Commercial Bank of Dubai</v>
          </cell>
          <cell r="C2581" t="str">
            <v>Banks</v>
          </cell>
          <cell r="D2581" t="str">
            <v>UNITED ARAB EMIRATES</v>
          </cell>
          <cell r="E2581" t="str">
            <v>Y</v>
          </cell>
          <cell r="F2581" t="str">
            <v>Affirmed</v>
          </cell>
          <cell r="G2581">
            <v>37998</v>
          </cell>
          <cell r="H2581" t="str">
            <v>A-</v>
          </cell>
          <cell r="I2581" t="str">
            <v>Rating Outlook Stable</v>
          </cell>
        </row>
        <row r="2582">
          <cell r="A2582">
            <v>80362009</v>
          </cell>
          <cell r="B2582" t="str">
            <v>International Bank of Azerbaijan</v>
          </cell>
          <cell r="C2582" t="str">
            <v>Banks</v>
          </cell>
          <cell r="D2582" t="str">
            <v>AZERBAIJAN</v>
          </cell>
          <cell r="E2582" t="str">
            <v>Y</v>
          </cell>
          <cell r="F2582" t="str">
            <v>Affirmed</v>
          </cell>
          <cell r="G2582">
            <v>38042</v>
          </cell>
          <cell r="H2582" t="str">
            <v>B+</v>
          </cell>
          <cell r="I2582" t="str">
            <v>Rating Outlook Positive</v>
          </cell>
        </row>
        <row r="2583">
          <cell r="A2583">
            <v>80362015</v>
          </cell>
          <cell r="B2583" t="str">
            <v>United Bulgarian Bank</v>
          </cell>
          <cell r="C2583" t="str">
            <v>Banks</v>
          </cell>
          <cell r="D2583" t="str">
            <v>BULGARIA</v>
          </cell>
          <cell r="E2583" t="str">
            <v>Y</v>
          </cell>
          <cell r="F2583" t="str">
            <v>Upgrade</v>
          </cell>
          <cell r="G2583">
            <v>38204</v>
          </cell>
          <cell r="H2583" t="str">
            <v>BBB-</v>
          </cell>
          <cell r="I2583" t="str">
            <v>Rating Outlook Stable</v>
          </cell>
        </row>
        <row r="2584">
          <cell r="A2584">
            <v>80362017</v>
          </cell>
          <cell r="B2584" t="str">
            <v>Bulgarian Post Bank</v>
          </cell>
          <cell r="C2584" t="str">
            <v>Banks</v>
          </cell>
          <cell r="D2584" t="str">
            <v>BULGARIA</v>
          </cell>
          <cell r="E2584" t="str">
            <v>Y</v>
          </cell>
          <cell r="F2584" t="str">
            <v>Upgrade</v>
          </cell>
          <cell r="G2584">
            <v>38204</v>
          </cell>
          <cell r="H2584" t="str">
            <v>BBB-</v>
          </cell>
          <cell r="I2584" t="str">
            <v>Rating Outlook Stable</v>
          </cell>
        </row>
        <row r="2585">
          <cell r="A2585">
            <v>80362019</v>
          </cell>
          <cell r="B2585" t="str">
            <v>National Bank of Bahrain</v>
          </cell>
          <cell r="C2585" t="str">
            <v>Banks</v>
          </cell>
          <cell r="D2585" t="str">
            <v>BAHRAIN</v>
          </cell>
          <cell r="E2585" t="str">
            <v>Y</v>
          </cell>
          <cell r="F2585" t="str">
            <v>Upgrade</v>
          </cell>
          <cell r="G2585">
            <v>37641</v>
          </cell>
          <cell r="H2585" t="str">
            <v>A-</v>
          </cell>
          <cell r="I2585" t="str">
            <v>Rating Outlook Stable</v>
          </cell>
        </row>
        <row r="2586">
          <cell r="A2586">
            <v>80362021</v>
          </cell>
          <cell r="B2586" t="str">
            <v>BMB Investment Bank</v>
          </cell>
          <cell r="C2586" t="str">
            <v>Banks</v>
          </cell>
          <cell r="D2586" t="str">
            <v>BAHRAIN</v>
          </cell>
          <cell r="E2586" t="str">
            <v>Y</v>
          </cell>
          <cell r="F2586" t="str">
            <v>Downgrade</v>
          </cell>
          <cell r="G2586">
            <v>37614</v>
          </cell>
          <cell r="H2586" t="str">
            <v>DDD</v>
          </cell>
          <cell r="I2586" t="str">
            <v>Rating Watch Evolving</v>
          </cell>
        </row>
        <row r="2587">
          <cell r="A2587">
            <v>80362022</v>
          </cell>
          <cell r="B2587" t="str">
            <v>Arab Banking Corporation</v>
          </cell>
          <cell r="C2587" t="str">
            <v>Banks</v>
          </cell>
          <cell r="D2587" t="str">
            <v>BAHRAIN</v>
          </cell>
          <cell r="E2587" t="str">
            <v>Y</v>
          </cell>
          <cell r="F2587" t="str">
            <v>Affirmed</v>
          </cell>
          <cell r="G2587">
            <v>37026</v>
          </cell>
          <cell r="H2587" t="str">
            <v>BBB-</v>
          </cell>
          <cell r="I2587" t="str">
            <v>Rating Outlook Stable</v>
          </cell>
        </row>
        <row r="2588">
          <cell r="A2588">
            <v>80362024</v>
          </cell>
          <cell r="B2588" t="str">
            <v>Banco Brascan S.A.</v>
          </cell>
          <cell r="C2588" t="str">
            <v>Banks</v>
          </cell>
          <cell r="D2588" t="str">
            <v>BRAZIL</v>
          </cell>
          <cell r="E2588" t="str">
            <v>Y</v>
          </cell>
          <cell r="F2588" t="str">
            <v>Upgrade</v>
          </cell>
          <cell r="G2588">
            <v>38259</v>
          </cell>
          <cell r="H2588" t="str">
            <v>B+</v>
          </cell>
          <cell r="I2588" t="str">
            <v>Rating Outlook Stable</v>
          </cell>
        </row>
        <row r="2589">
          <cell r="A2589">
            <v>80362025</v>
          </cell>
          <cell r="B2589" t="str">
            <v>Priorbank</v>
          </cell>
          <cell r="C2589" t="str">
            <v>Banks</v>
          </cell>
          <cell r="D2589" t="str">
            <v>BELARUS</v>
          </cell>
          <cell r="E2589" t="str">
            <v>N</v>
          </cell>
          <cell r="F2589" t="str">
            <v>Withdrawn</v>
          </cell>
          <cell r="G2589">
            <v>37553</v>
          </cell>
          <cell r="H2589" t="str">
            <v>NR</v>
          </cell>
          <cell r="I2589" t="str">
            <v>Not on Rating Watch</v>
          </cell>
        </row>
        <row r="2590">
          <cell r="A2590">
            <v>80362026</v>
          </cell>
          <cell r="B2590" t="str">
            <v>Belarusbank</v>
          </cell>
          <cell r="C2590" t="str">
            <v>Banks</v>
          </cell>
          <cell r="D2590" t="str">
            <v>BELARUS</v>
          </cell>
          <cell r="E2590" t="str">
            <v>Y</v>
          </cell>
          <cell r="F2590" t="str">
            <v>Upgrade</v>
          </cell>
          <cell r="G2590">
            <v>38036</v>
          </cell>
          <cell r="H2590" t="str">
            <v>CCC</v>
          </cell>
          <cell r="I2590" t="str">
            <v>Rating Outlook Stable</v>
          </cell>
        </row>
        <row r="2591">
          <cell r="A2591">
            <v>80362028</v>
          </cell>
          <cell r="B2591" t="str">
            <v>Banco Del Desarrollo</v>
          </cell>
          <cell r="C2591" t="str">
            <v>Banks</v>
          </cell>
          <cell r="D2591" t="str">
            <v>CHILE</v>
          </cell>
          <cell r="E2591" t="str">
            <v>Y</v>
          </cell>
          <cell r="F2591" t="str">
            <v>Withdrawn</v>
          </cell>
          <cell r="G2591">
            <v>37008</v>
          </cell>
          <cell r="H2591" t="str">
            <v>NR</v>
          </cell>
          <cell r="I2591" t="str">
            <v>Not on Rating Watch</v>
          </cell>
        </row>
        <row r="2592">
          <cell r="A2592">
            <v>80362033</v>
          </cell>
          <cell r="B2592" t="str">
            <v>Industrial &amp; Commercial Bank of China</v>
          </cell>
          <cell r="C2592" t="str">
            <v>Banks</v>
          </cell>
          <cell r="D2592" t="str">
            <v>CHINA</v>
          </cell>
          <cell r="E2592" t="str">
            <v>Y</v>
          </cell>
          <cell r="F2592" t="str">
            <v>Revision Rating</v>
          </cell>
          <cell r="G2592">
            <v>36861</v>
          </cell>
          <cell r="H2592" t="str">
            <v>BBB+</v>
          </cell>
          <cell r="I2592" t="str">
            <v>Rating Outlook Stable</v>
          </cell>
        </row>
        <row r="2593">
          <cell r="A2593">
            <v>80362039</v>
          </cell>
          <cell r="B2593" t="str">
            <v>Hellenic Bank Ltd.</v>
          </cell>
          <cell r="C2593" t="str">
            <v>Banks</v>
          </cell>
          <cell r="D2593" t="str">
            <v>CYPRUS</v>
          </cell>
          <cell r="E2593" t="str">
            <v>Y</v>
          </cell>
          <cell r="F2593" t="str">
            <v>Downgrade</v>
          </cell>
          <cell r="G2593">
            <v>37480</v>
          </cell>
          <cell r="H2593" t="str">
            <v>BBB+</v>
          </cell>
          <cell r="I2593" t="str">
            <v>Rating Outlook Stable</v>
          </cell>
        </row>
        <row r="2594">
          <cell r="A2594">
            <v>80362042</v>
          </cell>
          <cell r="B2594" t="str">
            <v>Bank of Cyprus</v>
          </cell>
          <cell r="C2594" t="str">
            <v>Banks</v>
          </cell>
          <cell r="D2594" t="str">
            <v>CYPRUS</v>
          </cell>
          <cell r="E2594" t="str">
            <v>Y</v>
          </cell>
          <cell r="F2594" t="str">
            <v>Affirmed</v>
          </cell>
          <cell r="G2594">
            <v>38047</v>
          </cell>
          <cell r="H2594" t="str">
            <v>A-</v>
          </cell>
          <cell r="I2594" t="str">
            <v>Rating Outlook Negative</v>
          </cell>
        </row>
        <row r="2595">
          <cell r="A2595">
            <v>80362046</v>
          </cell>
          <cell r="B2595" t="str">
            <v>Banco BHD</v>
          </cell>
          <cell r="C2595" t="str">
            <v>Banks</v>
          </cell>
          <cell r="D2595" t="str">
            <v>DOMINICAN REPUBLIC</v>
          </cell>
          <cell r="E2595" t="str">
            <v>Y</v>
          </cell>
          <cell r="F2595" t="str">
            <v>Downgrade</v>
          </cell>
          <cell r="G2595">
            <v>38020</v>
          </cell>
          <cell r="H2595" t="str">
            <v>CCC+</v>
          </cell>
          <cell r="I2595" t="str">
            <v>Rating Watch Negative</v>
          </cell>
        </row>
        <row r="2596">
          <cell r="A2596">
            <v>80362047</v>
          </cell>
          <cell r="B2596" t="str">
            <v>Hansapank</v>
          </cell>
          <cell r="C2596" t="str">
            <v>Banks</v>
          </cell>
          <cell r="D2596" t="str">
            <v>ESTONIA</v>
          </cell>
          <cell r="E2596" t="str">
            <v>Y</v>
          </cell>
          <cell r="F2596" t="str">
            <v>Affirmed</v>
          </cell>
          <cell r="G2596">
            <v>38163</v>
          </cell>
          <cell r="H2596" t="str">
            <v>A</v>
          </cell>
          <cell r="I2596" t="str">
            <v>Rating Outlook Stable</v>
          </cell>
        </row>
        <row r="2597">
          <cell r="A2597">
            <v>80362050</v>
          </cell>
          <cell r="B2597" t="str">
            <v>Egyptian American Bank</v>
          </cell>
          <cell r="C2597" t="str">
            <v>Banks</v>
          </cell>
          <cell r="D2597" t="str">
            <v>EGYPT</v>
          </cell>
          <cell r="E2597" t="str">
            <v>N</v>
          </cell>
          <cell r="F2597" t="str">
            <v>Withdrawn</v>
          </cell>
          <cell r="G2597">
            <v>37915</v>
          </cell>
          <cell r="H2597" t="str">
            <v>NR</v>
          </cell>
        </row>
        <row r="2598">
          <cell r="A2598">
            <v>80362071</v>
          </cell>
          <cell r="B2598" t="str">
            <v>Citic Ka Wah Bank</v>
          </cell>
          <cell r="C2598" t="str">
            <v>Banks</v>
          </cell>
          <cell r="D2598" t="str">
            <v>HONG KONG</v>
          </cell>
          <cell r="E2598" t="str">
            <v>Y</v>
          </cell>
          <cell r="F2598" t="str">
            <v>Affirmed</v>
          </cell>
          <cell r="G2598">
            <v>37587</v>
          </cell>
          <cell r="H2598" t="str">
            <v>BBB</v>
          </cell>
          <cell r="I2598" t="str">
            <v>Rating Outlook Positive</v>
          </cell>
        </row>
        <row r="2599">
          <cell r="A2599">
            <v>80362075</v>
          </cell>
          <cell r="B2599" t="str">
            <v>HVB Splitska banka dd Split</v>
          </cell>
          <cell r="C2599" t="str">
            <v>Banks</v>
          </cell>
          <cell r="D2599" t="str">
            <v>CROATIA</v>
          </cell>
          <cell r="E2599" t="str">
            <v>Y</v>
          </cell>
          <cell r="F2599" t="str">
            <v>Withdrawn</v>
          </cell>
          <cell r="G2599">
            <v>37971</v>
          </cell>
          <cell r="H2599" t="str">
            <v>NR</v>
          </cell>
        </row>
        <row r="2600">
          <cell r="A2600">
            <v>80362078</v>
          </cell>
          <cell r="B2600" t="str">
            <v>Nova Banka</v>
          </cell>
          <cell r="C2600" t="str">
            <v>Banks</v>
          </cell>
          <cell r="D2600" t="str">
            <v>CROATIA</v>
          </cell>
          <cell r="E2600" t="str">
            <v>N</v>
          </cell>
          <cell r="F2600" t="str">
            <v>Withdrawn</v>
          </cell>
          <cell r="G2600">
            <v>37491</v>
          </cell>
          <cell r="H2600" t="str">
            <v>NR</v>
          </cell>
        </row>
        <row r="2601">
          <cell r="A2601">
            <v>80362081</v>
          </cell>
          <cell r="B2601" t="str">
            <v>General Banking Trust</v>
          </cell>
          <cell r="C2601" t="str">
            <v>Banks</v>
          </cell>
          <cell r="D2601" t="str">
            <v>HUNGARY</v>
          </cell>
          <cell r="E2601" t="str">
            <v>N</v>
          </cell>
          <cell r="F2601" t="str">
            <v>Withdrawn</v>
          </cell>
          <cell r="G2601">
            <v>37067</v>
          </cell>
          <cell r="H2601" t="str">
            <v>NR</v>
          </cell>
          <cell r="I2601" t="str">
            <v>Rating Watch Negative</v>
          </cell>
        </row>
        <row r="2602">
          <cell r="A2602">
            <v>80362087</v>
          </cell>
          <cell r="B2602" t="str">
            <v>Bank Nisp</v>
          </cell>
          <cell r="C2602" t="str">
            <v>Banks</v>
          </cell>
          <cell r="D2602" t="str">
            <v>INDONESIA</v>
          </cell>
          <cell r="E2602" t="str">
            <v>Y</v>
          </cell>
          <cell r="F2602" t="str">
            <v>Affirmed</v>
          </cell>
          <cell r="G2602">
            <v>38166</v>
          </cell>
          <cell r="H2602" t="str">
            <v>B+</v>
          </cell>
          <cell r="I2602" t="str">
            <v>Rating Outlook Stable</v>
          </cell>
        </row>
        <row r="2603">
          <cell r="A2603">
            <v>80362089</v>
          </cell>
          <cell r="B2603" t="str">
            <v>First International Bank of Israel</v>
          </cell>
          <cell r="C2603" t="str">
            <v>Banks</v>
          </cell>
          <cell r="D2603" t="str">
            <v>ISRAEL</v>
          </cell>
          <cell r="E2603" t="str">
            <v>Y</v>
          </cell>
          <cell r="F2603" t="str">
            <v>Affirmed</v>
          </cell>
          <cell r="G2603">
            <v>37972</v>
          </cell>
          <cell r="H2603" t="str">
            <v>BBB</v>
          </cell>
          <cell r="I2603" t="str">
            <v>Rating Outlook Stable</v>
          </cell>
        </row>
        <row r="2604">
          <cell r="A2604">
            <v>80362112</v>
          </cell>
          <cell r="B2604" t="str">
            <v>Housing Bank, The</v>
          </cell>
          <cell r="C2604" t="str">
            <v>Banks</v>
          </cell>
          <cell r="D2604" t="str">
            <v>JORDAN</v>
          </cell>
          <cell r="E2604" t="str">
            <v>N</v>
          </cell>
          <cell r="F2604" t="str">
            <v>Revision Rating</v>
          </cell>
          <cell r="G2604">
            <v>36861</v>
          </cell>
          <cell r="H2604" t="str">
            <v>BB-</v>
          </cell>
          <cell r="I2604" t="str">
            <v>Rating Outlook Stable</v>
          </cell>
        </row>
        <row r="2605">
          <cell r="A2605">
            <v>80362113</v>
          </cell>
          <cell r="B2605" t="str">
            <v>Cairo Amman Bank</v>
          </cell>
          <cell r="C2605" t="str">
            <v>Banks</v>
          </cell>
          <cell r="D2605" t="str">
            <v>JORDAN</v>
          </cell>
          <cell r="E2605" t="str">
            <v>Y</v>
          </cell>
          <cell r="F2605" t="str">
            <v>Withdrawn</v>
          </cell>
          <cell r="G2605">
            <v>37162</v>
          </cell>
          <cell r="H2605" t="str">
            <v>NR</v>
          </cell>
          <cell r="I2605" t="str">
            <v>Not on Rating Watch</v>
          </cell>
        </row>
        <row r="2606">
          <cell r="A2606">
            <v>80362114</v>
          </cell>
          <cell r="B2606" t="str">
            <v>Arab Jordan Investment Bank</v>
          </cell>
          <cell r="C2606" t="str">
            <v>Banks</v>
          </cell>
          <cell r="D2606" t="str">
            <v>JORDAN</v>
          </cell>
          <cell r="E2606" t="str">
            <v>N</v>
          </cell>
          <cell r="F2606" t="str">
            <v>Withdrawn</v>
          </cell>
          <cell r="G2606">
            <v>37498</v>
          </cell>
          <cell r="H2606" t="str">
            <v>NR</v>
          </cell>
        </row>
        <row r="2607">
          <cell r="A2607">
            <v>80362115</v>
          </cell>
          <cell r="B2607" t="str">
            <v>Arab Bank</v>
          </cell>
          <cell r="C2607" t="str">
            <v>Banks</v>
          </cell>
          <cell r="D2607" t="str">
            <v>JORDAN</v>
          </cell>
          <cell r="E2607" t="str">
            <v>Y</v>
          </cell>
          <cell r="F2607" t="str">
            <v>New Rating</v>
          </cell>
          <cell r="G2607">
            <v>37361</v>
          </cell>
          <cell r="H2607" t="str">
            <v>BBB+</v>
          </cell>
          <cell r="I2607" t="str">
            <v>Rating Outlook Stable</v>
          </cell>
        </row>
        <row r="2608">
          <cell r="A2608">
            <v>80362116</v>
          </cell>
          <cell r="B2608" t="str">
            <v>National Industrial Credit Bank</v>
          </cell>
          <cell r="C2608" t="str">
            <v>Banks</v>
          </cell>
          <cell r="D2608" t="str">
            <v>KENYA</v>
          </cell>
          <cell r="E2608" t="str">
            <v>Y</v>
          </cell>
          <cell r="F2608" t="str">
            <v>Affirmed</v>
          </cell>
          <cell r="G2608">
            <v>37488</v>
          </cell>
          <cell r="H2608" t="str">
            <v>B-</v>
          </cell>
          <cell r="I2608" t="str">
            <v>Rating Outlook Stable</v>
          </cell>
        </row>
        <row r="2609">
          <cell r="A2609">
            <v>80362121</v>
          </cell>
          <cell r="B2609" t="str">
            <v>Commercial Bank of Africa</v>
          </cell>
          <cell r="C2609" t="str">
            <v>Banks</v>
          </cell>
          <cell r="D2609" t="str">
            <v>KENYA</v>
          </cell>
          <cell r="E2609" t="str">
            <v>Y</v>
          </cell>
          <cell r="F2609" t="str">
            <v>Affirmed</v>
          </cell>
          <cell r="G2609">
            <v>38141</v>
          </cell>
          <cell r="H2609" t="str">
            <v>B-</v>
          </cell>
          <cell r="I2609" t="str">
            <v>Rating Outlook Stable</v>
          </cell>
        </row>
        <row r="2610">
          <cell r="A2610">
            <v>80362122</v>
          </cell>
          <cell r="B2610" t="str">
            <v>CFC Bank Limited</v>
          </cell>
          <cell r="C2610" t="str">
            <v>Banks</v>
          </cell>
          <cell r="D2610" t="str">
            <v>KENYA</v>
          </cell>
          <cell r="E2610" t="str">
            <v>Y</v>
          </cell>
          <cell r="F2610" t="str">
            <v>Affirmed</v>
          </cell>
          <cell r="G2610">
            <v>37488</v>
          </cell>
          <cell r="H2610" t="str">
            <v>B-</v>
          </cell>
          <cell r="I2610" t="str">
            <v>Rating Outlook Stable</v>
          </cell>
        </row>
        <row r="2611">
          <cell r="A2611">
            <v>80362130</v>
          </cell>
          <cell r="B2611" t="str">
            <v>Kwangju Bank</v>
          </cell>
          <cell r="C2611" t="str">
            <v>Banks</v>
          </cell>
          <cell r="D2611" t="str">
            <v>KOREA, REPUBLIC OF</v>
          </cell>
          <cell r="E2611" t="str">
            <v>Y</v>
          </cell>
          <cell r="F2611" t="str">
            <v>Affirmed</v>
          </cell>
          <cell r="G2611">
            <v>38246</v>
          </cell>
          <cell r="H2611" t="str">
            <v>BBB-</v>
          </cell>
          <cell r="I2611" t="str">
            <v>Rating Outlook Stable</v>
          </cell>
        </row>
        <row r="2612">
          <cell r="A2612">
            <v>80362133</v>
          </cell>
          <cell r="B2612" t="str">
            <v>Kuwait Finance House</v>
          </cell>
          <cell r="C2612" t="str">
            <v>Banks</v>
          </cell>
          <cell r="D2612" t="str">
            <v>KUWAIT</v>
          </cell>
          <cell r="E2612" t="str">
            <v>Y</v>
          </cell>
          <cell r="F2612" t="str">
            <v>Upgrade</v>
          </cell>
          <cell r="G2612">
            <v>38133</v>
          </cell>
          <cell r="H2612" t="str">
            <v>A-</v>
          </cell>
          <cell r="I2612" t="str">
            <v>Rating Outlook Stable</v>
          </cell>
        </row>
        <row r="2613">
          <cell r="A2613">
            <v>80362135</v>
          </cell>
          <cell r="B2613" t="str">
            <v>Alahli Bank of Kuwait</v>
          </cell>
          <cell r="C2613" t="str">
            <v>Banks</v>
          </cell>
          <cell r="D2613" t="str">
            <v>KUWAIT</v>
          </cell>
          <cell r="E2613" t="str">
            <v>Y</v>
          </cell>
          <cell r="F2613" t="str">
            <v>New Rating</v>
          </cell>
          <cell r="G2613">
            <v>38236</v>
          </cell>
          <cell r="H2613" t="str">
            <v>BBB+</v>
          </cell>
          <cell r="I2613" t="str">
            <v>Rating Outlook Stable</v>
          </cell>
        </row>
        <row r="2614">
          <cell r="A2614">
            <v>80362137</v>
          </cell>
          <cell r="B2614" t="str">
            <v>Temirbank</v>
          </cell>
          <cell r="C2614" t="str">
            <v>Banks</v>
          </cell>
          <cell r="D2614" t="str">
            <v>KAZAKHSTAN</v>
          </cell>
          <cell r="E2614" t="str">
            <v>Y</v>
          </cell>
          <cell r="F2614" t="str">
            <v>Affirmed</v>
          </cell>
          <cell r="G2614">
            <v>37882</v>
          </cell>
          <cell r="H2614" t="str">
            <v>B</v>
          </cell>
          <cell r="I2614" t="str">
            <v>Rating Outlook Stable</v>
          </cell>
        </row>
        <row r="2615">
          <cell r="A2615">
            <v>80362138</v>
          </cell>
          <cell r="B2615" t="str">
            <v>Halyk Bank of Kazakhstan</v>
          </cell>
          <cell r="C2615" t="str">
            <v>Banks</v>
          </cell>
          <cell r="D2615" t="str">
            <v>KAZAKHSTAN</v>
          </cell>
          <cell r="E2615" t="str">
            <v>Y</v>
          </cell>
          <cell r="F2615" t="str">
            <v>Affirmed</v>
          </cell>
          <cell r="G2615">
            <v>38243</v>
          </cell>
          <cell r="H2615" t="str">
            <v>BB-</v>
          </cell>
          <cell r="I2615" t="str">
            <v>Rating Outlook Positive</v>
          </cell>
        </row>
        <row r="2616">
          <cell r="A2616">
            <v>80362139</v>
          </cell>
          <cell r="B2616" t="str">
            <v>Bank Turanalem</v>
          </cell>
          <cell r="C2616" t="str">
            <v>Banks</v>
          </cell>
          <cell r="D2616" t="str">
            <v>KAZAKHSTAN</v>
          </cell>
          <cell r="E2616" t="str">
            <v>N</v>
          </cell>
          <cell r="F2616" t="str">
            <v>Withdrawn</v>
          </cell>
          <cell r="G2616">
            <v>37021</v>
          </cell>
          <cell r="H2616" t="str">
            <v>NR</v>
          </cell>
          <cell r="I2616" t="str">
            <v>Rating Outlook Off</v>
          </cell>
        </row>
        <row r="2617">
          <cell r="A2617">
            <v>80362140</v>
          </cell>
          <cell r="B2617" t="str">
            <v>Bank Caspian</v>
          </cell>
          <cell r="C2617" t="str">
            <v>Banks</v>
          </cell>
          <cell r="D2617" t="str">
            <v>KAZAKHSTAN</v>
          </cell>
          <cell r="E2617" t="str">
            <v>Y</v>
          </cell>
          <cell r="F2617" t="str">
            <v>Affirmed</v>
          </cell>
          <cell r="G2617">
            <v>37973</v>
          </cell>
          <cell r="H2617" t="str">
            <v>B-</v>
          </cell>
          <cell r="I2617" t="str">
            <v>Rating Outlook Positive</v>
          </cell>
        </row>
        <row r="2618">
          <cell r="A2618">
            <v>80362141</v>
          </cell>
          <cell r="B2618" t="str">
            <v>ATF Bank (formerly Almaty Merchant Bank)</v>
          </cell>
          <cell r="C2618" t="str">
            <v>Banks</v>
          </cell>
          <cell r="D2618" t="str">
            <v>KAZAKHSTAN</v>
          </cell>
          <cell r="E2618" t="str">
            <v>Y</v>
          </cell>
          <cell r="F2618" t="str">
            <v>Upgrade</v>
          </cell>
          <cell r="G2618">
            <v>37728</v>
          </cell>
          <cell r="H2618" t="str">
            <v>B+</v>
          </cell>
          <cell r="I2618" t="str">
            <v>Rating Outlook Stable</v>
          </cell>
        </row>
        <row r="2619">
          <cell r="A2619">
            <v>80362143</v>
          </cell>
          <cell r="B2619" t="str">
            <v>Banque Saradar</v>
          </cell>
          <cell r="C2619" t="str">
            <v>Banks</v>
          </cell>
          <cell r="D2619" t="str">
            <v>LEBANON</v>
          </cell>
          <cell r="E2619" t="str">
            <v>N</v>
          </cell>
          <cell r="F2619" t="str">
            <v>Withdrawn</v>
          </cell>
          <cell r="G2619">
            <v>38167</v>
          </cell>
          <cell r="H2619" t="str">
            <v>NR</v>
          </cell>
        </row>
        <row r="2620">
          <cell r="A2620">
            <v>80362144</v>
          </cell>
          <cell r="B2620" t="str">
            <v>Allied Business Bank Sal</v>
          </cell>
          <cell r="C2620" t="str">
            <v>Banks</v>
          </cell>
          <cell r="D2620" t="str">
            <v>LEBANON</v>
          </cell>
          <cell r="E2620" t="str">
            <v>N</v>
          </cell>
          <cell r="F2620" t="str">
            <v>Withdrawn</v>
          </cell>
          <cell r="G2620">
            <v>37034</v>
          </cell>
          <cell r="H2620" t="str">
            <v>NR</v>
          </cell>
          <cell r="I2620" t="str">
            <v>Rating Watch Off</v>
          </cell>
        </row>
        <row r="2621">
          <cell r="A2621">
            <v>80362145</v>
          </cell>
          <cell r="B2621" t="str">
            <v>Al Mawarid Bank</v>
          </cell>
          <cell r="C2621" t="str">
            <v>Banks</v>
          </cell>
          <cell r="D2621" t="str">
            <v>LEBANON</v>
          </cell>
          <cell r="E2621" t="str">
            <v>Y</v>
          </cell>
          <cell r="F2621" t="str">
            <v>Withdrawn</v>
          </cell>
          <cell r="G2621">
            <v>37614</v>
          </cell>
          <cell r="H2621" t="str">
            <v>NR</v>
          </cell>
        </row>
        <row r="2622">
          <cell r="A2622">
            <v>80362150</v>
          </cell>
          <cell r="B2622" t="str">
            <v>Vilniaus Bankas</v>
          </cell>
          <cell r="C2622" t="str">
            <v>Banks</v>
          </cell>
          <cell r="D2622" t="str">
            <v>LITHUANIA</v>
          </cell>
          <cell r="E2622" t="str">
            <v>Y</v>
          </cell>
          <cell r="F2622" t="str">
            <v>Upgrade</v>
          </cell>
          <cell r="G2622">
            <v>38106</v>
          </cell>
          <cell r="H2622" t="str">
            <v>A</v>
          </cell>
          <cell r="I2622" t="str">
            <v>Rating Outlook Stable</v>
          </cell>
        </row>
        <row r="2623">
          <cell r="A2623">
            <v>80362151</v>
          </cell>
          <cell r="B2623" t="str">
            <v>Ukio Bankas</v>
          </cell>
          <cell r="C2623" t="str">
            <v>Banks</v>
          </cell>
          <cell r="D2623" t="str">
            <v>LITHUANIA</v>
          </cell>
          <cell r="E2623" t="str">
            <v>Y</v>
          </cell>
          <cell r="F2623" t="str">
            <v>Affirmed</v>
          </cell>
          <cell r="G2623">
            <v>37658</v>
          </cell>
          <cell r="H2623" t="str">
            <v>B+</v>
          </cell>
          <cell r="I2623" t="str">
            <v>Rating Outlook Negative</v>
          </cell>
        </row>
        <row r="2624">
          <cell r="A2624">
            <v>80362152</v>
          </cell>
          <cell r="B2624" t="str">
            <v>Bankas Snoras</v>
          </cell>
          <cell r="C2624" t="str">
            <v>Banks</v>
          </cell>
          <cell r="D2624" t="str">
            <v>LITHUANIA</v>
          </cell>
          <cell r="E2624" t="str">
            <v>Y</v>
          </cell>
          <cell r="F2624" t="str">
            <v>Affirmed</v>
          </cell>
          <cell r="G2624">
            <v>37978</v>
          </cell>
          <cell r="H2624" t="str">
            <v>BB-</v>
          </cell>
          <cell r="I2624" t="str">
            <v>Rating Outlook Stable</v>
          </cell>
        </row>
        <row r="2625">
          <cell r="A2625">
            <v>80362154</v>
          </cell>
          <cell r="B2625" t="str">
            <v>Parex banka</v>
          </cell>
          <cell r="C2625" t="str">
            <v>Banks</v>
          </cell>
          <cell r="D2625" t="str">
            <v>LATVIA</v>
          </cell>
          <cell r="E2625" t="str">
            <v>Y</v>
          </cell>
          <cell r="F2625" t="str">
            <v>Affirmed</v>
          </cell>
          <cell r="G2625">
            <v>38195</v>
          </cell>
          <cell r="H2625" t="str">
            <v>BB+</v>
          </cell>
          <cell r="I2625" t="str">
            <v>Rating Outlook Stable</v>
          </cell>
        </row>
        <row r="2626">
          <cell r="A2626">
            <v>80362155</v>
          </cell>
          <cell r="B2626" t="str">
            <v>Baltijas  Tranzitu Banka</v>
          </cell>
          <cell r="C2626" t="str">
            <v>Banks</v>
          </cell>
          <cell r="D2626" t="str">
            <v>LATVIA</v>
          </cell>
          <cell r="E2626" t="str">
            <v>N</v>
          </cell>
          <cell r="F2626" t="str">
            <v>Withdrawn</v>
          </cell>
          <cell r="G2626">
            <v>37082</v>
          </cell>
          <cell r="H2626" t="str">
            <v>NR</v>
          </cell>
          <cell r="I2626" t="str">
            <v>Not on Rating Watch</v>
          </cell>
        </row>
        <row r="2627">
          <cell r="A2627">
            <v>80362158</v>
          </cell>
          <cell r="B2627" t="str">
            <v>BMCE Bank</v>
          </cell>
          <cell r="C2627" t="str">
            <v>Banks</v>
          </cell>
          <cell r="D2627" t="str">
            <v>MOROCCO</v>
          </cell>
          <cell r="E2627" t="str">
            <v>Y</v>
          </cell>
          <cell r="F2627" t="str">
            <v>Withdrawn</v>
          </cell>
          <cell r="G2627">
            <v>37476</v>
          </cell>
          <cell r="H2627" t="str">
            <v>NR</v>
          </cell>
          <cell r="I2627" t="str">
            <v>Not on Rating Watch</v>
          </cell>
        </row>
        <row r="2628">
          <cell r="A2628">
            <v>80362164</v>
          </cell>
          <cell r="B2628" t="str">
            <v>Banco Weng Hang</v>
          </cell>
          <cell r="C2628" t="str">
            <v>Banks</v>
          </cell>
          <cell r="D2628" t="str">
            <v>MACAU</v>
          </cell>
          <cell r="E2628" t="str">
            <v>Y</v>
          </cell>
          <cell r="F2628" t="str">
            <v>New Rating</v>
          </cell>
          <cell r="G2628">
            <v>37943</v>
          </cell>
          <cell r="H2628" t="str">
            <v>BBB+</v>
          </cell>
          <cell r="I2628" t="str">
            <v>Rating Outlook Stable</v>
          </cell>
        </row>
        <row r="2629">
          <cell r="A2629">
            <v>80362167</v>
          </cell>
          <cell r="B2629" t="str">
            <v>AmBank</v>
          </cell>
          <cell r="C2629" t="str">
            <v>Banks</v>
          </cell>
          <cell r="D2629" t="str">
            <v>MALAYSIA</v>
          </cell>
          <cell r="E2629" t="str">
            <v>Y</v>
          </cell>
          <cell r="F2629" t="str">
            <v>New Rating</v>
          </cell>
          <cell r="G2629">
            <v>37146</v>
          </cell>
          <cell r="H2629" t="str">
            <v>BB-</v>
          </cell>
          <cell r="I2629" t="str">
            <v>Rating Outlook Stable</v>
          </cell>
        </row>
        <row r="2630">
          <cell r="A2630">
            <v>80362179</v>
          </cell>
          <cell r="B2630" t="str">
            <v>Demir-Halk Bank</v>
          </cell>
          <cell r="C2630" t="str">
            <v>Banks</v>
          </cell>
          <cell r="D2630" t="str">
            <v>NETHERLANDS</v>
          </cell>
          <cell r="E2630" t="str">
            <v>Y</v>
          </cell>
          <cell r="F2630" t="str">
            <v>Affirmed</v>
          </cell>
          <cell r="G2630">
            <v>37993</v>
          </cell>
          <cell r="H2630" t="str">
            <v>BB-</v>
          </cell>
          <cell r="I2630" t="str">
            <v>Rating Outlook Stable</v>
          </cell>
        </row>
        <row r="2631">
          <cell r="A2631">
            <v>80362180</v>
          </cell>
          <cell r="B2631" t="str">
            <v>Den Norske Bank</v>
          </cell>
          <cell r="C2631" t="str">
            <v>Banks</v>
          </cell>
          <cell r="D2631" t="str">
            <v>NORWAY</v>
          </cell>
          <cell r="E2631" t="str">
            <v>N</v>
          </cell>
          <cell r="F2631" t="str">
            <v>Withdrawn</v>
          </cell>
          <cell r="G2631">
            <v>37015</v>
          </cell>
          <cell r="H2631" t="str">
            <v>NR</v>
          </cell>
          <cell r="I2631" t="str">
            <v>Not on Rating Watch</v>
          </cell>
        </row>
        <row r="2632">
          <cell r="A2632">
            <v>80362181</v>
          </cell>
          <cell r="B2632" t="str">
            <v>Oman International Bank</v>
          </cell>
          <cell r="C2632" t="str">
            <v>Banks</v>
          </cell>
          <cell r="D2632" t="str">
            <v>OMAN</v>
          </cell>
          <cell r="E2632" t="str">
            <v>Y</v>
          </cell>
          <cell r="F2632" t="str">
            <v>Affirmed</v>
          </cell>
          <cell r="G2632">
            <v>38245</v>
          </cell>
          <cell r="H2632" t="str">
            <v>BBB-</v>
          </cell>
          <cell r="I2632" t="str">
            <v>Rating Outlook Stable</v>
          </cell>
        </row>
        <row r="2633">
          <cell r="A2633">
            <v>80362183</v>
          </cell>
          <cell r="B2633" t="str">
            <v>Bank Dhofar Al-Omani Al-Fransi</v>
          </cell>
          <cell r="C2633" t="str">
            <v>Banks</v>
          </cell>
          <cell r="D2633" t="str">
            <v>OMAN</v>
          </cell>
          <cell r="E2633" t="str">
            <v>Y</v>
          </cell>
          <cell r="F2633" t="str">
            <v>Affirmed</v>
          </cell>
          <cell r="G2633">
            <v>38245</v>
          </cell>
          <cell r="H2633" t="str">
            <v>BBB-</v>
          </cell>
          <cell r="I2633" t="str">
            <v>Rating Outlook Stable</v>
          </cell>
        </row>
        <row r="2634">
          <cell r="A2634">
            <v>80362189</v>
          </cell>
          <cell r="B2634" t="str">
            <v>Security Bank Corporation</v>
          </cell>
          <cell r="C2634" t="str">
            <v>Banks</v>
          </cell>
          <cell r="D2634" t="str">
            <v>PHILIPPINES</v>
          </cell>
          <cell r="E2634" t="str">
            <v>Y</v>
          </cell>
          <cell r="F2634" t="str">
            <v>New Rating</v>
          </cell>
          <cell r="G2634">
            <v>37964</v>
          </cell>
          <cell r="H2634" t="str">
            <v>BB</v>
          </cell>
          <cell r="I2634" t="str">
            <v>Rating Outlook Stable</v>
          </cell>
        </row>
        <row r="2635">
          <cell r="A2635">
            <v>80362190</v>
          </cell>
          <cell r="B2635" t="str">
            <v>Rizal Commercial Banking Corp.</v>
          </cell>
          <cell r="C2635" t="str">
            <v>Banks</v>
          </cell>
          <cell r="D2635" t="str">
            <v>PHILIPPINES</v>
          </cell>
          <cell r="E2635" t="str">
            <v>Y</v>
          </cell>
          <cell r="F2635" t="str">
            <v>New Rating</v>
          </cell>
          <cell r="G2635">
            <v>37742</v>
          </cell>
          <cell r="H2635" t="str">
            <v>BB-</v>
          </cell>
          <cell r="I2635" t="str">
            <v>Not on Rating Watch</v>
          </cell>
        </row>
        <row r="2636">
          <cell r="A2636">
            <v>80362202</v>
          </cell>
          <cell r="B2636" t="str">
            <v>Bank Zachodni WBK S.A.</v>
          </cell>
          <cell r="C2636" t="str">
            <v>Banks</v>
          </cell>
          <cell r="D2636" t="str">
            <v>POLAND</v>
          </cell>
          <cell r="E2636" t="str">
            <v>Y</v>
          </cell>
          <cell r="F2636" t="str">
            <v>Affirmed</v>
          </cell>
          <cell r="G2636">
            <v>38253</v>
          </cell>
          <cell r="H2636" t="str">
            <v>A</v>
          </cell>
          <cell r="I2636" t="str">
            <v>Rating Outlook Stable</v>
          </cell>
        </row>
        <row r="2637">
          <cell r="A2637">
            <v>80362205</v>
          </cell>
          <cell r="B2637" t="str">
            <v>Banco Internacional de Credito</v>
          </cell>
          <cell r="C2637" t="str">
            <v>Banks</v>
          </cell>
          <cell r="D2637" t="str">
            <v>PORTUGAL</v>
          </cell>
          <cell r="E2637" t="str">
            <v>Y</v>
          </cell>
          <cell r="F2637" t="str">
            <v>Affirmed</v>
          </cell>
          <cell r="G2637">
            <v>37567</v>
          </cell>
          <cell r="H2637" t="str">
            <v>A+</v>
          </cell>
          <cell r="I2637" t="str">
            <v>Rating Outlook Stable</v>
          </cell>
        </row>
        <row r="2638">
          <cell r="A2638">
            <v>80362206</v>
          </cell>
          <cell r="B2638" t="str">
            <v>Qatar National Bank</v>
          </cell>
          <cell r="C2638" t="str">
            <v>Banks</v>
          </cell>
          <cell r="D2638" t="str">
            <v>QATAR</v>
          </cell>
          <cell r="E2638" t="str">
            <v>Y</v>
          </cell>
          <cell r="F2638" t="str">
            <v>Affirmed</v>
          </cell>
          <cell r="G2638">
            <v>38174</v>
          </cell>
          <cell r="H2638" t="str">
            <v>A-</v>
          </cell>
          <cell r="I2638" t="str">
            <v>Rating Outlook Stable</v>
          </cell>
        </row>
        <row r="2639">
          <cell r="A2639">
            <v>80362210</v>
          </cell>
          <cell r="B2639" t="str">
            <v>Commercial Bank Of Qatar</v>
          </cell>
          <cell r="C2639" t="str">
            <v>Banks</v>
          </cell>
          <cell r="D2639" t="str">
            <v>QATAR</v>
          </cell>
          <cell r="E2639" t="str">
            <v>Y</v>
          </cell>
          <cell r="F2639" t="str">
            <v>New Rating</v>
          </cell>
          <cell r="G2639">
            <v>37657</v>
          </cell>
          <cell r="H2639" t="str">
            <v>BBB+</v>
          </cell>
          <cell r="I2639" t="str">
            <v>Rating Outlook Stable</v>
          </cell>
        </row>
        <row r="2640">
          <cell r="A2640">
            <v>80362211</v>
          </cell>
          <cell r="B2640" t="str">
            <v>BRD-Groupe Societe Generale SA</v>
          </cell>
          <cell r="C2640" t="str">
            <v>Banks</v>
          </cell>
          <cell r="D2640" t="str">
            <v>ROMANIA</v>
          </cell>
          <cell r="E2640" t="str">
            <v>Y</v>
          </cell>
          <cell r="F2640" t="str">
            <v>Affirmed</v>
          </cell>
          <cell r="G2640">
            <v>38250</v>
          </cell>
          <cell r="H2640" t="str">
            <v>BB</v>
          </cell>
          <cell r="I2640" t="str">
            <v>Rating Outlook Positive</v>
          </cell>
        </row>
        <row r="2641">
          <cell r="A2641">
            <v>80362213</v>
          </cell>
          <cell r="B2641" t="str">
            <v>Uralvneshtorgbank</v>
          </cell>
          <cell r="C2641" t="str">
            <v>Banks</v>
          </cell>
          <cell r="D2641" t="str">
            <v>RUSSIAN FEDERATION</v>
          </cell>
          <cell r="E2641" t="str">
            <v>N</v>
          </cell>
          <cell r="F2641" t="str">
            <v>Withdrawn</v>
          </cell>
          <cell r="G2641">
            <v>37021</v>
          </cell>
          <cell r="H2641" t="str">
            <v>NR</v>
          </cell>
          <cell r="I2641" t="str">
            <v>Rating Outlook Off</v>
          </cell>
        </row>
        <row r="2642">
          <cell r="A2642">
            <v>80362214</v>
          </cell>
          <cell r="B2642" t="str">
            <v>Promsvyazbank</v>
          </cell>
          <cell r="C2642" t="str">
            <v>Banks</v>
          </cell>
          <cell r="D2642" t="str">
            <v>RUSSIAN FEDERATION</v>
          </cell>
          <cell r="E2642" t="str">
            <v>Y</v>
          </cell>
          <cell r="F2642" t="str">
            <v>Upgrade</v>
          </cell>
          <cell r="G2642">
            <v>38134</v>
          </cell>
          <cell r="H2642" t="str">
            <v>B</v>
          </cell>
          <cell r="I2642" t="str">
            <v>Rating Outlook Stable</v>
          </cell>
        </row>
        <row r="2643">
          <cell r="A2643">
            <v>80362215</v>
          </cell>
          <cell r="B2643" t="str">
            <v>Nizhegorodsky Bankirsky Dom</v>
          </cell>
          <cell r="C2643" t="str">
            <v>Banks</v>
          </cell>
          <cell r="D2643" t="str">
            <v>RUSSIAN FEDERATION</v>
          </cell>
          <cell r="E2643" t="str">
            <v>N</v>
          </cell>
          <cell r="F2643" t="str">
            <v>Withdrawn</v>
          </cell>
          <cell r="G2643">
            <v>37021</v>
          </cell>
          <cell r="H2643" t="str">
            <v>NR</v>
          </cell>
          <cell r="I2643" t="str">
            <v>Rating Outlook Off</v>
          </cell>
        </row>
        <row r="2644">
          <cell r="A2644">
            <v>80362216</v>
          </cell>
          <cell r="B2644" t="str">
            <v>NIKoil IBG Bank</v>
          </cell>
          <cell r="C2644" t="str">
            <v>Banks</v>
          </cell>
          <cell r="D2644" t="str">
            <v>RUSSIAN FEDERATION</v>
          </cell>
          <cell r="E2644" t="str">
            <v>Y</v>
          </cell>
          <cell r="F2644" t="str">
            <v>Upgrade</v>
          </cell>
          <cell r="G2644">
            <v>37977</v>
          </cell>
          <cell r="H2644" t="str">
            <v>B</v>
          </cell>
          <cell r="I2644" t="str">
            <v>Rating Outlook Stable</v>
          </cell>
        </row>
        <row r="2645">
          <cell r="A2645">
            <v>80362217</v>
          </cell>
          <cell r="B2645" t="str">
            <v>Financial Corporation NIKoil</v>
          </cell>
          <cell r="C2645" t="str">
            <v>Financial Institutions</v>
          </cell>
          <cell r="D2645" t="str">
            <v>RUSSIAN FEDERATION</v>
          </cell>
          <cell r="E2645" t="str">
            <v>Y</v>
          </cell>
          <cell r="F2645" t="str">
            <v>Upgrade</v>
          </cell>
          <cell r="G2645">
            <v>37977</v>
          </cell>
          <cell r="H2645" t="str">
            <v>B</v>
          </cell>
          <cell r="I2645" t="str">
            <v>Rating Outlook Stable</v>
          </cell>
        </row>
        <row r="2646">
          <cell r="A2646">
            <v>80362218</v>
          </cell>
          <cell r="B2646" t="str">
            <v>Infobank</v>
          </cell>
          <cell r="C2646" t="str">
            <v>Banks</v>
          </cell>
          <cell r="D2646" t="str">
            <v>RUSSIAN FEDERATION</v>
          </cell>
          <cell r="E2646" t="str">
            <v>N</v>
          </cell>
          <cell r="F2646" t="str">
            <v>Withdrawn</v>
          </cell>
          <cell r="G2646">
            <v>37021</v>
          </cell>
          <cell r="H2646" t="str">
            <v>NR</v>
          </cell>
          <cell r="I2646" t="str">
            <v>Rating Outlook Off</v>
          </cell>
        </row>
        <row r="2647">
          <cell r="A2647">
            <v>80362219</v>
          </cell>
          <cell r="B2647" t="str">
            <v>Industry &amp; Construction Bank, St Petersburg (ICB)</v>
          </cell>
          <cell r="C2647" t="str">
            <v>Banks</v>
          </cell>
          <cell r="D2647" t="str">
            <v>RUSSIAN FEDERATION</v>
          </cell>
          <cell r="E2647" t="str">
            <v>Y</v>
          </cell>
          <cell r="F2647" t="str">
            <v>Upgrade</v>
          </cell>
          <cell r="G2647">
            <v>37491</v>
          </cell>
          <cell r="H2647" t="str">
            <v>B</v>
          </cell>
          <cell r="I2647" t="str">
            <v>Rating Outlook Stable</v>
          </cell>
        </row>
        <row r="2648">
          <cell r="A2648">
            <v>80362220</v>
          </cell>
          <cell r="B2648" t="str">
            <v>Conversbank</v>
          </cell>
          <cell r="C2648" t="str">
            <v>Banks</v>
          </cell>
          <cell r="D2648" t="str">
            <v>RUSSIAN FEDERATION</v>
          </cell>
          <cell r="E2648" t="str">
            <v>N</v>
          </cell>
          <cell r="F2648" t="str">
            <v>Withdrawn</v>
          </cell>
          <cell r="G2648">
            <v>37263</v>
          </cell>
          <cell r="H2648" t="str">
            <v>NR</v>
          </cell>
          <cell r="I2648" t="str">
            <v>Not on Rating Watch</v>
          </cell>
        </row>
        <row r="2649">
          <cell r="A2649">
            <v>80362221</v>
          </cell>
          <cell r="B2649" t="str">
            <v>Bank Avangard</v>
          </cell>
          <cell r="C2649" t="str">
            <v>Banks</v>
          </cell>
          <cell r="D2649" t="str">
            <v>RUSSIAN FEDERATION</v>
          </cell>
          <cell r="E2649" t="str">
            <v>Y</v>
          </cell>
          <cell r="F2649" t="str">
            <v>Upgrade</v>
          </cell>
          <cell r="G2649">
            <v>37567</v>
          </cell>
          <cell r="H2649" t="str">
            <v>B-</v>
          </cell>
          <cell r="I2649" t="str">
            <v>Rating Outlook Stable</v>
          </cell>
        </row>
        <row r="2650">
          <cell r="A2650">
            <v>80362222</v>
          </cell>
          <cell r="B2650" t="str">
            <v>BIN Bank</v>
          </cell>
          <cell r="C2650" t="str">
            <v>Banks</v>
          </cell>
          <cell r="D2650" t="str">
            <v>RUSSIAN FEDERATION</v>
          </cell>
          <cell r="E2650" t="str">
            <v>Y</v>
          </cell>
          <cell r="F2650" t="str">
            <v>Change</v>
          </cell>
          <cell r="G2650">
            <v>37970</v>
          </cell>
          <cell r="H2650" t="str">
            <v>CCC+</v>
          </cell>
          <cell r="I2650" t="str">
            <v>Rating Outlook Positive</v>
          </cell>
        </row>
        <row r="2651">
          <cell r="A2651">
            <v>80362223</v>
          </cell>
          <cell r="B2651" t="str">
            <v>Saudi Hollandi Bank</v>
          </cell>
          <cell r="C2651" t="str">
            <v>Banks</v>
          </cell>
          <cell r="D2651" t="str">
            <v>SAUDI ARABIA</v>
          </cell>
          <cell r="E2651" t="str">
            <v>Y</v>
          </cell>
          <cell r="F2651" t="str">
            <v>Revision Rating</v>
          </cell>
          <cell r="G2651">
            <v>36861</v>
          </cell>
          <cell r="H2651" t="str">
            <v>BBB+</v>
          </cell>
          <cell r="I2651" t="str">
            <v>Rating Outlook Stable</v>
          </cell>
        </row>
        <row r="2652">
          <cell r="A2652">
            <v>80362224</v>
          </cell>
          <cell r="B2652" t="str">
            <v>Bank Aljazira</v>
          </cell>
          <cell r="C2652" t="str">
            <v>Banks</v>
          </cell>
          <cell r="D2652" t="str">
            <v>SAUDI ARABIA</v>
          </cell>
          <cell r="E2652" t="str">
            <v>Y</v>
          </cell>
          <cell r="F2652" t="str">
            <v>Affirmed</v>
          </cell>
          <cell r="G2652">
            <v>38133</v>
          </cell>
          <cell r="H2652" t="str">
            <v>BBB-</v>
          </cell>
          <cell r="I2652" t="str">
            <v>Rating Outlook Stable</v>
          </cell>
        </row>
        <row r="2653">
          <cell r="A2653">
            <v>80362225</v>
          </cell>
          <cell r="B2653" t="str">
            <v>Banque Saudi Fransi</v>
          </cell>
          <cell r="C2653" t="str">
            <v>Banks</v>
          </cell>
          <cell r="D2653" t="str">
            <v>SAUDI ARABIA</v>
          </cell>
          <cell r="E2653" t="str">
            <v>Y</v>
          </cell>
          <cell r="F2653" t="str">
            <v>Upgrade</v>
          </cell>
          <cell r="G2653">
            <v>37907</v>
          </cell>
          <cell r="H2653" t="str">
            <v>A-</v>
          </cell>
          <cell r="I2653" t="str">
            <v>Rating Outlook Stable</v>
          </cell>
        </row>
        <row r="2654">
          <cell r="A2654">
            <v>80362231</v>
          </cell>
          <cell r="B2654" t="str">
            <v>Dexia Banka Slovensko</v>
          </cell>
          <cell r="C2654" t="str">
            <v>Banks</v>
          </cell>
          <cell r="D2654" t="str">
            <v>SLOVAKIA</v>
          </cell>
          <cell r="E2654" t="str">
            <v>Y</v>
          </cell>
          <cell r="F2654" t="str">
            <v>Upgrade</v>
          </cell>
          <cell r="G2654">
            <v>38106</v>
          </cell>
          <cell r="H2654" t="str">
            <v>A</v>
          </cell>
          <cell r="I2654" t="str">
            <v>Rating Outlook Stable</v>
          </cell>
        </row>
        <row r="2655">
          <cell r="A2655">
            <v>80362232</v>
          </cell>
          <cell r="B2655" t="str">
            <v>Postova Banka A.S.</v>
          </cell>
          <cell r="C2655" t="str">
            <v>Banks</v>
          </cell>
          <cell r="D2655" t="str">
            <v>SLOVAKIA</v>
          </cell>
          <cell r="E2655" t="str">
            <v>N</v>
          </cell>
          <cell r="F2655" t="str">
            <v>Withdrawn</v>
          </cell>
          <cell r="G2655">
            <v>36934</v>
          </cell>
          <cell r="H2655" t="str">
            <v>NR</v>
          </cell>
          <cell r="I2655" t="str">
            <v>Rating Watch Off</v>
          </cell>
        </row>
        <row r="2656">
          <cell r="A2656">
            <v>80362234</v>
          </cell>
          <cell r="B2656" t="str">
            <v>Ludova Banka</v>
          </cell>
          <cell r="C2656" t="str">
            <v>Banks</v>
          </cell>
          <cell r="D2656" t="str">
            <v>SLOVAKIA</v>
          </cell>
          <cell r="E2656" t="str">
            <v>Y</v>
          </cell>
          <cell r="F2656" t="str">
            <v>Upgrade</v>
          </cell>
          <cell r="G2656">
            <v>37683</v>
          </cell>
          <cell r="H2656" t="str">
            <v>BBB</v>
          </cell>
          <cell r="I2656" t="str">
            <v>Rating Outlook Stable</v>
          </cell>
        </row>
        <row r="2657">
          <cell r="A2657">
            <v>80362237</v>
          </cell>
          <cell r="B2657" t="str">
            <v>Toprak Finansal Kiralama</v>
          </cell>
          <cell r="C2657" t="str">
            <v>Banks</v>
          </cell>
          <cell r="D2657" t="str">
            <v>TURKEY</v>
          </cell>
          <cell r="E2657" t="str">
            <v>N</v>
          </cell>
          <cell r="F2657" t="str">
            <v>Withdrawn</v>
          </cell>
          <cell r="G2657">
            <v>37078</v>
          </cell>
          <cell r="H2657" t="str">
            <v>NR</v>
          </cell>
          <cell r="I2657" t="str">
            <v>Not on Rating Watch</v>
          </cell>
        </row>
        <row r="2658">
          <cell r="A2658">
            <v>80362238</v>
          </cell>
          <cell r="B2658" t="str">
            <v>Tekstil Bankasi A.S.</v>
          </cell>
          <cell r="C2658" t="str">
            <v>Banks</v>
          </cell>
          <cell r="D2658" t="str">
            <v>TURKEY</v>
          </cell>
          <cell r="E2658" t="str">
            <v>Y</v>
          </cell>
          <cell r="F2658" t="str">
            <v>Upgrade</v>
          </cell>
          <cell r="G2658">
            <v>38098</v>
          </cell>
          <cell r="H2658" t="str">
            <v>B</v>
          </cell>
          <cell r="I2658" t="str">
            <v>Rating Outlook Stable</v>
          </cell>
        </row>
        <row r="2659">
          <cell r="A2659">
            <v>80362239</v>
          </cell>
          <cell r="B2659" t="str">
            <v>MNG Bank</v>
          </cell>
          <cell r="C2659" t="str">
            <v>Banks</v>
          </cell>
          <cell r="D2659" t="str">
            <v>TURKEY</v>
          </cell>
          <cell r="E2659" t="str">
            <v>Y</v>
          </cell>
          <cell r="F2659" t="str">
            <v>New Rating</v>
          </cell>
          <cell r="G2659">
            <v>37925</v>
          </cell>
          <cell r="H2659" t="str">
            <v>B-</v>
          </cell>
          <cell r="I2659" t="str">
            <v>Rating Outlook Stable</v>
          </cell>
        </row>
        <row r="2660">
          <cell r="A2660">
            <v>80362240</v>
          </cell>
          <cell r="B2660" t="str">
            <v>Finans Finansal Kiralama A.S.</v>
          </cell>
          <cell r="C2660" t="str">
            <v>Banks</v>
          </cell>
          <cell r="D2660" t="str">
            <v>TURKEY</v>
          </cell>
          <cell r="E2660" t="str">
            <v>N</v>
          </cell>
          <cell r="F2660" t="str">
            <v>Withdrawn</v>
          </cell>
          <cell r="G2660">
            <v>37210</v>
          </cell>
          <cell r="H2660" t="str">
            <v>NR</v>
          </cell>
          <cell r="I2660" t="str">
            <v>Not on Rating Watch</v>
          </cell>
        </row>
        <row r="2661">
          <cell r="A2661">
            <v>80362246</v>
          </cell>
          <cell r="B2661" t="str">
            <v>Far Eastern International Bank</v>
          </cell>
          <cell r="C2661" t="str">
            <v>Banks</v>
          </cell>
          <cell r="D2661" t="str">
            <v>TAIWAN</v>
          </cell>
          <cell r="E2661" t="str">
            <v>Y</v>
          </cell>
          <cell r="F2661" t="str">
            <v>Upgrade</v>
          </cell>
          <cell r="G2661">
            <v>38176</v>
          </cell>
          <cell r="H2661" t="str">
            <v>BBB</v>
          </cell>
          <cell r="I2661" t="str">
            <v>Rating Outlook Stable</v>
          </cell>
        </row>
        <row r="2662">
          <cell r="A2662">
            <v>80362253</v>
          </cell>
          <cell r="B2662" t="str">
            <v>First Ukrainian International Bank</v>
          </cell>
          <cell r="C2662" t="str">
            <v>Banks</v>
          </cell>
          <cell r="D2662" t="str">
            <v>UKRAINE</v>
          </cell>
          <cell r="E2662" t="str">
            <v>Y</v>
          </cell>
          <cell r="F2662" t="str">
            <v>Upgrade</v>
          </cell>
          <cell r="G2662">
            <v>38001</v>
          </cell>
          <cell r="H2662" t="str">
            <v>B-</v>
          </cell>
          <cell r="I2662" t="str">
            <v>Rating Outlook Stable</v>
          </cell>
        </row>
        <row r="2663">
          <cell r="A2663">
            <v>80362272</v>
          </cell>
          <cell r="B2663" t="str">
            <v>Federal Home Loan Bank Pittsburgh</v>
          </cell>
          <cell r="C2663" t="str">
            <v>Banks</v>
          </cell>
          <cell r="D2663" t="str">
            <v>UNITED STATES</v>
          </cell>
          <cell r="E2663" t="str">
            <v>N</v>
          </cell>
          <cell r="F2663" t="str">
            <v>Withdrawn</v>
          </cell>
          <cell r="G2663">
            <v>37134</v>
          </cell>
          <cell r="H2663" t="str">
            <v>NR</v>
          </cell>
          <cell r="I2663" t="str">
            <v>Rating Outlook Stable</v>
          </cell>
        </row>
        <row r="2664">
          <cell r="A2664">
            <v>80362274</v>
          </cell>
          <cell r="B2664" t="str">
            <v>Deutsche Bank Securities</v>
          </cell>
          <cell r="C2664" t="str">
            <v>Banks</v>
          </cell>
          <cell r="D2664" t="str">
            <v>UNITED STATES</v>
          </cell>
          <cell r="E2664" t="str">
            <v>Y</v>
          </cell>
          <cell r="F2664" t="str">
            <v>Affirmed</v>
          </cell>
          <cell r="G2664">
            <v>38160</v>
          </cell>
          <cell r="H2664" t="str">
            <v>A+</v>
          </cell>
          <cell r="I2664" t="str">
            <v>Rating Outlook Stable</v>
          </cell>
        </row>
        <row r="2665">
          <cell r="A2665">
            <v>80362311</v>
          </cell>
          <cell r="B2665" t="str">
            <v>Man Group Plc</v>
          </cell>
          <cell r="C2665" t="str">
            <v>Financial Institutions</v>
          </cell>
          <cell r="D2665" t="str">
            <v>UNITED KINGDOM</v>
          </cell>
          <cell r="E2665" t="str">
            <v>Y</v>
          </cell>
          <cell r="F2665" t="str">
            <v>New Rating</v>
          </cell>
          <cell r="G2665">
            <v>37426</v>
          </cell>
          <cell r="H2665" t="str">
            <v>A-</v>
          </cell>
          <cell r="I2665" t="str">
            <v>Rating Outlook Stable</v>
          </cell>
        </row>
        <row r="2666">
          <cell r="A2666">
            <v>80362314</v>
          </cell>
          <cell r="B2666" t="str">
            <v>Caixa d'Estalvis de Tarragona</v>
          </cell>
          <cell r="C2666" t="str">
            <v>Banks</v>
          </cell>
          <cell r="D2666" t="str">
            <v>SPAIN</v>
          </cell>
          <cell r="E2666" t="str">
            <v>Y</v>
          </cell>
          <cell r="F2666" t="str">
            <v>Affirmed</v>
          </cell>
          <cell r="G2666">
            <v>38236</v>
          </cell>
          <cell r="H2666" t="str">
            <v>A-</v>
          </cell>
          <cell r="I2666" t="str">
            <v>Rating Outlook Stable</v>
          </cell>
        </row>
        <row r="2667">
          <cell r="A2667">
            <v>80362315</v>
          </cell>
          <cell r="B2667" t="str">
            <v>Chinatrust Financial Holding Company (CFHC)</v>
          </cell>
          <cell r="C2667" t="str">
            <v>Banks</v>
          </cell>
          <cell r="D2667" t="str">
            <v>TAIWAN</v>
          </cell>
          <cell r="E2667" t="str">
            <v>Y</v>
          </cell>
          <cell r="F2667" t="str">
            <v>Upgrade</v>
          </cell>
          <cell r="G2667">
            <v>38233</v>
          </cell>
          <cell r="H2667" t="str">
            <v>A-</v>
          </cell>
          <cell r="I2667" t="str">
            <v>Rating Outlook Stable</v>
          </cell>
        </row>
        <row r="2668">
          <cell r="A2668">
            <v>80362317</v>
          </cell>
          <cell r="B2668" t="str">
            <v>Capitalia S.p.A.</v>
          </cell>
          <cell r="C2668" t="str">
            <v>Banks</v>
          </cell>
          <cell r="D2668" t="str">
            <v>ITALY</v>
          </cell>
          <cell r="E2668" t="str">
            <v>Y</v>
          </cell>
          <cell r="F2668" t="str">
            <v>Affirmed</v>
          </cell>
          <cell r="G2668">
            <v>38154</v>
          </cell>
          <cell r="H2668" t="str">
            <v>BBB+</v>
          </cell>
          <cell r="I2668" t="str">
            <v>Rating Outlook Stable</v>
          </cell>
        </row>
        <row r="2669">
          <cell r="A2669">
            <v>80362319</v>
          </cell>
          <cell r="B2669" t="str">
            <v>HBOS plc</v>
          </cell>
          <cell r="C2669" t="str">
            <v>Banks</v>
          </cell>
          <cell r="D2669" t="str">
            <v>UNITED KINGDOM</v>
          </cell>
          <cell r="E2669" t="str">
            <v>Y</v>
          </cell>
          <cell r="F2669" t="str">
            <v>New Rating</v>
          </cell>
          <cell r="G2669">
            <v>37459</v>
          </cell>
          <cell r="H2669" t="str">
            <v>AA</v>
          </cell>
          <cell r="I2669" t="str">
            <v>Rating Outlook Stable</v>
          </cell>
        </row>
        <row r="2670">
          <cell r="A2670">
            <v>80362320</v>
          </cell>
          <cell r="B2670" t="str">
            <v>Singapore Telecommunications Limited</v>
          </cell>
          <cell r="C2670" t="str">
            <v>Corporates</v>
          </cell>
          <cell r="D2670" t="str">
            <v>SINGAPORE</v>
          </cell>
          <cell r="E2670" t="str">
            <v>Y</v>
          </cell>
          <cell r="F2670" t="str">
            <v>Affirmed</v>
          </cell>
          <cell r="G2670">
            <v>38148</v>
          </cell>
          <cell r="H2670" t="str">
            <v>A</v>
          </cell>
          <cell r="I2670" t="str">
            <v>Rating Outlook Positive</v>
          </cell>
        </row>
        <row r="2671">
          <cell r="A2671">
            <v>80362322</v>
          </cell>
          <cell r="B2671" t="str">
            <v>KT Corporation (Korea Telecom Corp)</v>
          </cell>
          <cell r="C2671" t="str">
            <v>Corporates</v>
          </cell>
          <cell r="D2671" t="str">
            <v>KOREA, REPUBLIC OF</v>
          </cell>
          <cell r="E2671" t="str">
            <v>Y</v>
          </cell>
          <cell r="F2671" t="str">
            <v>New Rating</v>
          </cell>
          <cell r="G2671">
            <v>37445</v>
          </cell>
          <cell r="H2671" t="str">
            <v>A-</v>
          </cell>
          <cell r="I2671" t="str">
            <v>Rating Outlook Stable</v>
          </cell>
        </row>
        <row r="2672">
          <cell r="A2672">
            <v>80362323</v>
          </cell>
          <cell r="B2672" t="str">
            <v>China Mobile (Hong Kong) Limited</v>
          </cell>
          <cell r="C2672" t="str">
            <v>Corporates</v>
          </cell>
          <cell r="D2672" t="str">
            <v>HONG KONG</v>
          </cell>
          <cell r="E2672" t="str">
            <v>Y</v>
          </cell>
          <cell r="F2672" t="str">
            <v>Upgrade</v>
          </cell>
          <cell r="G2672">
            <v>38145</v>
          </cell>
          <cell r="H2672" t="str">
            <v>A-</v>
          </cell>
          <cell r="I2672" t="str">
            <v>Rating Outlook Stable</v>
          </cell>
        </row>
        <row r="2673">
          <cell r="A2673">
            <v>80362331</v>
          </cell>
          <cell r="B2673" t="str">
            <v>EFG Private Bank</v>
          </cell>
          <cell r="C2673" t="str">
            <v>Banks</v>
          </cell>
          <cell r="D2673" t="str">
            <v>SWITZERLAND</v>
          </cell>
          <cell r="E2673" t="str">
            <v>Y</v>
          </cell>
          <cell r="F2673" t="str">
            <v>New Rating</v>
          </cell>
          <cell r="G2673">
            <v>37890</v>
          </cell>
          <cell r="H2673" t="str">
            <v>A-</v>
          </cell>
          <cell r="I2673" t="str">
            <v>Rating Outlook Stable</v>
          </cell>
        </row>
        <row r="2674">
          <cell r="A2674">
            <v>80362336</v>
          </cell>
          <cell r="B2674" t="str">
            <v>Moscow Bank for Reconstruction and Development</v>
          </cell>
          <cell r="C2674" t="str">
            <v>Banks</v>
          </cell>
          <cell r="D2674" t="str">
            <v>RUSSIAN FEDERATION</v>
          </cell>
          <cell r="E2674" t="str">
            <v>Y</v>
          </cell>
          <cell r="F2674" t="str">
            <v>Affirmed</v>
          </cell>
          <cell r="G2674">
            <v>38033</v>
          </cell>
          <cell r="H2674" t="str">
            <v>B-</v>
          </cell>
          <cell r="I2674" t="str">
            <v>Rating Outlook Stable</v>
          </cell>
        </row>
        <row r="2675">
          <cell r="A2675">
            <v>80362337</v>
          </cell>
          <cell r="B2675" t="str">
            <v>Nippon Steel</v>
          </cell>
          <cell r="C2675" t="str">
            <v>Metals &amp; Mining</v>
          </cell>
          <cell r="D2675" t="str">
            <v>JAPAN</v>
          </cell>
          <cell r="E2675" t="str">
            <v>Y</v>
          </cell>
          <cell r="F2675" t="str">
            <v>Upgrade</v>
          </cell>
          <cell r="G2675">
            <v>38212</v>
          </cell>
          <cell r="H2675" t="str">
            <v>BBB</v>
          </cell>
          <cell r="I2675" t="str">
            <v>Rating Outlook Stable</v>
          </cell>
        </row>
        <row r="2676">
          <cell r="A2676">
            <v>80362338</v>
          </cell>
          <cell r="B2676" t="str">
            <v>Sumitomo Metals</v>
          </cell>
          <cell r="C2676" t="str">
            <v>Corporates</v>
          </cell>
          <cell r="D2676" t="str">
            <v>JAPAN</v>
          </cell>
          <cell r="E2676" t="str">
            <v>Y</v>
          </cell>
          <cell r="F2676" t="str">
            <v>Affirmed</v>
          </cell>
          <cell r="G2676">
            <v>37853</v>
          </cell>
          <cell r="H2676" t="str">
            <v>B</v>
          </cell>
          <cell r="I2676" t="str">
            <v>Rating Outlook Stable</v>
          </cell>
        </row>
        <row r="2677">
          <cell r="A2677">
            <v>80362339</v>
          </cell>
          <cell r="B2677" t="str">
            <v>Kobe Steel</v>
          </cell>
          <cell r="C2677" t="str">
            <v>Metals &amp; Mining</v>
          </cell>
          <cell r="D2677" t="str">
            <v>JAPAN</v>
          </cell>
          <cell r="E2677" t="str">
            <v>Y</v>
          </cell>
          <cell r="F2677" t="str">
            <v>Affirmed</v>
          </cell>
          <cell r="G2677">
            <v>37853</v>
          </cell>
          <cell r="H2677" t="str">
            <v>B+</v>
          </cell>
          <cell r="I2677" t="str">
            <v>Rating Outlook Stable</v>
          </cell>
        </row>
        <row r="2678">
          <cell r="A2678">
            <v>80362340</v>
          </cell>
          <cell r="B2678" t="str">
            <v>Kawasaki Steel</v>
          </cell>
          <cell r="C2678" t="str">
            <v>Corporates</v>
          </cell>
          <cell r="D2678" t="str">
            <v>JAPAN</v>
          </cell>
          <cell r="E2678" t="str">
            <v>N</v>
          </cell>
          <cell r="F2678" t="str">
            <v>Withdrawn</v>
          </cell>
          <cell r="G2678">
            <v>37715</v>
          </cell>
          <cell r="H2678" t="str">
            <v>NR</v>
          </cell>
        </row>
        <row r="2679">
          <cell r="A2679">
            <v>80362341</v>
          </cell>
          <cell r="B2679" t="str">
            <v>NKK</v>
          </cell>
          <cell r="C2679" t="str">
            <v>Corporates</v>
          </cell>
          <cell r="D2679" t="str">
            <v>JAPAN</v>
          </cell>
          <cell r="E2679" t="str">
            <v>N</v>
          </cell>
          <cell r="F2679" t="str">
            <v>Withdrawn</v>
          </cell>
          <cell r="G2679">
            <v>37715</v>
          </cell>
          <cell r="H2679" t="str">
            <v>NR</v>
          </cell>
        </row>
        <row r="2680">
          <cell r="A2680">
            <v>80362342</v>
          </cell>
          <cell r="B2680" t="str">
            <v>Small Business Corporation</v>
          </cell>
          <cell r="C2680" t="str">
            <v>Subnationals</v>
          </cell>
          <cell r="D2680" t="str">
            <v>KOREA, REPUBLIC OF</v>
          </cell>
          <cell r="E2680" t="str">
            <v>Y</v>
          </cell>
          <cell r="F2680" t="str">
            <v>Affirmed</v>
          </cell>
          <cell r="G2680">
            <v>37879</v>
          </cell>
          <cell r="H2680" t="str">
            <v>A</v>
          </cell>
          <cell r="I2680" t="str">
            <v>Rating Outlook Stable</v>
          </cell>
        </row>
        <row r="2681">
          <cell r="A2681">
            <v>80362343</v>
          </cell>
          <cell r="B2681" t="str">
            <v>VR-Leasing AG</v>
          </cell>
          <cell r="C2681" t="str">
            <v>Banks</v>
          </cell>
          <cell r="D2681" t="str">
            <v>GERMANY</v>
          </cell>
          <cell r="E2681" t="str">
            <v>Y</v>
          </cell>
          <cell r="F2681" t="str">
            <v>New Rating</v>
          </cell>
          <cell r="G2681">
            <v>37519</v>
          </cell>
          <cell r="H2681" t="str">
            <v>A-</v>
          </cell>
          <cell r="I2681" t="str">
            <v>Rating Outlook Stable</v>
          </cell>
        </row>
        <row r="2682">
          <cell r="A2682">
            <v>80362345</v>
          </cell>
          <cell r="B2682" t="str">
            <v>NRW.BANK</v>
          </cell>
          <cell r="C2682" t="str">
            <v>Banks</v>
          </cell>
          <cell r="D2682" t="str">
            <v>GERMANY</v>
          </cell>
          <cell r="E2682" t="str">
            <v>Y</v>
          </cell>
          <cell r="F2682" t="str">
            <v>Affirmed</v>
          </cell>
          <cell r="G2682">
            <v>38058</v>
          </cell>
          <cell r="H2682" t="str">
            <v>AAA</v>
          </cell>
          <cell r="I2682" t="str">
            <v>Rating Outlook Stable</v>
          </cell>
        </row>
        <row r="2683">
          <cell r="A2683">
            <v>80362346</v>
          </cell>
          <cell r="B2683" t="str">
            <v>Cheung Kong Infrastructure Holdings Limited</v>
          </cell>
          <cell r="C2683" t="str">
            <v>Corporates</v>
          </cell>
          <cell r="D2683" t="str">
            <v>HONG KONG</v>
          </cell>
          <cell r="E2683" t="str">
            <v>Y</v>
          </cell>
          <cell r="F2683" t="str">
            <v>Affirmed</v>
          </cell>
          <cell r="G2683">
            <v>38230</v>
          </cell>
          <cell r="H2683" t="str">
            <v>A-</v>
          </cell>
          <cell r="I2683" t="str">
            <v>Rating Outlook Negative</v>
          </cell>
        </row>
        <row r="2684">
          <cell r="A2684">
            <v>80362347</v>
          </cell>
          <cell r="B2684" t="str">
            <v>Hopewell Holdings Limited</v>
          </cell>
          <cell r="C2684" t="str">
            <v>Corporates</v>
          </cell>
          <cell r="D2684" t="str">
            <v>HONG KONG</v>
          </cell>
          <cell r="E2684" t="str">
            <v>Y</v>
          </cell>
          <cell r="F2684" t="str">
            <v>New Rating</v>
          </cell>
          <cell r="G2684">
            <v>37579</v>
          </cell>
          <cell r="H2684" t="str">
            <v>BB-</v>
          </cell>
          <cell r="I2684" t="str">
            <v>Rating Outlook Stable</v>
          </cell>
        </row>
        <row r="2685">
          <cell r="A2685">
            <v>80362348</v>
          </cell>
          <cell r="B2685" t="str">
            <v>Hutchison Whampoa Limited</v>
          </cell>
          <cell r="C2685" t="str">
            <v>Telecommunications</v>
          </cell>
          <cell r="D2685" t="str">
            <v>HONG KONG</v>
          </cell>
          <cell r="E2685" t="str">
            <v>Y</v>
          </cell>
          <cell r="F2685" t="str">
            <v>Affirmed</v>
          </cell>
          <cell r="G2685">
            <v>38230</v>
          </cell>
          <cell r="H2685" t="str">
            <v>A-</v>
          </cell>
          <cell r="I2685" t="str">
            <v>Rating Outlook Negative</v>
          </cell>
        </row>
        <row r="2686">
          <cell r="A2686">
            <v>80362349</v>
          </cell>
          <cell r="B2686" t="str">
            <v>MTR Corporation Ltd</v>
          </cell>
          <cell r="C2686" t="str">
            <v>Subnationals</v>
          </cell>
          <cell r="D2686" t="str">
            <v>HONG KONG</v>
          </cell>
          <cell r="E2686" t="str">
            <v>Y</v>
          </cell>
          <cell r="F2686" t="str">
            <v>Affirmed</v>
          </cell>
          <cell r="G2686">
            <v>38167</v>
          </cell>
          <cell r="H2686" t="str">
            <v>AA-</v>
          </cell>
          <cell r="I2686" t="str">
            <v>Rating Outlook Stable</v>
          </cell>
        </row>
        <row r="2687">
          <cell r="A2687">
            <v>80362351</v>
          </cell>
          <cell r="B2687" t="str">
            <v>CNOOC Limited</v>
          </cell>
          <cell r="C2687" t="str">
            <v>Corporates</v>
          </cell>
          <cell r="D2687" t="str">
            <v>HONG KONG</v>
          </cell>
          <cell r="E2687" t="str">
            <v>Y</v>
          </cell>
          <cell r="F2687" t="str">
            <v>New Rating</v>
          </cell>
          <cell r="G2687">
            <v>37473</v>
          </cell>
          <cell r="H2687" t="str">
            <v>BBB+</v>
          </cell>
          <cell r="I2687" t="str">
            <v>Rating Outlook Stable</v>
          </cell>
        </row>
        <row r="2688">
          <cell r="A2688">
            <v>80362352</v>
          </cell>
          <cell r="B2688" t="str">
            <v>NRW.BANK (Guaranteed) (Public Sector Pfandbriefe)</v>
          </cell>
          <cell r="C2688" t="str">
            <v>Financial Institutions</v>
          </cell>
          <cell r="D2688" t="str">
            <v>GERMANY</v>
          </cell>
          <cell r="E2688" t="str">
            <v>Y</v>
          </cell>
          <cell r="F2688" t="str">
            <v>Affirmed</v>
          </cell>
          <cell r="G2688">
            <v>38058</v>
          </cell>
          <cell r="H2688" t="str">
            <v>AAA</v>
          </cell>
        </row>
        <row r="2689">
          <cell r="A2689">
            <v>80362357</v>
          </cell>
          <cell r="B2689" t="str">
            <v>Globe Telecom, Inc.</v>
          </cell>
          <cell r="C2689" t="str">
            <v>Telecommunications</v>
          </cell>
          <cell r="D2689" t="str">
            <v>PHILIPPINES</v>
          </cell>
          <cell r="E2689" t="str">
            <v>Y</v>
          </cell>
          <cell r="F2689" t="str">
            <v>New Rating</v>
          </cell>
          <cell r="G2689">
            <v>37771</v>
          </cell>
          <cell r="H2689" t="str">
            <v>BB</v>
          </cell>
          <cell r="I2689" t="str">
            <v>Rating Outlook Stable</v>
          </cell>
        </row>
        <row r="2690">
          <cell r="A2690">
            <v>80362359</v>
          </cell>
          <cell r="B2690" t="str">
            <v>Telekom Malaysia Berhad</v>
          </cell>
          <cell r="C2690" t="str">
            <v>Telecommunications</v>
          </cell>
          <cell r="D2690" t="str">
            <v>MALAYSIA</v>
          </cell>
          <cell r="E2690" t="str">
            <v>Y</v>
          </cell>
          <cell r="F2690" t="str">
            <v>New Rating</v>
          </cell>
          <cell r="G2690">
            <v>37875</v>
          </cell>
          <cell r="H2690" t="str">
            <v>BBB+</v>
          </cell>
          <cell r="I2690" t="str">
            <v>Rating Outlook Stable</v>
          </cell>
        </row>
        <row r="2691">
          <cell r="A2691">
            <v>80362360</v>
          </cell>
          <cell r="B2691" t="str">
            <v>PCCW-HKT Telephone Limited</v>
          </cell>
          <cell r="C2691" t="str">
            <v>Telecommunications</v>
          </cell>
          <cell r="D2691" t="str">
            <v>HONG KONG</v>
          </cell>
          <cell r="E2691" t="str">
            <v>Y</v>
          </cell>
          <cell r="F2691" t="str">
            <v>New Rating</v>
          </cell>
          <cell r="G2691">
            <v>37811</v>
          </cell>
          <cell r="H2691" t="str">
            <v>BBB+</v>
          </cell>
          <cell r="I2691" t="str">
            <v>Rating Outlook Stable</v>
          </cell>
        </row>
        <row r="2692">
          <cell r="A2692">
            <v>80362362</v>
          </cell>
          <cell r="B2692" t="str">
            <v>SingTel Optus Pty Limited</v>
          </cell>
          <cell r="C2692" t="str">
            <v>Telecommunications</v>
          </cell>
          <cell r="D2692" t="str">
            <v>AUSTRALIA</v>
          </cell>
          <cell r="E2692" t="str">
            <v>Y</v>
          </cell>
          <cell r="F2692" t="str">
            <v>Upgrade</v>
          </cell>
          <cell r="G2692">
            <v>38148</v>
          </cell>
          <cell r="H2692" t="str">
            <v>A</v>
          </cell>
          <cell r="I2692" t="str">
            <v>Rating Outlook Stable</v>
          </cell>
        </row>
        <row r="2693">
          <cell r="A2693">
            <v>80362368</v>
          </cell>
          <cell r="B2693" t="str">
            <v>Caixa d'Estalvis Laietana</v>
          </cell>
          <cell r="C2693" t="str">
            <v>Banks</v>
          </cell>
          <cell r="D2693" t="str">
            <v>SPAIN</v>
          </cell>
          <cell r="E2693" t="str">
            <v>Y</v>
          </cell>
          <cell r="F2693" t="str">
            <v>Upgrade</v>
          </cell>
          <cell r="G2693">
            <v>38236</v>
          </cell>
          <cell r="H2693" t="str">
            <v>A-</v>
          </cell>
          <cell r="I2693" t="str">
            <v>Rating Outlook Stable</v>
          </cell>
        </row>
        <row r="2694">
          <cell r="A2694">
            <v>80362369</v>
          </cell>
          <cell r="B2694" t="str">
            <v>DEPFA BANK plc</v>
          </cell>
          <cell r="C2694" t="str">
            <v>Banks</v>
          </cell>
          <cell r="D2694" t="str">
            <v>IRELAND</v>
          </cell>
          <cell r="E2694" t="str">
            <v>Y</v>
          </cell>
          <cell r="F2694" t="str">
            <v>Affirmed</v>
          </cell>
          <cell r="G2694">
            <v>38047</v>
          </cell>
          <cell r="H2694" t="str">
            <v>AA-</v>
          </cell>
          <cell r="I2694" t="str">
            <v>Rating Outlook Stable</v>
          </cell>
        </row>
        <row r="2695">
          <cell r="A2695">
            <v>80362375</v>
          </cell>
          <cell r="B2695" t="str">
            <v>Russian Commercial Bank (Cyprus) Ltd</v>
          </cell>
          <cell r="C2695" t="str">
            <v>Banks</v>
          </cell>
          <cell r="D2695" t="str">
            <v>CYPRUS</v>
          </cell>
          <cell r="E2695" t="str">
            <v>Y</v>
          </cell>
          <cell r="F2695" t="str">
            <v>Affirmed</v>
          </cell>
          <cell r="G2695">
            <v>37931</v>
          </cell>
          <cell r="H2695" t="str">
            <v>BB</v>
          </cell>
          <cell r="I2695" t="str">
            <v>Rating Outlook Stable</v>
          </cell>
        </row>
        <row r="2696">
          <cell r="A2696">
            <v>80362376</v>
          </cell>
          <cell r="B2696" t="str">
            <v>Converium Holding AG</v>
          </cell>
          <cell r="C2696" t="str">
            <v>Reinsurers</v>
          </cell>
          <cell r="D2696" t="str">
            <v>SWITZERLAND</v>
          </cell>
          <cell r="E2696" t="str">
            <v>Y</v>
          </cell>
          <cell r="F2696" t="str">
            <v>Downgrade</v>
          </cell>
          <cell r="G2696">
            <v>38244</v>
          </cell>
          <cell r="H2696" t="str">
            <v>B</v>
          </cell>
          <cell r="I2696" t="str">
            <v>Rating Watch Evolving</v>
          </cell>
        </row>
        <row r="2697">
          <cell r="A2697">
            <v>80362377</v>
          </cell>
          <cell r="B2697" t="str">
            <v>Converium Holdings (North America) Inc</v>
          </cell>
          <cell r="C2697" t="str">
            <v>Reinsurers</v>
          </cell>
          <cell r="D2697" t="str">
            <v>UNITED STATES</v>
          </cell>
          <cell r="E2697" t="str">
            <v>N</v>
          </cell>
          <cell r="F2697" t="str">
            <v>Downgrade</v>
          </cell>
          <cell r="G2697">
            <v>38244</v>
          </cell>
          <cell r="H2697" t="str">
            <v>B</v>
          </cell>
          <cell r="I2697" t="str">
            <v>Rating Watch Evolving</v>
          </cell>
        </row>
        <row r="2698">
          <cell r="A2698">
            <v>80362379</v>
          </cell>
          <cell r="B2698" t="str">
            <v>OAO Dalsvyaz</v>
          </cell>
          <cell r="C2698" t="str">
            <v>Corporates</v>
          </cell>
          <cell r="D2698" t="str">
            <v>RUSSIAN FEDERATION</v>
          </cell>
          <cell r="E2698" t="str">
            <v>Y</v>
          </cell>
          <cell r="F2698" t="str">
            <v>Upgrade</v>
          </cell>
          <cell r="G2698">
            <v>38075</v>
          </cell>
          <cell r="H2698" t="str">
            <v>B</v>
          </cell>
          <cell r="I2698" t="str">
            <v>Rating Outlook Positive</v>
          </cell>
        </row>
        <row r="2699">
          <cell r="A2699">
            <v>80362381</v>
          </cell>
          <cell r="B2699" t="str">
            <v>Caixa d'Estalvis del Penedes</v>
          </cell>
          <cell r="C2699" t="str">
            <v>Banks</v>
          </cell>
          <cell r="D2699" t="str">
            <v>SPAIN</v>
          </cell>
          <cell r="E2699" t="str">
            <v>Y</v>
          </cell>
          <cell r="F2699" t="str">
            <v>Upgrade</v>
          </cell>
          <cell r="G2699">
            <v>37946</v>
          </cell>
          <cell r="H2699" t="str">
            <v>A</v>
          </cell>
          <cell r="I2699" t="str">
            <v>Rating Outlook Stable</v>
          </cell>
        </row>
        <row r="2700">
          <cell r="A2700">
            <v>80362385</v>
          </cell>
          <cell r="B2700" t="str">
            <v>Siemens Ag</v>
          </cell>
          <cell r="C2700" t="str">
            <v>Diversified Manufacturing</v>
          </cell>
          <cell r="D2700" t="str">
            <v>GERMANY</v>
          </cell>
          <cell r="E2700" t="str">
            <v>Y</v>
          </cell>
          <cell r="F2700" t="str">
            <v>Upgrade</v>
          </cell>
          <cell r="G2700">
            <v>38149</v>
          </cell>
          <cell r="H2700" t="str">
            <v>AA-</v>
          </cell>
          <cell r="I2700" t="str">
            <v>Rating Outlook Stable</v>
          </cell>
        </row>
        <row r="2701">
          <cell r="A2701">
            <v>80362386</v>
          </cell>
          <cell r="B2701" t="str">
            <v>DZ Covered Bonds</v>
          </cell>
          <cell r="C2701" t="str">
            <v>Financial Institutions</v>
          </cell>
          <cell r="D2701" t="str">
            <v>GERMANY</v>
          </cell>
          <cell r="E2701" t="str">
            <v>Y</v>
          </cell>
          <cell r="F2701" t="str">
            <v>Affirmed</v>
          </cell>
          <cell r="G2701">
            <v>38044</v>
          </cell>
          <cell r="H2701" t="str">
            <v>AAA</v>
          </cell>
        </row>
        <row r="2702">
          <cell r="A2702">
            <v>80362387</v>
          </cell>
          <cell r="B2702" t="str">
            <v>Indover Bank</v>
          </cell>
          <cell r="C2702" t="str">
            <v>Banks</v>
          </cell>
          <cell r="D2702" t="str">
            <v>NETHERLANDS</v>
          </cell>
          <cell r="E2702" t="str">
            <v>Y</v>
          </cell>
          <cell r="F2702" t="str">
            <v>New Rating</v>
          </cell>
          <cell r="G2702">
            <v>37979</v>
          </cell>
          <cell r="H2702" t="str">
            <v>B+</v>
          </cell>
          <cell r="I2702" t="str">
            <v>Rating Outlook Stable</v>
          </cell>
        </row>
        <row r="2703">
          <cell r="A2703">
            <v>80362388</v>
          </cell>
          <cell r="B2703" t="str">
            <v>Bank Zenit</v>
          </cell>
          <cell r="C2703" t="str">
            <v>Banks</v>
          </cell>
          <cell r="D2703" t="str">
            <v>RUSSIAN FEDERATION</v>
          </cell>
          <cell r="E2703" t="str">
            <v>Y</v>
          </cell>
          <cell r="F2703" t="str">
            <v>Affirmed</v>
          </cell>
          <cell r="G2703">
            <v>38042</v>
          </cell>
          <cell r="H2703" t="str">
            <v>B-</v>
          </cell>
          <cell r="I2703" t="str">
            <v>Rating Outlook Stable</v>
          </cell>
        </row>
        <row r="2704">
          <cell r="A2704">
            <v>80362389</v>
          </cell>
          <cell r="B2704" t="str">
            <v>CentroCredit Bank</v>
          </cell>
          <cell r="C2704" t="str">
            <v>Banks</v>
          </cell>
          <cell r="D2704" t="str">
            <v>RUSSIAN FEDERATION</v>
          </cell>
          <cell r="E2704" t="str">
            <v>Y</v>
          </cell>
          <cell r="F2704" t="str">
            <v>New Rating</v>
          </cell>
          <cell r="G2704">
            <v>37620</v>
          </cell>
          <cell r="H2704" t="str">
            <v>CCC+</v>
          </cell>
          <cell r="I2704" t="str">
            <v>Rating Outlook Stable</v>
          </cell>
        </row>
        <row r="2705">
          <cell r="A2705">
            <v>80362396</v>
          </cell>
          <cell r="B2705" t="str">
            <v>Alcatel SA</v>
          </cell>
          <cell r="C2705" t="str">
            <v>Corporates</v>
          </cell>
          <cell r="D2705" t="str">
            <v>FRANCE</v>
          </cell>
          <cell r="E2705" t="str">
            <v>Y</v>
          </cell>
          <cell r="F2705" t="str">
            <v>Revision Outlook</v>
          </cell>
          <cell r="G2705">
            <v>37924</v>
          </cell>
          <cell r="H2705" t="str">
            <v>BB-</v>
          </cell>
          <cell r="I2705" t="str">
            <v>Rating Outlook Stable</v>
          </cell>
        </row>
        <row r="2706">
          <cell r="A2706">
            <v>80362397</v>
          </cell>
          <cell r="B2706" t="str">
            <v>Ericsson Telefonaktiebolaget LM</v>
          </cell>
          <cell r="C2706" t="str">
            <v>Corporates</v>
          </cell>
          <cell r="D2706" t="str">
            <v>SWEDEN</v>
          </cell>
          <cell r="E2706" t="str">
            <v>Y</v>
          </cell>
          <cell r="F2706" t="str">
            <v>Upgrade</v>
          </cell>
          <cell r="G2706">
            <v>38236</v>
          </cell>
          <cell r="H2706" t="str">
            <v>BB+</v>
          </cell>
          <cell r="I2706" t="str">
            <v>Rating Outlook Positive</v>
          </cell>
        </row>
        <row r="2707">
          <cell r="A2707">
            <v>80362398</v>
          </cell>
          <cell r="B2707" t="str">
            <v>Nokia Corporation</v>
          </cell>
          <cell r="C2707" t="str">
            <v>Corporates</v>
          </cell>
          <cell r="D2707" t="str">
            <v>FINLAND</v>
          </cell>
          <cell r="E2707" t="str">
            <v>Y</v>
          </cell>
          <cell r="F2707" t="str">
            <v>Affirmed</v>
          </cell>
          <cell r="G2707">
            <v>38139</v>
          </cell>
          <cell r="H2707" t="str">
            <v>A+</v>
          </cell>
          <cell r="I2707" t="str">
            <v>Rating Outlook Negative</v>
          </cell>
        </row>
        <row r="2708">
          <cell r="A2708">
            <v>80362399</v>
          </cell>
          <cell r="B2708" t="str">
            <v>Banco Santander Meridional S.A.</v>
          </cell>
          <cell r="C2708" t="str">
            <v>Banks</v>
          </cell>
          <cell r="D2708" t="str">
            <v>BRAZIL</v>
          </cell>
          <cell r="E2708" t="str">
            <v>Y</v>
          </cell>
          <cell r="F2708" t="str">
            <v>Upgrade</v>
          </cell>
          <cell r="G2708">
            <v>38259</v>
          </cell>
          <cell r="H2708" t="str">
            <v>BB-</v>
          </cell>
          <cell r="I2708" t="str">
            <v>Rating Outlook Stable</v>
          </cell>
        </row>
        <row r="2709">
          <cell r="A2709">
            <v>80362400</v>
          </cell>
          <cell r="B2709" t="str">
            <v>Banco Santander Brasil S.A.</v>
          </cell>
          <cell r="C2709" t="str">
            <v>Banks</v>
          </cell>
          <cell r="D2709" t="str">
            <v>BRAZIL</v>
          </cell>
          <cell r="E2709" t="str">
            <v>Y</v>
          </cell>
          <cell r="F2709" t="str">
            <v>Upgrade</v>
          </cell>
          <cell r="G2709">
            <v>38259</v>
          </cell>
          <cell r="H2709" t="str">
            <v>BB-</v>
          </cell>
          <cell r="I2709" t="str">
            <v>Rating Outlook Stable</v>
          </cell>
        </row>
        <row r="2710">
          <cell r="A2710">
            <v>80362402</v>
          </cell>
          <cell r="B2710" t="str">
            <v>Hypo Real Estate Bank Mortgage Pfandbriefe</v>
          </cell>
          <cell r="C2710" t="str">
            <v>Financial Institutions</v>
          </cell>
          <cell r="D2710" t="str">
            <v>GERMANY</v>
          </cell>
          <cell r="E2710" t="str">
            <v>Y</v>
          </cell>
          <cell r="F2710" t="str">
            <v>Affirmed</v>
          </cell>
          <cell r="G2710">
            <v>37707</v>
          </cell>
          <cell r="H2710" t="str">
            <v>AA+</v>
          </cell>
          <cell r="I2710" t="str">
            <v>Not on Rating Watch</v>
          </cell>
        </row>
        <row r="2711">
          <cell r="A2711">
            <v>80362403</v>
          </cell>
          <cell r="B2711" t="str">
            <v>Hypo Real Estate Bank Public Sector Pfandbriefe</v>
          </cell>
          <cell r="C2711" t="str">
            <v>Financial Institutions</v>
          </cell>
          <cell r="D2711" t="str">
            <v>GERMANY</v>
          </cell>
          <cell r="E2711" t="str">
            <v>Y</v>
          </cell>
          <cell r="F2711" t="str">
            <v>Affirmed</v>
          </cell>
          <cell r="G2711">
            <v>37707</v>
          </cell>
          <cell r="H2711" t="str">
            <v>AAA</v>
          </cell>
          <cell r="I2711" t="str">
            <v>Not on Rating Watch</v>
          </cell>
        </row>
        <row r="2712">
          <cell r="A2712">
            <v>80362404</v>
          </cell>
          <cell r="B2712" t="str">
            <v>Allianz Holding AG</v>
          </cell>
          <cell r="C2712" t="str">
            <v>Insurance</v>
          </cell>
          <cell r="D2712" t="str">
            <v>GERMANY</v>
          </cell>
          <cell r="E2712" t="str">
            <v>Y</v>
          </cell>
          <cell r="F2712" t="str">
            <v>Affirmed</v>
          </cell>
          <cell r="G2712">
            <v>38218</v>
          </cell>
          <cell r="H2712" t="str">
            <v>A</v>
          </cell>
          <cell r="I2712" t="str">
            <v>Rating Outlook Positive</v>
          </cell>
        </row>
        <row r="2713">
          <cell r="A2713">
            <v>80362408</v>
          </cell>
          <cell r="B2713" t="str">
            <v>Oman Arab Bank</v>
          </cell>
          <cell r="C2713" t="str">
            <v>Banks</v>
          </cell>
          <cell r="D2713" t="str">
            <v>OMAN</v>
          </cell>
          <cell r="E2713" t="str">
            <v>Y</v>
          </cell>
          <cell r="F2713" t="str">
            <v>New Rating</v>
          </cell>
          <cell r="G2713">
            <v>37964</v>
          </cell>
          <cell r="H2713" t="str">
            <v>BBB-</v>
          </cell>
          <cell r="I2713" t="str">
            <v>Rating Outlook Stable</v>
          </cell>
        </row>
        <row r="2714">
          <cell r="A2714">
            <v>80362411</v>
          </cell>
          <cell r="B2714" t="str">
            <v>MDM Holding GmbH</v>
          </cell>
          <cell r="C2714" t="str">
            <v>Financial Institutions</v>
          </cell>
          <cell r="D2714" t="str">
            <v>RUSSIAN FEDERATION</v>
          </cell>
          <cell r="E2714" t="str">
            <v>Y</v>
          </cell>
          <cell r="F2714" t="str">
            <v>Affirmed</v>
          </cell>
          <cell r="G2714">
            <v>38252</v>
          </cell>
          <cell r="H2714" t="str">
            <v>B+</v>
          </cell>
          <cell r="I2714" t="str">
            <v>Rating Outlook Stable</v>
          </cell>
        </row>
        <row r="2715">
          <cell r="A2715">
            <v>80362413</v>
          </cell>
          <cell r="B2715" t="str">
            <v>UBS Limited</v>
          </cell>
          <cell r="C2715" t="str">
            <v>Banks</v>
          </cell>
          <cell r="D2715" t="str">
            <v>UNITED KINGDOM</v>
          </cell>
          <cell r="E2715" t="str">
            <v>Y</v>
          </cell>
          <cell r="F2715" t="str">
            <v>Downgrade</v>
          </cell>
          <cell r="G2715">
            <v>37875</v>
          </cell>
          <cell r="H2715" t="str">
            <v>AA+</v>
          </cell>
          <cell r="I2715" t="str">
            <v>Rating Outlook Stable</v>
          </cell>
        </row>
        <row r="2716">
          <cell r="A2716">
            <v>80362414</v>
          </cell>
          <cell r="B2716" t="str">
            <v>DEPFA ACS Bank</v>
          </cell>
          <cell r="C2716" t="str">
            <v>Banks</v>
          </cell>
          <cell r="D2716" t="str">
            <v>IRELAND</v>
          </cell>
          <cell r="E2716" t="str">
            <v>Y</v>
          </cell>
          <cell r="F2716" t="str">
            <v>Affirmed</v>
          </cell>
          <cell r="G2716">
            <v>38047</v>
          </cell>
          <cell r="H2716" t="str">
            <v>AA-</v>
          </cell>
          <cell r="I2716" t="str">
            <v>Rating Outlook Stable</v>
          </cell>
        </row>
        <row r="2717">
          <cell r="A2717">
            <v>80362422</v>
          </cell>
          <cell r="B2717" t="str">
            <v>DZ Bank International S.A.</v>
          </cell>
          <cell r="C2717" t="str">
            <v>Banks</v>
          </cell>
          <cell r="D2717" t="str">
            <v>LUXEMBOURG</v>
          </cell>
          <cell r="E2717" t="str">
            <v>Y</v>
          </cell>
          <cell r="F2717" t="str">
            <v>New Rating</v>
          </cell>
          <cell r="G2717">
            <v>38119</v>
          </cell>
          <cell r="H2717" t="str">
            <v>A</v>
          </cell>
          <cell r="I2717" t="str">
            <v>Rating Outlook Stable</v>
          </cell>
        </row>
        <row r="2718">
          <cell r="A2718">
            <v>80362425</v>
          </cell>
          <cell r="B2718" t="str">
            <v>Citibank (West) FSB</v>
          </cell>
          <cell r="C2718" t="str">
            <v>Banks</v>
          </cell>
          <cell r="D2718" t="str">
            <v>UNITED STATES</v>
          </cell>
          <cell r="E2718" t="str">
            <v>Y</v>
          </cell>
          <cell r="F2718" t="str">
            <v>Affirmed</v>
          </cell>
          <cell r="G2718">
            <v>37817</v>
          </cell>
          <cell r="H2718" t="str">
            <v>AA+</v>
          </cell>
          <cell r="I2718" t="str">
            <v>Rating Outlook Stable</v>
          </cell>
        </row>
        <row r="2719">
          <cell r="A2719">
            <v>80362426</v>
          </cell>
          <cell r="B2719" t="str">
            <v>Sun Microsystems, Inc.</v>
          </cell>
          <cell r="C2719" t="str">
            <v>Technology</v>
          </cell>
          <cell r="D2719" t="str">
            <v>UNITED STATES</v>
          </cell>
          <cell r="E2719" t="str">
            <v>Y</v>
          </cell>
          <cell r="F2719" t="str">
            <v>Downgrade</v>
          </cell>
          <cell r="G2719">
            <v>38027</v>
          </cell>
          <cell r="H2719" t="str">
            <v>BBB-</v>
          </cell>
          <cell r="I2719" t="str">
            <v>Rating Outlook Stable</v>
          </cell>
        </row>
        <row r="2720">
          <cell r="A2720">
            <v>80362429</v>
          </cell>
          <cell r="B2720" t="str">
            <v>Sistema Joint Stock Financial Corp.</v>
          </cell>
          <cell r="C2720" t="str">
            <v>Corporates</v>
          </cell>
          <cell r="D2720" t="str">
            <v>RUSSIAN FEDERATION</v>
          </cell>
          <cell r="E2720" t="str">
            <v>Y</v>
          </cell>
          <cell r="F2720" t="str">
            <v>Affirmed</v>
          </cell>
          <cell r="G2720">
            <v>38001</v>
          </cell>
          <cell r="H2720" t="str">
            <v>B</v>
          </cell>
          <cell r="I2720" t="str">
            <v>Rating Outlook Stable</v>
          </cell>
        </row>
        <row r="2721">
          <cell r="A2721">
            <v>80362433</v>
          </cell>
          <cell r="B2721" t="str">
            <v>Forester Limited</v>
          </cell>
          <cell r="C2721" t="str">
            <v>Financial Institutions</v>
          </cell>
          <cell r="D2721" t="str">
            <v>UNITED KINGDOM</v>
          </cell>
          <cell r="E2721" t="str">
            <v>Y</v>
          </cell>
          <cell r="F2721" t="str">
            <v>New Rating</v>
          </cell>
          <cell r="G2721">
            <v>37573</v>
          </cell>
          <cell r="H2721" t="str">
            <v>A-</v>
          </cell>
        </row>
        <row r="2722">
          <cell r="A2722">
            <v>80362434</v>
          </cell>
          <cell r="B2722" t="str">
            <v>AstraZeneca PLC</v>
          </cell>
          <cell r="C2722" t="str">
            <v>Health Care</v>
          </cell>
          <cell r="D2722" t="str">
            <v>UNITED KINGDOM</v>
          </cell>
          <cell r="E2722" t="str">
            <v>Y</v>
          </cell>
          <cell r="F2722" t="str">
            <v>Affirmed</v>
          </cell>
          <cell r="G2722">
            <v>38253</v>
          </cell>
          <cell r="H2722" t="str">
            <v>AA+</v>
          </cell>
          <cell r="I2722" t="str">
            <v>Rating Outlook Stable</v>
          </cell>
        </row>
        <row r="2723">
          <cell r="A2723">
            <v>80362438</v>
          </cell>
          <cell r="B2723" t="str">
            <v>Energex Ltd</v>
          </cell>
          <cell r="C2723" t="str">
            <v>Energy (Oil &amp; Gas)</v>
          </cell>
          <cell r="D2723" t="str">
            <v>AUSTRALIA</v>
          </cell>
          <cell r="E2723" t="str">
            <v>Y</v>
          </cell>
          <cell r="F2723" t="str">
            <v>Affirmed</v>
          </cell>
          <cell r="G2723">
            <v>37971</v>
          </cell>
          <cell r="H2723" t="str">
            <v>AA</v>
          </cell>
          <cell r="I2723" t="str">
            <v>Rating Outlook Stable</v>
          </cell>
        </row>
        <row r="2724">
          <cell r="A2724">
            <v>80362448</v>
          </cell>
          <cell r="B2724" t="str">
            <v>Great Chinese Bills Finance Corporation</v>
          </cell>
          <cell r="C2724" t="str">
            <v>Banks</v>
          </cell>
          <cell r="D2724" t="str">
            <v>TAIWAN</v>
          </cell>
          <cell r="E2724" t="str">
            <v>Y</v>
          </cell>
          <cell r="F2724" t="str">
            <v>Downgrade</v>
          </cell>
          <cell r="G2724">
            <v>37979</v>
          </cell>
          <cell r="H2724" t="str">
            <v>B+</v>
          </cell>
          <cell r="I2724" t="str">
            <v>Rating Outlook Stable</v>
          </cell>
        </row>
        <row r="2725">
          <cell r="A2725">
            <v>80362449</v>
          </cell>
          <cell r="B2725" t="str">
            <v>Dah Chung Bills Finance Corporation</v>
          </cell>
          <cell r="C2725" t="str">
            <v>Banks</v>
          </cell>
          <cell r="D2725" t="str">
            <v>TAIWAN</v>
          </cell>
          <cell r="E2725" t="str">
            <v>Y</v>
          </cell>
          <cell r="F2725" t="str">
            <v>Affirmed</v>
          </cell>
          <cell r="G2725">
            <v>37994</v>
          </cell>
          <cell r="H2725" t="str">
            <v>BB+</v>
          </cell>
          <cell r="I2725" t="str">
            <v>Rating Outlook Stable</v>
          </cell>
        </row>
        <row r="2726">
          <cell r="A2726">
            <v>80362450</v>
          </cell>
          <cell r="B2726" t="str">
            <v>Taiwan Finance Corporation</v>
          </cell>
          <cell r="C2726" t="str">
            <v>Banks</v>
          </cell>
          <cell r="D2726" t="str">
            <v>TAIWAN</v>
          </cell>
          <cell r="E2726" t="str">
            <v>Y</v>
          </cell>
          <cell r="F2726" t="str">
            <v>Affirmed</v>
          </cell>
          <cell r="G2726">
            <v>37994</v>
          </cell>
          <cell r="H2726" t="str">
            <v>BBB-</v>
          </cell>
          <cell r="I2726" t="str">
            <v>Rating Outlook Stable</v>
          </cell>
        </row>
        <row r="2727">
          <cell r="A2727">
            <v>80362451</v>
          </cell>
          <cell r="B2727" t="str">
            <v>Union Bills Finance Corporation</v>
          </cell>
          <cell r="C2727" t="str">
            <v>Banks</v>
          </cell>
          <cell r="D2727" t="str">
            <v>TAIWAN</v>
          </cell>
          <cell r="E2727" t="str">
            <v>Y</v>
          </cell>
          <cell r="F2727" t="str">
            <v>Affirmed</v>
          </cell>
          <cell r="G2727">
            <v>37979</v>
          </cell>
          <cell r="H2727" t="str">
            <v>BB-</v>
          </cell>
          <cell r="I2727" t="str">
            <v>Rating Outlook Stable</v>
          </cell>
        </row>
        <row r="2728">
          <cell r="A2728">
            <v>80362459</v>
          </cell>
          <cell r="B2728" t="str">
            <v>Origin Energy Ltd</v>
          </cell>
          <cell r="C2728" t="str">
            <v>Electric-Corporate</v>
          </cell>
          <cell r="D2728" t="str">
            <v>AUSTRALIA</v>
          </cell>
          <cell r="E2728" t="str">
            <v>Y</v>
          </cell>
          <cell r="F2728" t="str">
            <v>Rating Watch On</v>
          </cell>
          <cell r="G2728">
            <v>38189</v>
          </cell>
          <cell r="H2728" t="str">
            <v>A-</v>
          </cell>
          <cell r="I2728" t="str">
            <v>Rating Watch Negative</v>
          </cell>
        </row>
        <row r="2729">
          <cell r="A2729">
            <v>80362463</v>
          </cell>
          <cell r="B2729" t="str">
            <v>METRO AG</v>
          </cell>
          <cell r="C2729" t="str">
            <v>Corporates</v>
          </cell>
          <cell r="D2729" t="str">
            <v>GERMANY</v>
          </cell>
          <cell r="E2729" t="str">
            <v>Y</v>
          </cell>
          <cell r="F2729" t="str">
            <v>Affirmed</v>
          </cell>
          <cell r="G2729">
            <v>38034</v>
          </cell>
          <cell r="H2729" t="str">
            <v>BBB</v>
          </cell>
          <cell r="I2729" t="str">
            <v>Rating Outlook Stable</v>
          </cell>
        </row>
        <row r="2730">
          <cell r="A2730">
            <v>80362464</v>
          </cell>
          <cell r="B2730" t="str">
            <v>Unilever PLC</v>
          </cell>
          <cell r="C2730" t="str">
            <v>Corporates</v>
          </cell>
          <cell r="D2730" t="str">
            <v>UNITED KINGDOM</v>
          </cell>
          <cell r="E2730" t="str">
            <v>Y</v>
          </cell>
          <cell r="F2730" t="str">
            <v>Affirmed</v>
          </cell>
          <cell r="G2730">
            <v>38071</v>
          </cell>
          <cell r="H2730" t="str">
            <v>A+</v>
          </cell>
          <cell r="I2730" t="str">
            <v>Rating Outlook Stable</v>
          </cell>
        </row>
        <row r="2731">
          <cell r="A2731">
            <v>80362469</v>
          </cell>
          <cell r="B2731" t="str">
            <v>Scottish Power Plc - inactive duplicate</v>
          </cell>
          <cell r="C2731" t="str">
            <v>Corporates</v>
          </cell>
          <cell r="D2731" t="str">
            <v>UNITED KINGDOM</v>
          </cell>
          <cell r="E2731" t="str">
            <v>N</v>
          </cell>
          <cell r="F2731" t="str">
            <v>New Rating</v>
          </cell>
          <cell r="G2731">
            <v>37326</v>
          </cell>
          <cell r="H2731" t="str">
            <v>A-</v>
          </cell>
          <cell r="I2731" t="str">
            <v>Rating Outlook Stable</v>
          </cell>
        </row>
        <row r="2732">
          <cell r="A2732">
            <v>80362470</v>
          </cell>
          <cell r="B2732" t="str">
            <v>Ak Bars Bank</v>
          </cell>
          <cell r="C2732" t="str">
            <v>Banks</v>
          </cell>
          <cell r="D2732" t="str">
            <v>RUSSIAN FEDERATION</v>
          </cell>
          <cell r="E2732" t="str">
            <v>Y</v>
          </cell>
          <cell r="F2732" t="str">
            <v>Affirmed</v>
          </cell>
          <cell r="G2732">
            <v>38197</v>
          </cell>
          <cell r="H2732" t="str">
            <v>B-</v>
          </cell>
          <cell r="I2732" t="str">
            <v>Rating Outlook Stable</v>
          </cell>
        </row>
        <row r="2733">
          <cell r="A2733">
            <v>80372264</v>
          </cell>
          <cell r="B2733" t="str">
            <v>Selective Insurance Group, Inc.</v>
          </cell>
          <cell r="C2733" t="str">
            <v>Property/Casualty Insurers</v>
          </cell>
          <cell r="D2733" t="str">
            <v>UNITED STATES</v>
          </cell>
          <cell r="E2733" t="str">
            <v>Y</v>
          </cell>
          <cell r="F2733" t="str">
            <v>New Rating</v>
          </cell>
          <cell r="G2733">
            <v>37606</v>
          </cell>
          <cell r="H2733" t="str">
            <v>BBB</v>
          </cell>
          <cell r="I2733" t="str">
            <v>Rating Outlook Positive</v>
          </cell>
        </row>
        <row r="2734">
          <cell r="A2734">
            <v>80380805</v>
          </cell>
          <cell r="B2734" t="str">
            <v>Gillette Co. (The)</v>
          </cell>
          <cell r="C2734" t="str">
            <v>Corporates</v>
          </cell>
          <cell r="D2734" t="str">
            <v>UNITED STATES</v>
          </cell>
          <cell r="E2734" t="str">
            <v>Y</v>
          </cell>
          <cell r="F2734" t="str">
            <v>Affirmed</v>
          </cell>
          <cell r="G2734">
            <v>37812</v>
          </cell>
          <cell r="H2734" t="str">
            <v>AA-</v>
          </cell>
          <cell r="I2734" t="str">
            <v>Rating Outlook Stable</v>
          </cell>
        </row>
        <row r="2735">
          <cell r="A2735">
            <v>80392589</v>
          </cell>
          <cell r="B2735" t="str">
            <v>Banque Patrimoine et Immobilier (BPI) (Groupe CIFD)</v>
          </cell>
          <cell r="C2735" t="str">
            <v>Banks</v>
          </cell>
          <cell r="D2735" t="str">
            <v>FRANCE</v>
          </cell>
          <cell r="E2735" t="str">
            <v>Y</v>
          </cell>
          <cell r="F2735" t="str">
            <v>Affirmed</v>
          </cell>
          <cell r="G2735">
            <v>37879</v>
          </cell>
          <cell r="H2735" t="str">
            <v>A+</v>
          </cell>
          <cell r="I2735" t="str">
            <v>Rating Outlook Stable</v>
          </cell>
        </row>
        <row r="2736">
          <cell r="A2736">
            <v>80392592</v>
          </cell>
          <cell r="B2736" t="str">
            <v>Credit Immobilier de France Sud Rhone-Alpes Auvergne (Groupe CIFD)</v>
          </cell>
          <cell r="C2736" t="str">
            <v>Financial Institutions</v>
          </cell>
          <cell r="D2736" t="str">
            <v>FRANCE</v>
          </cell>
          <cell r="E2736" t="str">
            <v>Y</v>
          </cell>
          <cell r="F2736" t="str">
            <v>Affirmed</v>
          </cell>
          <cell r="G2736">
            <v>37879</v>
          </cell>
          <cell r="H2736" t="str">
            <v>A+</v>
          </cell>
          <cell r="I2736" t="str">
            <v>Rating Outlook Stable</v>
          </cell>
        </row>
        <row r="2737">
          <cell r="A2737">
            <v>80392595</v>
          </cell>
          <cell r="B2737" t="str">
            <v>Credit Immobilier de France Ile-de-France (Groupe CIFD)</v>
          </cell>
          <cell r="C2737" t="str">
            <v>Financial Institutions</v>
          </cell>
          <cell r="D2737" t="str">
            <v>FRANCE</v>
          </cell>
          <cell r="E2737" t="str">
            <v>Y</v>
          </cell>
          <cell r="F2737" t="str">
            <v>Affirmed</v>
          </cell>
          <cell r="G2737">
            <v>37879</v>
          </cell>
          <cell r="H2737" t="str">
            <v>A+</v>
          </cell>
          <cell r="I2737" t="str">
            <v>Rating Outlook Stable</v>
          </cell>
        </row>
        <row r="2738">
          <cell r="A2738">
            <v>80392598</v>
          </cell>
          <cell r="B2738" t="str">
            <v>Credit Immobilier de France Rhone Ain (Groupe CIFD)</v>
          </cell>
          <cell r="C2738" t="str">
            <v>Financial Institutions</v>
          </cell>
          <cell r="D2738" t="str">
            <v>FRANCE</v>
          </cell>
          <cell r="E2738" t="str">
            <v>Y</v>
          </cell>
          <cell r="F2738" t="str">
            <v>Affirmed</v>
          </cell>
          <cell r="G2738">
            <v>37879</v>
          </cell>
          <cell r="H2738" t="str">
            <v>A+</v>
          </cell>
          <cell r="I2738" t="str">
            <v>Rating Outlook Stable</v>
          </cell>
        </row>
        <row r="2739">
          <cell r="A2739">
            <v>80392601</v>
          </cell>
          <cell r="B2739" t="str">
            <v>Credit Immobilier de France Sud (Groupe CIFD)</v>
          </cell>
          <cell r="C2739" t="str">
            <v>Financial Institutions</v>
          </cell>
          <cell r="D2739" t="str">
            <v>FRANCE</v>
          </cell>
          <cell r="E2739" t="str">
            <v>Y</v>
          </cell>
          <cell r="F2739" t="str">
            <v>Affirmed</v>
          </cell>
          <cell r="G2739">
            <v>37879</v>
          </cell>
          <cell r="H2739" t="str">
            <v>A+</v>
          </cell>
          <cell r="I2739" t="str">
            <v>Rating Outlook Stable</v>
          </cell>
        </row>
        <row r="2740">
          <cell r="A2740">
            <v>80392604</v>
          </cell>
          <cell r="B2740" t="str">
            <v>Credit Immobilier de France Mediterranee (Groupe CIFD)</v>
          </cell>
          <cell r="C2740" t="str">
            <v>Financial Institutions</v>
          </cell>
          <cell r="D2740" t="str">
            <v>FRANCE</v>
          </cell>
          <cell r="E2740" t="str">
            <v>Y</v>
          </cell>
          <cell r="F2740" t="str">
            <v>Affirmed</v>
          </cell>
          <cell r="G2740">
            <v>37879</v>
          </cell>
          <cell r="H2740" t="str">
            <v>A+</v>
          </cell>
          <cell r="I2740" t="str">
            <v>Rating Outlook Stable</v>
          </cell>
        </row>
        <row r="2741">
          <cell r="A2741">
            <v>80392608</v>
          </cell>
          <cell r="B2741" t="str">
            <v>Credit Immobilier de France Sud-Atlantique (Groupe CIFD)</v>
          </cell>
          <cell r="C2741" t="str">
            <v>Financial Institutions</v>
          </cell>
          <cell r="D2741" t="str">
            <v>FRANCE</v>
          </cell>
          <cell r="E2741" t="str">
            <v>Y</v>
          </cell>
          <cell r="F2741" t="str">
            <v>Affirmed</v>
          </cell>
          <cell r="G2741">
            <v>37879</v>
          </cell>
          <cell r="H2741" t="str">
            <v>A+</v>
          </cell>
          <cell r="I2741" t="str">
            <v>Rating Outlook Stable</v>
          </cell>
        </row>
        <row r="2742">
          <cell r="A2742">
            <v>80392612</v>
          </cell>
          <cell r="B2742" t="str">
            <v>Credit Immobilier de France Nord Pas-de-Calais (Groupe CIFD)</v>
          </cell>
          <cell r="C2742" t="str">
            <v>Financial Institutions</v>
          </cell>
          <cell r="D2742" t="str">
            <v>FRANCE</v>
          </cell>
          <cell r="E2742" t="str">
            <v>Y</v>
          </cell>
          <cell r="F2742" t="str">
            <v>Affirmed</v>
          </cell>
          <cell r="G2742">
            <v>37879</v>
          </cell>
          <cell r="H2742" t="str">
            <v>A+</v>
          </cell>
          <cell r="I2742" t="str">
            <v>Rating Outlook Stable</v>
          </cell>
        </row>
        <row r="2743">
          <cell r="A2743">
            <v>80392615</v>
          </cell>
          <cell r="B2743" t="str">
            <v>Credit Immobilier de France Alsace-Lorraine (Groupe CIFD)</v>
          </cell>
          <cell r="C2743" t="str">
            <v>Financial Institutions</v>
          </cell>
          <cell r="D2743" t="str">
            <v>FRANCE</v>
          </cell>
          <cell r="E2743" t="str">
            <v>Y</v>
          </cell>
          <cell r="F2743" t="str">
            <v>Affirmed</v>
          </cell>
          <cell r="G2743">
            <v>37879</v>
          </cell>
          <cell r="H2743" t="str">
            <v>A+</v>
          </cell>
          <cell r="I2743" t="str">
            <v>Rating Outlook Stable</v>
          </cell>
        </row>
        <row r="2744">
          <cell r="A2744">
            <v>80392618</v>
          </cell>
          <cell r="B2744" t="str">
            <v>Credit Immobilier de France Centre-Ouest (Groupe CIFD)</v>
          </cell>
          <cell r="C2744" t="str">
            <v>Financial Institutions</v>
          </cell>
          <cell r="D2744" t="str">
            <v>FRANCE</v>
          </cell>
          <cell r="E2744" t="str">
            <v>Y</v>
          </cell>
          <cell r="F2744" t="str">
            <v>Affirmed</v>
          </cell>
          <cell r="G2744">
            <v>37879</v>
          </cell>
          <cell r="H2744" t="str">
            <v>A+</v>
          </cell>
          <cell r="I2744" t="str">
            <v>Rating Outlook Stable</v>
          </cell>
        </row>
        <row r="2745">
          <cell r="A2745">
            <v>80392621</v>
          </cell>
          <cell r="B2745" t="str">
            <v>Societe Financiere pour I'Accession a Ia Propriete (Groupe CIFD)</v>
          </cell>
          <cell r="C2745" t="str">
            <v>Financial Institutions</v>
          </cell>
          <cell r="D2745" t="str">
            <v>FRANCE</v>
          </cell>
          <cell r="E2745" t="str">
            <v>Y</v>
          </cell>
          <cell r="F2745" t="str">
            <v>Affirmed</v>
          </cell>
          <cell r="G2745">
            <v>37879</v>
          </cell>
          <cell r="H2745" t="str">
            <v>A+</v>
          </cell>
          <cell r="I2745" t="str">
            <v>Rating Outlook Stable</v>
          </cell>
        </row>
        <row r="2746">
          <cell r="A2746">
            <v>80392624</v>
          </cell>
          <cell r="B2746" t="str">
            <v>Credit Immobilier de France Picardie, Champagne-Ardenne (Groupe CIFD)</v>
          </cell>
          <cell r="C2746" t="str">
            <v>Financial Institutions</v>
          </cell>
          <cell r="D2746" t="str">
            <v>FRANCE</v>
          </cell>
          <cell r="E2746" t="str">
            <v>Y</v>
          </cell>
          <cell r="F2746" t="str">
            <v>Affirmed</v>
          </cell>
          <cell r="G2746">
            <v>37879</v>
          </cell>
          <cell r="H2746" t="str">
            <v>A+</v>
          </cell>
          <cell r="I2746" t="str">
            <v>Rating Outlook Stable</v>
          </cell>
        </row>
        <row r="2747">
          <cell r="A2747">
            <v>80392627</v>
          </cell>
          <cell r="B2747" t="str">
            <v>Credit Immobilier de France Bourgogne, Franche-Comte, Allier (Groupe CIFD)</v>
          </cell>
          <cell r="C2747" t="str">
            <v>Financial Institutions</v>
          </cell>
          <cell r="D2747" t="str">
            <v>FRANCE</v>
          </cell>
          <cell r="E2747" t="str">
            <v>Y</v>
          </cell>
          <cell r="F2747" t="str">
            <v>Affirmed</v>
          </cell>
          <cell r="G2747">
            <v>37879</v>
          </cell>
          <cell r="H2747" t="str">
            <v>A+</v>
          </cell>
          <cell r="I2747" t="str">
            <v>Rating Outlook Stable</v>
          </cell>
        </row>
        <row r="2748">
          <cell r="A2748">
            <v>80392630</v>
          </cell>
          <cell r="B2748" t="str">
            <v>Credit Immobilier de France Midi-Pyrenees (Groupe CIFD)</v>
          </cell>
          <cell r="C2748" t="str">
            <v>Financial Institutions</v>
          </cell>
          <cell r="D2748" t="str">
            <v>FRANCE</v>
          </cell>
          <cell r="E2748" t="str">
            <v>Y</v>
          </cell>
          <cell r="F2748" t="str">
            <v>Affirmed</v>
          </cell>
          <cell r="G2748">
            <v>37879</v>
          </cell>
          <cell r="H2748" t="str">
            <v>A+</v>
          </cell>
          <cell r="I2748" t="str">
            <v>Rating Outlook Stable</v>
          </cell>
        </row>
        <row r="2749">
          <cell r="A2749">
            <v>80392633</v>
          </cell>
          <cell r="B2749" t="str">
            <v>Credit Immobilier de France Est (Groupe CIFD)</v>
          </cell>
          <cell r="C2749" t="str">
            <v>Financial Institutions</v>
          </cell>
          <cell r="D2749" t="str">
            <v>FRANCE</v>
          </cell>
          <cell r="E2749" t="str">
            <v>Y</v>
          </cell>
          <cell r="F2749" t="str">
            <v>Affirmed</v>
          </cell>
          <cell r="G2749">
            <v>37879</v>
          </cell>
          <cell r="H2749" t="str">
            <v>A+</v>
          </cell>
          <cell r="I2749" t="str">
            <v>Rating Outlook Stable</v>
          </cell>
        </row>
        <row r="2750">
          <cell r="A2750">
            <v>80392636</v>
          </cell>
          <cell r="B2750" t="str">
            <v>Credit Immobilier de France Pays-de-Loire (Groupe CIFD)</v>
          </cell>
          <cell r="C2750" t="str">
            <v>Financial Institutions</v>
          </cell>
          <cell r="D2750" t="str">
            <v>FRANCE</v>
          </cell>
          <cell r="E2750" t="str">
            <v>Y</v>
          </cell>
          <cell r="F2750" t="str">
            <v>Affirmed</v>
          </cell>
          <cell r="G2750">
            <v>37879</v>
          </cell>
          <cell r="H2750" t="str">
            <v>A+</v>
          </cell>
          <cell r="I2750" t="str">
            <v>Rating Outlook Stable</v>
          </cell>
        </row>
        <row r="2751">
          <cell r="A2751">
            <v>80392639</v>
          </cell>
          <cell r="B2751" t="str">
            <v>Credit Immobilier de France Bretagne (Groupe CIFD)</v>
          </cell>
          <cell r="C2751" t="str">
            <v>Financial Institutions</v>
          </cell>
          <cell r="D2751" t="str">
            <v>FRANCE</v>
          </cell>
          <cell r="E2751" t="str">
            <v>Y</v>
          </cell>
          <cell r="F2751" t="str">
            <v>Affirmed</v>
          </cell>
          <cell r="G2751">
            <v>37879</v>
          </cell>
          <cell r="H2751" t="str">
            <v>A+</v>
          </cell>
          <cell r="I2751" t="str">
            <v>Rating Outlook Stable</v>
          </cell>
        </row>
        <row r="2752">
          <cell r="A2752">
            <v>80392643</v>
          </cell>
          <cell r="B2752" t="str">
            <v>Credit Immobilier de France Bretagne-Atlantique (Groupe CIFD)</v>
          </cell>
          <cell r="C2752" t="str">
            <v>Financial Institutions</v>
          </cell>
          <cell r="D2752" t="str">
            <v>FRANCE</v>
          </cell>
          <cell r="E2752" t="str">
            <v>Y</v>
          </cell>
          <cell r="F2752" t="str">
            <v>Affirmed</v>
          </cell>
          <cell r="G2752">
            <v>37879</v>
          </cell>
          <cell r="H2752" t="str">
            <v>A+</v>
          </cell>
          <cell r="I2752" t="str">
            <v>Rating Outlook Stable</v>
          </cell>
        </row>
        <row r="2753">
          <cell r="A2753">
            <v>80392646</v>
          </cell>
          <cell r="B2753" t="str">
            <v>Credit Immobilier de France Centre-Loire (Groupe CIFD)</v>
          </cell>
          <cell r="C2753" t="str">
            <v>Financial Institutions</v>
          </cell>
          <cell r="D2753" t="str">
            <v>FRANCE</v>
          </cell>
          <cell r="E2753" t="str">
            <v>Y</v>
          </cell>
          <cell r="F2753" t="str">
            <v>Affirmed</v>
          </cell>
          <cell r="G2753">
            <v>37879</v>
          </cell>
          <cell r="H2753" t="str">
            <v>A+</v>
          </cell>
          <cell r="I2753" t="str">
            <v>Rating Outlook Stable</v>
          </cell>
        </row>
        <row r="2754">
          <cell r="A2754">
            <v>80392649</v>
          </cell>
          <cell r="B2754" t="str">
            <v>Credit Immobilier de France Normandie (Groupe CIFD)</v>
          </cell>
          <cell r="C2754" t="str">
            <v>Financial Institutions</v>
          </cell>
          <cell r="D2754" t="str">
            <v>FRANCE</v>
          </cell>
          <cell r="E2754" t="str">
            <v>Y</v>
          </cell>
          <cell r="F2754" t="str">
            <v>Affirmed</v>
          </cell>
          <cell r="G2754">
            <v>37879</v>
          </cell>
          <cell r="H2754" t="str">
            <v>A+</v>
          </cell>
          <cell r="I2754" t="str">
            <v>Rating Outlook Stable</v>
          </cell>
        </row>
        <row r="2755">
          <cell r="A2755">
            <v>80392652</v>
          </cell>
          <cell r="B2755" t="str">
            <v>Credit Immobilier de France Sud Massif-Central (Groupe CIFD)</v>
          </cell>
          <cell r="C2755" t="str">
            <v>Financial Institutions</v>
          </cell>
          <cell r="D2755" t="str">
            <v>FRANCE</v>
          </cell>
          <cell r="E2755" t="str">
            <v>Y</v>
          </cell>
          <cell r="F2755" t="str">
            <v>Affirmed</v>
          </cell>
          <cell r="G2755">
            <v>37879</v>
          </cell>
          <cell r="H2755" t="str">
            <v>A+</v>
          </cell>
          <cell r="I2755" t="str">
            <v>Rating Outlook Stable</v>
          </cell>
        </row>
        <row r="2756">
          <cell r="A2756">
            <v>80394438</v>
          </cell>
          <cell r="B2756" t="str">
            <v>C.A. La Electricidad de Caracas S.A.</v>
          </cell>
          <cell r="C2756" t="str">
            <v>Global Power</v>
          </cell>
          <cell r="D2756" t="str">
            <v>VENEZUELA</v>
          </cell>
          <cell r="E2756" t="str">
            <v>Y</v>
          </cell>
          <cell r="F2756" t="str">
            <v>Upgrade</v>
          </cell>
          <cell r="G2756">
            <v>38250</v>
          </cell>
          <cell r="H2756" t="str">
            <v>B+</v>
          </cell>
          <cell r="I2756" t="str">
            <v>Rating Outlook Stable</v>
          </cell>
        </row>
        <row r="2757">
          <cell r="A2757">
            <v>80396969</v>
          </cell>
          <cell r="B2757" t="str">
            <v>Banque Populaire Occitane- Duplicate</v>
          </cell>
          <cell r="C2757" t="str">
            <v>Banks</v>
          </cell>
          <cell r="D2757" t="str">
            <v>FRANCE</v>
          </cell>
          <cell r="E2757" t="str">
            <v>N</v>
          </cell>
          <cell r="F2757" t="str">
            <v>Downgrade</v>
          </cell>
          <cell r="G2757">
            <v>37823</v>
          </cell>
          <cell r="H2757" t="str">
            <v>A+</v>
          </cell>
          <cell r="I2757" t="str">
            <v>Rating Outlook Stable</v>
          </cell>
        </row>
        <row r="2758">
          <cell r="A2758">
            <v>80396972</v>
          </cell>
          <cell r="B2758" t="str">
            <v>Banque Populaire Bourgogne, Franche-Comte</v>
          </cell>
          <cell r="C2758" t="str">
            <v>Banks</v>
          </cell>
          <cell r="D2758" t="str">
            <v>FRANCE</v>
          </cell>
          <cell r="E2758" t="str">
            <v>Y</v>
          </cell>
          <cell r="F2758" t="str">
            <v>Downgrade</v>
          </cell>
          <cell r="G2758">
            <v>37823</v>
          </cell>
          <cell r="H2758" t="str">
            <v>A+</v>
          </cell>
          <cell r="I2758" t="str">
            <v>Rating Outlook Stable</v>
          </cell>
        </row>
        <row r="2759">
          <cell r="A2759">
            <v>80400692</v>
          </cell>
          <cell r="B2759" t="str">
            <v>Huaneng Power International</v>
          </cell>
          <cell r="C2759" t="str">
            <v>Public Power</v>
          </cell>
          <cell r="D2759" t="str">
            <v>HONG KONG</v>
          </cell>
          <cell r="E2759" t="str">
            <v>Y</v>
          </cell>
          <cell r="F2759" t="str">
            <v>Affirmed</v>
          </cell>
          <cell r="G2759">
            <v>38054</v>
          </cell>
          <cell r="H2759" t="str">
            <v>BBB+</v>
          </cell>
          <cell r="I2759" t="str">
            <v>Rating Outlook Stable</v>
          </cell>
        </row>
        <row r="2760">
          <cell r="A2760">
            <v>80411768</v>
          </cell>
          <cell r="B2760" t="str">
            <v>Simon Property Group, L.P.</v>
          </cell>
          <cell r="C2760" t="str">
            <v>Real Estate Investment Trusts</v>
          </cell>
          <cell r="D2760" t="str">
            <v>UNITED STATES</v>
          </cell>
          <cell r="E2760" t="str">
            <v>Y</v>
          </cell>
          <cell r="F2760" t="str">
            <v>Affirmed</v>
          </cell>
          <cell r="G2760">
            <v>37694</v>
          </cell>
          <cell r="H2760" t="str">
            <v>BBB</v>
          </cell>
          <cell r="I2760" t="str">
            <v>Rating Outlook Stable</v>
          </cell>
        </row>
        <row r="2761">
          <cell r="A2761">
            <v>80413371</v>
          </cell>
          <cell r="B2761" t="str">
            <v>Strategic Rail Authority</v>
          </cell>
          <cell r="C2761" t="str">
            <v>Subnationals</v>
          </cell>
          <cell r="D2761" t="str">
            <v>UNITED KINGDOM</v>
          </cell>
          <cell r="E2761" t="str">
            <v>Y</v>
          </cell>
          <cell r="F2761" t="str">
            <v>Affirmed</v>
          </cell>
          <cell r="G2761">
            <v>38183</v>
          </cell>
          <cell r="H2761" t="str">
            <v>AAA</v>
          </cell>
          <cell r="I2761" t="str">
            <v>Rating Outlook Stable</v>
          </cell>
        </row>
        <row r="2762">
          <cell r="A2762">
            <v>80415632</v>
          </cell>
          <cell r="B2762" t="str">
            <v>HSBC Bank - Middle East Limited</v>
          </cell>
          <cell r="C2762" t="str">
            <v>Banks</v>
          </cell>
          <cell r="D2762" t="str">
            <v>UNITED ARAB EMIRATES</v>
          </cell>
          <cell r="E2762" t="str">
            <v>Y</v>
          </cell>
          <cell r="F2762" t="str">
            <v>Upgrade</v>
          </cell>
          <cell r="G2762">
            <v>38215</v>
          </cell>
          <cell r="H2762" t="str">
            <v>A+</v>
          </cell>
          <cell r="I2762" t="str">
            <v>Rating Outlook Stable</v>
          </cell>
        </row>
        <row r="2763">
          <cell r="A2763">
            <v>80415635</v>
          </cell>
          <cell r="B2763" t="str">
            <v>Ahli United Bank BSC</v>
          </cell>
          <cell r="C2763" t="str">
            <v>Banks</v>
          </cell>
          <cell r="D2763" t="str">
            <v>BAHRAIN</v>
          </cell>
          <cell r="E2763" t="str">
            <v>Y</v>
          </cell>
          <cell r="F2763" t="str">
            <v>New Rating</v>
          </cell>
          <cell r="G2763">
            <v>37945</v>
          </cell>
          <cell r="H2763" t="str">
            <v>BBB+</v>
          </cell>
          <cell r="I2763" t="str">
            <v>Rating Outlook Stable</v>
          </cell>
        </row>
        <row r="2764">
          <cell r="A2764">
            <v>80417572</v>
          </cell>
          <cell r="B2764" t="str">
            <v>Canon Inc.</v>
          </cell>
          <cell r="C2764" t="str">
            <v>Corporates</v>
          </cell>
          <cell r="D2764" t="str">
            <v>JAPAN</v>
          </cell>
          <cell r="E2764" t="str">
            <v>Y</v>
          </cell>
          <cell r="F2764" t="str">
            <v>Upgrade</v>
          </cell>
          <cell r="G2764">
            <v>38103</v>
          </cell>
          <cell r="H2764" t="str">
            <v>AA</v>
          </cell>
          <cell r="I2764" t="str">
            <v>Rating Outlook Stable</v>
          </cell>
        </row>
        <row r="2765">
          <cell r="A2765">
            <v>80417575</v>
          </cell>
          <cell r="B2765" t="str">
            <v>Ricoh Company Ltd.</v>
          </cell>
          <cell r="C2765" t="str">
            <v>Corporates</v>
          </cell>
          <cell r="D2765" t="str">
            <v>JAPAN</v>
          </cell>
          <cell r="E2765" t="str">
            <v>Y</v>
          </cell>
          <cell r="F2765" t="str">
            <v>Upgrade</v>
          </cell>
          <cell r="G2765">
            <v>38153</v>
          </cell>
          <cell r="H2765" t="str">
            <v>A+</v>
          </cell>
          <cell r="I2765" t="str">
            <v>Rating Outlook Stable</v>
          </cell>
        </row>
        <row r="2766">
          <cell r="A2766">
            <v>80417578</v>
          </cell>
          <cell r="B2766" t="str">
            <v>Minolta Co. Ltd.</v>
          </cell>
          <cell r="C2766" t="str">
            <v>Corporates</v>
          </cell>
          <cell r="D2766" t="str">
            <v>JAPAN</v>
          </cell>
          <cell r="E2766" t="str">
            <v>N</v>
          </cell>
          <cell r="F2766" t="str">
            <v>Withdrawn</v>
          </cell>
          <cell r="G2766">
            <v>37894</v>
          </cell>
          <cell r="H2766" t="str">
            <v>NR</v>
          </cell>
        </row>
        <row r="2767">
          <cell r="A2767">
            <v>80417581</v>
          </cell>
          <cell r="B2767" t="str">
            <v>Kuwait Real Estate Bank</v>
          </cell>
          <cell r="C2767" t="str">
            <v>Banks</v>
          </cell>
          <cell r="D2767" t="str">
            <v>KUWAIT</v>
          </cell>
          <cell r="E2767" t="str">
            <v>Y</v>
          </cell>
          <cell r="F2767" t="str">
            <v>New Rating</v>
          </cell>
          <cell r="G2767">
            <v>37901</v>
          </cell>
          <cell r="H2767" t="str">
            <v>BBB+</v>
          </cell>
          <cell r="I2767" t="str">
            <v>Rating Outlook Stable</v>
          </cell>
        </row>
        <row r="2768">
          <cell r="A2768">
            <v>80418196</v>
          </cell>
          <cell r="B2768" t="str">
            <v>TRW Automotive Inc.</v>
          </cell>
          <cell r="C2768" t="str">
            <v>Auto Suppliers</v>
          </cell>
          <cell r="D2768" t="str">
            <v>UNITED STATES</v>
          </cell>
          <cell r="E2768" t="str">
            <v>Y</v>
          </cell>
          <cell r="F2768" t="str">
            <v>Affirmed</v>
          </cell>
          <cell r="G2768">
            <v>38027</v>
          </cell>
          <cell r="H2768" t="str">
            <v>BB-</v>
          </cell>
          <cell r="I2768" t="str">
            <v>Rating Outlook Stable</v>
          </cell>
        </row>
        <row r="2769">
          <cell r="A2769">
            <v>80420568</v>
          </cell>
          <cell r="B2769" t="str">
            <v>Northrop Grumman Corporation</v>
          </cell>
          <cell r="C2769" t="str">
            <v>Aerospace &amp; Defense</v>
          </cell>
          <cell r="D2769" t="str">
            <v>UNITED STATES</v>
          </cell>
          <cell r="E2769" t="str">
            <v>Y</v>
          </cell>
          <cell r="F2769" t="str">
            <v>Upgrade</v>
          </cell>
          <cell r="G2769">
            <v>37874</v>
          </cell>
          <cell r="H2769" t="str">
            <v>BBB</v>
          </cell>
          <cell r="I2769" t="str">
            <v>Rating Outlook Stable</v>
          </cell>
        </row>
        <row r="2770">
          <cell r="A2770">
            <v>80424968</v>
          </cell>
          <cell r="B2770" t="str">
            <v>Espirito Santo Financial Group</v>
          </cell>
          <cell r="C2770" t="str">
            <v>Banks</v>
          </cell>
          <cell r="D2770" t="str">
            <v>LUXEMBOURG</v>
          </cell>
          <cell r="E2770" t="str">
            <v>Y</v>
          </cell>
          <cell r="F2770" t="str">
            <v>Affirmed</v>
          </cell>
          <cell r="G2770">
            <v>37894</v>
          </cell>
          <cell r="H2770" t="str">
            <v>A-</v>
          </cell>
          <cell r="I2770" t="str">
            <v>Rating Outlook Stable</v>
          </cell>
        </row>
        <row r="2771">
          <cell r="A2771">
            <v>80424973</v>
          </cell>
          <cell r="B2771" t="str">
            <v>Grand Bills Finance Corporation</v>
          </cell>
          <cell r="C2771" t="str">
            <v>Banks</v>
          </cell>
          <cell r="D2771" t="str">
            <v>TAIWAN</v>
          </cell>
          <cell r="E2771" t="str">
            <v>Y</v>
          </cell>
          <cell r="F2771" t="str">
            <v>Affirmed</v>
          </cell>
          <cell r="G2771">
            <v>38226</v>
          </cell>
          <cell r="H2771" t="str">
            <v>BB+</v>
          </cell>
          <cell r="I2771" t="str">
            <v>Rating Outlook Stable</v>
          </cell>
        </row>
        <row r="2772">
          <cell r="A2772">
            <v>80425369</v>
          </cell>
          <cell r="B2772" t="str">
            <v>Woori Finance Holdings (WFH)</v>
          </cell>
          <cell r="C2772" t="str">
            <v>Financial Institutions</v>
          </cell>
          <cell r="D2772" t="str">
            <v>KOREA, REPUBLIC OF</v>
          </cell>
          <cell r="E2772" t="str">
            <v>Y</v>
          </cell>
          <cell r="F2772" t="str">
            <v>New Rating</v>
          </cell>
          <cell r="G2772">
            <v>38027</v>
          </cell>
          <cell r="H2772" t="str">
            <v>BBB</v>
          </cell>
          <cell r="I2772" t="str">
            <v>Rating Outlook Stable</v>
          </cell>
        </row>
        <row r="2773">
          <cell r="A2773">
            <v>80426784</v>
          </cell>
          <cell r="B2773" t="str">
            <v>Aareal Hyp AG</v>
          </cell>
          <cell r="C2773" t="str">
            <v>Banks</v>
          </cell>
          <cell r="D2773" t="str">
            <v>GERMANY</v>
          </cell>
          <cell r="E2773" t="str">
            <v>Y</v>
          </cell>
          <cell r="F2773" t="str">
            <v>Downgrade</v>
          </cell>
          <cell r="G2773">
            <v>38230</v>
          </cell>
          <cell r="H2773" t="str">
            <v>A-</v>
          </cell>
          <cell r="I2773" t="str">
            <v>Rating Watch Negative</v>
          </cell>
        </row>
        <row r="2774">
          <cell r="A2774">
            <v>80426787</v>
          </cell>
          <cell r="B2774" t="str">
            <v>Debeka Bausparkasse AG</v>
          </cell>
          <cell r="C2774" t="str">
            <v>Banks</v>
          </cell>
          <cell r="D2774" t="str">
            <v>GERMANY</v>
          </cell>
          <cell r="E2774" t="str">
            <v>Y</v>
          </cell>
          <cell r="F2774" t="str">
            <v>Affirmed</v>
          </cell>
          <cell r="G2774">
            <v>38147</v>
          </cell>
          <cell r="H2774" t="str">
            <v>A-</v>
          </cell>
          <cell r="I2774" t="str">
            <v>Rating Outlook Stable</v>
          </cell>
        </row>
        <row r="2775">
          <cell r="A2775">
            <v>80426796</v>
          </cell>
          <cell r="B2775" t="str">
            <v>Eurohypo AG</v>
          </cell>
          <cell r="C2775" t="str">
            <v>Banks</v>
          </cell>
          <cell r="D2775" t="str">
            <v>GERMANY</v>
          </cell>
          <cell r="E2775" t="str">
            <v>Y</v>
          </cell>
          <cell r="F2775" t="str">
            <v>New Rating</v>
          </cell>
          <cell r="G2775">
            <v>38055</v>
          </cell>
          <cell r="H2775" t="str">
            <v>A</v>
          </cell>
          <cell r="I2775" t="str">
            <v>Rating Outlook Stable</v>
          </cell>
        </row>
        <row r="2776">
          <cell r="A2776">
            <v>80432174</v>
          </cell>
          <cell r="B2776" t="str">
            <v>Anadolubank</v>
          </cell>
          <cell r="C2776" t="str">
            <v>Banks</v>
          </cell>
          <cell r="D2776" t="str">
            <v>TURKEY</v>
          </cell>
          <cell r="E2776" t="str">
            <v>Y</v>
          </cell>
          <cell r="F2776" t="str">
            <v>Upgrade</v>
          </cell>
          <cell r="G2776">
            <v>38197</v>
          </cell>
          <cell r="H2776" t="str">
            <v>B</v>
          </cell>
          <cell r="I2776" t="str">
            <v>Rating Outlook Stable</v>
          </cell>
        </row>
        <row r="2777">
          <cell r="A2777">
            <v>80432177</v>
          </cell>
          <cell r="B2777" t="str">
            <v>Asya Finans Kurumu A.S.</v>
          </cell>
          <cell r="C2777" t="str">
            <v>Financial Institutions</v>
          </cell>
          <cell r="D2777" t="str">
            <v>TURKEY</v>
          </cell>
          <cell r="E2777" t="str">
            <v>Y</v>
          </cell>
          <cell r="F2777" t="str">
            <v>Affirmed</v>
          </cell>
          <cell r="G2777">
            <v>38254</v>
          </cell>
          <cell r="H2777" t="str">
            <v>B-</v>
          </cell>
          <cell r="I2777" t="str">
            <v>Rating Outlook Stable</v>
          </cell>
        </row>
        <row r="2778">
          <cell r="A2778">
            <v>80432180</v>
          </cell>
          <cell r="B2778" t="str">
            <v>Sekerbank T.A.S.</v>
          </cell>
          <cell r="C2778" t="str">
            <v>Banks</v>
          </cell>
          <cell r="D2778" t="str">
            <v>TURKEY</v>
          </cell>
          <cell r="E2778" t="str">
            <v>Y</v>
          </cell>
          <cell r="F2778" t="str">
            <v>New Rating</v>
          </cell>
          <cell r="G2778">
            <v>38103</v>
          </cell>
          <cell r="H2778" t="str">
            <v>B-</v>
          </cell>
          <cell r="I2778" t="str">
            <v>Rating Outlook Stable</v>
          </cell>
        </row>
        <row r="2779">
          <cell r="A2779">
            <v>80432193</v>
          </cell>
          <cell r="B2779" t="str">
            <v>GMAC Australia</v>
          </cell>
          <cell r="C2779" t="str">
            <v>Banks</v>
          </cell>
          <cell r="D2779" t="str">
            <v>AUSTRALIA</v>
          </cell>
          <cell r="E2779" t="str">
            <v>N</v>
          </cell>
          <cell r="F2779" t="str">
            <v>Downgrade</v>
          </cell>
          <cell r="G2779">
            <v>37791</v>
          </cell>
          <cell r="H2779" t="str">
            <v>BBB+</v>
          </cell>
          <cell r="I2779" t="str">
            <v>Rating Outlook Negative</v>
          </cell>
        </row>
        <row r="2780">
          <cell r="A2780">
            <v>80433169</v>
          </cell>
          <cell r="B2780" t="str">
            <v>FidiToscana SpA</v>
          </cell>
          <cell r="C2780" t="str">
            <v>Financial Institutions</v>
          </cell>
          <cell r="D2780" t="str">
            <v>ITALY</v>
          </cell>
          <cell r="E2780" t="str">
            <v>Y</v>
          </cell>
          <cell r="F2780" t="str">
            <v>New Rating</v>
          </cell>
          <cell r="G2780">
            <v>37788</v>
          </cell>
          <cell r="H2780" t="str">
            <v>BBB+</v>
          </cell>
          <cell r="I2780" t="str">
            <v>Rating Outlook Stable</v>
          </cell>
        </row>
        <row r="2781">
          <cell r="A2781">
            <v>80433968</v>
          </cell>
          <cell r="B2781" t="str">
            <v>May Department Stores Company (The)</v>
          </cell>
          <cell r="C2781" t="str">
            <v>Corporates</v>
          </cell>
          <cell r="D2781" t="str">
            <v>UNITED STATES</v>
          </cell>
          <cell r="E2781" t="str">
            <v>Y</v>
          </cell>
          <cell r="F2781" t="str">
            <v>Downgrade</v>
          </cell>
          <cell r="G2781">
            <v>38152</v>
          </cell>
          <cell r="H2781" t="str">
            <v>BBB</v>
          </cell>
          <cell r="I2781" t="str">
            <v>Rating Outlook Stable</v>
          </cell>
        </row>
        <row r="2782">
          <cell r="A2782">
            <v>80436988</v>
          </cell>
          <cell r="B2782" t="str">
            <v>KfW</v>
          </cell>
          <cell r="C2782" t="str">
            <v>Banks</v>
          </cell>
          <cell r="D2782" t="str">
            <v>GERMANY</v>
          </cell>
          <cell r="E2782" t="str">
            <v>Y</v>
          </cell>
          <cell r="F2782" t="str">
            <v>New Rating</v>
          </cell>
          <cell r="G2782">
            <v>38105</v>
          </cell>
          <cell r="H2782" t="str">
            <v>AAA</v>
          </cell>
          <cell r="I2782" t="str">
            <v>Rating Outlook Stable</v>
          </cell>
        </row>
        <row r="2783">
          <cell r="A2783">
            <v>80441583</v>
          </cell>
          <cell r="B2783" t="str">
            <v>Houghton Mifflin Co.</v>
          </cell>
          <cell r="C2783" t="str">
            <v>Media &amp; Entertainment</v>
          </cell>
          <cell r="D2783" t="str">
            <v>UNITED STATES</v>
          </cell>
          <cell r="E2783" t="str">
            <v>Y</v>
          </cell>
          <cell r="F2783" t="str">
            <v>Affirmed</v>
          </cell>
          <cell r="G2783">
            <v>38180</v>
          </cell>
          <cell r="H2783" t="str">
            <v>B-</v>
          </cell>
          <cell r="I2783" t="str">
            <v>Rating Outlook Stable</v>
          </cell>
        </row>
        <row r="2784">
          <cell r="A2784">
            <v>80447980</v>
          </cell>
          <cell r="B2784" t="str">
            <v>Allied Capital Corporation</v>
          </cell>
          <cell r="C2784" t="str">
            <v>Financial Institutions</v>
          </cell>
          <cell r="D2784" t="str">
            <v>UNITED STATES</v>
          </cell>
          <cell r="E2784" t="str">
            <v>N</v>
          </cell>
          <cell r="F2784" t="str">
            <v>New Rating</v>
          </cell>
          <cell r="G2784">
            <v>37475</v>
          </cell>
          <cell r="H2784" t="str">
            <v>BBB</v>
          </cell>
          <cell r="I2784" t="str">
            <v>Rating Outlook Stable</v>
          </cell>
        </row>
        <row r="2785">
          <cell r="A2785">
            <v>80449621</v>
          </cell>
          <cell r="B2785" t="str">
            <v>Sierra Health Services Inc.</v>
          </cell>
          <cell r="C2785" t="str">
            <v>Insurance</v>
          </cell>
          <cell r="D2785" t="str">
            <v>UNITED STATES</v>
          </cell>
          <cell r="E2785" t="str">
            <v>Y</v>
          </cell>
          <cell r="F2785" t="str">
            <v>New Rating</v>
          </cell>
          <cell r="G2785">
            <v>37679</v>
          </cell>
          <cell r="H2785" t="str">
            <v>BB</v>
          </cell>
          <cell r="I2785" t="str">
            <v>Rating Outlook Stable</v>
          </cell>
        </row>
        <row r="2786">
          <cell r="A2786">
            <v>80450393</v>
          </cell>
          <cell r="B2786" t="str">
            <v>Pacific Capital Bank, NA</v>
          </cell>
          <cell r="C2786" t="str">
            <v>Banks</v>
          </cell>
          <cell r="D2786" t="str">
            <v>UNITED STATES</v>
          </cell>
          <cell r="E2786" t="str">
            <v>N</v>
          </cell>
          <cell r="F2786" t="str">
            <v>New Rating</v>
          </cell>
          <cell r="G2786">
            <v>37651</v>
          </cell>
          <cell r="H2786" t="str">
            <v>BBB</v>
          </cell>
          <cell r="I2786" t="str">
            <v>Rating Outlook Stable</v>
          </cell>
        </row>
        <row r="2787">
          <cell r="A2787">
            <v>80450396</v>
          </cell>
          <cell r="B2787" t="str">
            <v>Pacific Capital Bancorp</v>
          </cell>
          <cell r="C2787" t="str">
            <v>Banks</v>
          </cell>
          <cell r="D2787" t="str">
            <v>UNITED STATES</v>
          </cell>
          <cell r="E2787" t="str">
            <v>N</v>
          </cell>
          <cell r="F2787" t="str">
            <v>Rating Watch On</v>
          </cell>
          <cell r="G2787">
            <v>37915</v>
          </cell>
          <cell r="H2787" t="str">
            <v>BBB</v>
          </cell>
          <cell r="I2787" t="str">
            <v>Rating Watch Negative</v>
          </cell>
        </row>
        <row r="2788">
          <cell r="A2788">
            <v>80451768</v>
          </cell>
          <cell r="B2788" t="str">
            <v>Sumitomo Mitsui Banking Corporation Europe</v>
          </cell>
          <cell r="C2788" t="str">
            <v>Banks</v>
          </cell>
          <cell r="D2788" t="str">
            <v>UNITED KINGDOM</v>
          </cell>
          <cell r="E2788" t="str">
            <v>Y</v>
          </cell>
          <cell r="F2788" t="str">
            <v>Affirmed</v>
          </cell>
          <cell r="G2788">
            <v>38091</v>
          </cell>
          <cell r="H2788" t="str">
            <v>BBB+</v>
          </cell>
          <cell r="I2788" t="str">
            <v>Rating Outlook Stable</v>
          </cell>
        </row>
        <row r="2789">
          <cell r="A2789">
            <v>80453583</v>
          </cell>
          <cell r="B2789" t="str">
            <v>SCOR Reinsurance Asia-Pacific pte Ltd - INACTIVE DUPLICATE</v>
          </cell>
          <cell r="C2789" t="str">
            <v>Insurance</v>
          </cell>
          <cell r="D2789" t="str">
            <v>SINGAPORE</v>
          </cell>
          <cell r="E2789" t="str">
            <v>N</v>
          </cell>
          <cell r="F2789" t="str">
            <v>New Rating</v>
          </cell>
          <cell r="G2789">
            <v>37685</v>
          </cell>
          <cell r="H2789" t="str">
            <v>BBB</v>
          </cell>
          <cell r="I2789" t="str">
            <v>Rating Outlook Stable</v>
          </cell>
        </row>
        <row r="2790">
          <cell r="A2790">
            <v>80454371</v>
          </cell>
          <cell r="B2790" t="str">
            <v>Southwest Bank of St. Louis</v>
          </cell>
          <cell r="C2790" t="str">
            <v>Banks</v>
          </cell>
          <cell r="D2790" t="str">
            <v>UNITED STATES</v>
          </cell>
          <cell r="E2790" t="str">
            <v>Y</v>
          </cell>
          <cell r="F2790" t="str">
            <v>Revision Outlook</v>
          </cell>
          <cell r="G2790">
            <v>38124</v>
          </cell>
          <cell r="H2790" t="str">
            <v>A+</v>
          </cell>
          <cell r="I2790" t="str">
            <v>Rating Outlook Stable</v>
          </cell>
        </row>
        <row r="2791">
          <cell r="A2791">
            <v>80455172</v>
          </cell>
          <cell r="B2791" t="str">
            <v>Vivendi Universal</v>
          </cell>
          <cell r="C2791" t="str">
            <v>Media &amp; Entertainment</v>
          </cell>
          <cell r="D2791" t="str">
            <v>FRANCE</v>
          </cell>
          <cell r="E2791" t="str">
            <v>Y</v>
          </cell>
          <cell r="F2791" t="str">
            <v>New Rating</v>
          </cell>
          <cell r="G2791">
            <v>38119</v>
          </cell>
          <cell r="H2791" t="str">
            <v>BBB-</v>
          </cell>
          <cell r="I2791" t="str">
            <v>Rating Outlook Stable</v>
          </cell>
        </row>
        <row r="2792">
          <cell r="A2792">
            <v>80456168</v>
          </cell>
          <cell r="B2792" t="str">
            <v>Archer Daniels Midland</v>
          </cell>
          <cell r="C2792" t="str">
            <v>Corporates</v>
          </cell>
          <cell r="D2792" t="str">
            <v>UNITED STATES</v>
          </cell>
          <cell r="E2792" t="str">
            <v>Y</v>
          </cell>
          <cell r="F2792" t="str">
            <v>New Rating</v>
          </cell>
          <cell r="G2792">
            <v>37685</v>
          </cell>
          <cell r="H2792" t="str">
            <v>A+</v>
          </cell>
          <cell r="I2792" t="str">
            <v>Rating Outlook Negative</v>
          </cell>
        </row>
        <row r="2793">
          <cell r="A2793">
            <v>80457972</v>
          </cell>
          <cell r="B2793" t="str">
            <v>GlaxoSmithKline PLC</v>
          </cell>
          <cell r="C2793" t="str">
            <v>Pharmaceuticals</v>
          </cell>
          <cell r="D2793" t="str">
            <v>UNITED KINGDOM</v>
          </cell>
          <cell r="E2793" t="str">
            <v>Y</v>
          </cell>
          <cell r="F2793" t="str">
            <v>Affirmed</v>
          </cell>
          <cell r="G2793">
            <v>38253</v>
          </cell>
          <cell r="H2793" t="str">
            <v>AA</v>
          </cell>
          <cell r="I2793" t="str">
            <v>Rating Outlook Stable</v>
          </cell>
        </row>
        <row r="2794">
          <cell r="A2794">
            <v>80457976</v>
          </cell>
          <cell r="B2794" t="str">
            <v>Novartis AG</v>
          </cell>
          <cell r="C2794" t="str">
            <v>Pharmaceuticals</v>
          </cell>
          <cell r="D2794" t="str">
            <v>SWITZERLAND</v>
          </cell>
          <cell r="E2794" t="str">
            <v>Y</v>
          </cell>
          <cell r="F2794" t="str">
            <v>New Rating</v>
          </cell>
          <cell r="G2794">
            <v>37950</v>
          </cell>
          <cell r="H2794" t="str">
            <v>AAA</v>
          </cell>
          <cell r="I2794" t="str">
            <v>Rating Outlook Stable</v>
          </cell>
        </row>
        <row r="2795">
          <cell r="A2795">
            <v>80460172</v>
          </cell>
          <cell r="B2795" t="str">
            <v>Corporacion Mapfre</v>
          </cell>
          <cell r="C2795" t="str">
            <v>Insurance</v>
          </cell>
          <cell r="D2795" t="str">
            <v>SPAIN</v>
          </cell>
          <cell r="E2795" t="str">
            <v>Y</v>
          </cell>
          <cell r="F2795" t="str">
            <v>Upgrade</v>
          </cell>
          <cell r="G2795">
            <v>38258</v>
          </cell>
          <cell r="H2795" t="str">
            <v>A+</v>
          </cell>
          <cell r="I2795" t="str">
            <v>Rating Outlook Stable</v>
          </cell>
        </row>
        <row r="2796">
          <cell r="A2796">
            <v>80460201</v>
          </cell>
          <cell r="B2796" t="str">
            <v>Friends Provident plc</v>
          </cell>
          <cell r="C2796" t="str">
            <v>Insurance</v>
          </cell>
          <cell r="D2796" t="str">
            <v>UNITED KINGDOM</v>
          </cell>
          <cell r="E2796" t="str">
            <v>Y</v>
          </cell>
          <cell r="F2796" t="str">
            <v>New Rating</v>
          </cell>
          <cell r="G2796">
            <v>38257</v>
          </cell>
          <cell r="H2796" t="str">
            <v>BBB+</v>
          </cell>
          <cell r="I2796" t="str">
            <v>Rating Outlook Stable</v>
          </cell>
        </row>
        <row r="2797">
          <cell r="A2797">
            <v>80460968</v>
          </cell>
          <cell r="B2797" t="str">
            <v>Volkswagen Group</v>
          </cell>
          <cell r="C2797" t="str">
            <v>Automotive Manufacturer</v>
          </cell>
          <cell r="D2797" t="str">
            <v>GERMANY</v>
          </cell>
          <cell r="E2797" t="str">
            <v>Y</v>
          </cell>
          <cell r="F2797" t="str">
            <v>Affirmed</v>
          </cell>
          <cell r="G2797">
            <v>38246</v>
          </cell>
          <cell r="H2797" t="str">
            <v>A-</v>
          </cell>
          <cell r="I2797" t="str">
            <v>Rating Outlook Negative</v>
          </cell>
        </row>
        <row r="2798">
          <cell r="A2798">
            <v>80463054</v>
          </cell>
          <cell r="B2798" t="str">
            <v>Developers Diversified Realty</v>
          </cell>
          <cell r="C2798" t="str">
            <v>Real Estate Investment Trusts</v>
          </cell>
          <cell r="D2798" t="str">
            <v>UNITED STATES</v>
          </cell>
          <cell r="E2798" t="str">
            <v>Y</v>
          </cell>
          <cell r="F2798" t="str">
            <v>Affirmed</v>
          </cell>
          <cell r="G2798">
            <v>38082</v>
          </cell>
          <cell r="H2798" t="str">
            <v>BBB-</v>
          </cell>
          <cell r="I2798" t="str">
            <v>Rating Outlook Stable</v>
          </cell>
        </row>
        <row r="2799">
          <cell r="A2799">
            <v>80463980</v>
          </cell>
          <cell r="B2799" t="str">
            <v>Toledo Edison Co.</v>
          </cell>
          <cell r="C2799" t="str">
            <v>Electric-Corporate</v>
          </cell>
          <cell r="D2799" t="str">
            <v>UNITED STATES</v>
          </cell>
          <cell r="E2799" t="str">
            <v>Y</v>
          </cell>
          <cell r="F2799" t="str">
            <v>Affirmed</v>
          </cell>
          <cell r="G2799">
            <v>37894</v>
          </cell>
          <cell r="H2799" t="str">
            <v>BB</v>
          </cell>
          <cell r="I2799" t="str">
            <v>Rating Outlook Stable</v>
          </cell>
        </row>
        <row r="2800">
          <cell r="A2800">
            <v>80463982</v>
          </cell>
          <cell r="B2800" t="str">
            <v>Southern California Gas Co.</v>
          </cell>
          <cell r="C2800" t="str">
            <v>Natural Gas &amp; Propane</v>
          </cell>
          <cell r="D2800" t="str">
            <v>UNITED STATES</v>
          </cell>
          <cell r="E2800" t="str">
            <v>Y</v>
          </cell>
          <cell r="F2800" t="str">
            <v>Affirmed</v>
          </cell>
          <cell r="G2800">
            <v>37908</v>
          </cell>
          <cell r="H2800" t="str">
            <v>AA-</v>
          </cell>
          <cell r="I2800" t="str">
            <v>Rating Outlook Stable</v>
          </cell>
        </row>
        <row r="2801">
          <cell r="A2801">
            <v>80463983</v>
          </cell>
          <cell r="B2801" t="str">
            <v>Southwestern Electric Power Co.</v>
          </cell>
          <cell r="C2801" t="str">
            <v>Electric-Corporate</v>
          </cell>
          <cell r="D2801" t="str">
            <v>UNITED STATES</v>
          </cell>
          <cell r="E2801" t="str">
            <v>Y</v>
          </cell>
          <cell r="F2801" t="str">
            <v>Downgrade</v>
          </cell>
          <cell r="G2801">
            <v>37426</v>
          </cell>
          <cell r="H2801" t="str">
            <v>A-</v>
          </cell>
          <cell r="I2801" t="str">
            <v>Rating Outlook Stable</v>
          </cell>
        </row>
        <row r="2802">
          <cell r="A2802">
            <v>80463984</v>
          </cell>
          <cell r="B2802" t="str">
            <v>PacifiCorp</v>
          </cell>
          <cell r="C2802" t="str">
            <v>Electric-Corporate</v>
          </cell>
          <cell r="D2802" t="str">
            <v>UNITED STATES</v>
          </cell>
          <cell r="E2802" t="str">
            <v>Y</v>
          </cell>
          <cell r="F2802" t="str">
            <v>New Rating</v>
          </cell>
          <cell r="G2802">
            <v>34843</v>
          </cell>
          <cell r="H2802" t="str">
            <v>A-</v>
          </cell>
        </row>
        <row r="2803">
          <cell r="A2803">
            <v>80463985</v>
          </cell>
          <cell r="B2803" t="str">
            <v>National Fuel Gas Co.</v>
          </cell>
          <cell r="C2803" t="str">
            <v>Global Power</v>
          </cell>
          <cell r="D2803" t="str">
            <v>UNITED STATES</v>
          </cell>
          <cell r="E2803" t="str">
            <v>Y</v>
          </cell>
          <cell r="F2803" t="str">
            <v>Downgrade</v>
          </cell>
          <cell r="G2803">
            <v>37364</v>
          </cell>
          <cell r="H2803" t="str">
            <v>A-</v>
          </cell>
          <cell r="I2803" t="str">
            <v>Rating Outlook Stable</v>
          </cell>
        </row>
        <row r="2804">
          <cell r="A2804">
            <v>80463986</v>
          </cell>
          <cell r="B2804" t="str">
            <v>Mississippi Power Company</v>
          </cell>
          <cell r="C2804" t="str">
            <v>Electric-Corporate</v>
          </cell>
          <cell r="D2804" t="str">
            <v>UNITED STATES</v>
          </cell>
          <cell r="E2804" t="str">
            <v>Y</v>
          </cell>
          <cell r="F2804" t="str">
            <v>Upgrade</v>
          </cell>
          <cell r="G2804">
            <v>38156</v>
          </cell>
          <cell r="H2804" t="str">
            <v>A+</v>
          </cell>
          <cell r="I2804" t="str">
            <v>Rating Outlook Stable</v>
          </cell>
        </row>
        <row r="2805">
          <cell r="A2805">
            <v>80463987</v>
          </cell>
          <cell r="B2805" t="str">
            <v>Gulf Power Company</v>
          </cell>
          <cell r="C2805" t="str">
            <v>Electric-Corporate</v>
          </cell>
          <cell r="D2805" t="str">
            <v>UNITED STATES</v>
          </cell>
          <cell r="E2805" t="str">
            <v>Y</v>
          </cell>
          <cell r="F2805" t="str">
            <v>Affirmed</v>
          </cell>
          <cell r="G2805">
            <v>38090</v>
          </cell>
          <cell r="H2805" t="str">
            <v>A</v>
          </cell>
          <cell r="I2805" t="str">
            <v>Rating Outlook Stable</v>
          </cell>
        </row>
        <row r="2806">
          <cell r="A2806">
            <v>80463988</v>
          </cell>
          <cell r="B2806" t="str">
            <v>Central Hudson Gas &amp; Electric Corp.</v>
          </cell>
          <cell r="C2806" t="str">
            <v>Global Power</v>
          </cell>
          <cell r="D2806" t="str">
            <v>UNITED STATES</v>
          </cell>
          <cell r="E2806" t="str">
            <v>Y</v>
          </cell>
          <cell r="F2806" t="str">
            <v>Affirmed</v>
          </cell>
          <cell r="G2806">
            <v>37749</v>
          </cell>
          <cell r="H2806" t="str">
            <v>A</v>
          </cell>
          <cell r="I2806" t="str">
            <v>Rating Outlook Stable</v>
          </cell>
        </row>
        <row r="2807">
          <cell r="A2807">
            <v>80463989</v>
          </cell>
          <cell r="B2807" t="str">
            <v>AEP Texas Central Co. (Formerly Central Power &amp; Light Co.)</v>
          </cell>
          <cell r="C2807" t="str">
            <v>Electric-Corporate</v>
          </cell>
          <cell r="D2807" t="str">
            <v>UNITED STATES</v>
          </cell>
          <cell r="E2807" t="str">
            <v>Y</v>
          </cell>
          <cell r="F2807" t="str">
            <v>New Rating</v>
          </cell>
          <cell r="G2807">
            <v>37665</v>
          </cell>
          <cell r="H2807" t="str">
            <v>A-</v>
          </cell>
          <cell r="I2807" t="str">
            <v>Rating Outlook Stable</v>
          </cell>
        </row>
        <row r="2808">
          <cell r="A2808">
            <v>80463990</v>
          </cell>
          <cell r="B2808" t="str">
            <v>Alabama Power Company</v>
          </cell>
          <cell r="C2808" t="str">
            <v>Electric-Corporate</v>
          </cell>
          <cell r="D2808" t="str">
            <v>UNITED STATES</v>
          </cell>
          <cell r="E2808" t="str">
            <v>Y</v>
          </cell>
          <cell r="F2808" t="str">
            <v>Rating Watch On</v>
          </cell>
          <cell r="G2808">
            <v>38209</v>
          </cell>
          <cell r="H2808" t="str">
            <v>A</v>
          </cell>
          <cell r="I2808" t="str">
            <v>Rating Watch Positive</v>
          </cell>
        </row>
        <row r="2809">
          <cell r="A2809">
            <v>80463991</v>
          </cell>
          <cell r="B2809" t="str">
            <v>Arizona Public Service Co.</v>
          </cell>
          <cell r="C2809" t="str">
            <v>Global Power</v>
          </cell>
          <cell r="D2809" t="str">
            <v>UNITED STATES</v>
          </cell>
          <cell r="E2809" t="str">
            <v>Y</v>
          </cell>
          <cell r="F2809" t="str">
            <v>Affirmed</v>
          </cell>
          <cell r="G2809">
            <v>37750</v>
          </cell>
          <cell r="H2809" t="str">
            <v>BBB+</v>
          </cell>
          <cell r="I2809" t="str">
            <v>Rating Outlook Negative</v>
          </cell>
        </row>
        <row r="2810">
          <cell r="A2810">
            <v>80463992</v>
          </cell>
          <cell r="B2810" t="str">
            <v>Allegheny Generating Co.</v>
          </cell>
          <cell r="C2810" t="str">
            <v>Electric-Corporate</v>
          </cell>
          <cell r="D2810" t="str">
            <v>UNITED STATES</v>
          </cell>
          <cell r="E2810" t="str">
            <v>Y</v>
          </cell>
          <cell r="F2810" t="str">
            <v>Affirmed</v>
          </cell>
          <cell r="G2810">
            <v>38240</v>
          </cell>
          <cell r="H2810" t="str">
            <v>B-</v>
          </cell>
          <cell r="I2810" t="str">
            <v>Rating Outlook Stable</v>
          </cell>
        </row>
        <row r="2811">
          <cell r="A2811">
            <v>80463993</v>
          </cell>
          <cell r="B2811" t="str">
            <v>Allegheny Energy, Inc.</v>
          </cell>
          <cell r="C2811" t="str">
            <v>Electric-Corporate</v>
          </cell>
          <cell r="D2811" t="str">
            <v>UNITED STATES</v>
          </cell>
          <cell r="E2811" t="str">
            <v>Y</v>
          </cell>
          <cell r="F2811" t="str">
            <v>Affirmed</v>
          </cell>
          <cell r="G2811">
            <v>38240</v>
          </cell>
          <cell r="H2811" t="str">
            <v>BB-</v>
          </cell>
          <cell r="I2811" t="str">
            <v>Rating Outlook Stable</v>
          </cell>
        </row>
        <row r="2812">
          <cell r="A2812">
            <v>80464009</v>
          </cell>
          <cell r="B2812" t="str">
            <v>SPI Electricity Pty Ltd(formerly TXU Australia)</v>
          </cell>
          <cell r="C2812" t="str">
            <v>Electric-Corporate</v>
          </cell>
          <cell r="D2812" t="str">
            <v>AUSTRALIA</v>
          </cell>
          <cell r="E2812" t="str">
            <v>Y</v>
          </cell>
          <cell r="F2812" t="str">
            <v>Upgrade</v>
          </cell>
          <cell r="G2812">
            <v>38198</v>
          </cell>
          <cell r="H2812" t="str">
            <v>BBB+</v>
          </cell>
          <cell r="I2812" t="str">
            <v>Rating Outlook Stable</v>
          </cell>
        </row>
        <row r="2813">
          <cell r="A2813">
            <v>80464010</v>
          </cell>
          <cell r="B2813" t="str">
            <v>Cornerstone Propane Partners L.P.</v>
          </cell>
          <cell r="C2813" t="str">
            <v>Natural Gas &amp; Propane</v>
          </cell>
          <cell r="D2813" t="str">
            <v>UNITED STATES</v>
          </cell>
          <cell r="E2813" t="str">
            <v>N</v>
          </cell>
          <cell r="F2813" t="str">
            <v>Withdrawn</v>
          </cell>
          <cell r="G2813">
            <v>37778</v>
          </cell>
          <cell r="H2813" t="str">
            <v>NR</v>
          </cell>
        </row>
        <row r="2814">
          <cell r="A2814">
            <v>80464029</v>
          </cell>
          <cell r="B2814" t="str">
            <v>Houston Industries Finance Co. L.P.</v>
          </cell>
          <cell r="C2814" t="str">
            <v>Global Power</v>
          </cell>
          <cell r="D2814" t="str">
            <v>UNITED STATES</v>
          </cell>
          <cell r="E2814" t="str">
            <v>N</v>
          </cell>
          <cell r="F2814" t="str">
            <v>Withdrawn</v>
          </cell>
          <cell r="G2814">
            <v>37505</v>
          </cell>
          <cell r="H2814" t="str">
            <v>NR</v>
          </cell>
          <cell r="I2814" t="str">
            <v>Rating Outlook Negative</v>
          </cell>
        </row>
        <row r="2815">
          <cell r="A2815">
            <v>80464033</v>
          </cell>
          <cell r="B2815" t="str">
            <v>Norcen Energy Resources Ltd.</v>
          </cell>
          <cell r="C2815" t="str">
            <v>Electric-Corporate</v>
          </cell>
          <cell r="D2815" t="str">
            <v>UNITED STATES</v>
          </cell>
          <cell r="E2815" t="str">
            <v>N</v>
          </cell>
          <cell r="F2815" t="str">
            <v>Affirmed</v>
          </cell>
          <cell r="G2815">
            <v>36621</v>
          </cell>
          <cell r="H2815" t="str">
            <v>BBB+</v>
          </cell>
        </row>
        <row r="2816">
          <cell r="A2816">
            <v>80464040</v>
          </cell>
          <cell r="B2816" t="str">
            <v>Hyder PLC</v>
          </cell>
          <cell r="C2816" t="str">
            <v>Electric-Corporate</v>
          </cell>
          <cell r="D2816" t="str">
            <v>UNITED KINGDOM</v>
          </cell>
          <cell r="E2816" t="str">
            <v>N</v>
          </cell>
          <cell r="F2816" t="str">
            <v>Revision Implication Watch</v>
          </cell>
          <cell r="G2816">
            <v>36927</v>
          </cell>
          <cell r="H2816" t="str">
            <v>BBB</v>
          </cell>
          <cell r="I2816" t="str">
            <v>Rating Watch Evolving</v>
          </cell>
        </row>
        <row r="2817">
          <cell r="A2817">
            <v>80464041</v>
          </cell>
          <cell r="B2817" t="str">
            <v>Western Power Distribution South Wales</v>
          </cell>
          <cell r="C2817" t="str">
            <v>Electric-Corporate</v>
          </cell>
          <cell r="D2817" t="str">
            <v>UNITED KINGDOM</v>
          </cell>
          <cell r="E2817" t="str">
            <v>Y</v>
          </cell>
          <cell r="F2817" t="str">
            <v>Affirmed</v>
          </cell>
          <cell r="G2817">
            <v>37700</v>
          </cell>
          <cell r="H2817" t="str">
            <v>A-</v>
          </cell>
          <cell r="I2817" t="str">
            <v>Rating Outlook Stable</v>
          </cell>
        </row>
        <row r="2818">
          <cell r="A2818">
            <v>80464045</v>
          </cell>
          <cell r="B2818" t="str">
            <v>Illinova Corp.</v>
          </cell>
          <cell r="C2818" t="str">
            <v>Electric-Corporate</v>
          </cell>
          <cell r="D2818" t="str">
            <v>UNITED STATES</v>
          </cell>
          <cell r="E2818" t="str">
            <v>N</v>
          </cell>
          <cell r="F2818" t="str">
            <v>Revision Outlook</v>
          </cell>
          <cell r="G2818">
            <v>37834</v>
          </cell>
          <cell r="H2818" t="str">
            <v>CCC+</v>
          </cell>
          <cell r="I2818" t="str">
            <v>Rating Outlook Positive</v>
          </cell>
        </row>
        <row r="2819">
          <cell r="A2819">
            <v>80464052</v>
          </cell>
          <cell r="B2819" t="str">
            <v>Iberdrola</v>
          </cell>
          <cell r="C2819" t="str">
            <v>Electric-Corporate</v>
          </cell>
          <cell r="D2819" t="str">
            <v>SPAIN</v>
          </cell>
          <cell r="E2819" t="str">
            <v>Y</v>
          </cell>
          <cell r="F2819" t="str">
            <v>Affirmed</v>
          </cell>
          <cell r="G2819">
            <v>38117</v>
          </cell>
          <cell r="H2819" t="str">
            <v>A+</v>
          </cell>
          <cell r="I2819" t="str">
            <v>Rating Outlook Stable</v>
          </cell>
        </row>
        <row r="2820">
          <cell r="A2820">
            <v>80464053</v>
          </cell>
          <cell r="B2820" t="str">
            <v>EDF Energy Networks (LPN) plc</v>
          </cell>
          <cell r="C2820" t="str">
            <v>Electric-Corporate</v>
          </cell>
          <cell r="D2820" t="str">
            <v>UNITED KINGDOM</v>
          </cell>
          <cell r="E2820" t="str">
            <v>Y</v>
          </cell>
          <cell r="F2820" t="str">
            <v>Affirmed</v>
          </cell>
          <cell r="G2820">
            <v>37978</v>
          </cell>
          <cell r="H2820" t="str">
            <v>A</v>
          </cell>
          <cell r="I2820" t="str">
            <v>Rating Outlook Stable</v>
          </cell>
        </row>
        <row r="2821">
          <cell r="A2821">
            <v>80464054</v>
          </cell>
          <cell r="B2821" t="str">
            <v>Powergen UK plc</v>
          </cell>
          <cell r="C2821" t="str">
            <v>Electric-Corporate</v>
          </cell>
          <cell r="D2821" t="str">
            <v>UNITED KINGDOM</v>
          </cell>
          <cell r="E2821" t="str">
            <v>N</v>
          </cell>
          <cell r="F2821" t="str">
            <v>Withdrawn</v>
          </cell>
          <cell r="G2821">
            <v>38161</v>
          </cell>
          <cell r="H2821" t="str">
            <v>NR</v>
          </cell>
        </row>
        <row r="2822">
          <cell r="A2822">
            <v>80464055</v>
          </cell>
          <cell r="B2822" t="str">
            <v>Southern Electric PLC</v>
          </cell>
          <cell r="C2822" t="str">
            <v>Electric-Corporate</v>
          </cell>
          <cell r="D2822" t="str">
            <v>UNITED KINGDOM</v>
          </cell>
          <cell r="E2822" t="str">
            <v>N</v>
          </cell>
          <cell r="F2822" t="str">
            <v>Downgrade</v>
          </cell>
          <cell r="G2822">
            <v>36180</v>
          </cell>
          <cell r="H2822" t="str">
            <v>AA-</v>
          </cell>
          <cell r="I2822" t="str">
            <v>Rating Watch Off</v>
          </cell>
        </row>
        <row r="2823">
          <cell r="A2823">
            <v>80464057</v>
          </cell>
          <cell r="B2823" t="str">
            <v>Central Puerto S.A.</v>
          </cell>
          <cell r="C2823" t="str">
            <v>Electric-Corporate</v>
          </cell>
          <cell r="D2823" t="str">
            <v>ARGENTINA</v>
          </cell>
          <cell r="E2823" t="str">
            <v>N</v>
          </cell>
          <cell r="F2823" t="str">
            <v>Withdrawn</v>
          </cell>
          <cell r="G2823">
            <v>36970</v>
          </cell>
          <cell r="H2823" t="str">
            <v>NR</v>
          </cell>
        </row>
        <row r="2824">
          <cell r="A2824">
            <v>80464058</v>
          </cell>
          <cell r="B2824" t="str">
            <v>Transener S.A.</v>
          </cell>
          <cell r="C2824" t="str">
            <v>Electric-Corporate</v>
          </cell>
          <cell r="D2824" t="str">
            <v>ARGENTINA</v>
          </cell>
          <cell r="E2824" t="str">
            <v>Y</v>
          </cell>
          <cell r="F2824" t="str">
            <v>Downgrade</v>
          </cell>
          <cell r="G2824">
            <v>37371</v>
          </cell>
          <cell r="H2824" t="str">
            <v>DD</v>
          </cell>
          <cell r="I2824" t="str">
            <v>Rating Watch Off</v>
          </cell>
        </row>
        <row r="2825">
          <cell r="A2825">
            <v>80464059</v>
          </cell>
          <cell r="B2825" t="str">
            <v>AB Lietuvos Energija</v>
          </cell>
          <cell r="C2825" t="str">
            <v>Public Power</v>
          </cell>
          <cell r="D2825" t="str">
            <v>LITHUANIA</v>
          </cell>
          <cell r="E2825" t="str">
            <v>N</v>
          </cell>
          <cell r="F2825" t="str">
            <v>Withdrawn</v>
          </cell>
          <cell r="G2825">
            <v>37363</v>
          </cell>
          <cell r="H2825" t="str">
            <v>NR</v>
          </cell>
        </row>
        <row r="2826">
          <cell r="A2826">
            <v>80464060</v>
          </cell>
          <cell r="B2826" t="str">
            <v>Scottish and Southern Energy plc.</v>
          </cell>
          <cell r="C2826" t="str">
            <v>Electric-Corporate</v>
          </cell>
          <cell r="D2826" t="str">
            <v>UNITED KINGDOM</v>
          </cell>
          <cell r="E2826" t="str">
            <v>Y</v>
          </cell>
          <cell r="F2826" t="str">
            <v>Rating Watch On</v>
          </cell>
          <cell r="G2826">
            <v>38230</v>
          </cell>
          <cell r="H2826" t="str">
            <v>AA-</v>
          </cell>
          <cell r="I2826" t="str">
            <v>Rating Watch Negative</v>
          </cell>
        </row>
        <row r="2827">
          <cell r="A2827">
            <v>80464063</v>
          </cell>
          <cell r="B2827" t="str">
            <v>Georgia Power Company</v>
          </cell>
          <cell r="C2827" t="str">
            <v>Electric-Corporate</v>
          </cell>
          <cell r="D2827" t="str">
            <v>UNITED STATES</v>
          </cell>
          <cell r="E2827" t="str">
            <v>Y</v>
          </cell>
          <cell r="F2827" t="str">
            <v>Affirmed</v>
          </cell>
          <cell r="G2827">
            <v>38156</v>
          </cell>
          <cell r="H2827" t="str">
            <v>A+</v>
          </cell>
          <cell r="I2827" t="str">
            <v>Rating Outlook Stable</v>
          </cell>
        </row>
        <row r="2828">
          <cell r="A2828">
            <v>80464064</v>
          </cell>
          <cell r="B2828" t="str">
            <v>IDACORP, Inc.</v>
          </cell>
          <cell r="C2828" t="str">
            <v>Electric-Corporate</v>
          </cell>
          <cell r="D2828" t="str">
            <v>UNITED STATES</v>
          </cell>
          <cell r="E2828" t="str">
            <v>Y</v>
          </cell>
          <cell r="F2828" t="str">
            <v>Rating Watch On</v>
          </cell>
          <cell r="G2828">
            <v>38160</v>
          </cell>
          <cell r="H2828" t="str">
            <v>BBB+</v>
          </cell>
          <cell r="I2828" t="str">
            <v>Rating Watch Negative</v>
          </cell>
        </row>
        <row r="2829">
          <cell r="A2829">
            <v>80464065</v>
          </cell>
          <cell r="B2829" t="str">
            <v>Idaho Power Co.</v>
          </cell>
          <cell r="C2829" t="str">
            <v>Global Power</v>
          </cell>
          <cell r="D2829" t="str">
            <v>UNITED STATES</v>
          </cell>
          <cell r="E2829" t="str">
            <v>Y</v>
          </cell>
          <cell r="F2829" t="str">
            <v>Affirmed</v>
          </cell>
          <cell r="G2829">
            <v>38210</v>
          </cell>
          <cell r="H2829" t="str">
            <v>A-</v>
          </cell>
          <cell r="I2829" t="str">
            <v>Rating Watch Negative</v>
          </cell>
        </row>
        <row r="2830">
          <cell r="A2830">
            <v>80464067</v>
          </cell>
          <cell r="B2830" t="str">
            <v>Compania General de Electricidad S.A. (CGE)</v>
          </cell>
          <cell r="C2830" t="str">
            <v>Global Power</v>
          </cell>
          <cell r="D2830" t="str">
            <v>CHILE</v>
          </cell>
          <cell r="E2830" t="str">
            <v>Y</v>
          </cell>
          <cell r="F2830" t="str">
            <v>Affirmed</v>
          </cell>
          <cell r="G2830">
            <v>38188</v>
          </cell>
          <cell r="H2830" t="str">
            <v>A-</v>
          </cell>
          <cell r="I2830" t="str">
            <v>Rating Outlook Stable</v>
          </cell>
        </row>
        <row r="2831">
          <cell r="A2831">
            <v>80464070</v>
          </cell>
          <cell r="B2831" t="str">
            <v>SPI Australia Holdings (Partnership) Limited Partnership(formerly TXU Australia)</v>
          </cell>
          <cell r="C2831" t="str">
            <v>Electric-Corporate</v>
          </cell>
          <cell r="D2831" t="str">
            <v>AUSTRALIA</v>
          </cell>
          <cell r="E2831" t="str">
            <v>Y</v>
          </cell>
          <cell r="F2831" t="str">
            <v>Upgrade</v>
          </cell>
          <cell r="G2831">
            <v>38198</v>
          </cell>
          <cell r="H2831" t="str">
            <v>BBB+</v>
          </cell>
          <cell r="I2831" t="str">
            <v>Rating Outlook Stable</v>
          </cell>
        </row>
        <row r="2832">
          <cell r="A2832">
            <v>80464072</v>
          </cell>
          <cell r="B2832" t="str">
            <v>Ferrellgas, L.P.</v>
          </cell>
          <cell r="C2832" t="str">
            <v>Global Power</v>
          </cell>
          <cell r="D2832" t="str">
            <v>UNITED STATES</v>
          </cell>
          <cell r="E2832" t="str">
            <v>Y</v>
          </cell>
          <cell r="F2832" t="str">
            <v>Affirmed</v>
          </cell>
          <cell r="G2832">
            <v>38042</v>
          </cell>
          <cell r="H2832" t="str">
            <v>BBB</v>
          </cell>
          <cell r="I2832" t="str">
            <v>Rating Outlook Negative</v>
          </cell>
        </row>
        <row r="2833">
          <cell r="A2833">
            <v>80464076</v>
          </cell>
          <cell r="B2833" t="str">
            <v>Energy Convergence Holding Co.</v>
          </cell>
          <cell r="C2833" t="str">
            <v>Electric-Corporate</v>
          </cell>
          <cell r="D2833" t="str">
            <v>UNITED STATES</v>
          </cell>
          <cell r="E2833" t="str">
            <v>N</v>
          </cell>
          <cell r="F2833" t="str">
            <v>Affirmed</v>
          </cell>
          <cell r="G2833">
            <v>36556</v>
          </cell>
          <cell r="H2833" t="str">
            <v>BBB</v>
          </cell>
        </row>
        <row r="2834">
          <cell r="A2834">
            <v>80464077</v>
          </cell>
          <cell r="B2834" t="str">
            <v>Allegheny Energy Supply Co., LLC</v>
          </cell>
          <cell r="C2834" t="str">
            <v>Electric-Corporate</v>
          </cell>
          <cell r="D2834" t="str">
            <v>UNITED STATES</v>
          </cell>
          <cell r="E2834" t="str">
            <v>Y</v>
          </cell>
          <cell r="F2834" t="str">
            <v>Affirmed</v>
          </cell>
          <cell r="G2834">
            <v>38240</v>
          </cell>
          <cell r="H2834" t="str">
            <v>B-</v>
          </cell>
          <cell r="I2834" t="str">
            <v>Rating Outlook Stable</v>
          </cell>
        </row>
        <row r="2835">
          <cell r="A2835">
            <v>80464078</v>
          </cell>
          <cell r="B2835" t="str">
            <v>Dynegy Holdings Inc.</v>
          </cell>
          <cell r="C2835" t="str">
            <v>Global Power</v>
          </cell>
          <cell r="D2835" t="str">
            <v>UNITED STATES</v>
          </cell>
          <cell r="E2835" t="str">
            <v>Y</v>
          </cell>
          <cell r="F2835" t="str">
            <v>Revision Outlook</v>
          </cell>
          <cell r="G2835">
            <v>37834</v>
          </cell>
          <cell r="H2835" t="str">
            <v>CCC+</v>
          </cell>
          <cell r="I2835" t="str">
            <v>Rating Outlook Positive</v>
          </cell>
        </row>
        <row r="2836">
          <cell r="A2836">
            <v>80464081</v>
          </cell>
          <cell r="B2836" t="str">
            <v>PSEG Energy Holdings LLC</v>
          </cell>
          <cell r="C2836" t="str">
            <v>Electric-Corporate</v>
          </cell>
          <cell r="D2836" t="str">
            <v>UNITED STATES</v>
          </cell>
          <cell r="E2836" t="str">
            <v>Y</v>
          </cell>
          <cell r="F2836" t="str">
            <v>Downgrade</v>
          </cell>
          <cell r="G2836">
            <v>38089</v>
          </cell>
          <cell r="H2836" t="str">
            <v>BB</v>
          </cell>
          <cell r="I2836" t="str">
            <v>Rating Outlook Negative</v>
          </cell>
        </row>
        <row r="2837">
          <cell r="A2837">
            <v>80464082</v>
          </cell>
          <cell r="B2837" t="str">
            <v>Wisconsin Energy Corp.</v>
          </cell>
          <cell r="C2837" t="str">
            <v>Electric-Corporate</v>
          </cell>
          <cell r="D2837" t="str">
            <v>UNITED STATES</v>
          </cell>
          <cell r="E2837" t="str">
            <v>Y</v>
          </cell>
          <cell r="F2837" t="str">
            <v>Downgrade</v>
          </cell>
          <cell r="G2837">
            <v>37909</v>
          </cell>
          <cell r="H2837" t="str">
            <v>A-</v>
          </cell>
          <cell r="I2837" t="str">
            <v>Rating Outlook Stable</v>
          </cell>
        </row>
        <row r="2838">
          <cell r="A2838">
            <v>80464083</v>
          </cell>
          <cell r="B2838" t="str">
            <v>Wisconsin Energy Capital Corp.</v>
          </cell>
          <cell r="C2838" t="str">
            <v>Electric-Corporate</v>
          </cell>
          <cell r="D2838" t="str">
            <v>UNITED STATES</v>
          </cell>
          <cell r="E2838" t="str">
            <v>Y</v>
          </cell>
          <cell r="F2838" t="str">
            <v>Downgrade</v>
          </cell>
          <cell r="G2838">
            <v>37909</v>
          </cell>
          <cell r="H2838" t="str">
            <v>A-</v>
          </cell>
          <cell r="I2838" t="str">
            <v>Rating Outlook Stable</v>
          </cell>
        </row>
        <row r="2839">
          <cell r="A2839">
            <v>80464084</v>
          </cell>
          <cell r="B2839" t="str">
            <v>Wisconsin Gas LLC</v>
          </cell>
          <cell r="C2839" t="str">
            <v>Electric-Corporate</v>
          </cell>
          <cell r="D2839" t="str">
            <v>UNITED STATES</v>
          </cell>
          <cell r="E2839" t="str">
            <v>Y</v>
          </cell>
          <cell r="F2839" t="str">
            <v>Downgrade</v>
          </cell>
          <cell r="G2839">
            <v>37909</v>
          </cell>
          <cell r="H2839" t="str">
            <v>A+</v>
          </cell>
          <cell r="I2839" t="str">
            <v>Rating Outlook Stable</v>
          </cell>
        </row>
        <row r="2840">
          <cell r="A2840">
            <v>80464086</v>
          </cell>
          <cell r="B2840" t="str">
            <v>Northern Border Partners L.P.</v>
          </cell>
          <cell r="C2840" t="str">
            <v>Global Power</v>
          </cell>
          <cell r="D2840" t="str">
            <v>UNITED STATES</v>
          </cell>
          <cell r="E2840" t="str">
            <v>Y</v>
          </cell>
          <cell r="F2840" t="str">
            <v>Affirmed</v>
          </cell>
          <cell r="G2840">
            <v>37974</v>
          </cell>
          <cell r="H2840" t="str">
            <v>BBB+</v>
          </cell>
          <cell r="I2840" t="str">
            <v>Rating Outlook Negative</v>
          </cell>
        </row>
        <row r="2841">
          <cell r="A2841">
            <v>80464088</v>
          </cell>
          <cell r="B2841" t="str">
            <v>LOOP LLC</v>
          </cell>
          <cell r="C2841" t="str">
            <v>Global Power</v>
          </cell>
          <cell r="D2841" t="str">
            <v>UNITED STATES</v>
          </cell>
          <cell r="E2841" t="str">
            <v>Y</v>
          </cell>
          <cell r="F2841" t="str">
            <v>Affirmed</v>
          </cell>
          <cell r="G2841">
            <v>37692</v>
          </cell>
          <cell r="H2841" t="str">
            <v>A-</v>
          </cell>
          <cell r="I2841" t="str">
            <v>Rating Outlook Stable</v>
          </cell>
        </row>
        <row r="2842">
          <cell r="A2842">
            <v>80464089</v>
          </cell>
          <cell r="B2842" t="str">
            <v>AEP Resources, Inc.</v>
          </cell>
          <cell r="C2842" t="str">
            <v>Electric-Corporate</v>
          </cell>
          <cell r="D2842" t="str">
            <v>UNITED STATES</v>
          </cell>
          <cell r="E2842" t="str">
            <v>N</v>
          </cell>
          <cell r="F2842" t="str">
            <v>Withdrawn</v>
          </cell>
          <cell r="G2842">
            <v>38210</v>
          </cell>
          <cell r="H2842" t="str">
            <v>NR</v>
          </cell>
        </row>
        <row r="2843">
          <cell r="A2843">
            <v>80464090</v>
          </cell>
          <cell r="B2843" t="str">
            <v>Energy East Corp.</v>
          </cell>
          <cell r="C2843" t="str">
            <v>Global Power</v>
          </cell>
          <cell r="D2843" t="str">
            <v>UNITED STATES</v>
          </cell>
          <cell r="E2843" t="str">
            <v>Y</v>
          </cell>
          <cell r="F2843" t="str">
            <v>Affirmed</v>
          </cell>
          <cell r="G2843">
            <v>38251</v>
          </cell>
          <cell r="H2843" t="str">
            <v>BBB</v>
          </cell>
          <cell r="I2843" t="str">
            <v>Rating Outlook Stable</v>
          </cell>
        </row>
        <row r="2844">
          <cell r="A2844">
            <v>80464091</v>
          </cell>
          <cell r="B2844" t="str">
            <v>Southern Connecticut Gas Co.</v>
          </cell>
          <cell r="C2844" t="str">
            <v>Global Power</v>
          </cell>
          <cell r="D2844" t="str">
            <v>UNITED STATES</v>
          </cell>
          <cell r="E2844" t="str">
            <v>Y</v>
          </cell>
          <cell r="F2844" t="str">
            <v>Affirmed</v>
          </cell>
          <cell r="G2844">
            <v>37418</v>
          </cell>
          <cell r="H2844" t="str">
            <v>A-</v>
          </cell>
          <cell r="I2844" t="str">
            <v>Rating Watch Off</v>
          </cell>
        </row>
        <row r="2845">
          <cell r="A2845">
            <v>80464092</v>
          </cell>
          <cell r="B2845" t="str">
            <v>Connecticut Natural Gas Corp.</v>
          </cell>
          <cell r="C2845" t="str">
            <v>Global Power</v>
          </cell>
          <cell r="D2845" t="str">
            <v>UNITED STATES</v>
          </cell>
          <cell r="E2845" t="str">
            <v>Y</v>
          </cell>
          <cell r="F2845" t="str">
            <v>Downgrade</v>
          </cell>
          <cell r="G2845">
            <v>37418</v>
          </cell>
          <cell r="H2845" t="str">
            <v>A-</v>
          </cell>
          <cell r="I2845" t="str">
            <v>Rating Outlook Stable</v>
          </cell>
        </row>
        <row r="2846">
          <cell r="A2846">
            <v>80464093</v>
          </cell>
          <cell r="B2846" t="str">
            <v>Central Maine Power Co.</v>
          </cell>
          <cell r="C2846" t="str">
            <v>Global Power</v>
          </cell>
          <cell r="D2846" t="str">
            <v>UNITED STATES</v>
          </cell>
          <cell r="E2846" t="str">
            <v>Y</v>
          </cell>
          <cell r="F2846" t="str">
            <v>Affirmed</v>
          </cell>
          <cell r="G2846">
            <v>38251</v>
          </cell>
          <cell r="H2846" t="str">
            <v>A-</v>
          </cell>
          <cell r="I2846" t="str">
            <v>Rating Outlook Stable</v>
          </cell>
        </row>
        <row r="2847">
          <cell r="A2847">
            <v>80464094</v>
          </cell>
          <cell r="B2847" t="str">
            <v>Midlands Electricity plc</v>
          </cell>
          <cell r="C2847" t="str">
            <v>Electric-Corporate</v>
          </cell>
          <cell r="D2847" t="str">
            <v>UNITED KINGDOM</v>
          </cell>
          <cell r="E2847" t="str">
            <v>N</v>
          </cell>
          <cell r="F2847" t="str">
            <v>Withdrawn</v>
          </cell>
          <cell r="G2847">
            <v>38161</v>
          </cell>
          <cell r="H2847" t="str">
            <v>NR</v>
          </cell>
        </row>
        <row r="2848">
          <cell r="A2848">
            <v>80464095</v>
          </cell>
          <cell r="B2848" t="str">
            <v>Atmos Energy Corp.</v>
          </cell>
          <cell r="C2848" t="str">
            <v>Global Power</v>
          </cell>
          <cell r="D2848" t="str">
            <v>UNITED STATES</v>
          </cell>
          <cell r="E2848" t="str">
            <v>Y</v>
          </cell>
          <cell r="F2848" t="str">
            <v>Rating Watch On</v>
          </cell>
          <cell r="G2848">
            <v>38155</v>
          </cell>
          <cell r="H2848" t="str">
            <v>A-</v>
          </cell>
          <cell r="I2848" t="str">
            <v>Rating Watch Negative</v>
          </cell>
        </row>
        <row r="2849">
          <cell r="A2849">
            <v>80464096</v>
          </cell>
          <cell r="B2849" t="str">
            <v>DPL Inc.</v>
          </cell>
          <cell r="C2849" t="str">
            <v>Global Power</v>
          </cell>
          <cell r="D2849" t="str">
            <v>UNITED STATES</v>
          </cell>
          <cell r="E2849" t="str">
            <v>Y</v>
          </cell>
          <cell r="F2849" t="str">
            <v>Downgrade</v>
          </cell>
          <cell r="G2849">
            <v>38078</v>
          </cell>
          <cell r="H2849" t="str">
            <v>BB</v>
          </cell>
          <cell r="I2849" t="str">
            <v>Rating Watch Negative</v>
          </cell>
        </row>
        <row r="2850">
          <cell r="A2850">
            <v>80464097</v>
          </cell>
          <cell r="B2850" t="str">
            <v>LG&amp;E Capital Corp.</v>
          </cell>
          <cell r="C2850" t="str">
            <v>Global Power</v>
          </cell>
          <cell r="D2850" t="str">
            <v>UNITED STATES</v>
          </cell>
          <cell r="E2850" t="str">
            <v>N</v>
          </cell>
          <cell r="F2850" t="str">
            <v>Withdrawn</v>
          </cell>
          <cell r="G2850">
            <v>37908</v>
          </cell>
          <cell r="H2850" t="str">
            <v>NR</v>
          </cell>
        </row>
        <row r="2851">
          <cell r="A2851">
            <v>80464099</v>
          </cell>
          <cell r="B2851" t="str">
            <v>Constellation Energy Group</v>
          </cell>
          <cell r="C2851" t="str">
            <v>Global Power</v>
          </cell>
          <cell r="D2851" t="str">
            <v>UNITED STATES</v>
          </cell>
          <cell r="E2851" t="str">
            <v>Y</v>
          </cell>
          <cell r="F2851" t="str">
            <v>Affirmed</v>
          </cell>
          <cell r="G2851">
            <v>37911</v>
          </cell>
          <cell r="H2851" t="str">
            <v>A-</v>
          </cell>
          <cell r="I2851" t="str">
            <v>Rating Outlook Stable</v>
          </cell>
        </row>
        <row r="2852">
          <cell r="A2852">
            <v>80464100</v>
          </cell>
          <cell r="B2852" t="str">
            <v>Transportadora de Gas del Norte S.A. (TGN)</v>
          </cell>
          <cell r="C2852" t="str">
            <v>Global Power</v>
          </cell>
          <cell r="D2852" t="str">
            <v>ARGENTINA</v>
          </cell>
          <cell r="E2852" t="str">
            <v>Y</v>
          </cell>
          <cell r="F2852" t="str">
            <v>Downgrade</v>
          </cell>
          <cell r="G2852">
            <v>37288</v>
          </cell>
          <cell r="H2852" t="str">
            <v>DD</v>
          </cell>
          <cell r="I2852" t="str">
            <v>Rating Watch Off</v>
          </cell>
        </row>
        <row r="2853">
          <cell r="A2853">
            <v>80464101</v>
          </cell>
          <cell r="B2853" t="str">
            <v>Orange &amp; Rockland Utilities, Inc.</v>
          </cell>
          <cell r="C2853" t="str">
            <v>Global Power</v>
          </cell>
          <cell r="D2853" t="str">
            <v>UNITED STATES</v>
          </cell>
          <cell r="E2853" t="str">
            <v>Y</v>
          </cell>
          <cell r="F2853" t="str">
            <v>Affirmed</v>
          </cell>
          <cell r="G2853">
            <v>37334</v>
          </cell>
          <cell r="H2853" t="str">
            <v>A+</v>
          </cell>
          <cell r="I2853" t="str">
            <v>Rating Outlook Stable</v>
          </cell>
        </row>
        <row r="2854">
          <cell r="A2854">
            <v>80464102</v>
          </cell>
          <cell r="B2854" t="str">
            <v>Avista Corp.</v>
          </cell>
          <cell r="C2854" t="str">
            <v>Global Power</v>
          </cell>
          <cell r="D2854" t="str">
            <v>UNITED STATES</v>
          </cell>
          <cell r="E2854" t="str">
            <v>Y</v>
          </cell>
          <cell r="F2854" t="str">
            <v>Affirmed</v>
          </cell>
          <cell r="G2854">
            <v>38027</v>
          </cell>
          <cell r="H2854" t="str">
            <v>BB+</v>
          </cell>
          <cell r="I2854" t="str">
            <v>Rating Outlook Stable</v>
          </cell>
        </row>
        <row r="2855">
          <cell r="A2855">
            <v>80464103</v>
          </cell>
          <cell r="B2855" t="str">
            <v>Empresa Nacional de Electricidad S.A. (Endesa-Chile)</v>
          </cell>
          <cell r="C2855" t="str">
            <v>Global Power</v>
          </cell>
          <cell r="D2855" t="str">
            <v>CHILE</v>
          </cell>
          <cell r="E2855" t="str">
            <v>Y</v>
          </cell>
          <cell r="F2855" t="str">
            <v>Affirmed</v>
          </cell>
          <cell r="G2855">
            <v>38169</v>
          </cell>
          <cell r="H2855" t="str">
            <v>BBB-</v>
          </cell>
          <cell r="I2855" t="str">
            <v>Rating Outlook Stable</v>
          </cell>
        </row>
        <row r="2856">
          <cell r="A2856">
            <v>80464104</v>
          </cell>
          <cell r="B2856" t="str">
            <v>Enersis S.A.</v>
          </cell>
          <cell r="C2856" t="str">
            <v>Global Power</v>
          </cell>
          <cell r="D2856" t="str">
            <v>CHILE</v>
          </cell>
          <cell r="E2856" t="str">
            <v>Y</v>
          </cell>
          <cell r="F2856" t="str">
            <v>Affirmed</v>
          </cell>
          <cell r="G2856">
            <v>38169</v>
          </cell>
          <cell r="H2856" t="str">
            <v>BBB-</v>
          </cell>
          <cell r="I2856" t="str">
            <v>Rating Outlook Stable</v>
          </cell>
        </row>
        <row r="2857">
          <cell r="A2857">
            <v>80464105</v>
          </cell>
          <cell r="B2857" t="str">
            <v>Ameren Corp.</v>
          </cell>
          <cell r="C2857" t="str">
            <v>Global Power</v>
          </cell>
          <cell r="D2857" t="str">
            <v>UNITED STATES</v>
          </cell>
          <cell r="E2857" t="str">
            <v>Y</v>
          </cell>
          <cell r="F2857" t="str">
            <v>Affirmed</v>
          </cell>
          <cell r="G2857">
            <v>38020</v>
          </cell>
          <cell r="H2857" t="str">
            <v>A-</v>
          </cell>
          <cell r="I2857" t="str">
            <v>Rating Outlook Stable</v>
          </cell>
        </row>
        <row r="2858">
          <cell r="A2858">
            <v>80464106</v>
          </cell>
          <cell r="B2858" t="str">
            <v>AmerenEnergy, Inc.</v>
          </cell>
          <cell r="C2858" t="str">
            <v>Global Power</v>
          </cell>
          <cell r="D2858" t="str">
            <v>UNITED STATES</v>
          </cell>
          <cell r="E2858" t="str">
            <v>N</v>
          </cell>
          <cell r="F2858" t="str">
            <v>Withdrawn</v>
          </cell>
          <cell r="G2858">
            <v>38015</v>
          </cell>
          <cell r="H2858" t="str">
            <v>NR</v>
          </cell>
        </row>
        <row r="2859">
          <cell r="A2859">
            <v>80464107</v>
          </cell>
          <cell r="B2859" t="str">
            <v>Calpine Corp.</v>
          </cell>
          <cell r="C2859" t="str">
            <v>Global Power</v>
          </cell>
          <cell r="D2859" t="str">
            <v>UNITED STATES</v>
          </cell>
          <cell r="E2859" t="str">
            <v>Y</v>
          </cell>
          <cell r="F2859" t="str">
            <v>Affirmed</v>
          </cell>
          <cell r="G2859">
            <v>38160</v>
          </cell>
          <cell r="H2859" t="str">
            <v>B-</v>
          </cell>
          <cell r="I2859" t="str">
            <v>Rating Outlook Stable</v>
          </cell>
        </row>
        <row r="2860">
          <cell r="A2860">
            <v>80464108</v>
          </cell>
          <cell r="B2860" t="str">
            <v>Austran Holdings</v>
          </cell>
          <cell r="C2860" t="str">
            <v>Electric-Corporate</v>
          </cell>
          <cell r="D2860" t="str">
            <v>AUSTRALIA</v>
          </cell>
          <cell r="E2860" t="str">
            <v>N</v>
          </cell>
          <cell r="F2860" t="str">
            <v>Withdrawn</v>
          </cell>
          <cell r="G2860">
            <v>37462</v>
          </cell>
          <cell r="H2860" t="str">
            <v>NR</v>
          </cell>
          <cell r="I2860" t="str">
            <v>Not on Rating Watch</v>
          </cell>
        </row>
        <row r="2861">
          <cell r="A2861">
            <v>80464115</v>
          </cell>
          <cell r="B2861" t="str">
            <v>Duke Energy Field Services, LLC</v>
          </cell>
          <cell r="C2861" t="str">
            <v>Global Power</v>
          </cell>
          <cell r="D2861" t="str">
            <v>UNITED STATES</v>
          </cell>
          <cell r="E2861" t="str">
            <v>Y</v>
          </cell>
          <cell r="F2861" t="str">
            <v>Affirmed</v>
          </cell>
          <cell r="G2861">
            <v>38211</v>
          </cell>
          <cell r="H2861" t="str">
            <v>BBB</v>
          </cell>
          <cell r="I2861" t="str">
            <v>Rating Outlook Stable</v>
          </cell>
        </row>
        <row r="2862">
          <cell r="A2862">
            <v>80464117</v>
          </cell>
          <cell r="B2862" t="str">
            <v>UIL Holdings Corp.</v>
          </cell>
          <cell r="C2862" t="str">
            <v>Global Power</v>
          </cell>
          <cell r="D2862" t="str">
            <v>UNITED STATES</v>
          </cell>
          <cell r="E2862" t="str">
            <v>N</v>
          </cell>
          <cell r="F2862" t="str">
            <v>Withdrawn</v>
          </cell>
          <cell r="G2862">
            <v>37691</v>
          </cell>
          <cell r="H2862" t="str">
            <v>NR</v>
          </cell>
          <cell r="I2862" t="str">
            <v>Rating Outlook Stable</v>
          </cell>
        </row>
        <row r="2863">
          <cell r="A2863">
            <v>80464118</v>
          </cell>
          <cell r="B2863" t="str">
            <v>Xcel Energy Inc.</v>
          </cell>
          <cell r="C2863" t="str">
            <v>Global Power</v>
          </cell>
          <cell r="D2863" t="str">
            <v>UNITED STATES</v>
          </cell>
          <cell r="E2863" t="str">
            <v>Y</v>
          </cell>
          <cell r="F2863" t="str">
            <v>Upgrade</v>
          </cell>
          <cell r="G2863">
            <v>37963</v>
          </cell>
          <cell r="H2863" t="str">
            <v>BBB</v>
          </cell>
          <cell r="I2863" t="str">
            <v>Rating Outlook Stable</v>
          </cell>
        </row>
        <row r="2864">
          <cell r="A2864">
            <v>80464121</v>
          </cell>
          <cell r="B2864" t="str">
            <v>OGE Energy Corp.</v>
          </cell>
          <cell r="C2864" t="str">
            <v>Global Power</v>
          </cell>
          <cell r="D2864" t="str">
            <v>UNITED STATES</v>
          </cell>
          <cell r="E2864" t="str">
            <v>Y</v>
          </cell>
          <cell r="F2864" t="str">
            <v>Affirmed</v>
          </cell>
          <cell r="G2864">
            <v>38113</v>
          </cell>
          <cell r="H2864" t="str">
            <v>A</v>
          </cell>
          <cell r="I2864" t="str">
            <v>Rating Outlook Stable</v>
          </cell>
        </row>
        <row r="2865">
          <cell r="A2865">
            <v>80464122</v>
          </cell>
          <cell r="B2865" t="str">
            <v>Enogex Inc.</v>
          </cell>
          <cell r="C2865" t="str">
            <v>Global Power</v>
          </cell>
          <cell r="D2865" t="str">
            <v>UNITED STATES</v>
          </cell>
          <cell r="E2865" t="str">
            <v>Y</v>
          </cell>
          <cell r="F2865" t="str">
            <v>Affirmed</v>
          </cell>
          <cell r="G2865">
            <v>38113</v>
          </cell>
          <cell r="H2865" t="str">
            <v>BBB</v>
          </cell>
          <cell r="I2865" t="str">
            <v>Rating Outlook Stable</v>
          </cell>
        </row>
        <row r="2866">
          <cell r="A2866">
            <v>80464125</v>
          </cell>
          <cell r="B2866" t="str">
            <v>Ameren Energy Generating Co.</v>
          </cell>
          <cell r="C2866" t="str">
            <v>Global Power</v>
          </cell>
          <cell r="D2866" t="str">
            <v>UNITED STATES</v>
          </cell>
          <cell r="E2866" t="str">
            <v>Y</v>
          </cell>
          <cell r="F2866" t="str">
            <v>Affirmed</v>
          </cell>
          <cell r="G2866">
            <v>37770</v>
          </cell>
          <cell r="H2866" t="str">
            <v>BBB+</v>
          </cell>
          <cell r="I2866" t="str">
            <v>Rating Outlook Stable</v>
          </cell>
        </row>
        <row r="2867">
          <cell r="A2867">
            <v>80464126</v>
          </cell>
          <cell r="B2867" t="str">
            <v>Exelon Corp.</v>
          </cell>
          <cell r="C2867" t="str">
            <v>Electric-Corporate</v>
          </cell>
          <cell r="D2867" t="str">
            <v>UNITED STATES</v>
          </cell>
          <cell r="E2867" t="str">
            <v>Y</v>
          </cell>
          <cell r="F2867" t="str">
            <v>Upgrade</v>
          </cell>
          <cell r="G2867">
            <v>37013</v>
          </cell>
          <cell r="H2867" t="str">
            <v>BBB+</v>
          </cell>
          <cell r="I2867" t="str">
            <v>Rating Outlook Stable</v>
          </cell>
        </row>
        <row r="2868">
          <cell r="A2868">
            <v>80464127</v>
          </cell>
          <cell r="B2868" t="str">
            <v>Pinnacle West Capital Corp.</v>
          </cell>
          <cell r="C2868" t="str">
            <v>Electric-Corporate</v>
          </cell>
          <cell r="D2868" t="str">
            <v>UNITED STATES</v>
          </cell>
          <cell r="E2868" t="str">
            <v>Y</v>
          </cell>
          <cell r="F2868" t="str">
            <v>Affirmed</v>
          </cell>
          <cell r="G2868">
            <v>37750</v>
          </cell>
          <cell r="H2868" t="str">
            <v>BBB</v>
          </cell>
          <cell r="I2868" t="str">
            <v>Rating Outlook Negative</v>
          </cell>
        </row>
        <row r="2869">
          <cell r="A2869">
            <v>80464128</v>
          </cell>
          <cell r="B2869" t="str">
            <v>NiSource Inc.</v>
          </cell>
          <cell r="C2869" t="str">
            <v>Global Power</v>
          </cell>
          <cell r="D2869" t="str">
            <v>UNITED STATES</v>
          </cell>
          <cell r="E2869" t="str">
            <v>Y</v>
          </cell>
          <cell r="F2869" t="str">
            <v>Affirmed</v>
          </cell>
          <cell r="G2869">
            <v>37802</v>
          </cell>
          <cell r="H2869" t="str">
            <v>BBB</v>
          </cell>
          <cell r="I2869" t="str">
            <v>Rating Outlook Stable</v>
          </cell>
        </row>
        <row r="2870">
          <cell r="A2870">
            <v>80464129</v>
          </cell>
          <cell r="B2870" t="str">
            <v>NiSource Finance Corp.</v>
          </cell>
          <cell r="C2870" t="str">
            <v>Global Power</v>
          </cell>
          <cell r="D2870" t="str">
            <v>UNITED STATES</v>
          </cell>
          <cell r="E2870" t="str">
            <v>Y</v>
          </cell>
          <cell r="F2870" t="str">
            <v>Affirmed</v>
          </cell>
          <cell r="G2870">
            <v>37802</v>
          </cell>
          <cell r="H2870" t="str">
            <v>BBB</v>
          </cell>
          <cell r="I2870" t="str">
            <v>Rating Outlook Stable</v>
          </cell>
        </row>
        <row r="2871">
          <cell r="A2871">
            <v>80464130</v>
          </cell>
          <cell r="B2871" t="str">
            <v>Eletropaulo Metropolitana Eletricidade de Sao Paulo S.A.</v>
          </cell>
          <cell r="C2871" t="str">
            <v>Global Power</v>
          </cell>
          <cell r="D2871" t="str">
            <v>BRAZIL</v>
          </cell>
          <cell r="E2871" t="str">
            <v>Y</v>
          </cell>
          <cell r="F2871" t="str">
            <v>Upgrade</v>
          </cell>
          <cell r="G2871">
            <v>38160</v>
          </cell>
          <cell r="H2871" t="str">
            <v>B-</v>
          </cell>
        </row>
        <row r="2872">
          <cell r="A2872">
            <v>80464131</v>
          </cell>
          <cell r="B2872" t="str">
            <v>KeySpan Gas East Corp.</v>
          </cell>
          <cell r="C2872" t="str">
            <v>Natural Gas &amp; Propane</v>
          </cell>
          <cell r="D2872" t="str">
            <v>UNITED STATES</v>
          </cell>
          <cell r="E2872" t="str">
            <v>Y</v>
          </cell>
          <cell r="F2872" t="str">
            <v>Affirmed</v>
          </cell>
          <cell r="G2872">
            <v>38154</v>
          </cell>
          <cell r="H2872" t="str">
            <v>A-</v>
          </cell>
          <cell r="I2872" t="str">
            <v>Rating Outlook Stable</v>
          </cell>
        </row>
        <row r="2873">
          <cell r="A2873">
            <v>80464135</v>
          </cell>
          <cell r="B2873" t="str">
            <v>WGL Holdings, Inc.</v>
          </cell>
          <cell r="C2873" t="str">
            <v>Global Power</v>
          </cell>
          <cell r="D2873" t="str">
            <v>UNITED STATES</v>
          </cell>
          <cell r="E2873" t="str">
            <v>Y</v>
          </cell>
          <cell r="F2873" t="str">
            <v>Affirmed</v>
          </cell>
          <cell r="G2873">
            <v>38169</v>
          </cell>
          <cell r="H2873" t="str">
            <v>A+</v>
          </cell>
          <cell r="I2873" t="str">
            <v>Rating Outlook Stable</v>
          </cell>
        </row>
        <row r="2874">
          <cell r="A2874">
            <v>80464136</v>
          </cell>
          <cell r="B2874" t="str">
            <v>ElectroAndina S.A.</v>
          </cell>
          <cell r="C2874" t="str">
            <v>Global Power</v>
          </cell>
          <cell r="D2874" t="str">
            <v>CHILE</v>
          </cell>
          <cell r="E2874" t="str">
            <v>Y</v>
          </cell>
          <cell r="F2874" t="str">
            <v>Affirmed</v>
          </cell>
          <cell r="G2874">
            <v>38238</v>
          </cell>
          <cell r="H2874" t="str">
            <v>BB+</v>
          </cell>
          <cell r="I2874" t="str">
            <v>Rating Outlook Negative</v>
          </cell>
        </row>
        <row r="2875">
          <cell r="A2875">
            <v>80464137</v>
          </cell>
          <cell r="B2875" t="str">
            <v>CS Energy Limited</v>
          </cell>
          <cell r="C2875" t="str">
            <v>Electric-Corporate</v>
          </cell>
          <cell r="D2875" t="str">
            <v>AUSTRALIA</v>
          </cell>
          <cell r="E2875" t="str">
            <v>Y</v>
          </cell>
          <cell r="F2875" t="str">
            <v>Affirmed</v>
          </cell>
          <cell r="G2875">
            <v>37655</v>
          </cell>
          <cell r="H2875" t="str">
            <v>AA-</v>
          </cell>
          <cell r="I2875" t="str">
            <v>Rating Outlook Stable</v>
          </cell>
        </row>
        <row r="2876">
          <cell r="A2876">
            <v>80464138</v>
          </cell>
          <cell r="B2876" t="str">
            <v>Stanwell Corporation Limited</v>
          </cell>
          <cell r="C2876" t="str">
            <v>Electric-Corporate</v>
          </cell>
          <cell r="D2876" t="str">
            <v>AUSTRALIA</v>
          </cell>
          <cell r="E2876" t="str">
            <v>Y</v>
          </cell>
          <cell r="F2876" t="str">
            <v>Affirmed</v>
          </cell>
          <cell r="G2876">
            <v>37949</v>
          </cell>
          <cell r="H2876" t="str">
            <v>AA-</v>
          </cell>
          <cell r="I2876" t="str">
            <v>Rating Outlook Stable</v>
          </cell>
        </row>
        <row r="2877">
          <cell r="A2877">
            <v>80464139</v>
          </cell>
          <cell r="B2877" t="str">
            <v>CEZ a.s.</v>
          </cell>
          <cell r="C2877" t="str">
            <v>Global Power</v>
          </cell>
          <cell r="D2877" t="str">
            <v>CZECH REPUBLIC</v>
          </cell>
          <cell r="E2877" t="str">
            <v>Y</v>
          </cell>
          <cell r="F2877" t="str">
            <v>New Rating</v>
          </cell>
          <cell r="G2877">
            <v>36906</v>
          </cell>
          <cell r="H2877" t="str">
            <v>BBB</v>
          </cell>
          <cell r="I2877" t="str">
            <v>Rating Outlook Positive</v>
          </cell>
        </row>
        <row r="2878">
          <cell r="A2878">
            <v>80464141</v>
          </cell>
          <cell r="B2878" t="str">
            <v>DTE Energy Co.</v>
          </cell>
          <cell r="C2878" t="str">
            <v>Global Power</v>
          </cell>
          <cell r="D2878" t="str">
            <v>UNITED STATES</v>
          </cell>
          <cell r="E2878" t="str">
            <v>Y</v>
          </cell>
          <cell r="F2878" t="str">
            <v>Affirmed</v>
          </cell>
          <cell r="G2878">
            <v>38121</v>
          </cell>
          <cell r="H2878" t="str">
            <v>BBB</v>
          </cell>
          <cell r="I2878" t="str">
            <v>Rating Outlook Stable</v>
          </cell>
        </row>
        <row r="2879">
          <cell r="A2879">
            <v>80464142</v>
          </cell>
          <cell r="B2879" t="str">
            <v>Elektrownia Turow S.A. (Senior Secured Issues Only)</v>
          </cell>
          <cell r="C2879" t="str">
            <v>Electric-Corporate</v>
          </cell>
          <cell r="D2879" t="str">
            <v>POLAND</v>
          </cell>
          <cell r="E2879" t="str">
            <v>Y</v>
          </cell>
          <cell r="F2879" t="str">
            <v>Affirmed</v>
          </cell>
          <cell r="G2879">
            <v>38205</v>
          </cell>
          <cell r="H2879" t="str">
            <v>B-</v>
          </cell>
          <cell r="I2879" t="str">
            <v>Rating Outlook Negative</v>
          </cell>
        </row>
        <row r="2880">
          <cell r="A2880">
            <v>80464144</v>
          </cell>
          <cell r="B2880" t="str">
            <v>American Transmission Co. LLC</v>
          </cell>
          <cell r="C2880" t="str">
            <v>Global Power</v>
          </cell>
          <cell r="D2880" t="str">
            <v>UNITED STATES</v>
          </cell>
          <cell r="E2880" t="str">
            <v>Y</v>
          </cell>
          <cell r="F2880" t="str">
            <v>Affirmed</v>
          </cell>
          <cell r="G2880">
            <v>38145</v>
          </cell>
          <cell r="H2880" t="str">
            <v>A</v>
          </cell>
          <cell r="I2880" t="str">
            <v>Rating Outlook Positive</v>
          </cell>
        </row>
        <row r="2881">
          <cell r="A2881">
            <v>80464146</v>
          </cell>
          <cell r="B2881" t="str">
            <v>Sutton Bridge Power Ltd</v>
          </cell>
          <cell r="C2881" t="str">
            <v>Electric-Corporate</v>
          </cell>
          <cell r="D2881" t="str">
            <v>UNITED KINGDOM</v>
          </cell>
          <cell r="E2881" t="str">
            <v>Y</v>
          </cell>
          <cell r="F2881" t="str">
            <v>New Rating</v>
          </cell>
          <cell r="G2881">
            <v>35521</v>
          </cell>
          <cell r="H2881" t="str">
            <v>BBB</v>
          </cell>
          <cell r="I2881" t="str">
            <v>Rating Outlook Stable</v>
          </cell>
        </row>
        <row r="2882">
          <cell r="A2882">
            <v>80464147</v>
          </cell>
          <cell r="B2882" t="str">
            <v>PSEG Power LLC</v>
          </cell>
          <cell r="C2882" t="str">
            <v>Electric-Corporate</v>
          </cell>
          <cell r="D2882" t="str">
            <v>UNITED STATES</v>
          </cell>
          <cell r="E2882" t="str">
            <v>Y</v>
          </cell>
          <cell r="F2882" t="str">
            <v>Downgrade</v>
          </cell>
          <cell r="G2882">
            <v>38240</v>
          </cell>
          <cell r="H2882" t="str">
            <v>BBB</v>
          </cell>
          <cell r="I2882" t="str">
            <v>Rating Outlook Stable</v>
          </cell>
        </row>
        <row r="2883">
          <cell r="A2883">
            <v>80464148</v>
          </cell>
          <cell r="B2883" t="str">
            <v>Reliant Energy, Inc.</v>
          </cell>
          <cell r="C2883" t="str">
            <v>Global Power</v>
          </cell>
          <cell r="D2883" t="str">
            <v>UNITED STATES</v>
          </cell>
          <cell r="E2883" t="str">
            <v>Y</v>
          </cell>
          <cell r="F2883" t="str">
            <v>Affirmed</v>
          </cell>
          <cell r="G2883">
            <v>38246</v>
          </cell>
          <cell r="H2883" t="str">
            <v>B</v>
          </cell>
          <cell r="I2883" t="str">
            <v>Rating Outlook Positive</v>
          </cell>
        </row>
        <row r="2884">
          <cell r="A2884">
            <v>80464150</v>
          </cell>
          <cell r="B2884" t="str">
            <v>Pinnacle West Energy Corp.</v>
          </cell>
          <cell r="C2884" t="str">
            <v>Electric-Corporate</v>
          </cell>
          <cell r="D2884" t="str">
            <v>UNITED STATES</v>
          </cell>
          <cell r="E2884" t="str">
            <v>N</v>
          </cell>
          <cell r="F2884" t="str">
            <v>Withdrawn</v>
          </cell>
          <cell r="G2884">
            <v>37523</v>
          </cell>
          <cell r="H2884" t="str">
            <v>NR</v>
          </cell>
          <cell r="I2884" t="str">
            <v>Rating Outlook Stable</v>
          </cell>
        </row>
        <row r="2885">
          <cell r="A2885">
            <v>80464151</v>
          </cell>
          <cell r="B2885" t="str">
            <v>Powergen US Holdings</v>
          </cell>
          <cell r="C2885" t="str">
            <v>Electric-Corporate</v>
          </cell>
          <cell r="D2885" t="str">
            <v>UNITED STATES</v>
          </cell>
          <cell r="E2885" t="str">
            <v>N</v>
          </cell>
          <cell r="F2885" t="str">
            <v>Withdrawn</v>
          </cell>
          <cell r="G2885">
            <v>38161</v>
          </cell>
          <cell r="H2885" t="str">
            <v>NR</v>
          </cell>
        </row>
        <row r="2886">
          <cell r="A2886">
            <v>80464152</v>
          </cell>
          <cell r="B2886" t="str">
            <v>Powergen plc</v>
          </cell>
          <cell r="C2886" t="str">
            <v>Electric-Corporate</v>
          </cell>
          <cell r="D2886" t="str">
            <v>UNITED KINGDOM</v>
          </cell>
          <cell r="E2886" t="str">
            <v>N</v>
          </cell>
          <cell r="F2886" t="str">
            <v>Withdrawn</v>
          </cell>
          <cell r="G2886">
            <v>38161</v>
          </cell>
          <cell r="H2886" t="str">
            <v>NR</v>
          </cell>
        </row>
        <row r="2887">
          <cell r="A2887">
            <v>80464153</v>
          </cell>
          <cell r="B2887" t="str">
            <v>Powergen East Midlands Investments</v>
          </cell>
          <cell r="C2887" t="str">
            <v>Electric-Corporate</v>
          </cell>
          <cell r="D2887" t="str">
            <v>UNITED KINGDOM</v>
          </cell>
          <cell r="E2887" t="str">
            <v>N</v>
          </cell>
          <cell r="F2887" t="str">
            <v>Withdrawn</v>
          </cell>
          <cell r="G2887">
            <v>38161</v>
          </cell>
          <cell r="H2887" t="str">
            <v>NR</v>
          </cell>
        </row>
        <row r="2888">
          <cell r="A2888">
            <v>80464154</v>
          </cell>
          <cell r="B2888" t="str">
            <v>Calpine Canada Energy Finance ULC</v>
          </cell>
          <cell r="C2888" t="str">
            <v>Global Power</v>
          </cell>
          <cell r="D2888" t="str">
            <v>UNITED STATES</v>
          </cell>
          <cell r="E2888" t="str">
            <v>Y</v>
          </cell>
          <cell r="F2888" t="str">
            <v>Affirmed</v>
          </cell>
          <cell r="G2888">
            <v>38160</v>
          </cell>
          <cell r="H2888" t="str">
            <v>B-</v>
          </cell>
        </row>
        <row r="2889">
          <cell r="A2889">
            <v>80464155</v>
          </cell>
          <cell r="B2889" t="str">
            <v>Exelon Generation Co. LLC</v>
          </cell>
          <cell r="C2889" t="str">
            <v>Electric-Corporate</v>
          </cell>
          <cell r="D2889" t="str">
            <v>UNITED STATES</v>
          </cell>
          <cell r="E2889" t="str">
            <v>Y</v>
          </cell>
          <cell r="F2889" t="str">
            <v>New Rating</v>
          </cell>
          <cell r="G2889">
            <v>37013</v>
          </cell>
          <cell r="H2889" t="str">
            <v>BBB+</v>
          </cell>
          <cell r="I2889" t="str">
            <v>Rating Outlook Stable</v>
          </cell>
        </row>
        <row r="2890">
          <cell r="A2890">
            <v>80464160</v>
          </cell>
          <cell r="B2890" t="str">
            <v>Aquila Canada Finance Corp. (Formerly Utilicorp Canada Finance Co.)</v>
          </cell>
          <cell r="C2890" t="str">
            <v>Global Power</v>
          </cell>
          <cell r="D2890" t="str">
            <v>UNITED STATES</v>
          </cell>
          <cell r="E2890" t="str">
            <v>N</v>
          </cell>
          <cell r="F2890" t="str">
            <v>Withdrawn</v>
          </cell>
          <cell r="G2890">
            <v>38138</v>
          </cell>
          <cell r="H2890" t="str">
            <v>NR</v>
          </cell>
        </row>
        <row r="2891">
          <cell r="A2891">
            <v>80464166</v>
          </cell>
          <cell r="B2891" t="str">
            <v>FirstEnergy Corp.</v>
          </cell>
          <cell r="C2891" t="str">
            <v>Global Power</v>
          </cell>
          <cell r="D2891" t="str">
            <v>UNITED STATES</v>
          </cell>
          <cell r="E2891" t="str">
            <v>Y</v>
          </cell>
          <cell r="F2891" t="str">
            <v>Downgrade</v>
          </cell>
          <cell r="G2891">
            <v>37894</v>
          </cell>
          <cell r="H2891" t="str">
            <v>BBB-</v>
          </cell>
          <cell r="I2891" t="str">
            <v>Rating Outlook Stable</v>
          </cell>
        </row>
        <row r="2892">
          <cell r="A2892">
            <v>80464176</v>
          </cell>
          <cell r="B2892" t="str">
            <v>Southern Company Capital Funding Inc.</v>
          </cell>
          <cell r="C2892" t="str">
            <v>Global Power</v>
          </cell>
          <cell r="D2892" t="str">
            <v>UNITED STATES</v>
          </cell>
          <cell r="E2892" t="str">
            <v>Y</v>
          </cell>
          <cell r="F2892" t="str">
            <v>Affirmed</v>
          </cell>
          <cell r="G2892">
            <v>38156</v>
          </cell>
          <cell r="H2892" t="str">
            <v>A</v>
          </cell>
          <cell r="I2892" t="str">
            <v>Rating Outlook Stable</v>
          </cell>
        </row>
        <row r="2893">
          <cell r="A2893">
            <v>80464179</v>
          </cell>
          <cell r="B2893" t="str">
            <v>PEPCO Holdings, Inc.</v>
          </cell>
          <cell r="C2893" t="str">
            <v>Electric-Corporate</v>
          </cell>
          <cell r="D2893" t="str">
            <v>UNITED STATES</v>
          </cell>
          <cell r="E2893" t="str">
            <v>Y</v>
          </cell>
          <cell r="F2893" t="str">
            <v>Downgrade</v>
          </cell>
          <cell r="G2893">
            <v>38125</v>
          </cell>
          <cell r="H2893" t="str">
            <v>BBB</v>
          </cell>
          <cell r="I2893" t="str">
            <v>Rating Outlook Negative</v>
          </cell>
        </row>
        <row r="2894">
          <cell r="A2894">
            <v>80464183</v>
          </cell>
          <cell r="B2894" t="str">
            <v>Electricite de France (EDF)</v>
          </cell>
          <cell r="C2894" t="str">
            <v>Global Power</v>
          </cell>
          <cell r="D2894" t="str">
            <v>FRANCE</v>
          </cell>
          <cell r="E2894" t="str">
            <v>Y</v>
          </cell>
          <cell r="F2894" t="str">
            <v>Downgrade</v>
          </cell>
          <cell r="G2894">
            <v>38128</v>
          </cell>
          <cell r="H2894" t="str">
            <v>AA-</v>
          </cell>
          <cell r="I2894" t="str">
            <v>Rating Outlook Negative</v>
          </cell>
        </row>
        <row r="2895">
          <cell r="A2895">
            <v>80464184</v>
          </cell>
          <cell r="B2895" t="str">
            <v>Atlantic City Electric Company</v>
          </cell>
          <cell r="C2895" t="str">
            <v>Global Power</v>
          </cell>
          <cell r="D2895" t="str">
            <v>UNITED STATES</v>
          </cell>
          <cell r="E2895" t="str">
            <v>Y</v>
          </cell>
          <cell r="F2895" t="str">
            <v>Affirmed</v>
          </cell>
          <cell r="G2895">
            <v>38125</v>
          </cell>
          <cell r="H2895" t="str">
            <v>BBB+</v>
          </cell>
          <cell r="I2895" t="str">
            <v>Rating Outlook Stable</v>
          </cell>
        </row>
        <row r="2896">
          <cell r="A2896">
            <v>80464185</v>
          </cell>
          <cell r="B2896" t="str">
            <v>MidAmerican Energy Holdings Co.</v>
          </cell>
          <cell r="C2896" t="str">
            <v>Global Power</v>
          </cell>
          <cell r="D2896" t="str">
            <v>UNITED STATES</v>
          </cell>
          <cell r="E2896" t="str">
            <v>Y</v>
          </cell>
          <cell r="F2896" t="str">
            <v>Affirmed</v>
          </cell>
          <cell r="G2896">
            <v>38027</v>
          </cell>
          <cell r="H2896" t="str">
            <v>BBB</v>
          </cell>
          <cell r="I2896" t="str">
            <v>Rating Outlook Stable</v>
          </cell>
        </row>
        <row r="2897">
          <cell r="A2897">
            <v>80464186</v>
          </cell>
          <cell r="B2897" t="str">
            <v>CILCORP, Inc.</v>
          </cell>
          <cell r="C2897" t="str">
            <v>Global Power</v>
          </cell>
          <cell r="D2897" t="str">
            <v>UNITED STATES</v>
          </cell>
          <cell r="E2897" t="str">
            <v>Y</v>
          </cell>
          <cell r="F2897" t="str">
            <v>Upgrade</v>
          </cell>
          <cell r="G2897">
            <v>37770</v>
          </cell>
          <cell r="H2897" t="str">
            <v>BBB+</v>
          </cell>
          <cell r="I2897" t="str">
            <v>Rating Outlook Stable</v>
          </cell>
        </row>
        <row r="2898">
          <cell r="A2898">
            <v>80464187</v>
          </cell>
          <cell r="B2898" t="str">
            <v>Central Illinois Light Company</v>
          </cell>
          <cell r="C2898" t="str">
            <v>Global Power</v>
          </cell>
          <cell r="D2898" t="str">
            <v>UNITED STATES</v>
          </cell>
          <cell r="E2898" t="str">
            <v>Y</v>
          </cell>
          <cell r="F2898" t="str">
            <v>Upgrade</v>
          </cell>
          <cell r="G2898">
            <v>37770</v>
          </cell>
          <cell r="H2898" t="str">
            <v>A-</v>
          </cell>
          <cell r="I2898" t="str">
            <v>Rating Outlook Stable</v>
          </cell>
        </row>
        <row r="2899">
          <cell r="A2899">
            <v>80464190</v>
          </cell>
          <cell r="B2899" t="str">
            <v>Cambridge Electric Light Company</v>
          </cell>
          <cell r="C2899" t="str">
            <v>Global Power</v>
          </cell>
          <cell r="D2899" t="str">
            <v>UNITED STATES</v>
          </cell>
          <cell r="E2899" t="str">
            <v>Y</v>
          </cell>
          <cell r="F2899" t="str">
            <v>Affirmed</v>
          </cell>
          <cell r="G2899">
            <v>37480</v>
          </cell>
          <cell r="H2899" t="str">
            <v>A</v>
          </cell>
          <cell r="I2899" t="str">
            <v>Rating Outlook Stable</v>
          </cell>
        </row>
        <row r="2900">
          <cell r="A2900">
            <v>80464191</v>
          </cell>
          <cell r="B2900" t="str">
            <v>Commonwealth Electric Company</v>
          </cell>
          <cell r="C2900" t="str">
            <v>Global Power</v>
          </cell>
          <cell r="D2900" t="str">
            <v>UNITED STATES</v>
          </cell>
          <cell r="E2900" t="str">
            <v>Y</v>
          </cell>
          <cell r="F2900" t="str">
            <v>Affirmed</v>
          </cell>
          <cell r="G2900">
            <v>37480</v>
          </cell>
          <cell r="H2900" t="str">
            <v>A</v>
          </cell>
          <cell r="I2900" t="str">
            <v>Rating Outlook Stable</v>
          </cell>
        </row>
        <row r="2901">
          <cell r="A2901">
            <v>80464194</v>
          </cell>
          <cell r="B2901" t="str">
            <v>AmerenCIPS</v>
          </cell>
          <cell r="C2901" t="str">
            <v>Electric-Corporate</v>
          </cell>
          <cell r="D2901" t="str">
            <v>UNITED STATES</v>
          </cell>
          <cell r="E2901" t="str">
            <v>Y</v>
          </cell>
          <cell r="F2901" t="str">
            <v>Affirmed</v>
          </cell>
          <cell r="G2901">
            <v>37770</v>
          </cell>
          <cell r="H2901" t="str">
            <v>A-</v>
          </cell>
          <cell r="I2901" t="str">
            <v>Rating Outlook Stable</v>
          </cell>
        </row>
        <row r="2902">
          <cell r="A2902">
            <v>80464199</v>
          </cell>
          <cell r="B2902" t="str">
            <v>Public Service Co. of Oklahoma</v>
          </cell>
          <cell r="C2902" t="str">
            <v>Global Power</v>
          </cell>
          <cell r="D2902" t="str">
            <v>UNITED STATES</v>
          </cell>
          <cell r="E2902" t="str">
            <v>Y</v>
          </cell>
          <cell r="F2902" t="str">
            <v>Downgrade</v>
          </cell>
          <cell r="G2902">
            <v>37580</v>
          </cell>
          <cell r="H2902" t="str">
            <v>A-</v>
          </cell>
          <cell r="I2902" t="str">
            <v>Rating Outlook Stable</v>
          </cell>
        </row>
        <row r="2903">
          <cell r="A2903">
            <v>80464204</v>
          </cell>
          <cell r="B2903" t="str">
            <v>Delmarva Power &amp; Light Company</v>
          </cell>
          <cell r="C2903" t="str">
            <v>Global Power</v>
          </cell>
          <cell r="D2903" t="str">
            <v>UNITED STATES</v>
          </cell>
          <cell r="E2903" t="str">
            <v>Y</v>
          </cell>
          <cell r="F2903" t="str">
            <v>Affirmed</v>
          </cell>
          <cell r="G2903">
            <v>38125</v>
          </cell>
          <cell r="H2903" t="str">
            <v>A-</v>
          </cell>
          <cell r="I2903" t="str">
            <v>Rating Outlook Negative</v>
          </cell>
        </row>
        <row r="2904">
          <cell r="A2904">
            <v>80464208</v>
          </cell>
          <cell r="B2904" t="str">
            <v>Empire District Electric Company</v>
          </cell>
          <cell r="C2904" t="str">
            <v>Global Power</v>
          </cell>
          <cell r="D2904" t="str">
            <v>UNITED STATES</v>
          </cell>
          <cell r="E2904" t="str">
            <v>N</v>
          </cell>
          <cell r="F2904" t="str">
            <v>Withdrawn</v>
          </cell>
          <cell r="G2904">
            <v>37195</v>
          </cell>
          <cell r="H2904" t="str">
            <v>NR</v>
          </cell>
        </row>
        <row r="2905">
          <cell r="A2905">
            <v>80464213</v>
          </cell>
          <cell r="B2905" t="str">
            <v>Florida Power Corporation (D/B/A Progress Energy Florida)</v>
          </cell>
          <cell r="C2905" t="str">
            <v>Global Power</v>
          </cell>
          <cell r="D2905" t="str">
            <v>UNITED STATES</v>
          </cell>
          <cell r="E2905" t="str">
            <v>Y</v>
          </cell>
          <cell r="F2905" t="str">
            <v>Downgrade</v>
          </cell>
          <cell r="G2905">
            <v>37666</v>
          </cell>
          <cell r="H2905" t="str">
            <v>BBB+</v>
          </cell>
          <cell r="I2905" t="str">
            <v>Rating Outlook Stable</v>
          </cell>
        </row>
        <row r="2906">
          <cell r="A2906">
            <v>80464214</v>
          </cell>
          <cell r="B2906" t="str">
            <v>Nicor Inc.</v>
          </cell>
          <cell r="C2906" t="str">
            <v>Global Power</v>
          </cell>
          <cell r="D2906" t="str">
            <v>UNITED STATES</v>
          </cell>
          <cell r="E2906" t="str">
            <v>Y</v>
          </cell>
          <cell r="F2906" t="str">
            <v>Downgrade</v>
          </cell>
          <cell r="G2906">
            <v>38167</v>
          </cell>
          <cell r="H2906" t="str">
            <v>A</v>
          </cell>
          <cell r="I2906" t="str">
            <v>Rating Outlook Stable</v>
          </cell>
        </row>
        <row r="2907">
          <cell r="A2907">
            <v>80464216</v>
          </cell>
          <cell r="B2907" t="str">
            <v>GPU Inc.</v>
          </cell>
          <cell r="C2907" t="str">
            <v>Global Power</v>
          </cell>
          <cell r="D2907" t="str">
            <v>UNITED STATES</v>
          </cell>
          <cell r="E2907" t="str">
            <v>Y</v>
          </cell>
          <cell r="F2907" t="str">
            <v>Downgrade</v>
          </cell>
          <cell r="G2907">
            <v>37210</v>
          </cell>
          <cell r="H2907" t="str">
            <v>BBB</v>
          </cell>
          <cell r="I2907" t="str">
            <v>Rating Watch Off</v>
          </cell>
        </row>
        <row r="2908">
          <cell r="A2908">
            <v>80464217</v>
          </cell>
          <cell r="B2908" t="str">
            <v>Metropolitan Edison Company</v>
          </cell>
          <cell r="C2908" t="str">
            <v>Global Power</v>
          </cell>
          <cell r="D2908" t="str">
            <v>UNITED STATES</v>
          </cell>
          <cell r="E2908" t="str">
            <v>Y</v>
          </cell>
          <cell r="F2908" t="str">
            <v>Downgrade</v>
          </cell>
          <cell r="G2908">
            <v>37894</v>
          </cell>
          <cell r="H2908" t="str">
            <v>BBB</v>
          </cell>
          <cell r="I2908" t="str">
            <v>Rating Outlook Stable</v>
          </cell>
        </row>
        <row r="2909">
          <cell r="A2909">
            <v>80464218</v>
          </cell>
          <cell r="B2909" t="str">
            <v>Pennsylvania Electric Company</v>
          </cell>
          <cell r="C2909" t="str">
            <v>Global Power</v>
          </cell>
          <cell r="D2909" t="str">
            <v>UNITED STATES</v>
          </cell>
          <cell r="E2909" t="str">
            <v>Y</v>
          </cell>
          <cell r="F2909" t="str">
            <v>Downgrade</v>
          </cell>
          <cell r="G2909">
            <v>37894</v>
          </cell>
          <cell r="H2909" t="str">
            <v>BBB</v>
          </cell>
        </row>
        <row r="2910">
          <cell r="A2910">
            <v>80464228</v>
          </cell>
          <cell r="B2910" t="str">
            <v>IPALCO Enterprises, Inc.</v>
          </cell>
          <cell r="C2910" t="str">
            <v>Global Power</v>
          </cell>
          <cell r="D2910" t="str">
            <v>UNITED STATES</v>
          </cell>
          <cell r="E2910" t="str">
            <v>Y</v>
          </cell>
          <cell r="F2910" t="str">
            <v>Affirmed</v>
          </cell>
          <cell r="G2910">
            <v>37649</v>
          </cell>
          <cell r="H2910" t="str">
            <v>BB</v>
          </cell>
          <cell r="I2910" t="str">
            <v>Rating Outlook Stable</v>
          </cell>
        </row>
        <row r="2911">
          <cell r="A2911">
            <v>80464229</v>
          </cell>
          <cell r="B2911" t="str">
            <v>Indianapolis Power &amp; Light Co.</v>
          </cell>
          <cell r="C2911" t="str">
            <v>Global Power</v>
          </cell>
          <cell r="D2911" t="str">
            <v>UNITED STATES</v>
          </cell>
          <cell r="E2911" t="str">
            <v>Y</v>
          </cell>
          <cell r="F2911" t="str">
            <v>Affirmed</v>
          </cell>
          <cell r="G2911">
            <v>37993</v>
          </cell>
          <cell r="H2911" t="str">
            <v>BBB-</v>
          </cell>
          <cell r="I2911" t="str">
            <v>Rating Outlook Stable</v>
          </cell>
        </row>
        <row r="2912">
          <cell r="A2912">
            <v>80464233</v>
          </cell>
          <cell r="B2912" t="str">
            <v>LG&amp;E Energy Corporation</v>
          </cell>
          <cell r="C2912" t="str">
            <v>Global Power</v>
          </cell>
          <cell r="D2912" t="str">
            <v>UNITED STATES</v>
          </cell>
          <cell r="E2912" t="str">
            <v>N</v>
          </cell>
          <cell r="F2912" t="str">
            <v>Withdrawn</v>
          </cell>
          <cell r="G2912">
            <v>37908</v>
          </cell>
          <cell r="H2912" t="str">
            <v>NR</v>
          </cell>
        </row>
        <row r="2913">
          <cell r="A2913">
            <v>80464234</v>
          </cell>
          <cell r="B2913" t="str">
            <v>Louisville Gas &amp; Electric Company</v>
          </cell>
          <cell r="C2913" t="str">
            <v>Global Power</v>
          </cell>
          <cell r="D2913" t="str">
            <v>UNITED STATES</v>
          </cell>
          <cell r="E2913" t="str">
            <v>N</v>
          </cell>
          <cell r="F2913" t="str">
            <v>Withdrawn</v>
          </cell>
          <cell r="G2913">
            <v>37908</v>
          </cell>
          <cell r="H2913" t="str">
            <v>NR</v>
          </cell>
        </row>
        <row r="2914">
          <cell r="A2914">
            <v>80464243</v>
          </cell>
          <cell r="B2914" t="str">
            <v>NiSource Capital Markets, Inc.</v>
          </cell>
          <cell r="C2914" t="str">
            <v>Global Power</v>
          </cell>
          <cell r="D2914" t="str">
            <v>UNITED STATES</v>
          </cell>
          <cell r="E2914" t="str">
            <v>Y</v>
          </cell>
          <cell r="F2914" t="str">
            <v>Affirmed</v>
          </cell>
          <cell r="G2914">
            <v>37802</v>
          </cell>
          <cell r="H2914" t="str">
            <v>BBB</v>
          </cell>
          <cell r="I2914" t="str">
            <v>Rating Outlook Stable</v>
          </cell>
        </row>
        <row r="2915">
          <cell r="A2915">
            <v>80464247</v>
          </cell>
          <cell r="B2915" t="str">
            <v>BVPS Funding Corporation</v>
          </cell>
          <cell r="C2915" t="str">
            <v>Global Power</v>
          </cell>
          <cell r="D2915" t="str">
            <v>UNITED STATES</v>
          </cell>
          <cell r="E2915" t="str">
            <v>Y</v>
          </cell>
          <cell r="F2915" t="str">
            <v>Affirmed</v>
          </cell>
          <cell r="G2915">
            <v>37894</v>
          </cell>
          <cell r="H2915" t="str">
            <v>BBB</v>
          </cell>
          <cell r="I2915" t="str">
            <v>Rating Outlook Stable</v>
          </cell>
        </row>
        <row r="2916">
          <cell r="A2916">
            <v>80464249</v>
          </cell>
          <cell r="B2916" t="str">
            <v>PNPP Funding Corporation</v>
          </cell>
          <cell r="C2916" t="str">
            <v>Global Power</v>
          </cell>
          <cell r="D2916" t="str">
            <v>UNITED STATES</v>
          </cell>
          <cell r="E2916" t="str">
            <v>N</v>
          </cell>
          <cell r="F2916" t="str">
            <v>Upgrade</v>
          </cell>
          <cell r="G2916">
            <v>36829</v>
          </cell>
          <cell r="H2916" t="str">
            <v>BBB</v>
          </cell>
          <cell r="I2916" t="str">
            <v>Rating Outlook Stable</v>
          </cell>
        </row>
        <row r="2917">
          <cell r="A2917">
            <v>80464250</v>
          </cell>
          <cell r="B2917" t="str">
            <v>Oklahoma Gas &amp; Electric Co.</v>
          </cell>
          <cell r="C2917" t="str">
            <v>Global Power</v>
          </cell>
          <cell r="D2917" t="str">
            <v>UNITED STATES</v>
          </cell>
          <cell r="E2917" t="str">
            <v>Y</v>
          </cell>
          <cell r="F2917" t="str">
            <v>Affirmed</v>
          </cell>
          <cell r="G2917">
            <v>38113</v>
          </cell>
          <cell r="H2917" t="str">
            <v>AA-</v>
          </cell>
          <cell r="I2917" t="str">
            <v>Rating Outlook Stable</v>
          </cell>
        </row>
        <row r="2918">
          <cell r="A2918">
            <v>80464251</v>
          </cell>
          <cell r="B2918" t="str">
            <v>Public Service Enterprise Group Incorporated</v>
          </cell>
          <cell r="C2918" t="str">
            <v>Global Power</v>
          </cell>
          <cell r="D2918" t="str">
            <v>UNITED STATES</v>
          </cell>
          <cell r="E2918" t="str">
            <v>Y</v>
          </cell>
          <cell r="F2918" t="str">
            <v>Downgrade</v>
          </cell>
          <cell r="G2918">
            <v>38240</v>
          </cell>
          <cell r="H2918" t="str">
            <v>BBB</v>
          </cell>
          <cell r="I2918" t="str">
            <v>Rating Outlook Stable</v>
          </cell>
        </row>
        <row r="2919">
          <cell r="A2919">
            <v>80464254</v>
          </cell>
          <cell r="B2919" t="str">
            <v>Portland General Electric Company</v>
          </cell>
          <cell r="C2919" t="str">
            <v>Global Power</v>
          </cell>
          <cell r="D2919" t="str">
            <v>UNITED STATES</v>
          </cell>
          <cell r="E2919" t="str">
            <v>Y</v>
          </cell>
          <cell r="F2919" t="str">
            <v>Upgrade</v>
          </cell>
          <cell r="G2919">
            <v>37776</v>
          </cell>
          <cell r="H2919" t="str">
            <v>BB</v>
          </cell>
          <cell r="I2919" t="str">
            <v>Rating Outlook Positive</v>
          </cell>
        </row>
        <row r="2920">
          <cell r="A2920">
            <v>80464255</v>
          </cell>
          <cell r="B2920" t="str">
            <v>Public Service Co. of New Mexico</v>
          </cell>
          <cell r="C2920" t="str">
            <v>Global Power</v>
          </cell>
          <cell r="D2920" t="str">
            <v>UNITED STATES</v>
          </cell>
          <cell r="E2920" t="str">
            <v>Y</v>
          </cell>
          <cell r="F2920" t="str">
            <v>Affirmed</v>
          </cell>
          <cell r="G2920">
            <v>38195</v>
          </cell>
          <cell r="H2920" t="str">
            <v>BBB-</v>
          </cell>
          <cell r="I2920" t="str">
            <v>Rating Outlook Positive</v>
          </cell>
        </row>
        <row r="2921">
          <cell r="A2921">
            <v>80464258</v>
          </cell>
          <cell r="B2921" t="str">
            <v>PacifiCorp Group Holdings Company</v>
          </cell>
          <cell r="C2921" t="str">
            <v>Global Power</v>
          </cell>
          <cell r="D2921" t="str">
            <v>UNITED STATES</v>
          </cell>
          <cell r="E2921" t="str">
            <v>N</v>
          </cell>
          <cell r="F2921" t="str">
            <v>New Rating</v>
          </cell>
          <cell r="G2921">
            <v>35144</v>
          </cell>
          <cell r="H2921" t="str">
            <v>BBB+</v>
          </cell>
          <cell r="I2921" t="str">
            <v>Rating Outlook Stable</v>
          </cell>
        </row>
        <row r="2922">
          <cell r="A2922">
            <v>80464261</v>
          </cell>
          <cell r="B2922" t="str">
            <v>Public Service Co. of Colorado</v>
          </cell>
          <cell r="C2922" t="str">
            <v>Global Power</v>
          </cell>
          <cell r="D2922" t="str">
            <v>UNITED STATES</v>
          </cell>
          <cell r="E2922" t="str">
            <v>Y</v>
          </cell>
          <cell r="F2922" t="str">
            <v>Affirmed</v>
          </cell>
          <cell r="G2922">
            <v>37963</v>
          </cell>
          <cell r="H2922" t="str">
            <v>BBB</v>
          </cell>
          <cell r="I2922" t="str">
            <v>Rating Outlook Stable</v>
          </cell>
        </row>
        <row r="2923">
          <cell r="A2923">
            <v>80464262</v>
          </cell>
          <cell r="B2923" t="str">
            <v>Rochester Gas &amp; Electric Corporation</v>
          </cell>
          <cell r="C2923" t="str">
            <v>Global Power</v>
          </cell>
          <cell r="D2923" t="str">
            <v>UNITED STATES</v>
          </cell>
          <cell r="E2923" t="str">
            <v>Y</v>
          </cell>
          <cell r="F2923" t="str">
            <v>Affirmed</v>
          </cell>
          <cell r="G2923">
            <v>38251</v>
          </cell>
          <cell r="H2923" t="str">
            <v>BBB</v>
          </cell>
          <cell r="I2923" t="str">
            <v>Rating Outlook Stable</v>
          </cell>
        </row>
        <row r="2924">
          <cell r="A2924">
            <v>80464263</v>
          </cell>
          <cell r="B2924" t="str">
            <v>Edison International</v>
          </cell>
          <cell r="C2924" t="str">
            <v>Global Power</v>
          </cell>
          <cell r="D2924" t="str">
            <v>UNITED STATES</v>
          </cell>
          <cell r="E2924" t="str">
            <v>Y</v>
          </cell>
          <cell r="F2924" t="str">
            <v>Upgrade</v>
          </cell>
          <cell r="G2924">
            <v>38079</v>
          </cell>
          <cell r="H2924" t="str">
            <v>BB</v>
          </cell>
          <cell r="I2924" t="str">
            <v>Rating Outlook Stable</v>
          </cell>
        </row>
        <row r="2925">
          <cell r="A2925">
            <v>80464264</v>
          </cell>
          <cell r="B2925" t="str">
            <v>SCANA Corporation</v>
          </cell>
          <cell r="C2925" t="str">
            <v>Global Power</v>
          </cell>
          <cell r="D2925" t="str">
            <v>UNITED STATES</v>
          </cell>
          <cell r="E2925" t="str">
            <v>Y</v>
          </cell>
          <cell r="F2925" t="str">
            <v>Affirmed</v>
          </cell>
          <cell r="G2925">
            <v>37480</v>
          </cell>
          <cell r="H2925" t="str">
            <v>A-</v>
          </cell>
          <cell r="I2925" t="str">
            <v>Rating Outlook Negative</v>
          </cell>
        </row>
        <row r="2926">
          <cell r="A2926">
            <v>80464265</v>
          </cell>
          <cell r="B2926" t="str">
            <v>South Carolina Electric &amp; Gas Co.</v>
          </cell>
          <cell r="C2926" t="str">
            <v>Global Power</v>
          </cell>
          <cell r="D2926" t="str">
            <v>UNITED STATES</v>
          </cell>
          <cell r="E2926" t="str">
            <v>Y</v>
          </cell>
          <cell r="F2926" t="str">
            <v>Affirmed</v>
          </cell>
          <cell r="G2926">
            <v>37466</v>
          </cell>
          <cell r="H2926" t="str">
            <v>A</v>
          </cell>
          <cell r="I2926" t="str">
            <v>Rating Outlook Stable</v>
          </cell>
        </row>
        <row r="2927">
          <cell r="A2927">
            <v>80464266</v>
          </cell>
          <cell r="B2927" t="str">
            <v>Southern Company</v>
          </cell>
          <cell r="C2927" t="str">
            <v>Global Power</v>
          </cell>
          <cell r="D2927" t="str">
            <v>UNITED STATES</v>
          </cell>
          <cell r="E2927" t="str">
            <v>Y</v>
          </cell>
          <cell r="F2927" t="str">
            <v>Affirmed</v>
          </cell>
          <cell r="G2927">
            <v>38156</v>
          </cell>
          <cell r="H2927" t="str">
            <v>A</v>
          </cell>
          <cell r="I2927" t="str">
            <v>Rating Outlook Stable</v>
          </cell>
        </row>
        <row r="2928">
          <cell r="A2928">
            <v>80464268</v>
          </cell>
          <cell r="B2928" t="str">
            <v>Southwestern Public Service Co.</v>
          </cell>
          <cell r="C2928" t="str">
            <v>Global Power</v>
          </cell>
          <cell r="D2928" t="str">
            <v>UNITED STATES</v>
          </cell>
          <cell r="E2928" t="str">
            <v>Y</v>
          </cell>
          <cell r="F2928" t="str">
            <v>Upgrade</v>
          </cell>
          <cell r="G2928">
            <v>37963</v>
          </cell>
          <cell r="H2928" t="str">
            <v>A-</v>
          </cell>
          <cell r="I2928" t="str">
            <v>Rating Outlook Stable</v>
          </cell>
        </row>
        <row r="2929">
          <cell r="A2929">
            <v>80464272</v>
          </cell>
          <cell r="B2929" t="str">
            <v>Southern Union Co.</v>
          </cell>
          <cell r="C2929" t="str">
            <v>Global Power</v>
          </cell>
          <cell r="D2929" t="str">
            <v>UNITED STATES</v>
          </cell>
          <cell r="E2929" t="str">
            <v>Y</v>
          </cell>
          <cell r="F2929" t="str">
            <v>Affirmed</v>
          </cell>
          <cell r="G2929">
            <v>37693</v>
          </cell>
          <cell r="H2929" t="str">
            <v>BBB</v>
          </cell>
          <cell r="I2929" t="str">
            <v>Rating Outlook Stable</v>
          </cell>
        </row>
        <row r="2930">
          <cell r="A2930">
            <v>80464273</v>
          </cell>
          <cell r="B2930" t="str">
            <v>Southwest Gas Corporation</v>
          </cell>
          <cell r="C2930" t="str">
            <v>Global Power</v>
          </cell>
          <cell r="D2930" t="str">
            <v>UNITED STATES</v>
          </cell>
          <cell r="E2930" t="str">
            <v>Y</v>
          </cell>
          <cell r="F2930" t="str">
            <v>Affirmed</v>
          </cell>
          <cell r="G2930">
            <v>38105</v>
          </cell>
          <cell r="H2930" t="str">
            <v>BBB</v>
          </cell>
          <cell r="I2930" t="str">
            <v>Rating Outlook Stable</v>
          </cell>
        </row>
        <row r="2931">
          <cell r="A2931">
            <v>80464274</v>
          </cell>
          <cell r="B2931" t="str">
            <v>TECO Energy, Inc.</v>
          </cell>
          <cell r="C2931" t="str">
            <v>Global Power</v>
          </cell>
          <cell r="D2931" t="str">
            <v>UNITED STATES</v>
          </cell>
          <cell r="E2931" t="str">
            <v>Y</v>
          </cell>
          <cell r="F2931" t="str">
            <v>Downgrade</v>
          </cell>
          <cell r="G2931">
            <v>37736</v>
          </cell>
          <cell r="H2931" t="str">
            <v>BB+</v>
          </cell>
          <cell r="I2931" t="str">
            <v>Rating Outlook Negative</v>
          </cell>
        </row>
        <row r="2932">
          <cell r="A2932">
            <v>80464275</v>
          </cell>
          <cell r="B2932" t="str">
            <v>Tampa Electric Company</v>
          </cell>
          <cell r="C2932" t="str">
            <v>Global Power</v>
          </cell>
          <cell r="D2932" t="str">
            <v>UNITED STATES</v>
          </cell>
          <cell r="E2932" t="str">
            <v>Y</v>
          </cell>
          <cell r="F2932" t="str">
            <v>Downgrade</v>
          </cell>
          <cell r="G2932">
            <v>37736</v>
          </cell>
          <cell r="H2932" t="str">
            <v>BBB+</v>
          </cell>
          <cell r="I2932" t="str">
            <v>Rating Outlook Negative</v>
          </cell>
        </row>
        <row r="2933">
          <cell r="A2933">
            <v>80464276</v>
          </cell>
          <cell r="B2933" t="str">
            <v>Texas New Mexico Power Company</v>
          </cell>
          <cell r="C2933" t="str">
            <v>Global Power</v>
          </cell>
          <cell r="D2933" t="str">
            <v>UNITED STATES</v>
          </cell>
          <cell r="E2933" t="str">
            <v>Y</v>
          </cell>
          <cell r="F2933" t="str">
            <v>Rating Watch On</v>
          </cell>
          <cell r="G2933">
            <v>38195</v>
          </cell>
          <cell r="H2933" t="str">
            <v>BB</v>
          </cell>
          <cell r="I2933" t="str">
            <v>Rating Watch Positive</v>
          </cell>
        </row>
        <row r="2934">
          <cell r="A2934">
            <v>80464277</v>
          </cell>
          <cell r="B2934" t="str">
            <v>Aquila Inc.</v>
          </cell>
          <cell r="C2934" t="str">
            <v>Global Power</v>
          </cell>
          <cell r="D2934" t="str">
            <v>UNITED STATES</v>
          </cell>
          <cell r="E2934" t="str">
            <v>Y</v>
          </cell>
          <cell r="F2934" t="str">
            <v>Affirmed</v>
          </cell>
          <cell r="G2934">
            <v>38218</v>
          </cell>
          <cell r="H2934" t="str">
            <v>B-</v>
          </cell>
          <cell r="I2934" t="str">
            <v>Rating Outlook Stable</v>
          </cell>
        </row>
        <row r="2935">
          <cell r="A2935">
            <v>80464278</v>
          </cell>
          <cell r="B2935" t="str">
            <v>AmerenUE</v>
          </cell>
          <cell r="C2935" t="str">
            <v>Electric-Corporate</v>
          </cell>
          <cell r="D2935" t="str">
            <v>UNITED STATES</v>
          </cell>
          <cell r="E2935" t="str">
            <v>Y</v>
          </cell>
          <cell r="F2935" t="str">
            <v>Affirmed</v>
          </cell>
          <cell r="G2935">
            <v>37770</v>
          </cell>
          <cell r="H2935" t="str">
            <v>A</v>
          </cell>
          <cell r="I2935" t="str">
            <v>Rating Outlook Stable</v>
          </cell>
        </row>
        <row r="2936">
          <cell r="A2936">
            <v>80464279</v>
          </cell>
          <cell r="B2936" t="str">
            <v>United Illuminating Company (The)</v>
          </cell>
          <cell r="C2936" t="str">
            <v>Global Power</v>
          </cell>
          <cell r="D2936" t="str">
            <v>UNITED STATES</v>
          </cell>
          <cell r="E2936" t="str">
            <v>N</v>
          </cell>
          <cell r="F2936" t="str">
            <v>Withdrawn</v>
          </cell>
          <cell r="G2936">
            <v>37691</v>
          </cell>
          <cell r="H2936" t="str">
            <v>NR</v>
          </cell>
          <cell r="I2936" t="str">
            <v>Rating Outlook Positive</v>
          </cell>
        </row>
        <row r="2937">
          <cell r="A2937">
            <v>80464285</v>
          </cell>
          <cell r="B2937" t="str">
            <v>AES Gener S.A.</v>
          </cell>
          <cell r="C2937" t="str">
            <v>Global Power</v>
          </cell>
          <cell r="D2937" t="str">
            <v>CHILE</v>
          </cell>
          <cell r="E2937" t="str">
            <v>Y</v>
          </cell>
          <cell r="F2937" t="str">
            <v>Upgrade</v>
          </cell>
          <cell r="G2937">
            <v>38068</v>
          </cell>
          <cell r="H2937" t="str">
            <v>BB</v>
          </cell>
          <cell r="I2937" t="str">
            <v>Rating Outlook Stable</v>
          </cell>
        </row>
        <row r="2938">
          <cell r="A2938">
            <v>80464286</v>
          </cell>
          <cell r="B2938" t="str">
            <v>Energy Trade &amp; Finance Corp.</v>
          </cell>
          <cell r="C2938" t="str">
            <v>Global Power</v>
          </cell>
          <cell r="D2938" t="str">
            <v>UNITED STATES</v>
          </cell>
          <cell r="E2938" t="str">
            <v>Y</v>
          </cell>
          <cell r="F2938" t="str">
            <v>Upgrade</v>
          </cell>
          <cell r="G2938">
            <v>34592</v>
          </cell>
          <cell r="H2938" t="str">
            <v>A-</v>
          </cell>
          <cell r="I2938" t="str">
            <v>Rating Outlook Stable</v>
          </cell>
        </row>
        <row r="2939">
          <cell r="A2939">
            <v>80464287</v>
          </cell>
          <cell r="B2939" t="str">
            <v>Empresa Electrica Pehuenche S.A.</v>
          </cell>
          <cell r="C2939" t="str">
            <v>Global Power</v>
          </cell>
          <cell r="D2939" t="str">
            <v>CHILE</v>
          </cell>
          <cell r="E2939" t="str">
            <v>N</v>
          </cell>
          <cell r="F2939" t="str">
            <v>Upgrade</v>
          </cell>
          <cell r="G2939">
            <v>34957</v>
          </cell>
          <cell r="H2939" t="str">
            <v>A-</v>
          </cell>
        </row>
        <row r="2940">
          <cell r="A2940">
            <v>80464289</v>
          </cell>
          <cell r="B2940" t="str">
            <v>Hydro-Quebec</v>
          </cell>
          <cell r="C2940" t="str">
            <v>Global Power</v>
          </cell>
          <cell r="D2940" t="str">
            <v>CANADA</v>
          </cell>
          <cell r="E2940" t="str">
            <v>Y</v>
          </cell>
          <cell r="F2940" t="str">
            <v>Affirmed</v>
          </cell>
          <cell r="G2940">
            <v>38211</v>
          </cell>
          <cell r="H2940" t="str">
            <v>AA-</v>
          </cell>
          <cell r="I2940" t="str">
            <v>Rating Outlook Stable</v>
          </cell>
        </row>
        <row r="2941">
          <cell r="A2941">
            <v>80464291</v>
          </cell>
          <cell r="B2941" t="str">
            <v>Unicom Corporation</v>
          </cell>
          <cell r="C2941" t="str">
            <v>Global Power</v>
          </cell>
          <cell r="D2941" t="str">
            <v>UNITED STATES</v>
          </cell>
          <cell r="E2941" t="str">
            <v>Y</v>
          </cell>
          <cell r="F2941" t="str">
            <v>Upgrade</v>
          </cell>
          <cell r="G2941">
            <v>36511</v>
          </cell>
          <cell r="H2941" t="str">
            <v>BBB</v>
          </cell>
          <cell r="I2941" t="str">
            <v>Rating Outlook Stable</v>
          </cell>
        </row>
        <row r="2942">
          <cell r="A2942">
            <v>80464294</v>
          </cell>
          <cell r="B2942" t="str">
            <v>Edelnor S.A.</v>
          </cell>
          <cell r="C2942" t="str">
            <v>Electric-Corporate</v>
          </cell>
          <cell r="D2942" t="str">
            <v>CHILE</v>
          </cell>
          <cell r="E2942" t="str">
            <v>N</v>
          </cell>
          <cell r="F2942" t="str">
            <v>Withdrawn</v>
          </cell>
          <cell r="G2942">
            <v>37746</v>
          </cell>
          <cell r="H2942" t="str">
            <v>NR</v>
          </cell>
        </row>
        <row r="2943">
          <cell r="A2943">
            <v>80464296</v>
          </cell>
          <cell r="B2943" t="str">
            <v>Empresa Electrica Guacolda S.A.</v>
          </cell>
          <cell r="C2943" t="str">
            <v>Global Power</v>
          </cell>
          <cell r="D2943" t="str">
            <v>CHILE</v>
          </cell>
          <cell r="E2943" t="str">
            <v>Y</v>
          </cell>
          <cell r="F2943" t="str">
            <v>Withdrawn</v>
          </cell>
          <cell r="G2943">
            <v>37721</v>
          </cell>
          <cell r="H2943" t="str">
            <v>NR</v>
          </cell>
        </row>
        <row r="2944">
          <cell r="A2944">
            <v>80464297</v>
          </cell>
          <cell r="B2944" t="str">
            <v>Western Power Distribution Holdings Limited</v>
          </cell>
          <cell r="C2944" t="str">
            <v>Global Power</v>
          </cell>
          <cell r="D2944" t="str">
            <v>UNITED KINGDOM</v>
          </cell>
          <cell r="E2944" t="str">
            <v>Y</v>
          </cell>
          <cell r="F2944" t="str">
            <v>Affirmed</v>
          </cell>
          <cell r="G2944">
            <v>37700</v>
          </cell>
          <cell r="H2944" t="str">
            <v>BBB</v>
          </cell>
          <cell r="I2944" t="str">
            <v>Rating Outlook Stable</v>
          </cell>
        </row>
        <row r="2945">
          <cell r="A2945">
            <v>80464298</v>
          </cell>
          <cell r="B2945" t="str">
            <v>Hidroelectrica Piedra del Aguila S.A. (HPDA)</v>
          </cell>
          <cell r="C2945" t="str">
            <v>Global Power</v>
          </cell>
          <cell r="D2945" t="str">
            <v>ARGENTINA</v>
          </cell>
          <cell r="E2945" t="str">
            <v>Y</v>
          </cell>
          <cell r="F2945" t="str">
            <v>Downgrade</v>
          </cell>
          <cell r="G2945">
            <v>37438</v>
          </cell>
          <cell r="H2945" t="str">
            <v>DD</v>
          </cell>
          <cell r="I2945" t="str">
            <v>Rating Watch Off</v>
          </cell>
        </row>
        <row r="2946">
          <cell r="A2946">
            <v>80464299</v>
          </cell>
          <cell r="B2946" t="str">
            <v>CSW Investments</v>
          </cell>
          <cell r="C2946" t="str">
            <v>Global Power</v>
          </cell>
          <cell r="D2946" t="str">
            <v>UNITED STATES</v>
          </cell>
          <cell r="E2946" t="str">
            <v>Y</v>
          </cell>
          <cell r="F2946" t="str">
            <v>Affirmed</v>
          </cell>
          <cell r="G2946">
            <v>37978</v>
          </cell>
          <cell r="H2946" t="str">
            <v>A</v>
          </cell>
          <cell r="I2946" t="str">
            <v>Rating Outlook Negative</v>
          </cell>
        </row>
        <row r="2947">
          <cell r="A2947">
            <v>80464301</v>
          </cell>
          <cell r="B2947" t="str">
            <v>Eastern Group PLC</v>
          </cell>
          <cell r="C2947" t="str">
            <v>Global Power</v>
          </cell>
          <cell r="D2947" t="str">
            <v>UNITED KINGDOM</v>
          </cell>
          <cell r="E2947" t="str">
            <v>N</v>
          </cell>
          <cell r="F2947" t="str">
            <v>Downgrade</v>
          </cell>
          <cell r="G2947">
            <v>36498</v>
          </cell>
          <cell r="H2947" t="str">
            <v>BBB+</v>
          </cell>
          <cell r="I2947" t="str">
            <v>Rating Outlook Stable</v>
          </cell>
        </row>
        <row r="2948">
          <cell r="A2948">
            <v>80464303</v>
          </cell>
          <cell r="B2948" t="str">
            <v>Empresas Municipales de Cali S.A. (EmCali)</v>
          </cell>
          <cell r="C2948" t="str">
            <v>Global Power</v>
          </cell>
          <cell r="D2948" t="str">
            <v>COLOMBIA</v>
          </cell>
          <cell r="E2948" t="str">
            <v>Y</v>
          </cell>
          <cell r="F2948" t="str">
            <v>Downgrade</v>
          </cell>
          <cell r="G2948">
            <v>37692</v>
          </cell>
          <cell r="H2948" t="str">
            <v>D</v>
          </cell>
          <cell r="I2948" t="str">
            <v>Rating Watch Off</v>
          </cell>
        </row>
        <row r="2949">
          <cell r="A2949">
            <v>80464306</v>
          </cell>
          <cell r="B2949" t="str">
            <v>TXU Europe Ltd</v>
          </cell>
          <cell r="C2949" t="str">
            <v>Electric-Corporate</v>
          </cell>
          <cell r="D2949" t="str">
            <v>UNITED KINGDOM</v>
          </cell>
          <cell r="E2949" t="str">
            <v>Y</v>
          </cell>
          <cell r="F2949" t="str">
            <v>Downgrade</v>
          </cell>
          <cell r="G2949">
            <v>37580</v>
          </cell>
          <cell r="H2949" t="str">
            <v>D</v>
          </cell>
          <cell r="I2949" t="str">
            <v>Not on Rating Watch</v>
          </cell>
        </row>
        <row r="2950">
          <cell r="A2950">
            <v>80464308</v>
          </cell>
          <cell r="B2950" t="str">
            <v>TermoEmcali Funding Corp.</v>
          </cell>
          <cell r="C2950" t="str">
            <v>Power Projects</v>
          </cell>
          <cell r="D2950" t="str">
            <v>COLOMBIA</v>
          </cell>
          <cell r="E2950" t="str">
            <v>Y</v>
          </cell>
          <cell r="F2950" t="str">
            <v>Downgrade</v>
          </cell>
          <cell r="G2950">
            <v>38258</v>
          </cell>
          <cell r="H2950" t="str">
            <v>D</v>
          </cell>
        </row>
        <row r="2951">
          <cell r="A2951">
            <v>80464311</v>
          </cell>
          <cell r="B2951" t="str">
            <v>Empresa de Energia del Pacifico S.A. E.S.P. (EPSA)</v>
          </cell>
          <cell r="C2951" t="str">
            <v>Global Power</v>
          </cell>
          <cell r="D2951" t="str">
            <v>COLOMBIA</v>
          </cell>
          <cell r="E2951" t="str">
            <v>N</v>
          </cell>
          <cell r="F2951" t="str">
            <v>Downgrade</v>
          </cell>
          <cell r="G2951">
            <v>37348</v>
          </cell>
          <cell r="H2951" t="str">
            <v>BB</v>
          </cell>
          <cell r="I2951" t="str">
            <v>Rating Outlook Stable</v>
          </cell>
        </row>
        <row r="2952">
          <cell r="A2952">
            <v>80464313</v>
          </cell>
          <cell r="B2952" t="str">
            <v>GPU PowerNet &amp; Australia Holdings</v>
          </cell>
          <cell r="C2952" t="str">
            <v>Global Power</v>
          </cell>
          <cell r="D2952" t="str">
            <v>AUSTRALIA</v>
          </cell>
          <cell r="E2952" t="str">
            <v>N</v>
          </cell>
          <cell r="F2952" t="str">
            <v>New Rating</v>
          </cell>
          <cell r="G2952">
            <v>35975</v>
          </cell>
          <cell r="H2952" t="str">
            <v>A</v>
          </cell>
          <cell r="I2952" t="str">
            <v>Rating Outlook Stable</v>
          </cell>
        </row>
        <row r="2953">
          <cell r="A2953">
            <v>80464314</v>
          </cell>
          <cell r="B2953" t="str">
            <v>MidAmerican Energy Company</v>
          </cell>
          <cell r="C2953" t="str">
            <v>Global Power</v>
          </cell>
          <cell r="D2953" t="str">
            <v>UNITED STATES</v>
          </cell>
          <cell r="E2953" t="str">
            <v>Y</v>
          </cell>
          <cell r="F2953" t="str">
            <v>Downgrade</v>
          </cell>
          <cell r="G2953">
            <v>37587</v>
          </cell>
          <cell r="H2953" t="str">
            <v>A-</v>
          </cell>
          <cell r="I2953" t="str">
            <v>Rating Outlook Stable</v>
          </cell>
        </row>
        <row r="2954">
          <cell r="A2954">
            <v>80464315</v>
          </cell>
          <cell r="B2954" t="str">
            <v>MidAmerican Funding LLC</v>
          </cell>
          <cell r="C2954" t="str">
            <v>Global Power</v>
          </cell>
          <cell r="D2954" t="str">
            <v>UNITED STATES</v>
          </cell>
          <cell r="E2954" t="str">
            <v>Y</v>
          </cell>
          <cell r="F2954" t="str">
            <v>Affirmed</v>
          </cell>
          <cell r="G2954">
            <v>37587</v>
          </cell>
          <cell r="H2954" t="str">
            <v>BBB+</v>
          </cell>
          <cell r="I2954" t="str">
            <v>Rating Outlook Stable</v>
          </cell>
        </row>
        <row r="2955">
          <cell r="A2955">
            <v>80464316</v>
          </cell>
          <cell r="B2955" t="str">
            <v>Centennial Energy Holdings, Inc.</v>
          </cell>
          <cell r="C2955" t="str">
            <v>Global Power</v>
          </cell>
          <cell r="D2955" t="str">
            <v>UNITED STATES</v>
          </cell>
          <cell r="E2955" t="str">
            <v>Y</v>
          </cell>
          <cell r="F2955" t="str">
            <v>Affirmed</v>
          </cell>
          <cell r="G2955">
            <v>37837</v>
          </cell>
          <cell r="H2955" t="str">
            <v>A-</v>
          </cell>
          <cell r="I2955" t="str">
            <v>Rating Outlook Stable</v>
          </cell>
        </row>
        <row r="2956">
          <cell r="A2956">
            <v>80464317</v>
          </cell>
          <cell r="B2956" t="str">
            <v>TXU Eastern Holdings Limited</v>
          </cell>
          <cell r="C2956" t="str">
            <v>Global Power</v>
          </cell>
          <cell r="D2956" t="str">
            <v>UNITED STATES</v>
          </cell>
          <cell r="E2956" t="str">
            <v>Y</v>
          </cell>
          <cell r="F2956" t="str">
            <v>Downgrade</v>
          </cell>
          <cell r="G2956">
            <v>37580</v>
          </cell>
          <cell r="H2956" t="str">
            <v>D</v>
          </cell>
        </row>
        <row r="2957">
          <cell r="A2957">
            <v>80464318</v>
          </cell>
          <cell r="B2957" t="str">
            <v>Sempra Energy</v>
          </cell>
          <cell r="C2957" t="str">
            <v>Global Power</v>
          </cell>
          <cell r="D2957" t="str">
            <v>UNITED STATES</v>
          </cell>
          <cell r="E2957" t="str">
            <v>Y</v>
          </cell>
          <cell r="F2957" t="str">
            <v>Affirmed</v>
          </cell>
          <cell r="G2957">
            <v>37908</v>
          </cell>
          <cell r="H2957" t="str">
            <v>A</v>
          </cell>
          <cell r="I2957" t="str">
            <v>Rating Outlook Stable</v>
          </cell>
        </row>
        <row r="2958">
          <cell r="A2958">
            <v>80464320</v>
          </cell>
          <cell r="B2958" t="str">
            <v>CinCap V, LLC</v>
          </cell>
          <cell r="C2958" t="str">
            <v>Global Power Projects</v>
          </cell>
          <cell r="D2958" t="str">
            <v>UNITED STATES</v>
          </cell>
          <cell r="E2958" t="str">
            <v>Y</v>
          </cell>
          <cell r="F2958" t="str">
            <v>Upgrade</v>
          </cell>
          <cell r="G2958">
            <v>36257</v>
          </cell>
          <cell r="H2958" t="str">
            <v>BBB+</v>
          </cell>
          <cell r="I2958" t="str">
            <v>Rating Outlook Stable</v>
          </cell>
        </row>
        <row r="2959">
          <cell r="A2959">
            <v>80464321</v>
          </cell>
          <cell r="B2959" t="str">
            <v>Mirant Corp. (Formerly Southern Energy, Inc.)</v>
          </cell>
          <cell r="C2959" t="str">
            <v>Global Power</v>
          </cell>
          <cell r="D2959" t="str">
            <v>UNITED STATES</v>
          </cell>
          <cell r="E2959" t="str">
            <v>Y</v>
          </cell>
          <cell r="F2959" t="str">
            <v>Downgrade</v>
          </cell>
          <cell r="G2959">
            <v>37817</v>
          </cell>
          <cell r="H2959" t="str">
            <v>DD</v>
          </cell>
          <cell r="I2959" t="str">
            <v>Rating Watch Negative</v>
          </cell>
        </row>
        <row r="2960">
          <cell r="A2960">
            <v>80464322</v>
          </cell>
          <cell r="B2960" t="str">
            <v>Zapadoceska Energetika, a.s.</v>
          </cell>
          <cell r="C2960" t="str">
            <v>Global Power</v>
          </cell>
          <cell r="D2960" t="str">
            <v>CZECH REPUBLIC</v>
          </cell>
          <cell r="E2960" t="str">
            <v>N</v>
          </cell>
          <cell r="F2960" t="str">
            <v>New Rating</v>
          </cell>
          <cell r="G2960">
            <v>36271</v>
          </cell>
          <cell r="H2960" t="str">
            <v>BBB+</v>
          </cell>
          <cell r="I2960" t="str">
            <v>Rating Outlook Stable</v>
          </cell>
        </row>
        <row r="2961">
          <cell r="A2961">
            <v>80464323</v>
          </cell>
          <cell r="B2961" t="str">
            <v>TXU Eastern Funding Company</v>
          </cell>
          <cell r="C2961" t="str">
            <v>Global Power</v>
          </cell>
          <cell r="D2961" t="str">
            <v>UNITED STATES</v>
          </cell>
          <cell r="E2961" t="str">
            <v>Y</v>
          </cell>
          <cell r="F2961" t="str">
            <v>Downgrade</v>
          </cell>
          <cell r="G2961">
            <v>37536</v>
          </cell>
          <cell r="H2961" t="str">
            <v>BB</v>
          </cell>
          <cell r="I2961" t="str">
            <v>Rating Outlook Negative</v>
          </cell>
        </row>
        <row r="2962">
          <cell r="A2962">
            <v>80464325</v>
          </cell>
          <cell r="B2962" t="str">
            <v>Enerquinta S.A.</v>
          </cell>
          <cell r="C2962" t="str">
            <v>Global Power</v>
          </cell>
          <cell r="D2962" t="str">
            <v>CHILE</v>
          </cell>
          <cell r="E2962" t="str">
            <v>N</v>
          </cell>
          <cell r="F2962" t="str">
            <v>Revision Rating</v>
          </cell>
          <cell r="G2962">
            <v>37188</v>
          </cell>
          <cell r="H2962" t="str">
            <v>A-</v>
          </cell>
          <cell r="I2962" t="str">
            <v>Rating Outlook Stable</v>
          </cell>
        </row>
        <row r="2963">
          <cell r="A2963">
            <v>80464328</v>
          </cell>
          <cell r="B2963" t="str">
            <v>NSTAR</v>
          </cell>
          <cell r="C2963" t="str">
            <v>Global Power</v>
          </cell>
          <cell r="D2963" t="str">
            <v>UNITED STATES</v>
          </cell>
          <cell r="E2963" t="str">
            <v>Y</v>
          </cell>
          <cell r="F2963" t="str">
            <v>Affirmed</v>
          </cell>
          <cell r="G2963">
            <v>37480</v>
          </cell>
          <cell r="H2963" t="str">
            <v>A</v>
          </cell>
          <cell r="I2963" t="str">
            <v>Rating Outlook Stable</v>
          </cell>
        </row>
        <row r="2964">
          <cell r="A2964">
            <v>80464329</v>
          </cell>
          <cell r="B2964" t="str">
            <v>Aquila Asia Pacific (Formerly UtiliCorp Asia Pacific Ltd)</v>
          </cell>
          <cell r="C2964" t="str">
            <v>Global Power</v>
          </cell>
          <cell r="D2964" t="str">
            <v>AUSTRALIA</v>
          </cell>
          <cell r="E2964" t="str">
            <v>N</v>
          </cell>
          <cell r="F2964" t="str">
            <v>Withdrawn</v>
          </cell>
          <cell r="G2964">
            <v>37727</v>
          </cell>
          <cell r="H2964" t="str">
            <v>NR</v>
          </cell>
        </row>
        <row r="2965">
          <cell r="A2965">
            <v>80464332</v>
          </cell>
          <cell r="B2965" t="str">
            <v>British Energy Plc</v>
          </cell>
          <cell r="C2965" t="str">
            <v>Electric-Corporate</v>
          </cell>
          <cell r="D2965" t="str">
            <v>UNITED KINGDOM</v>
          </cell>
          <cell r="E2965" t="str">
            <v>Y</v>
          </cell>
          <cell r="F2965" t="str">
            <v>Downgrade</v>
          </cell>
          <cell r="G2965">
            <v>37895</v>
          </cell>
          <cell r="H2965" t="str">
            <v>D</v>
          </cell>
          <cell r="I2965" t="str">
            <v>Rating Watch Off</v>
          </cell>
        </row>
        <row r="2966">
          <cell r="A2966">
            <v>80464334</v>
          </cell>
          <cell r="B2966" t="str">
            <v>Midwest Independent Transmission System Operator (MISO)</v>
          </cell>
          <cell r="C2966" t="str">
            <v>Electric-Corporate</v>
          </cell>
          <cell r="D2966" t="str">
            <v>UNITED STATES</v>
          </cell>
          <cell r="E2966" t="str">
            <v>Y</v>
          </cell>
          <cell r="F2966" t="str">
            <v>Affirmed</v>
          </cell>
          <cell r="G2966">
            <v>38237</v>
          </cell>
          <cell r="H2966" t="str">
            <v>BBB+</v>
          </cell>
          <cell r="I2966" t="str">
            <v>Rating Outlook Stable</v>
          </cell>
        </row>
        <row r="2967">
          <cell r="A2967">
            <v>80464337</v>
          </cell>
          <cell r="B2967" t="str">
            <v>Northwest Natural Gas Company</v>
          </cell>
          <cell r="C2967" t="str">
            <v>Global Power</v>
          </cell>
          <cell r="D2967" t="str">
            <v>UNITED STATES</v>
          </cell>
          <cell r="E2967" t="str">
            <v>Y</v>
          </cell>
          <cell r="F2967" t="str">
            <v>Affirmed</v>
          </cell>
          <cell r="G2967">
            <v>38259</v>
          </cell>
          <cell r="H2967" t="str">
            <v>A-</v>
          </cell>
          <cell r="I2967" t="str">
            <v>Rating Outlook Stable</v>
          </cell>
        </row>
        <row r="2968">
          <cell r="A2968">
            <v>80464341</v>
          </cell>
          <cell r="B2968" t="str">
            <v>Union Light Heat &amp; Power Company</v>
          </cell>
          <cell r="C2968" t="str">
            <v>Electric-Corporate</v>
          </cell>
          <cell r="D2968" t="str">
            <v>UNITED STATES</v>
          </cell>
          <cell r="E2968" t="str">
            <v>Y</v>
          </cell>
          <cell r="F2968" t="str">
            <v>New Rating</v>
          </cell>
          <cell r="G2968">
            <v>38090</v>
          </cell>
          <cell r="H2968" t="str">
            <v>BBB+</v>
          </cell>
          <cell r="I2968" t="str">
            <v>Rating Outlook Stable</v>
          </cell>
        </row>
        <row r="2969">
          <cell r="A2969">
            <v>80464348</v>
          </cell>
          <cell r="B2969" t="str">
            <v>Kern River Funding Corp.</v>
          </cell>
          <cell r="C2969" t="str">
            <v>Global Power</v>
          </cell>
          <cell r="D2969" t="str">
            <v>UNITED STATES</v>
          </cell>
          <cell r="E2969" t="str">
            <v>Y</v>
          </cell>
          <cell r="F2969" t="str">
            <v>Affirmed</v>
          </cell>
          <cell r="G2969">
            <v>37735</v>
          </cell>
          <cell r="H2969" t="str">
            <v>A-</v>
          </cell>
          <cell r="I2969" t="str">
            <v>Rating Outlook Negative</v>
          </cell>
        </row>
        <row r="2970">
          <cell r="A2970">
            <v>80464359</v>
          </cell>
          <cell r="B2970" t="str">
            <v>Northern Natural Gas Company</v>
          </cell>
          <cell r="C2970" t="str">
            <v>Global Power</v>
          </cell>
          <cell r="D2970" t="str">
            <v>UNITED STATES</v>
          </cell>
          <cell r="E2970" t="str">
            <v>Y</v>
          </cell>
          <cell r="F2970" t="str">
            <v>Affirmed</v>
          </cell>
          <cell r="G2970">
            <v>38190</v>
          </cell>
          <cell r="H2970" t="str">
            <v>BBB+</v>
          </cell>
          <cell r="I2970" t="str">
            <v>Rating Outlook Positive</v>
          </cell>
        </row>
        <row r="2971">
          <cell r="A2971">
            <v>80464360</v>
          </cell>
          <cell r="B2971" t="str">
            <v>Transwestern Pipeline Company</v>
          </cell>
          <cell r="C2971" t="str">
            <v>Natural Gas &amp; Propane</v>
          </cell>
          <cell r="D2971" t="str">
            <v>UNITED STATES</v>
          </cell>
          <cell r="E2971" t="str">
            <v>Y</v>
          </cell>
          <cell r="F2971" t="str">
            <v>Rating Watch On</v>
          </cell>
          <cell r="G2971">
            <v>38128</v>
          </cell>
          <cell r="H2971" t="str">
            <v>B+</v>
          </cell>
          <cell r="I2971" t="str">
            <v>Rating Watch Positive</v>
          </cell>
        </row>
        <row r="2972">
          <cell r="A2972">
            <v>80464361</v>
          </cell>
          <cell r="B2972" t="str">
            <v>Northern Border Pipeline Company</v>
          </cell>
          <cell r="C2972" t="str">
            <v>Global Power</v>
          </cell>
          <cell r="D2972" t="str">
            <v>UNITED STATES</v>
          </cell>
          <cell r="E2972" t="str">
            <v>Y</v>
          </cell>
          <cell r="F2972" t="str">
            <v>Affirmed</v>
          </cell>
          <cell r="G2972">
            <v>37974</v>
          </cell>
          <cell r="H2972" t="str">
            <v>A-</v>
          </cell>
          <cell r="I2972" t="str">
            <v>Rating Outlook Negative</v>
          </cell>
        </row>
        <row r="2973">
          <cell r="A2973">
            <v>80464363</v>
          </cell>
          <cell r="B2973" t="str">
            <v>CEZ Finance BV</v>
          </cell>
          <cell r="C2973" t="str">
            <v>Electric-Corporate</v>
          </cell>
          <cell r="D2973" t="str">
            <v>CZECH REPUBLIC</v>
          </cell>
          <cell r="E2973" t="str">
            <v>Y</v>
          </cell>
          <cell r="F2973" t="str">
            <v>Revision Outlook</v>
          </cell>
          <cell r="G2973">
            <v>36907</v>
          </cell>
          <cell r="H2973" t="str">
            <v>BBB</v>
          </cell>
          <cell r="I2973" t="str">
            <v>Rating Outlook Positive</v>
          </cell>
        </row>
        <row r="2974">
          <cell r="A2974">
            <v>80464365</v>
          </cell>
          <cell r="B2974" t="str">
            <v>Otter Tail Corp.</v>
          </cell>
          <cell r="C2974" t="str">
            <v>Electric-Corporate</v>
          </cell>
          <cell r="D2974" t="str">
            <v>UNITED STATES</v>
          </cell>
          <cell r="E2974" t="str">
            <v>N</v>
          </cell>
          <cell r="F2974" t="str">
            <v>Withdrawn</v>
          </cell>
          <cell r="G2974">
            <v>38114</v>
          </cell>
          <cell r="H2974" t="str">
            <v>NR</v>
          </cell>
        </row>
        <row r="2975">
          <cell r="A2975">
            <v>80464366</v>
          </cell>
          <cell r="B2975" t="str">
            <v>Empresa de Generacion Electrica Fortuna S.A.</v>
          </cell>
          <cell r="C2975" t="str">
            <v>Electric-Corporate</v>
          </cell>
          <cell r="D2975" t="str">
            <v>PANAMA</v>
          </cell>
          <cell r="E2975" t="str">
            <v>Y</v>
          </cell>
          <cell r="F2975" t="str">
            <v>Affirmed</v>
          </cell>
          <cell r="G2975">
            <v>37897</v>
          </cell>
          <cell r="H2975" t="str">
            <v>BBB-</v>
          </cell>
        </row>
        <row r="2976">
          <cell r="A2976">
            <v>80464367</v>
          </cell>
          <cell r="B2976" t="str">
            <v>CenterPoint Energy, Inc.</v>
          </cell>
          <cell r="C2976" t="str">
            <v>Electric-Corporate</v>
          </cell>
          <cell r="D2976" t="str">
            <v>UNITED STATES</v>
          </cell>
          <cell r="E2976" t="str">
            <v>Y</v>
          </cell>
          <cell r="F2976" t="str">
            <v>Affirmed</v>
          </cell>
          <cell r="G2976">
            <v>37965</v>
          </cell>
          <cell r="H2976" t="str">
            <v>BBB-</v>
          </cell>
          <cell r="I2976" t="str">
            <v>Rating Outlook Negative</v>
          </cell>
        </row>
        <row r="2977">
          <cell r="A2977">
            <v>80464370</v>
          </cell>
          <cell r="B2977" t="str">
            <v>Ferrellgas Partners. L.P.</v>
          </cell>
          <cell r="C2977" t="str">
            <v>Global Power</v>
          </cell>
          <cell r="D2977" t="str">
            <v>UNITED STATES</v>
          </cell>
          <cell r="E2977" t="str">
            <v>Y</v>
          </cell>
          <cell r="F2977" t="str">
            <v>Affirmed</v>
          </cell>
          <cell r="G2977">
            <v>38042</v>
          </cell>
          <cell r="H2977" t="str">
            <v>BB+</v>
          </cell>
          <cell r="I2977" t="str">
            <v>Rating Outlook Negative</v>
          </cell>
        </row>
        <row r="2978">
          <cell r="A2978">
            <v>80464372</v>
          </cell>
          <cell r="B2978" t="str">
            <v>Yorkshire Electricity Distribution PLC</v>
          </cell>
          <cell r="C2978" t="str">
            <v>Global Power</v>
          </cell>
          <cell r="D2978" t="str">
            <v>UNITED KINGDOM</v>
          </cell>
          <cell r="E2978" t="str">
            <v>Y</v>
          </cell>
          <cell r="F2978" t="str">
            <v>Downgrade</v>
          </cell>
          <cell r="G2978">
            <v>38082</v>
          </cell>
          <cell r="H2978" t="str">
            <v>BBB+</v>
          </cell>
          <cell r="I2978" t="str">
            <v>Rating Outlook Stable</v>
          </cell>
        </row>
        <row r="2979">
          <cell r="A2979">
            <v>80464373</v>
          </cell>
          <cell r="B2979" t="str">
            <v>Kaneb Pipe Line Operating Partnership, L.P.</v>
          </cell>
          <cell r="C2979" t="str">
            <v>Electric-Corporate</v>
          </cell>
          <cell r="D2979" t="str">
            <v>UNITED STATES</v>
          </cell>
          <cell r="E2979" t="str">
            <v>Y</v>
          </cell>
          <cell r="F2979" t="str">
            <v>Affirmed</v>
          </cell>
          <cell r="G2979">
            <v>37760</v>
          </cell>
          <cell r="H2979" t="str">
            <v>BBB+</v>
          </cell>
          <cell r="I2979" t="str">
            <v>Rating Outlook Stable</v>
          </cell>
        </row>
        <row r="2980">
          <cell r="A2980">
            <v>80464374</v>
          </cell>
          <cell r="B2980" t="str">
            <v>Laclede Group, Inc. (The)</v>
          </cell>
          <cell r="C2980" t="str">
            <v>Global Power</v>
          </cell>
          <cell r="D2980" t="str">
            <v>UNITED STATES</v>
          </cell>
          <cell r="E2980" t="str">
            <v>Y</v>
          </cell>
          <cell r="F2980" t="str">
            <v>Affirmed</v>
          </cell>
          <cell r="G2980">
            <v>38142</v>
          </cell>
          <cell r="H2980" t="str">
            <v>A-</v>
          </cell>
          <cell r="I2980" t="str">
            <v>Rating Outlook Stable</v>
          </cell>
        </row>
        <row r="2981">
          <cell r="A2981">
            <v>80464379</v>
          </cell>
          <cell r="B2981" t="str">
            <v>Progress Energy Inc.</v>
          </cell>
          <cell r="C2981" t="str">
            <v>Global Power</v>
          </cell>
          <cell r="D2981" t="str">
            <v>UNITED STATES</v>
          </cell>
          <cell r="E2981" t="str">
            <v>Y</v>
          </cell>
          <cell r="F2981" t="str">
            <v>New Rating</v>
          </cell>
          <cell r="G2981">
            <v>37666</v>
          </cell>
          <cell r="H2981" t="str">
            <v>BBB-</v>
          </cell>
          <cell r="I2981" t="str">
            <v>Rating Outlook Stable</v>
          </cell>
        </row>
        <row r="2982">
          <cell r="A2982">
            <v>80469388</v>
          </cell>
          <cell r="B2982" t="str">
            <v>Infinity Property &amp; Casualty Corporation</v>
          </cell>
          <cell r="C2982" t="str">
            <v>Property/Casualty Insurers</v>
          </cell>
          <cell r="D2982" t="str">
            <v>UNITED STATES</v>
          </cell>
          <cell r="E2982" t="str">
            <v>Y</v>
          </cell>
          <cell r="F2982" t="str">
            <v>Affirmed</v>
          </cell>
          <cell r="G2982">
            <v>38155</v>
          </cell>
          <cell r="H2982" t="str">
            <v>BBB</v>
          </cell>
          <cell r="I2982" t="str">
            <v>Rating Outlook Stable</v>
          </cell>
        </row>
        <row r="2983">
          <cell r="A2983">
            <v>80473768</v>
          </cell>
          <cell r="B2983" t="str">
            <v>Sumitomo Corporation</v>
          </cell>
          <cell r="C2983" t="str">
            <v>Corporates</v>
          </cell>
          <cell r="D2983" t="str">
            <v>JAPAN</v>
          </cell>
          <cell r="E2983" t="str">
            <v>Y</v>
          </cell>
          <cell r="F2983" t="str">
            <v>Affirmed</v>
          </cell>
          <cell r="G2983">
            <v>38217</v>
          </cell>
          <cell r="H2983" t="str">
            <v>BBB+</v>
          </cell>
          <cell r="I2983" t="str">
            <v>Rating Outlook Stable</v>
          </cell>
        </row>
        <row r="2984">
          <cell r="A2984">
            <v>80473771</v>
          </cell>
          <cell r="B2984" t="str">
            <v>Itochu Corporation</v>
          </cell>
          <cell r="C2984" t="str">
            <v>Corporates</v>
          </cell>
          <cell r="D2984" t="str">
            <v>JAPAN</v>
          </cell>
          <cell r="E2984" t="str">
            <v>Y</v>
          </cell>
          <cell r="F2984" t="str">
            <v>Upgrade</v>
          </cell>
          <cell r="G2984">
            <v>38056</v>
          </cell>
          <cell r="H2984" t="str">
            <v>BB+</v>
          </cell>
          <cell r="I2984" t="str">
            <v>Rating Outlook Stable</v>
          </cell>
        </row>
        <row r="2985">
          <cell r="A2985">
            <v>80473774</v>
          </cell>
          <cell r="B2985" t="str">
            <v>Mitsui &amp; Co.,Ltd.</v>
          </cell>
          <cell r="C2985" t="str">
            <v>Corporates</v>
          </cell>
          <cell r="D2985" t="str">
            <v>JAPAN</v>
          </cell>
          <cell r="E2985" t="str">
            <v>Y</v>
          </cell>
          <cell r="F2985" t="str">
            <v>Affirmed</v>
          </cell>
          <cell r="G2985">
            <v>38217</v>
          </cell>
          <cell r="H2985" t="str">
            <v>A-</v>
          </cell>
          <cell r="I2985" t="str">
            <v>Rating Outlook Stable</v>
          </cell>
        </row>
        <row r="2986">
          <cell r="A2986">
            <v>80473778</v>
          </cell>
          <cell r="B2986" t="str">
            <v>Big Food Group Plc (The)</v>
          </cell>
          <cell r="C2986" t="str">
            <v>Corporates</v>
          </cell>
          <cell r="D2986" t="str">
            <v>UNITED KINGDOM</v>
          </cell>
          <cell r="E2986" t="str">
            <v>Y</v>
          </cell>
          <cell r="F2986" t="str">
            <v>Affirmed</v>
          </cell>
          <cell r="G2986">
            <v>38218</v>
          </cell>
          <cell r="H2986" t="str">
            <v>BB-</v>
          </cell>
          <cell r="I2986" t="str">
            <v>Rating Outlook Stable</v>
          </cell>
        </row>
        <row r="2987">
          <cell r="A2987">
            <v>80476792</v>
          </cell>
          <cell r="B2987" t="str">
            <v>Singapore Power</v>
          </cell>
          <cell r="C2987" t="str">
            <v>Public Power</v>
          </cell>
          <cell r="D2987" t="str">
            <v>SINGAPORE</v>
          </cell>
          <cell r="E2987" t="str">
            <v>Y</v>
          </cell>
          <cell r="F2987" t="str">
            <v>Downgrade</v>
          </cell>
          <cell r="G2987">
            <v>38217</v>
          </cell>
          <cell r="H2987" t="str">
            <v>A+</v>
          </cell>
          <cell r="I2987" t="str">
            <v>Rating Outlook Stable</v>
          </cell>
        </row>
        <row r="2988">
          <cell r="A2988">
            <v>80477968</v>
          </cell>
          <cell r="B2988" t="str">
            <v>Rinker Group Limited</v>
          </cell>
          <cell r="C2988" t="str">
            <v>Corporates</v>
          </cell>
          <cell r="D2988" t="str">
            <v>AUSTRALIA</v>
          </cell>
          <cell r="E2988" t="str">
            <v>Y</v>
          </cell>
          <cell r="F2988" t="str">
            <v>Affirmed</v>
          </cell>
          <cell r="G2988">
            <v>38037</v>
          </cell>
          <cell r="H2988" t="str">
            <v>A-</v>
          </cell>
          <cell r="I2988" t="str">
            <v>Rating Outlook Stable</v>
          </cell>
        </row>
        <row r="2989">
          <cell r="A2989">
            <v>80481568</v>
          </cell>
          <cell r="B2989" t="str">
            <v>Banco Inbursa</v>
          </cell>
          <cell r="C2989" t="str">
            <v>Banks</v>
          </cell>
          <cell r="D2989" t="str">
            <v>MEXICO</v>
          </cell>
          <cell r="E2989" t="str">
            <v>Y</v>
          </cell>
          <cell r="F2989" t="str">
            <v>Affirmed</v>
          </cell>
          <cell r="G2989">
            <v>38245</v>
          </cell>
          <cell r="H2989" t="str">
            <v>BBB-</v>
          </cell>
          <cell r="I2989" t="str">
            <v>Rating Outlook Stable</v>
          </cell>
        </row>
        <row r="2990">
          <cell r="A2990">
            <v>80482372</v>
          </cell>
          <cell r="B2990" t="str">
            <v>M&amp;T Bank, N.A.</v>
          </cell>
          <cell r="C2990" t="str">
            <v>Banks</v>
          </cell>
          <cell r="D2990" t="str">
            <v>UNITED STATES</v>
          </cell>
          <cell r="E2990" t="str">
            <v>Y</v>
          </cell>
          <cell r="F2990" t="str">
            <v>Downgrade</v>
          </cell>
          <cell r="G2990">
            <v>37712</v>
          </cell>
          <cell r="H2990" t="str">
            <v>A-</v>
          </cell>
          <cell r="I2990" t="str">
            <v>Rating Outlook Stable</v>
          </cell>
        </row>
        <row r="2991">
          <cell r="A2991">
            <v>80484377</v>
          </cell>
          <cell r="B2991" t="str">
            <v>JFE Holdings, Inc.</v>
          </cell>
          <cell r="C2991" t="str">
            <v>Corporates</v>
          </cell>
          <cell r="D2991" t="str">
            <v>JAPAN</v>
          </cell>
          <cell r="E2991" t="str">
            <v>Y</v>
          </cell>
          <cell r="F2991" t="str">
            <v>Upgrade</v>
          </cell>
          <cell r="G2991">
            <v>38251</v>
          </cell>
          <cell r="H2991" t="str">
            <v>BB+</v>
          </cell>
          <cell r="I2991" t="str">
            <v>Rating Outlook Positive</v>
          </cell>
        </row>
        <row r="2992">
          <cell r="A2992">
            <v>80488267</v>
          </cell>
          <cell r="B2992" t="str">
            <v>Fund American Companies, Inc.</v>
          </cell>
          <cell r="C2992" t="str">
            <v>Property/Casualty Insurers</v>
          </cell>
          <cell r="D2992" t="str">
            <v>UNITED STATES</v>
          </cell>
          <cell r="E2992" t="str">
            <v>Y</v>
          </cell>
          <cell r="F2992" t="str">
            <v>Affirmed</v>
          </cell>
          <cell r="G2992">
            <v>37755</v>
          </cell>
          <cell r="H2992" t="str">
            <v>BBB</v>
          </cell>
          <cell r="I2992" t="str">
            <v>Rating Outlook Stable</v>
          </cell>
        </row>
        <row r="2993">
          <cell r="A2993">
            <v>80488381</v>
          </cell>
          <cell r="B2993" t="str">
            <v>White Mountains Insurance Group, Ltd</v>
          </cell>
          <cell r="C2993" t="str">
            <v>Property/Casualty Insurers</v>
          </cell>
          <cell r="D2993" t="str">
            <v>UNITED STATES</v>
          </cell>
          <cell r="E2993" t="str">
            <v>Y</v>
          </cell>
          <cell r="F2993" t="str">
            <v>Affirmed</v>
          </cell>
          <cell r="G2993">
            <v>37755</v>
          </cell>
          <cell r="H2993" t="str">
            <v>BBB</v>
          </cell>
          <cell r="I2993" t="str">
            <v>Rating Outlook Stable</v>
          </cell>
        </row>
        <row r="2994">
          <cell r="A2994">
            <v>80492959</v>
          </cell>
          <cell r="B2994" t="str">
            <v>GTECH Holdings Corporation</v>
          </cell>
          <cell r="C2994" t="str">
            <v>Corporates</v>
          </cell>
          <cell r="D2994" t="str">
            <v>UNITED STATES</v>
          </cell>
          <cell r="E2994" t="str">
            <v>Y</v>
          </cell>
          <cell r="F2994" t="str">
            <v>Affirmed</v>
          </cell>
          <cell r="G2994">
            <v>37704</v>
          </cell>
          <cell r="H2994" t="str">
            <v>BBB+</v>
          </cell>
          <cell r="I2994" t="str">
            <v>Rating Outlook Positive</v>
          </cell>
        </row>
        <row r="2995">
          <cell r="A2995">
            <v>80494396</v>
          </cell>
          <cell r="B2995" t="str">
            <v>Controladora Comercial Mexicana, S.A. de C.V.(CCM)</v>
          </cell>
          <cell r="C2995" t="str">
            <v>Retailing</v>
          </cell>
          <cell r="D2995" t="str">
            <v>MEXICO</v>
          </cell>
          <cell r="E2995" t="str">
            <v>Y</v>
          </cell>
          <cell r="F2995" t="str">
            <v>New Rating</v>
          </cell>
          <cell r="G2995">
            <v>37726</v>
          </cell>
          <cell r="H2995" t="str">
            <v>BBB-</v>
          </cell>
          <cell r="I2995" t="str">
            <v>Rating Outlook Stable</v>
          </cell>
        </row>
        <row r="2996">
          <cell r="A2996">
            <v>80496382</v>
          </cell>
          <cell r="B2996" t="str">
            <v>ConocoPhillips Company</v>
          </cell>
          <cell r="C2996" t="str">
            <v>Corporates</v>
          </cell>
          <cell r="D2996" t="str">
            <v>UNITED STATES</v>
          </cell>
          <cell r="E2996" t="str">
            <v>N</v>
          </cell>
          <cell r="F2996" t="str">
            <v>New Rating</v>
          </cell>
          <cell r="G2996">
            <v>37728</v>
          </cell>
          <cell r="H2996" t="str">
            <v>A-</v>
          </cell>
          <cell r="I2996" t="str">
            <v>Rating Outlook Stable</v>
          </cell>
        </row>
        <row r="2997">
          <cell r="A2997">
            <v>80496388</v>
          </cell>
          <cell r="B2997" t="str">
            <v>MGM Mirage</v>
          </cell>
          <cell r="C2997" t="str">
            <v>Corporates</v>
          </cell>
          <cell r="D2997" t="str">
            <v>UNITED STATES</v>
          </cell>
          <cell r="E2997" t="str">
            <v>Y</v>
          </cell>
          <cell r="F2997" t="str">
            <v>Rating Watch On</v>
          </cell>
          <cell r="G2997">
            <v>38145</v>
          </cell>
          <cell r="H2997" t="str">
            <v>BB+</v>
          </cell>
          <cell r="I2997" t="str">
            <v>Rating Watch Negative</v>
          </cell>
        </row>
        <row r="2998">
          <cell r="A2998">
            <v>80503281</v>
          </cell>
          <cell r="B2998" t="str">
            <v>Orgresbank</v>
          </cell>
          <cell r="C2998" t="str">
            <v>Banks</v>
          </cell>
          <cell r="D2998" t="str">
            <v>RUSSIAN FEDERATION</v>
          </cell>
          <cell r="E2998" t="str">
            <v>Y</v>
          </cell>
          <cell r="F2998" t="str">
            <v>Affirmed</v>
          </cell>
          <cell r="G2998">
            <v>38254</v>
          </cell>
          <cell r="H2998" t="str">
            <v>B-</v>
          </cell>
          <cell r="I2998" t="str">
            <v>Rating Outlook Stable</v>
          </cell>
        </row>
        <row r="2999">
          <cell r="A2999">
            <v>80503284</v>
          </cell>
          <cell r="B2999" t="str">
            <v>Commercial Bank Credittrust</v>
          </cell>
          <cell r="C2999" t="str">
            <v>Banks</v>
          </cell>
          <cell r="D2999" t="str">
            <v>RUSSIAN FEDERATION</v>
          </cell>
          <cell r="E2999" t="str">
            <v>Y</v>
          </cell>
          <cell r="F2999" t="str">
            <v>Downgrade</v>
          </cell>
          <cell r="G2999">
            <v>38146</v>
          </cell>
          <cell r="H2999" t="str">
            <v>D</v>
          </cell>
          <cell r="I2999" t="str">
            <v>Rating Outlook Stable</v>
          </cell>
        </row>
        <row r="3000">
          <cell r="A3000">
            <v>80503690</v>
          </cell>
          <cell r="B3000" t="str">
            <v>Credit Suisse First Boston NY</v>
          </cell>
          <cell r="C3000" t="str">
            <v>Financial Institutions</v>
          </cell>
          <cell r="D3000" t="str">
            <v>SWITZERLAND</v>
          </cell>
          <cell r="E3000" t="str">
            <v>Y</v>
          </cell>
          <cell r="F3000" t="str">
            <v>Affirmed</v>
          </cell>
          <cell r="G3000">
            <v>37393</v>
          </cell>
          <cell r="H3000" t="str">
            <v>AA-</v>
          </cell>
        </row>
        <row r="3001">
          <cell r="A3001">
            <v>80503795</v>
          </cell>
          <cell r="B3001" t="str">
            <v>Chevron Texaco Corporation</v>
          </cell>
          <cell r="C3001" t="str">
            <v>Energy (Oil &amp; Gas)</v>
          </cell>
          <cell r="D3001" t="str">
            <v>UNITED STATES</v>
          </cell>
          <cell r="E3001" t="str">
            <v>Y</v>
          </cell>
          <cell r="F3001" t="str">
            <v>New Rating</v>
          </cell>
          <cell r="G3001">
            <v>37739</v>
          </cell>
          <cell r="H3001" t="str">
            <v>AA</v>
          </cell>
          <cell r="I3001" t="str">
            <v>Rating Outlook Stable</v>
          </cell>
        </row>
        <row r="3002">
          <cell r="A3002">
            <v>80506592</v>
          </cell>
          <cell r="B3002" t="str">
            <v>European Aeronautic Defence and Space Company N.V.</v>
          </cell>
          <cell r="C3002" t="str">
            <v>Corporates</v>
          </cell>
          <cell r="D3002" t="str">
            <v>NETHERLANDS</v>
          </cell>
          <cell r="E3002" t="str">
            <v>Y</v>
          </cell>
          <cell r="F3002" t="str">
            <v>New Rating</v>
          </cell>
          <cell r="G3002">
            <v>38177</v>
          </cell>
          <cell r="H3002" t="str">
            <v>A</v>
          </cell>
          <cell r="I3002" t="str">
            <v>Rating Outlook Stable</v>
          </cell>
        </row>
        <row r="3003">
          <cell r="A3003">
            <v>80506595</v>
          </cell>
          <cell r="B3003" t="str">
            <v>Ta Ching Bills Finance Corporation</v>
          </cell>
          <cell r="C3003" t="str">
            <v>Financial Institutions</v>
          </cell>
          <cell r="D3003" t="str">
            <v>TAIWAN</v>
          </cell>
          <cell r="E3003" t="str">
            <v>Y</v>
          </cell>
          <cell r="F3003" t="str">
            <v>Affirmed</v>
          </cell>
          <cell r="G3003">
            <v>38226</v>
          </cell>
          <cell r="H3003" t="str">
            <v>BB</v>
          </cell>
          <cell r="I3003" t="str">
            <v>Rating Outlook Stable</v>
          </cell>
        </row>
        <row r="3004">
          <cell r="A3004">
            <v>80506604</v>
          </cell>
          <cell r="B3004" t="str">
            <v>Global Securities Finance Corporation</v>
          </cell>
          <cell r="C3004" t="str">
            <v>Financial Institutions</v>
          </cell>
          <cell r="D3004" t="str">
            <v>TAIWAN</v>
          </cell>
          <cell r="E3004" t="str">
            <v>Y</v>
          </cell>
          <cell r="F3004" t="str">
            <v>New Rating</v>
          </cell>
          <cell r="G3004">
            <v>38119</v>
          </cell>
          <cell r="H3004" t="str">
            <v>BB-</v>
          </cell>
          <cell r="I3004" t="str">
            <v>Rating Outlook Stable</v>
          </cell>
        </row>
        <row r="3005">
          <cell r="A3005">
            <v>80506698</v>
          </cell>
          <cell r="B3005" t="str">
            <v>InterContinental Hotels Group PLC</v>
          </cell>
          <cell r="C3005" t="str">
            <v>Lodging</v>
          </cell>
          <cell r="D3005" t="str">
            <v>UNITED KINGDOM</v>
          </cell>
          <cell r="E3005" t="str">
            <v>Y</v>
          </cell>
          <cell r="F3005" t="str">
            <v>Affirmed</v>
          </cell>
          <cell r="G3005">
            <v>38239</v>
          </cell>
          <cell r="H3005" t="str">
            <v>BBB+</v>
          </cell>
          <cell r="I3005" t="str">
            <v>Rating Outlook Stable</v>
          </cell>
        </row>
        <row r="3006">
          <cell r="A3006">
            <v>80506776</v>
          </cell>
          <cell r="B3006" t="str">
            <v>CSC Holdings, Inc. (Cablevision-U.S.)</v>
          </cell>
          <cell r="C3006" t="str">
            <v>Media &amp; Entertainment</v>
          </cell>
          <cell r="D3006" t="str">
            <v>UNITED STATES</v>
          </cell>
          <cell r="E3006" t="str">
            <v>Y</v>
          </cell>
          <cell r="F3006" t="str">
            <v>New Rating</v>
          </cell>
          <cell r="G3006">
            <v>37740</v>
          </cell>
          <cell r="H3006" t="str">
            <v>BB-</v>
          </cell>
          <cell r="I3006" t="str">
            <v>Rating Outlook Stable</v>
          </cell>
        </row>
        <row r="3007">
          <cell r="A3007">
            <v>80508175</v>
          </cell>
          <cell r="B3007" t="str">
            <v>Federal Home Loan Bank of Seattle</v>
          </cell>
          <cell r="C3007" t="str">
            <v>Banks</v>
          </cell>
          <cell r="D3007" t="str">
            <v>UNITED STATES</v>
          </cell>
          <cell r="E3007" t="str">
            <v>N</v>
          </cell>
          <cell r="F3007" t="str">
            <v>New Rating</v>
          </cell>
          <cell r="G3007">
            <v>37742</v>
          </cell>
          <cell r="H3007" t="str">
            <v>AAA</v>
          </cell>
        </row>
        <row r="3008">
          <cell r="A3008">
            <v>80511648</v>
          </cell>
          <cell r="B3008" t="str">
            <v>Kazakhstan Temir Zholy</v>
          </cell>
          <cell r="C3008" t="str">
            <v>Transportation</v>
          </cell>
          <cell r="D3008" t="str">
            <v>KAZAKHSTAN</v>
          </cell>
          <cell r="E3008" t="str">
            <v>Y</v>
          </cell>
          <cell r="F3008" t="str">
            <v>New Rating</v>
          </cell>
          <cell r="G3008">
            <v>37617</v>
          </cell>
          <cell r="H3008" t="str">
            <v>BB+</v>
          </cell>
          <cell r="I3008" t="str">
            <v>Rating Outlook Stable</v>
          </cell>
        </row>
        <row r="3009">
          <cell r="A3009">
            <v>80512806</v>
          </cell>
          <cell r="B3009" t="str">
            <v>Turkiye Petrol Refinerileri A.S. (TUPRAS)</v>
          </cell>
          <cell r="C3009" t="str">
            <v>Energy (Oil &amp; Gas)</v>
          </cell>
          <cell r="D3009" t="str">
            <v>TURKEY</v>
          </cell>
          <cell r="E3009" t="str">
            <v>Y</v>
          </cell>
          <cell r="F3009" t="str">
            <v>Rating Watch On</v>
          </cell>
          <cell r="G3009">
            <v>38033</v>
          </cell>
          <cell r="H3009" t="str">
            <v>B</v>
          </cell>
          <cell r="I3009" t="str">
            <v>Rating Watch Evolving</v>
          </cell>
        </row>
        <row r="3010">
          <cell r="A3010">
            <v>80512837</v>
          </cell>
          <cell r="B3010" t="str">
            <v>Highwoods Properties, L.P.</v>
          </cell>
          <cell r="C3010" t="str">
            <v>Real Estate Investment Trusts</v>
          </cell>
          <cell r="D3010" t="str">
            <v>UNITED STATES</v>
          </cell>
          <cell r="E3010" t="str">
            <v>Y</v>
          </cell>
          <cell r="F3010" t="str">
            <v>Affirmed</v>
          </cell>
          <cell r="G3010">
            <v>38148</v>
          </cell>
          <cell r="H3010" t="str">
            <v>BBB-</v>
          </cell>
          <cell r="I3010" t="str">
            <v>Rating Outlook Negative</v>
          </cell>
        </row>
        <row r="3011">
          <cell r="A3011">
            <v>80515394</v>
          </cell>
          <cell r="B3011" t="str">
            <v>AECOM Technology Corporation</v>
          </cell>
          <cell r="C3011" t="str">
            <v>Corporates</v>
          </cell>
          <cell r="D3011" t="str">
            <v>UNITED STATES</v>
          </cell>
          <cell r="E3011" t="str">
            <v>N</v>
          </cell>
          <cell r="F3011" t="str">
            <v>Affirmed</v>
          </cell>
          <cell r="G3011">
            <v>38131</v>
          </cell>
          <cell r="H3011" t="str">
            <v>BBB-</v>
          </cell>
          <cell r="I3011" t="str">
            <v>Rating Outlook Stable</v>
          </cell>
        </row>
        <row r="3012">
          <cell r="A3012">
            <v>80516792</v>
          </cell>
          <cell r="B3012" t="str">
            <v>Zurich Insurance Company</v>
          </cell>
          <cell r="C3012" t="str">
            <v>Insurance</v>
          </cell>
          <cell r="D3012" t="str">
            <v>SWITZERLAND</v>
          </cell>
          <cell r="E3012" t="str">
            <v>Y</v>
          </cell>
          <cell r="F3012" t="str">
            <v>Affirmed</v>
          </cell>
          <cell r="G3012">
            <v>38036</v>
          </cell>
          <cell r="H3012" t="str">
            <v>A-</v>
          </cell>
          <cell r="I3012" t="str">
            <v>Rating Outlook Positive</v>
          </cell>
        </row>
        <row r="3013">
          <cell r="A3013">
            <v>80516795</v>
          </cell>
          <cell r="B3013" t="str">
            <v>ZCM Matched Funding Corp</v>
          </cell>
          <cell r="C3013" t="str">
            <v>Financial Institutions</v>
          </cell>
          <cell r="D3013" t="str">
            <v>UNITED STATES</v>
          </cell>
          <cell r="E3013" t="str">
            <v>Y</v>
          </cell>
          <cell r="F3013" t="str">
            <v>Affirmed</v>
          </cell>
          <cell r="G3013">
            <v>38036</v>
          </cell>
          <cell r="H3013" t="str">
            <v>A</v>
          </cell>
          <cell r="I3013" t="str">
            <v>Rating Outlook Positive</v>
          </cell>
        </row>
        <row r="3014">
          <cell r="A3014">
            <v>80516798</v>
          </cell>
          <cell r="B3014" t="str">
            <v>Zurich Bank</v>
          </cell>
          <cell r="C3014" t="str">
            <v>Banks</v>
          </cell>
          <cell r="D3014" t="str">
            <v>IRELAND</v>
          </cell>
          <cell r="E3014" t="str">
            <v>Y</v>
          </cell>
          <cell r="F3014" t="str">
            <v>Affirmed</v>
          </cell>
          <cell r="G3014">
            <v>38036</v>
          </cell>
          <cell r="H3014" t="str">
            <v>A</v>
          </cell>
          <cell r="I3014" t="str">
            <v>Rating Outlook Positive</v>
          </cell>
        </row>
        <row r="3015">
          <cell r="A3015">
            <v>80516801</v>
          </cell>
          <cell r="B3015" t="str">
            <v>Zurich Capital Markets, Inc.</v>
          </cell>
          <cell r="C3015" t="str">
            <v>Financial Institutions</v>
          </cell>
          <cell r="D3015" t="str">
            <v>UNITED STATES</v>
          </cell>
          <cell r="E3015" t="str">
            <v>Y</v>
          </cell>
          <cell r="F3015" t="str">
            <v>Affirmed</v>
          </cell>
          <cell r="G3015">
            <v>38036</v>
          </cell>
          <cell r="H3015" t="str">
            <v>A</v>
          </cell>
          <cell r="I3015" t="str">
            <v>Rating Outlook Positive</v>
          </cell>
        </row>
        <row r="3016">
          <cell r="A3016">
            <v>80517192</v>
          </cell>
          <cell r="B3016" t="str">
            <v>DEPFA Bank plc, New York Agency</v>
          </cell>
          <cell r="C3016" t="str">
            <v>Financial Institutions</v>
          </cell>
          <cell r="D3016" t="str">
            <v>UNITED STATES</v>
          </cell>
          <cell r="E3016" t="str">
            <v>Y</v>
          </cell>
          <cell r="F3016" t="str">
            <v>New Rating</v>
          </cell>
          <cell r="G3016">
            <v>37754</v>
          </cell>
          <cell r="H3016" t="str">
            <v>AA-</v>
          </cell>
          <cell r="I3016" t="str">
            <v>Rating Outlook Stable</v>
          </cell>
        </row>
        <row r="3017">
          <cell r="A3017">
            <v>80517199</v>
          </cell>
          <cell r="B3017" t="str">
            <v>Black &amp; Veatch</v>
          </cell>
          <cell r="C3017" t="str">
            <v>Corporates</v>
          </cell>
          <cell r="D3017" t="str">
            <v>UNITED STATES</v>
          </cell>
          <cell r="E3017" t="str">
            <v>N</v>
          </cell>
          <cell r="F3017" t="str">
            <v>Downgrade</v>
          </cell>
          <cell r="G3017">
            <v>37973</v>
          </cell>
          <cell r="H3017" t="str">
            <v>BB</v>
          </cell>
          <cell r="I3017" t="str">
            <v>Rating Outlook Stable</v>
          </cell>
        </row>
        <row r="3018">
          <cell r="A3018">
            <v>80520607</v>
          </cell>
          <cell r="B3018" t="str">
            <v>British Sky Broadcasting Group plc</v>
          </cell>
          <cell r="C3018" t="str">
            <v>Media &amp; Entertainment</v>
          </cell>
          <cell r="D3018" t="str">
            <v>UNITED KINGDOM</v>
          </cell>
          <cell r="E3018" t="str">
            <v>Y</v>
          </cell>
          <cell r="F3018" t="str">
            <v>Affirmed</v>
          </cell>
          <cell r="G3018">
            <v>38029</v>
          </cell>
          <cell r="H3018" t="str">
            <v>BBB-</v>
          </cell>
          <cell r="I3018" t="str">
            <v>Rating Outlook Positive</v>
          </cell>
        </row>
        <row r="3019">
          <cell r="A3019">
            <v>80520610</v>
          </cell>
          <cell r="B3019" t="str">
            <v>Portugal Telecom</v>
          </cell>
          <cell r="C3019" t="str">
            <v>Telecommunications</v>
          </cell>
          <cell r="D3019" t="str">
            <v>PORTUGAL</v>
          </cell>
          <cell r="E3019" t="str">
            <v>Y</v>
          </cell>
          <cell r="F3019" t="str">
            <v>New Rating</v>
          </cell>
          <cell r="G3019">
            <v>38097</v>
          </cell>
          <cell r="H3019" t="str">
            <v>A-</v>
          </cell>
          <cell r="I3019" t="str">
            <v>Rating Outlook Stable</v>
          </cell>
        </row>
        <row r="3020">
          <cell r="A3020">
            <v>80520618</v>
          </cell>
          <cell r="B3020" t="str">
            <v>Wolters Kluwer NV</v>
          </cell>
          <cell r="C3020" t="str">
            <v>Media &amp; Entertainment</v>
          </cell>
          <cell r="D3020" t="str">
            <v>NETHERLANDS</v>
          </cell>
          <cell r="E3020" t="str">
            <v>Y</v>
          </cell>
          <cell r="F3020" t="str">
            <v>New Rating</v>
          </cell>
          <cell r="G3020">
            <v>38224</v>
          </cell>
          <cell r="H3020" t="str">
            <v>BBB</v>
          </cell>
          <cell r="I3020" t="str">
            <v>Rating Outlook Positive</v>
          </cell>
        </row>
        <row r="3021">
          <cell r="A3021">
            <v>80525527</v>
          </cell>
          <cell r="B3021" t="str">
            <v>SPI PowerNet Pty Ltd</v>
          </cell>
          <cell r="C3021" t="str">
            <v>Global Power</v>
          </cell>
          <cell r="D3021" t="str">
            <v>AUSTRALIA</v>
          </cell>
          <cell r="E3021" t="str">
            <v>Y</v>
          </cell>
          <cell r="F3021" t="str">
            <v>Affirmed</v>
          </cell>
          <cell r="G3021">
            <v>38198</v>
          </cell>
          <cell r="H3021" t="str">
            <v>A</v>
          </cell>
          <cell r="I3021" t="str">
            <v>Rating Outlook Stable</v>
          </cell>
        </row>
        <row r="3022">
          <cell r="A3022">
            <v>80531198</v>
          </cell>
          <cell r="B3022" t="str">
            <v>Eastern Broadcasting Co. Ltd</v>
          </cell>
          <cell r="C3022" t="str">
            <v>Media &amp; Entertainment</v>
          </cell>
          <cell r="D3022" t="str">
            <v>TAIWAN</v>
          </cell>
          <cell r="E3022" t="str">
            <v>Y</v>
          </cell>
          <cell r="F3022" t="str">
            <v>Affirmed</v>
          </cell>
          <cell r="G3022">
            <v>38117</v>
          </cell>
          <cell r="H3022" t="str">
            <v>BB-</v>
          </cell>
          <cell r="I3022" t="str">
            <v>Rating Outlook Positive</v>
          </cell>
        </row>
        <row r="3023">
          <cell r="A3023">
            <v>80531996</v>
          </cell>
          <cell r="B3023" t="str">
            <v>HSH Nordbank AG (Guaranteed)</v>
          </cell>
          <cell r="C3023" t="str">
            <v>Banks</v>
          </cell>
          <cell r="D3023" t="str">
            <v>GERMANY</v>
          </cell>
          <cell r="E3023" t="str">
            <v>Y</v>
          </cell>
          <cell r="F3023" t="str">
            <v>Affirmed</v>
          </cell>
          <cell r="G3023">
            <v>38252</v>
          </cell>
          <cell r="H3023" t="str">
            <v>AAA</v>
          </cell>
          <cell r="I3023" t="str">
            <v>Rating Outlook Stable</v>
          </cell>
        </row>
        <row r="3024">
          <cell r="A3024">
            <v>80533392</v>
          </cell>
          <cell r="B3024" t="str">
            <v>Texas Gas Transmission Pipeline LLC</v>
          </cell>
          <cell r="C3024" t="str">
            <v>Global Power</v>
          </cell>
          <cell r="D3024" t="str">
            <v>UNITED STATES</v>
          </cell>
          <cell r="E3024" t="str">
            <v>Y</v>
          </cell>
          <cell r="F3024" t="str">
            <v>New Rating</v>
          </cell>
          <cell r="G3024">
            <v>37764</v>
          </cell>
          <cell r="H3024" t="str">
            <v>BBB</v>
          </cell>
          <cell r="I3024" t="str">
            <v>Rating Outlook Stable</v>
          </cell>
        </row>
        <row r="3025">
          <cell r="A3025">
            <v>80534022</v>
          </cell>
          <cell r="B3025" t="str">
            <v>CH2M Hill Companies, Ltd.</v>
          </cell>
          <cell r="C3025" t="str">
            <v>Corporates</v>
          </cell>
          <cell r="D3025" t="str">
            <v>UNITED STATES</v>
          </cell>
          <cell r="E3025" t="str">
            <v>N</v>
          </cell>
          <cell r="F3025" t="str">
            <v>Affirmed</v>
          </cell>
          <cell r="G3025">
            <v>38016</v>
          </cell>
          <cell r="H3025" t="str">
            <v>BBB-</v>
          </cell>
          <cell r="I3025" t="str">
            <v>Rating Outlook Stable</v>
          </cell>
        </row>
        <row r="3026">
          <cell r="A3026">
            <v>80538734</v>
          </cell>
          <cell r="B3026" t="str">
            <v>ExxonMobil Corporation</v>
          </cell>
          <cell r="C3026" t="str">
            <v>Energy (Oil &amp; Gas)</v>
          </cell>
          <cell r="D3026" t="str">
            <v>UNITED STATES</v>
          </cell>
          <cell r="E3026" t="str">
            <v>Y</v>
          </cell>
          <cell r="F3026" t="str">
            <v>New Rating</v>
          </cell>
          <cell r="G3026">
            <v>37771</v>
          </cell>
          <cell r="H3026" t="str">
            <v>AAA</v>
          </cell>
          <cell r="I3026" t="str">
            <v>Rating Outlook Stable</v>
          </cell>
        </row>
        <row r="3027">
          <cell r="A3027">
            <v>80539795</v>
          </cell>
          <cell r="B3027" t="str">
            <v>Banque Federative du Credit Mutuel (BFCM)</v>
          </cell>
          <cell r="C3027" t="str">
            <v>Banks</v>
          </cell>
          <cell r="D3027" t="str">
            <v>FRANCE</v>
          </cell>
          <cell r="E3027" t="str">
            <v>Y</v>
          </cell>
          <cell r="F3027" t="str">
            <v>New Rating</v>
          </cell>
          <cell r="G3027">
            <v>37774</v>
          </cell>
          <cell r="H3027" t="str">
            <v>AA-</v>
          </cell>
          <cell r="I3027" t="str">
            <v>Rating Outlook Stable</v>
          </cell>
        </row>
        <row r="3028">
          <cell r="A3028">
            <v>80542325</v>
          </cell>
          <cell r="B3028" t="str">
            <v>Coca-Cola Company (The)</v>
          </cell>
          <cell r="C3028" t="str">
            <v>Beverage</v>
          </cell>
          <cell r="D3028" t="str">
            <v>UNITED STATES</v>
          </cell>
          <cell r="E3028" t="str">
            <v>Y</v>
          </cell>
          <cell r="F3028" t="str">
            <v>New Rating</v>
          </cell>
          <cell r="G3028">
            <v>37774</v>
          </cell>
          <cell r="H3028" t="str">
            <v>A+</v>
          </cell>
          <cell r="I3028" t="str">
            <v>Rating Outlook Stable</v>
          </cell>
        </row>
        <row r="3029">
          <cell r="A3029">
            <v>80543465</v>
          </cell>
          <cell r="B3029" t="str">
            <v>Banco Pactual S.A.</v>
          </cell>
          <cell r="C3029" t="str">
            <v>Banks</v>
          </cell>
          <cell r="D3029" t="str">
            <v>BRAZIL</v>
          </cell>
          <cell r="E3029" t="str">
            <v>Y</v>
          </cell>
          <cell r="F3029" t="str">
            <v>Upgrade</v>
          </cell>
          <cell r="G3029">
            <v>38259</v>
          </cell>
          <cell r="H3029" t="str">
            <v>BB-</v>
          </cell>
          <cell r="I3029" t="str">
            <v>Rating Outlook Stable</v>
          </cell>
        </row>
        <row r="3030">
          <cell r="A3030">
            <v>80543985</v>
          </cell>
          <cell r="B3030" t="str">
            <v>Crum &amp; Forster Funding Corp.</v>
          </cell>
          <cell r="C3030" t="str">
            <v>Property/Casualty Insurers</v>
          </cell>
          <cell r="D3030" t="str">
            <v>UNITED STATES</v>
          </cell>
          <cell r="E3030" t="str">
            <v>N</v>
          </cell>
          <cell r="F3030" t="str">
            <v>Withdrawn</v>
          </cell>
          <cell r="G3030">
            <v>37811</v>
          </cell>
          <cell r="H3030" t="str">
            <v>NR</v>
          </cell>
        </row>
        <row r="3031">
          <cell r="A3031">
            <v>80545032</v>
          </cell>
          <cell r="B3031" t="str">
            <v>Conectiv</v>
          </cell>
          <cell r="C3031" t="str">
            <v>Global Power</v>
          </cell>
          <cell r="D3031" t="str">
            <v>UNITED STATES</v>
          </cell>
          <cell r="E3031" t="str">
            <v>Y</v>
          </cell>
          <cell r="F3031" t="str">
            <v>Affirmed</v>
          </cell>
          <cell r="G3031">
            <v>38125</v>
          </cell>
          <cell r="H3031" t="str">
            <v>BBB+</v>
          </cell>
          <cell r="I3031" t="str">
            <v>Rating Outlook Negative</v>
          </cell>
        </row>
        <row r="3032">
          <cell r="A3032">
            <v>80545404</v>
          </cell>
          <cell r="B3032" t="str">
            <v>QBE Insurance Group Limited</v>
          </cell>
          <cell r="C3032" t="str">
            <v>Insurance</v>
          </cell>
          <cell r="D3032" t="str">
            <v>AUSTRALIA</v>
          </cell>
          <cell r="E3032" t="str">
            <v>Y</v>
          </cell>
          <cell r="F3032" t="str">
            <v>Downgrade</v>
          </cell>
          <cell r="G3032">
            <v>38240</v>
          </cell>
          <cell r="H3032" t="str">
            <v>A</v>
          </cell>
          <cell r="I3032" t="str">
            <v>Rating Outlook Stable</v>
          </cell>
        </row>
        <row r="3033">
          <cell r="A3033">
            <v>80545418</v>
          </cell>
          <cell r="B3033" t="str">
            <v>Grupo Ferroviario Mexicano, S.A. de C.V.</v>
          </cell>
          <cell r="C3033" t="str">
            <v>Transportation</v>
          </cell>
          <cell r="D3033" t="str">
            <v>MEXICO</v>
          </cell>
          <cell r="E3033" t="str">
            <v>Y</v>
          </cell>
          <cell r="F3033" t="str">
            <v>Affirmed</v>
          </cell>
          <cell r="G3033">
            <v>38054</v>
          </cell>
          <cell r="H3033" t="str">
            <v>BBB-</v>
          </cell>
          <cell r="I3033" t="str">
            <v>Rating Outlook Stable</v>
          </cell>
        </row>
        <row r="3034">
          <cell r="A3034">
            <v>80556214</v>
          </cell>
          <cell r="B3034" t="str">
            <v>Duke Energy Australia Pty Ltd</v>
          </cell>
          <cell r="C3034" t="str">
            <v>Global Power</v>
          </cell>
          <cell r="D3034" t="str">
            <v>AUSTRALIA</v>
          </cell>
          <cell r="E3034" t="str">
            <v>Y</v>
          </cell>
          <cell r="F3034" t="str">
            <v>Affirmed</v>
          </cell>
          <cell r="G3034">
            <v>38117</v>
          </cell>
          <cell r="H3034" t="str">
            <v>BBB-</v>
          </cell>
          <cell r="I3034" t="str">
            <v>Rating Outlook Stable</v>
          </cell>
        </row>
        <row r="3035">
          <cell r="A3035">
            <v>80556715</v>
          </cell>
          <cell r="B3035" t="str">
            <v>Visteon Corporation</v>
          </cell>
          <cell r="C3035" t="str">
            <v>Corporates</v>
          </cell>
          <cell r="D3035" t="str">
            <v>UNITED STATES</v>
          </cell>
          <cell r="E3035" t="str">
            <v>Y</v>
          </cell>
          <cell r="F3035" t="str">
            <v>Downgrade</v>
          </cell>
          <cell r="G3035">
            <v>38240</v>
          </cell>
          <cell r="H3035" t="str">
            <v>BB+</v>
          </cell>
          <cell r="I3035" t="str">
            <v>Rating Watch Negative</v>
          </cell>
        </row>
        <row r="3036">
          <cell r="A3036">
            <v>80599817</v>
          </cell>
          <cell r="B3036" t="str">
            <v>Tech Data Corporation</v>
          </cell>
          <cell r="C3036" t="str">
            <v>Technology</v>
          </cell>
          <cell r="D3036" t="str">
            <v>UNITED STATES</v>
          </cell>
          <cell r="E3036" t="str">
            <v>Y</v>
          </cell>
          <cell r="F3036" t="str">
            <v>Affirmed</v>
          </cell>
          <cell r="G3036">
            <v>38230</v>
          </cell>
          <cell r="H3036" t="str">
            <v>BB+</v>
          </cell>
          <cell r="I3036" t="str">
            <v>Rating Outlook Positive</v>
          </cell>
        </row>
        <row r="3037">
          <cell r="A3037">
            <v>80602000</v>
          </cell>
          <cell r="B3037" t="str">
            <v>Gallaher Group Plc</v>
          </cell>
          <cell r="C3037" t="str">
            <v>Tobacco</v>
          </cell>
          <cell r="D3037" t="str">
            <v>UNITED KINGDOM</v>
          </cell>
          <cell r="E3037" t="str">
            <v>Y</v>
          </cell>
          <cell r="F3037" t="str">
            <v>Affirmed</v>
          </cell>
          <cell r="G3037">
            <v>38246</v>
          </cell>
          <cell r="H3037" t="str">
            <v>BBB</v>
          </cell>
          <cell r="I3037" t="str">
            <v>Rating Outlook Stable</v>
          </cell>
        </row>
        <row r="3038">
          <cell r="A3038">
            <v>80603002</v>
          </cell>
          <cell r="B3038" t="str">
            <v>Manulife Financial Corporation</v>
          </cell>
          <cell r="C3038" t="str">
            <v>Life Insurers</v>
          </cell>
          <cell r="D3038" t="str">
            <v>UNITED STATES</v>
          </cell>
          <cell r="E3038" t="str">
            <v>Y</v>
          </cell>
          <cell r="F3038" t="str">
            <v>Affirmed</v>
          </cell>
          <cell r="G3038">
            <v>38105</v>
          </cell>
          <cell r="H3038" t="str">
            <v>AA-</v>
          </cell>
          <cell r="I3038" t="str">
            <v>Rating Outlook Stable</v>
          </cell>
        </row>
        <row r="3039">
          <cell r="A3039">
            <v>80603592</v>
          </cell>
          <cell r="B3039" t="str">
            <v>Banche Popolari Unite</v>
          </cell>
          <cell r="C3039" t="str">
            <v>Banks</v>
          </cell>
          <cell r="D3039" t="str">
            <v>ITALY</v>
          </cell>
          <cell r="E3039" t="str">
            <v>Y</v>
          </cell>
          <cell r="F3039" t="str">
            <v>Affirmed</v>
          </cell>
          <cell r="G3039">
            <v>38231</v>
          </cell>
          <cell r="H3039" t="str">
            <v>A-</v>
          </cell>
          <cell r="I3039" t="str">
            <v>Rating Outlook Stable</v>
          </cell>
        </row>
        <row r="3040">
          <cell r="A3040">
            <v>80607425</v>
          </cell>
          <cell r="B3040" t="str">
            <v>Gerdau Acominas</v>
          </cell>
          <cell r="C3040" t="str">
            <v>Corporates</v>
          </cell>
          <cell r="D3040" t="str">
            <v>BRAZIL</v>
          </cell>
          <cell r="E3040" t="str">
            <v>Y</v>
          </cell>
          <cell r="F3040" t="str">
            <v>Upgrade</v>
          </cell>
          <cell r="G3040">
            <v>38258</v>
          </cell>
          <cell r="H3040" t="str">
            <v>BB-</v>
          </cell>
          <cell r="I3040" t="str">
            <v>Rating Outlook Stable</v>
          </cell>
        </row>
        <row r="3041">
          <cell r="A3041">
            <v>80609415</v>
          </cell>
          <cell r="B3041" t="str">
            <v>Banco Itau Holding Financeira S.A.</v>
          </cell>
          <cell r="C3041" t="str">
            <v>Banks</v>
          </cell>
          <cell r="D3041" t="str">
            <v>BRAZIL</v>
          </cell>
          <cell r="E3041" t="str">
            <v>Y</v>
          </cell>
          <cell r="F3041" t="str">
            <v>Upgrade</v>
          </cell>
          <cell r="G3041">
            <v>38259</v>
          </cell>
          <cell r="H3041" t="str">
            <v>BB-</v>
          </cell>
          <cell r="I3041" t="str">
            <v>Rating Outlook Stable</v>
          </cell>
        </row>
        <row r="3042">
          <cell r="A3042">
            <v>80610455</v>
          </cell>
          <cell r="B3042" t="str">
            <v>Meritage Corp.</v>
          </cell>
          <cell r="C3042" t="str">
            <v>Homebuilding</v>
          </cell>
          <cell r="D3042" t="str">
            <v>UNITED STATES</v>
          </cell>
          <cell r="E3042" t="str">
            <v>Y</v>
          </cell>
          <cell r="F3042" t="str">
            <v>New Rating</v>
          </cell>
          <cell r="G3042">
            <v>37798</v>
          </cell>
          <cell r="H3042" t="str">
            <v>BB</v>
          </cell>
          <cell r="I3042" t="str">
            <v>Rating Outlook Stable</v>
          </cell>
        </row>
        <row r="3043">
          <cell r="A3043">
            <v>80611394</v>
          </cell>
          <cell r="B3043" t="str">
            <v>FirstRand Bank Holdings Limited</v>
          </cell>
          <cell r="C3043" t="str">
            <v>Banks</v>
          </cell>
          <cell r="D3043" t="str">
            <v>SOUTH AFRICA</v>
          </cell>
          <cell r="E3043" t="str">
            <v>Y</v>
          </cell>
          <cell r="F3043" t="str">
            <v>New Rating</v>
          </cell>
          <cell r="G3043">
            <v>37813</v>
          </cell>
          <cell r="H3043" t="str">
            <v>BBB</v>
          </cell>
          <cell r="I3043" t="str">
            <v>Rating Outlook Stable</v>
          </cell>
        </row>
        <row r="3044">
          <cell r="A3044">
            <v>80611405</v>
          </cell>
          <cell r="B3044" t="str">
            <v>Konica Minolta Holdings Inc.</v>
          </cell>
          <cell r="C3044" t="str">
            <v>Technology</v>
          </cell>
          <cell r="D3044" t="str">
            <v>JAPAN</v>
          </cell>
          <cell r="E3044" t="str">
            <v>Y</v>
          </cell>
          <cell r="F3044" t="str">
            <v>Affirmed</v>
          </cell>
          <cell r="G3044">
            <v>37894</v>
          </cell>
          <cell r="H3044" t="str">
            <v>BBB-</v>
          </cell>
          <cell r="I3044" t="str">
            <v>Rating Outlook Stable</v>
          </cell>
        </row>
        <row r="3045">
          <cell r="A3045">
            <v>80613238</v>
          </cell>
          <cell r="B3045" t="str">
            <v>Hearst-Argyle Televison, Inc.</v>
          </cell>
          <cell r="C3045" t="str">
            <v>Media &amp; Entertainment</v>
          </cell>
          <cell r="D3045" t="str">
            <v>UNITED STATES</v>
          </cell>
          <cell r="E3045" t="str">
            <v>Y</v>
          </cell>
          <cell r="F3045" t="str">
            <v>New Rating</v>
          </cell>
          <cell r="G3045">
            <v>37802</v>
          </cell>
          <cell r="H3045" t="str">
            <v>BBB-</v>
          </cell>
          <cell r="I3045" t="str">
            <v>Rating Outlook Stable</v>
          </cell>
        </row>
        <row r="3046">
          <cell r="A3046">
            <v>80613291</v>
          </cell>
          <cell r="B3046" t="str">
            <v>Western &amp; Southern Financial Group, Inc.</v>
          </cell>
          <cell r="C3046" t="str">
            <v>Life Insurers</v>
          </cell>
          <cell r="D3046" t="str">
            <v>UNITED STATES</v>
          </cell>
          <cell r="E3046" t="str">
            <v>Y</v>
          </cell>
          <cell r="F3046" t="str">
            <v>Affirmed</v>
          </cell>
          <cell r="G3046">
            <v>38160</v>
          </cell>
          <cell r="H3046" t="str">
            <v>AA-</v>
          </cell>
          <cell r="I3046" t="str">
            <v>Rating Outlook Stable</v>
          </cell>
        </row>
        <row r="3047">
          <cell r="A3047">
            <v>80614392</v>
          </cell>
          <cell r="B3047" t="str">
            <v>Cadbury Schweppes Finance plc</v>
          </cell>
          <cell r="C3047" t="str">
            <v>Commercial Finance Companies</v>
          </cell>
          <cell r="D3047" t="str">
            <v>UNITED KINGDOM</v>
          </cell>
          <cell r="E3047" t="str">
            <v>Y</v>
          </cell>
          <cell r="F3047" t="str">
            <v>Downgrade</v>
          </cell>
          <cell r="G3047">
            <v>37607</v>
          </cell>
          <cell r="H3047" t="str">
            <v>BBB</v>
          </cell>
          <cell r="I3047" t="str">
            <v>Rating Outlook Stable</v>
          </cell>
        </row>
        <row r="3048">
          <cell r="A3048">
            <v>80618998</v>
          </cell>
          <cell r="B3048" t="str">
            <v>BCE Inc.</v>
          </cell>
          <cell r="C3048" t="str">
            <v>Telecommunications</v>
          </cell>
          <cell r="D3048" t="str">
            <v>CANADA</v>
          </cell>
          <cell r="E3048" t="str">
            <v>Y</v>
          </cell>
          <cell r="F3048" t="str">
            <v>Affirmed</v>
          </cell>
          <cell r="G3048">
            <v>38211</v>
          </cell>
          <cell r="H3048" t="str">
            <v>A-</v>
          </cell>
          <cell r="I3048" t="str">
            <v>Rating Outlook Stable</v>
          </cell>
        </row>
        <row r="3049">
          <cell r="A3049">
            <v>80619005</v>
          </cell>
          <cell r="B3049" t="str">
            <v>Bell Canada</v>
          </cell>
          <cell r="C3049" t="str">
            <v>Telecommunications</v>
          </cell>
          <cell r="D3049" t="str">
            <v>CANADA</v>
          </cell>
          <cell r="E3049" t="str">
            <v>Y</v>
          </cell>
          <cell r="F3049" t="str">
            <v>Affirmed</v>
          </cell>
          <cell r="G3049">
            <v>38211</v>
          </cell>
          <cell r="H3049" t="str">
            <v>A</v>
          </cell>
          <cell r="I3049" t="str">
            <v>Rating Outlook Stable</v>
          </cell>
        </row>
        <row r="3050">
          <cell r="A3050">
            <v>80620395</v>
          </cell>
          <cell r="B3050" t="str">
            <v>Banque Espirito Santo et de la Venetie</v>
          </cell>
          <cell r="C3050" t="str">
            <v>Banks</v>
          </cell>
          <cell r="D3050" t="str">
            <v>FRANCE</v>
          </cell>
          <cell r="E3050" t="str">
            <v>Y</v>
          </cell>
          <cell r="F3050" t="str">
            <v>New Rating</v>
          </cell>
          <cell r="G3050">
            <v>37840</v>
          </cell>
          <cell r="H3050" t="str">
            <v>BBB+</v>
          </cell>
          <cell r="I3050" t="str">
            <v>Rating Outlook Stable</v>
          </cell>
        </row>
        <row r="3051">
          <cell r="A3051">
            <v>80622192</v>
          </cell>
          <cell r="B3051" t="str">
            <v>DaimlerChrysler AG</v>
          </cell>
          <cell r="C3051" t="str">
            <v>Corporates</v>
          </cell>
          <cell r="D3051" t="str">
            <v>GERMANY</v>
          </cell>
          <cell r="E3051" t="str">
            <v>Y</v>
          </cell>
          <cell r="F3051" t="str">
            <v>Revision Outlook</v>
          </cell>
          <cell r="G3051">
            <v>38162</v>
          </cell>
          <cell r="H3051" t="str">
            <v>BBB+</v>
          </cell>
          <cell r="I3051" t="str">
            <v>Rating Outlook Positive</v>
          </cell>
        </row>
        <row r="3052">
          <cell r="A3052">
            <v>80623203</v>
          </cell>
          <cell r="B3052" t="str">
            <v>Crum &amp; Forster Holdings Corp.</v>
          </cell>
          <cell r="C3052" t="str">
            <v>Property/Casualty Insurers</v>
          </cell>
          <cell r="D3052" t="str">
            <v>UNITED STATES</v>
          </cell>
          <cell r="E3052" t="str">
            <v>Y</v>
          </cell>
          <cell r="F3052" t="str">
            <v>Rating Watch On</v>
          </cell>
          <cell r="G3052">
            <v>38230</v>
          </cell>
          <cell r="H3052" t="str">
            <v>B</v>
          </cell>
          <cell r="I3052" t="str">
            <v>Rating Watch Negative</v>
          </cell>
        </row>
        <row r="3053">
          <cell r="A3053">
            <v>80624195</v>
          </cell>
          <cell r="B3053" t="str">
            <v>Downer EDI Limited</v>
          </cell>
          <cell r="C3053" t="str">
            <v>Corporates</v>
          </cell>
          <cell r="D3053" t="str">
            <v>AUSTRALIA</v>
          </cell>
          <cell r="E3053" t="str">
            <v>Y</v>
          </cell>
          <cell r="F3053" t="str">
            <v>New Rating</v>
          </cell>
          <cell r="G3053">
            <v>37812</v>
          </cell>
          <cell r="H3053" t="str">
            <v>BBB-</v>
          </cell>
          <cell r="I3053" t="str">
            <v>Rating Outlook Stable</v>
          </cell>
        </row>
        <row r="3054">
          <cell r="A3054">
            <v>80628230</v>
          </cell>
          <cell r="B3054" t="str">
            <v>Alliance Resource Operating Partners, L.P.</v>
          </cell>
          <cell r="C3054" t="str">
            <v>Corporates</v>
          </cell>
          <cell r="D3054" t="str">
            <v>UNITED STATES</v>
          </cell>
          <cell r="E3054" t="str">
            <v>N</v>
          </cell>
          <cell r="F3054" t="str">
            <v>New Rating</v>
          </cell>
          <cell r="G3054">
            <v>37812</v>
          </cell>
          <cell r="H3054" t="str">
            <v>BBB-</v>
          </cell>
          <cell r="I3054" t="str">
            <v>Rating Outlook Stable</v>
          </cell>
        </row>
        <row r="3055">
          <cell r="A3055">
            <v>80631017</v>
          </cell>
          <cell r="B3055" t="str">
            <v>Black &amp; Decker Holdings</v>
          </cell>
          <cell r="C3055" t="str">
            <v>Corporates</v>
          </cell>
          <cell r="D3055" t="str">
            <v>UNITED STATES</v>
          </cell>
          <cell r="E3055" t="str">
            <v>Y</v>
          </cell>
          <cell r="F3055" t="str">
            <v>Affirmed</v>
          </cell>
          <cell r="G3055">
            <v>38187</v>
          </cell>
          <cell r="H3055" t="str">
            <v>BBB</v>
          </cell>
          <cell r="I3055" t="str">
            <v>Rating Outlook Stable</v>
          </cell>
        </row>
        <row r="3056">
          <cell r="A3056">
            <v>80638422</v>
          </cell>
          <cell r="B3056" t="str">
            <v>PSA Peugeot Citroen SA</v>
          </cell>
          <cell r="C3056" t="str">
            <v>Auto &amp; Related</v>
          </cell>
          <cell r="D3056" t="str">
            <v>FRANCE</v>
          </cell>
          <cell r="E3056" t="str">
            <v>Y</v>
          </cell>
          <cell r="F3056" t="str">
            <v>New Rating</v>
          </cell>
          <cell r="G3056">
            <v>37820</v>
          </cell>
          <cell r="H3056" t="str">
            <v>A-</v>
          </cell>
          <cell r="I3056" t="str">
            <v>Rating Outlook Stable</v>
          </cell>
        </row>
        <row r="3057">
          <cell r="A3057">
            <v>80638427</v>
          </cell>
          <cell r="B3057" t="str">
            <v>Hongkong Land Holdings Limited</v>
          </cell>
          <cell r="C3057" t="str">
            <v>Property/Real Estate</v>
          </cell>
          <cell r="D3057" t="str">
            <v>HONG KONG</v>
          </cell>
          <cell r="E3057" t="str">
            <v>Y</v>
          </cell>
          <cell r="F3057" t="str">
            <v>Affirmed</v>
          </cell>
          <cell r="G3057">
            <v>38103</v>
          </cell>
          <cell r="H3057" t="str">
            <v>BBB</v>
          </cell>
          <cell r="I3057" t="str">
            <v>Rating Outlook Stable</v>
          </cell>
        </row>
        <row r="3058">
          <cell r="A3058">
            <v>80638433</v>
          </cell>
          <cell r="B3058" t="str">
            <v>Hysan Development Company Limited</v>
          </cell>
          <cell r="C3058" t="str">
            <v>Property/Real Estate</v>
          </cell>
          <cell r="D3058" t="str">
            <v>HONG KONG</v>
          </cell>
          <cell r="E3058" t="str">
            <v>Y</v>
          </cell>
          <cell r="F3058" t="str">
            <v>New Rating</v>
          </cell>
          <cell r="G3058">
            <v>37820</v>
          </cell>
          <cell r="H3058" t="str">
            <v>BBB</v>
          </cell>
          <cell r="I3058" t="str">
            <v>Rating Outlook Stable</v>
          </cell>
        </row>
        <row r="3059">
          <cell r="A3059">
            <v>80639619</v>
          </cell>
          <cell r="B3059" t="str">
            <v>Sun Hung Kai Properties Limited</v>
          </cell>
          <cell r="C3059" t="str">
            <v>Property/Real Estate</v>
          </cell>
          <cell r="D3059" t="str">
            <v>HONG KONG</v>
          </cell>
          <cell r="E3059" t="str">
            <v>Y</v>
          </cell>
          <cell r="F3059" t="str">
            <v>New Rating</v>
          </cell>
          <cell r="G3059">
            <v>37823</v>
          </cell>
          <cell r="H3059" t="str">
            <v>A-</v>
          </cell>
          <cell r="I3059" t="str">
            <v>Rating Outlook Stable</v>
          </cell>
        </row>
        <row r="3060">
          <cell r="A3060">
            <v>80640635</v>
          </cell>
          <cell r="B3060" t="str">
            <v>Grupo Petrotemex, S.A. De C.V.</v>
          </cell>
          <cell r="C3060" t="str">
            <v>Corporates</v>
          </cell>
          <cell r="D3060" t="str">
            <v>MEXICO</v>
          </cell>
          <cell r="E3060" t="str">
            <v>Y</v>
          </cell>
          <cell r="F3060" t="str">
            <v>New Rating</v>
          </cell>
          <cell r="G3060">
            <v>38121</v>
          </cell>
          <cell r="H3060" t="str">
            <v>BBB-</v>
          </cell>
          <cell r="I3060" t="str">
            <v>Rating Outlook Stable</v>
          </cell>
        </row>
        <row r="3061">
          <cell r="A3061">
            <v>80640638</v>
          </cell>
          <cell r="B3061" t="str">
            <v>Grupo Posadas, S.A. de C.V.</v>
          </cell>
          <cell r="C3061" t="str">
            <v>Corporates</v>
          </cell>
          <cell r="D3061" t="str">
            <v>MEXICO</v>
          </cell>
          <cell r="E3061" t="str">
            <v>Y</v>
          </cell>
          <cell r="F3061" t="str">
            <v>New Rating</v>
          </cell>
          <cell r="G3061">
            <v>38198</v>
          </cell>
          <cell r="H3061" t="str">
            <v>BB-</v>
          </cell>
          <cell r="I3061" t="str">
            <v>Rating Outlook Stable</v>
          </cell>
        </row>
        <row r="3062">
          <cell r="A3062">
            <v>80641028</v>
          </cell>
          <cell r="B3062" t="str">
            <v>Coca-Cola Femsa, SA de CV</v>
          </cell>
          <cell r="C3062" t="str">
            <v>Corporates</v>
          </cell>
          <cell r="D3062" t="str">
            <v>MEXICO</v>
          </cell>
          <cell r="E3062" t="str">
            <v>Y</v>
          </cell>
          <cell r="F3062" t="str">
            <v>New Rating</v>
          </cell>
          <cell r="G3062">
            <v>37936</v>
          </cell>
          <cell r="H3062" t="str">
            <v>BBB+</v>
          </cell>
          <cell r="I3062" t="str">
            <v>Rating Outlook Stable</v>
          </cell>
        </row>
        <row r="3063">
          <cell r="A3063">
            <v>80641836</v>
          </cell>
          <cell r="B3063" t="str">
            <v>Midland Financial</v>
          </cell>
          <cell r="C3063" t="str">
            <v>Banks</v>
          </cell>
          <cell r="D3063" t="str">
            <v>UNITED STATES</v>
          </cell>
          <cell r="E3063" t="str">
            <v>N</v>
          </cell>
          <cell r="F3063" t="str">
            <v>New Rating</v>
          </cell>
          <cell r="G3063">
            <v>37078</v>
          </cell>
          <cell r="H3063" t="str">
            <v>BBB-</v>
          </cell>
          <cell r="I3063" t="str">
            <v>Rating Outlook Stable</v>
          </cell>
        </row>
        <row r="3064">
          <cell r="A3064">
            <v>80642217</v>
          </cell>
          <cell r="B3064" t="str">
            <v>MidFirst Bank</v>
          </cell>
          <cell r="C3064" t="str">
            <v>Banks</v>
          </cell>
          <cell r="D3064" t="str">
            <v>UNITED STATES</v>
          </cell>
          <cell r="E3064" t="str">
            <v>N</v>
          </cell>
          <cell r="F3064" t="str">
            <v>New Rating</v>
          </cell>
          <cell r="G3064">
            <v>37078</v>
          </cell>
          <cell r="H3064" t="str">
            <v>BBB-</v>
          </cell>
          <cell r="I3064" t="str">
            <v>Rating Outlook Stable</v>
          </cell>
        </row>
        <row r="3065">
          <cell r="A3065">
            <v>80647217</v>
          </cell>
          <cell r="B3065" t="str">
            <v>Absolut Bank</v>
          </cell>
          <cell r="C3065" t="str">
            <v>Banks</v>
          </cell>
          <cell r="D3065" t="str">
            <v>RUSSIAN FEDERATION</v>
          </cell>
          <cell r="E3065" t="str">
            <v>Y</v>
          </cell>
          <cell r="F3065" t="str">
            <v>New Rating</v>
          </cell>
          <cell r="G3065">
            <v>37875</v>
          </cell>
          <cell r="H3065" t="str">
            <v>B-</v>
          </cell>
          <cell r="I3065" t="str">
            <v>Rating Outlook Stable</v>
          </cell>
        </row>
        <row r="3066">
          <cell r="A3066">
            <v>80647220</v>
          </cell>
          <cell r="B3066" t="str">
            <v>Uraltransbank</v>
          </cell>
          <cell r="C3066" t="str">
            <v>Banks</v>
          </cell>
          <cell r="D3066" t="str">
            <v>RUSSIAN FEDERATION</v>
          </cell>
          <cell r="E3066" t="str">
            <v>Y</v>
          </cell>
          <cell r="F3066" t="str">
            <v>New Rating</v>
          </cell>
          <cell r="G3066">
            <v>37860</v>
          </cell>
          <cell r="H3066" t="str">
            <v>B-</v>
          </cell>
          <cell r="I3066" t="str">
            <v>Rating Outlook Stable</v>
          </cell>
        </row>
        <row r="3067">
          <cell r="A3067">
            <v>80648244</v>
          </cell>
          <cell r="B3067" t="str">
            <v>Morgan Stanley Bank</v>
          </cell>
          <cell r="C3067" t="str">
            <v>Banks</v>
          </cell>
          <cell r="D3067" t="str">
            <v>UNITED STATES</v>
          </cell>
          <cell r="E3067" t="str">
            <v>Y</v>
          </cell>
          <cell r="F3067" t="str">
            <v>New Rating</v>
          </cell>
          <cell r="G3067">
            <v>37827</v>
          </cell>
          <cell r="H3067" t="str">
            <v>AA-</v>
          </cell>
        </row>
        <row r="3068">
          <cell r="A3068">
            <v>80648623</v>
          </cell>
          <cell r="B3068" t="str">
            <v>Arab Tunisian Bank</v>
          </cell>
          <cell r="C3068" t="str">
            <v>Banks</v>
          </cell>
          <cell r="D3068" t="str">
            <v>TUNISIA</v>
          </cell>
          <cell r="E3068" t="str">
            <v>Y</v>
          </cell>
          <cell r="F3068" t="str">
            <v>New Rating</v>
          </cell>
          <cell r="G3068">
            <v>38113</v>
          </cell>
          <cell r="H3068" t="str">
            <v>BBB-</v>
          </cell>
          <cell r="I3068" t="str">
            <v>Rating Outlook Stable</v>
          </cell>
        </row>
        <row r="3069">
          <cell r="A3069">
            <v>80649480</v>
          </cell>
          <cell r="B3069" t="str">
            <v>Unilever N.V.</v>
          </cell>
          <cell r="C3069" t="str">
            <v>Corporates</v>
          </cell>
          <cell r="D3069" t="str">
            <v>NETHERLANDS</v>
          </cell>
          <cell r="E3069" t="str">
            <v>Y</v>
          </cell>
          <cell r="F3069" t="str">
            <v>Affirmed</v>
          </cell>
          <cell r="G3069">
            <v>38071</v>
          </cell>
          <cell r="H3069" t="str">
            <v>A+</v>
          </cell>
          <cell r="I3069" t="str">
            <v>Rating Outlook Stable</v>
          </cell>
        </row>
        <row r="3070">
          <cell r="A3070">
            <v>80651639</v>
          </cell>
          <cell r="B3070" t="str">
            <v>Terrabank, NA</v>
          </cell>
          <cell r="C3070" t="str">
            <v>Banks</v>
          </cell>
          <cell r="D3070" t="str">
            <v>UNITED STATES</v>
          </cell>
          <cell r="E3070" t="str">
            <v>N</v>
          </cell>
          <cell r="F3070" t="str">
            <v>New Rating</v>
          </cell>
          <cell r="G3070">
            <v>37832</v>
          </cell>
          <cell r="H3070" t="str">
            <v>BB-</v>
          </cell>
        </row>
        <row r="3071">
          <cell r="A3071">
            <v>80652427</v>
          </cell>
          <cell r="B3071" t="str">
            <v>FPL Group Capital</v>
          </cell>
          <cell r="C3071" t="str">
            <v>Global Power</v>
          </cell>
          <cell r="D3071" t="str">
            <v>UNITED STATES</v>
          </cell>
          <cell r="E3071" t="str">
            <v>Y</v>
          </cell>
          <cell r="F3071" t="str">
            <v>New Rating</v>
          </cell>
          <cell r="G3071">
            <v>37831</v>
          </cell>
          <cell r="H3071" t="str">
            <v>A</v>
          </cell>
          <cell r="I3071" t="str">
            <v>Rating Outlook Stable</v>
          </cell>
        </row>
        <row r="3072">
          <cell r="A3072">
            <v>80652435</v>
          </cell>
          <cell r="B3072" t="str">
            <v>FPL Group, Inc.</v>
          </cell>
          <cell r="C3072" t="str">
            <v>Global Power</v>
          </cell>
          <cell r="D3072" t="str">
            <v>UNITED STATES</v>
          </cell>
          <cell r="E3072" t="str">
            <v>Y</v>
          </cell>
          <cell r="F3072" t="str">
            <v>New Rating</v>
          </cell>
          <cell r="G3072">
            <v>37831</v>
          </cell>
          <cell r="H3072" t="str">
            <v>A</v>
          </cell>
          <cell r="I3072" t="str">
            <v>Rating Outlook Stable</v>
          </cell>
        </row>
        <row r="3073">
          <cell r="A3073">
            <v>80656025</v>
          </cell>
          <cell r="B3073" t="str">
            <v>Doral Bank</v>
          </cell>
          <cell r="C3073" t="str">
            <v>Banks</v>
          </cell>
          <cell r="D3073" t="str">
            <v>UNITED STATES</v>
          </cell>
          <cell r="E3073" t="str">
            <v>Y</v>
          </cell>
          <cell r="F3073" t="str">
            <v>New Rating</v>
          </cell>
          <cell r="G3073">
            <v>37833</v>
          </cell>
          <cell r="H3073" t="str">
            <v>BBB+</v>
          </cell>
          <cell r="I3073" t="str">
            <v>Rating Outlook Stable</v>
          </cell>
        </row>
        <row r="3074">
          <cell r="A3074">
            <v>80656236</v>
          </cell>
          <cell r="B3074" t="str">
            <v>Eli Lilly &amp; Co</v>
          </cell>
          <cell r="C3074" t="str">
            <v>Corporates</v>
          </cell>
          <cell r="D3074" t="str">
            <v>UNITED STATES</v>
          </cell>
          <cell r="E3074" t="str">
            <v>Y</v>
          </cell>
          <cell r="F3074" t="str">
            <v>New Rating</v>
          </cell>
          <cell r="G3074">
            <v>37837</v>
          </cell>
          <cell r="H3074" t="str">
            <v>AA</v>
          </cell>
          <cell r="I3074" t="str">
            <v>Rating Outlook Stable</v>
          </cell>
        </row>
        <row r="3075">
          <cell r="A3075">
            <v>80659467</v>
          </cell>
          <cell r="B3075" t="str">
            <v>John Deere Limited (Australia)</v>
          </cell>
          <cell r="C3075" t="str">
            <v>Corporates</v>
          </cell>
          <cell r="D3075" t="str">
            <v>AUSTRALIA</v>
          </cell>
          <cell r="E3075" t="str">
            <v>Y</v>
          </cell>
          <cell r="F3075" t="str">
            <v>Affirmed</v>
          </cell>
          <cell r="G3075">
            <v>38016</v>
          </cell>
          <cell r="H3075" t="str">
            <v>A</v>
          </cell>
          <cell r="I3075" t="str">
            <v>Rating Outlook Stable</v>
          </cell>
        </row>
        <row r="3076">
          <cell r="A3076">
            <v>80660436</v>
          </cell>
          <cell r="B3076" t="str">
            <v>Newcastle Building Society</v>
          </cell>
          <cell r="C3076" t="str">
            <v>Banks</v>
          </cell>
          <cell r="D3076" t="str">
            <v>UNITED KINGDOM</v>
          </cell>
          <cell r="E3076" t="str">
            <v>Y</v>
          </cell>
          <cell r="F3076" t="str">
            <v>New Rating</v>
          </cell>
          <cell r="G3076">
            <v>37896</v>
          </cell>
          <cell r="H3076" t="str">
            <v>A-</v>
          </cell>
          <cell r="I3076" t="str">
            <v>Rating Outlook Stable</v>
          </cell>
        </row>
        <row r="3077">
          <cell r="A3077">
            <v>80663224</v>
          </cell>
          <cell r="B3077" t="str">
            <v>Tyson Foods, Inc.</v>
          </cell>
          <cell r="C3077" t="str">
            <v>Corporates</v>
          </cell>
          <cell r="D3077" t="str">
            <v>UNITED STATES</v>
          </cell>
          <cell r="E3077" t="str">
            <v>Y</v>
          </cell>
          <cell r="F3077" t="str">
            <v>Affirmed</v>
          </cell>
          <cell r="G3077">
            <v>38103</v>
          </cell>
          <cell r="H3077" t="str">
            <v>BBB-</v>
          </cell>
          <cell r="I3077" t="str">
            <v>Rating Outlook Stable</v>
          </cell>
        </row>
        <row r="3078">
          <cell r="A3078">
            <v>80665022</v>
          </cell>
          <cell r="B3078" t="str">
            <v>Mediacom Communications Corp.</v>
          </cell>
          <cell r="C3078" t="str">
            <v>Corporates</v>
          </cell>
          <cell r="D3078" t="str">
            <v>UNITED STATES</v>
          </cell>
          <cell r="E3078" t="str">
            <v>Y</v>
          </cell>
          <cell r="F3078" t="str">
            <v>New Rating</v>
          </cell>
          <cell r="G3078">
            <v>37844</v>
          </cell>
          <cell r="H3078" t="str">
            <v>CCC+</v>
          </cell>
          <cell r="I3078" t="str">
            <v>Rating Outlook Stable</v>
          </cell>
        </row>
        <row r="3079">
          <cell r="A3079">
            <v>80665027</v>
          </cell>
          <cell r="B3079" t="str">
            <v>Mediacom, LLC</v>
          </cell>
          <cell r="C3079" t="str">
            <v>Corporates</v>
          </cell>
          <cell r="D3079" t="str">
            <v>UNITED STATES</v>
          </cell>
          <cell r="E3079" t="str">
            <v>Y</v>
          </cell>
          <cell r="F3079" t="str">
            <v>New Rating</v>
          </cell>
          <cell r="G3079">
            <v>37844</v>
          </cell>
          <cell r="H3079" t="str">
            <v>B+</v>
          </cell>
          <cell r="I3079" t="str">
            <v>Rating Outlook Stable</v>
          </cell>
        </row>
        <row r="3080">
          <cell r="A3080">
            <v>80665618</v>
          </cell>
          <cell r="B3080" t="str">
            <v>National Hydroelectric Power Corporation</v>
          </cell>
          <cell r="C3080" t="str">
            <v>Global Power</v>
          </cell>
          <cell r="D3080" t="str">
            <v>INDIA</v>
          </cell>
          <cell r="E3080" t="str">
            <v>Y</v>
          </cell>
          <cell r="F3080" t="str">
            <v>Upgrade</v>
          </cell>
          <cell r="G3080">
            <v>38008</v>
          </cell>
          <cell r="H3080" t="str">
            <v>BB+</v>
          </cell>
          <cell r="I3080" t="str">
            <v>Rating Outlook Stable</v>
          </cell>
        </row>
        <row r="3081">
          <cell r="A3081">
            <v>80666024</v>
          </cell>
          <cell r="B3081" t="str">
            <v>Mediacom Broadband, LLC</v>
          </cell>
          <cell r="C3081" t="str">
            <v>Corporates</v>
          </cell>
          <cell r="D3081" t="str">
            <v>UNITED STATES</v>
          </cell>
          <cell r="E3081" t="str">
            <v>N</v>
          </cell>
          <cell r="F3081" t="str">
            <v>New Rating</v>
          </cell>
          <cell r="G3081">
            <v>37844</v>
          </cell>
          <cell r="H3081" t="str">
            <v>B+</v>
          </cell>
          <cell r="I3081" t="str">
            <v>Rating Outlook Stable</v>
          </cell>
        </row>
        <row r="3082">
          <cell r="A3082">
            <v>80670490</v>
          </cell>
          <cell r="B3082" t="str">
            <v>Dex Media West, LLC</v>
          </cell>
          <cell r="C3082" t="str">
            <v>Corporates</v>
          </cell>
          <cell r="D3082" t="str">
            <v>UNITED STATES</v>
          </cell>
          <cell r="E3082" t="str">
            <v>Y</v>
          </cell>
          <cell r="F3082" t="str">
            <v>Affirmed</v>
          </cell>
          <cell r="G3082">
            <v>38154</v>
          </cell>
          <cell r="H3082" t="str">
            <v>B</v>
          </cell>
          <cell r="I3082" t="str">
            <v>Rating Outlook Stable</v>
          </cell>
        </row>
        <row r="3083">
          <cell r="A3083">
            <v>80671380</v>
          </cell>
          <cell r="B3083" t="str">
            <v>Allegheny Capital Trust I</v>
          </cell>
          <cell r="C3083" t="str">
            <v>Electric-Corporate</v>
          </cell>
          <cell r="D3083" t="str">
            <v>UNITED STATES</v>
          </cell>
          <cell r="E3083" t="str">
            <v>Y</v>
          </cell>
          <cell r="F3083" t="str">
            <v>Affirmed</v>
          </cell>
          <cell r="G3083">
            <v>38240</v>
          </cell>
          <cell r="H3083" t="str">
            <v>B+</v>
          </cell>
          <cell r="I3083" t="str">
            <v>Rating Outlook Stable</v>
          </cell>
        </row>
        <row r="3084">
          <cell r="A3084">
            <v>80673418</v>
          </cell>
          <cell r="B3084" t="str">
            <v>Reed Elsevier NV</v>
          </cell>
          <cell r="C3084" t="str">
            <v>Media &amp; Entertainment</v>
          </cell>
          <cell r="D3084" t="str">
            <v>NETHERLANDS</v>
          </cell>
          <cell r="E3084" t="str">
            <v>Y</v>
          </cell>
          <cell r="F3084" t="str">
            <v>Affirmed</v>
          </cell>
          <cell r="G3084">
            <v>38182</v>
          </cell>
          <cell r="H3084" t="str">
            <v>A-</v>
          </cell>
          <cell r="I3084" t="str">
            <v>Rating Outlook Positive</v>
          </cell>
        </row>
        <row r="3085">
          <cell r="A3085">
            <v>80673421</v>
          </cell>
          <cell r="B3085" t="str">
            <v>Reed Elsevier PLC</v>
          </cell>
          <cell r="C3085" t="str">
            <v>Media &amp; Entertainment</v>
          </cell>
          <cell r="D3085" t="str">
            <v>UNITED KINGDOM</v>
          </cell>
          <cell r="E3085" t="str">
            <v>Y</v>
          </cell>
          <cell r="F3085" t="str">
            <v>Affirmed</v>
          </cell>
          <cell r="G3085">
            <v>38182</v>
          </cell>
          <cell r="H3085" t="str">
            <v>A-</v>
          </cell>
          <cell r="I3085" t="str">
            <v>Rating Outlook Positive</v>
          </cell>
        </row>
        <row r="3086">
          <cell r="A3086">
            <v>80675407</v>
          </cell>
          <cell r="B3086" t="str">
            <v>NLV Financial Corporation</v>
          </cell>
          <cell r="C3086" t="str">
            <v>Life Insurers</v>
          </cell>
          <cell r="D3086" t="str">
            <v>UNITED STATES</v>
          </cell>
          <cell r="E3086" t="str">
            <v>N</v>
          </cell>
          <cell r="F3086" t="str">
            <v>New Rating</v>
          </cell>
          <cell r="G3086">
            <v>37852</v>
          </cell>
          <cell r="H3086" t="str">
            <v>BBB+</v>
          </cell>
          <cell r="I3086" t="str">
            <v>Rating Outlook Negative</v>
          </cell>
        </row>
        <row r="3087">
          <cell r="A3087">
            <v>80678379</v>
          </cell>
          <cell r="B3087" t="str">
            <v>Taiwan Securities Corporation</v>
          </cell>
          <cell r="C3087" t="str">
            <v>Financial Institutions</v>
          </cell>
          <cell r="D3087" t="str">
            <v>TAIWAN</v>
          </cell>
          <cell r="E3087" t="str">
            <v>Y</v>
          </cell>
          <cell r="F3087" t="str">
            <v>Upgrade</v>
          </cell>
          <cell r="G3087">
            <v>38176</v>
          </cell>
          <cell r="H3087" t="str">
            <v>BBB-</v>
          </cell>
          <cell r="I3087" t="str">
            <v>Rating Outlook Stable</v>
          </cell>
        </row>
        <row r="3088">
          <cell r="A3088">
            <v>80680623</v>
          </cell>
          <cell r="B3088" t="str">
            <v>Arrow Electronics, Inc.</v>
          </cell>
          <cell r="C3088" t="str">
            <v>Corporates</v>
          </cell>
          <cell r="D3088" t="str">
            <v>UNITED STATES</v>
          </cell>
          <cell r="E3088" t="str">
            <v>Y</v>
          </cell>
          <cell r="F3088" t="str">
            <v>Affirmed</v>
          </cell>
          <cell r="G3088">
            <v>38222</v>
          </cell>
          <cell r="H3088" t="str">
            <v>BB</v>
          </cell>
          <cell r="I3088" t="str">
            <v>Rating Outlook Positive</v>
          </cell>
        </row>
        <row r="3089">
          <cell r="A3089">
            <v>80680757</v>
          </cell>
          <cell r="B3089" t="str">
            <v>Husky Energy Inc.</v>
          </cell>
          <cell r="C3089" t="str">
            <v>Corporates</v>
          </cell>
          <cell r="D3089" t="str">
            <v>UNITED STATES</v>
          </cell>
          <cell r="E3089" t="str">
            <v>Y</v>
          </cell>
          <cell r="F3089" t="str">
            <v>New Rating</v>
          </cell>
          <cell r="G3089">
            <v>37858</v>
          </cell>
          <cell r="H3089" t="str">
            <v>BBB+</v>
          </cell>
          <cell r="I3089" t="str">
            <v>Rating Outlook Stable</v>
          </cell>
        </row>
        <row r="3090">
          <cell r="A3090">
            <v>80681487</v>
          </cell>
          <cell r="B3090" t="str">
            <v>Irish Nationwide Building Society</v>
          </cell>
          <cell r="C3090" t="str">
            <v>Banks</v>
          </cell>
          <cell r="D3090" t="str">
            <v>IRELAND</v>
          </cell>
          <cell r="E3090" t="str">
            <v>Y</v>
          </cell>
          <cell r="F3090" t="str">
            <v>Affirmed</v>
          </cell>
          <cell r="G3090">
            <v>38189</v>
          </cell>
          <cell r="H3090" t="str">
            <v>A-</v>
          </cell>
          <cell r="I3090" t="str">
            <v>Rating Outlook Stable</v>
          </cell>
        </row>
        <row r="3091">
          <cell r="A3091">
            <v>80681518</v>
          </cell>
          <cell r="B3091" t="str">
            <v>EastGroup Properties, Inc.</v>
          </cell>
          <cell r="C3091" t="str">
            <v>Real Estate Investment Trusts</v>
          </cell>
          <cell r="D3091" t="str">
            <v>UNITED STATES</v>
          </cell>
          <cell r="E3091" t="str">
            <v>Y</v>
          </cell>
          <cell r="F3091" t="str">
            <v>New Rating</v>
          </cell>
          <cell r="G3091">
            <v>37858</v>
          </cell>
          <cell r="H3091" t="str">
            <v>BBB-</v>
          </cell>
          <cell r="I3091" t="str">
            <v>Rating Outlook Stable</v>
          </cell>
        </row>
        <row r="3092">
          <cell r="A3092">
            <v>80684852</v>
          </cell>
          <cell r="B3092" t="str">
            <v>Jenoptik AG</v>
          </cell>
          <cell r="C3092" t="str">
            <v>Corporates</v>
          </cell>
          <cell r="D3092" t="str">
            <v>GERMANY</v>
          </cell>
          <cell r="E3092" t="str">
            <v>Y</v>
          </cell>
          <cell r="F3092" t="str">
            <v>Downgrade</v>
          </cell>
          <cell r="G3092">
            <v>38170</v>
          </cell>
          <cell r="H3092" t="str">
            <v>B+</v>
          </cell>
          <cell r="I3092" t="str">
            <v>Rating Outlook Stable</v>
          </cell>
        </row>
        <row r="3093">
          <cell r="A3093">
            <v>80686179</v>
          </cell>
          <cell r="B3093" t="str">
            <v>Mastercroft Limited</v>
          </cell>
          <cell r="C3093" t="str">
            <v>Metals &amp; Mining</v>
          </cell>
          <cell r="D3093" t="str">
            <v>CYPRUS</v>
          </cell>
          <cell r="E3093" t="str">
            <v>Y</v>
          </cell>
          <cell r="F3093" t="str">
            <v>Affirmed</v>
          </cell>
          <cell r="G3093">
            <v>38183</v>
          </cell>
          <cell r="H3093" t="str">
            <v>B</v>
          </cell>
          <cell r="I3093" t="str">
            <v>Rating Outlook Stable</v>
          </cell>
        </row>
        <row r="3094">
          <cell r="A3094">
            <v>80686603</v>
          </cell>
          <cell r="B3094" t="str">
            <v>Pacific LifeCorp</v>
          </cell>
          <cell r="C3094" t="str">
            <v>Corporate Finance</v>
          </cell>
          <cell r="D3094" t="str">
            <v>UNITED STATES</v>
          </cell>
          <cell r="E3094" t="str">
            <v>Y</v>
          </cell>
          <cell r="F3094" t="str">
            <v>New Rating</v>
          </cell>
          <cell r="G3094">
            <v>37866</v>
          </cell>
          <cell r="H3094" t="str">
            <v>A+</v>
          </cell>
          <cell r="I3094" t="str">
            <v>Rating Outlook Negative</v>
          </cell>
        </row>
        <row r="3095">
          <cell r="A3095">
            <v>80690179</v>
          </cell>
          <cell r="B3095" t="str">
            <v>Aiful Corporation</v>
          </cell>
          <cell r="C3095" t="str">
            <v>Consumer Finance Companies</v>
          </cell>
          <cell r="D3095" t="str">
            <v>JAPAN</v>
          </cell>
          <cell r="E3095" t="str">
            <v>Y</v>
          </cell>
          <cell r="F3095" t="str">
            <v>New Rating</v>
          </cell>
          <cell r="G3095">
            <v>37917</v>
          </cell>
          <cell r="H3095" t="str">
            <v>BBB+</v>
          </cell>
          <cell r="I3095" t="str">
            <v>Rating Outlook Stable</v>
          </cell>
        </row>
        <row r="3096">
          <cell r="A3096">
            <v>80696000</v>
          </cell>
          <cell r="B3096" t="str">
            <v>PMA Capital Corp.</v>
          </cell>
          <cell r="C3096" t="str">
            <v>Property/Casualty Insurers</v>
          </cell>
          <cell r="D3096" t="str">
            <v>UNITED STATES</v>
          </cell>
          <cell r="E3096" t="str">
            <v>Y</v>
          </cell>
          <cell r="F3096" t="str">
            <v>Revision Implication Watch</v>
          </cell>
          <cell r="G3096">
            <v>38169</v>
          </cell>
          <cell r="H3096" t="str">
            <v>B-</v>
          </cell>
          <cell r="I3096" t="str">
            <v>Rating Watch Positive</v>
          </cell>
        </row>
        <row r="3097">
          <cell r="A3097">
            <v>80696179</v>
          </cell>
          <cell r="B3097" t="str">
            <v>Avnet, Inc.</v>
          </cell>
          <cell r="C3097" t="str">
            <v>Corporates</v>
          </cell>
          <cell r="D3097" t="str">
            <v>UNITED STATES</v>
          </cell>
          <cell r="E3097" t="str">
            <v>Y</v>
          </cell>
          <cell r="F3097" t="str">
            <v>New Rating</v>
          </cell>
          <cell r="G3097">
            <v>37874</v>
          </cell>
          <cell r="H3097" t="str">
            <v>BB</v>
          </cell>
          <cell r="I3097" t="str">
            <v>Rating Outlook Stable</v>
          </cell>
        </row>
        <row r="3098">
          <cell r="A3098">
            <v>80701383</v>
          </cell>
          <cell r="B3098" t="str">
            <v>ASB Bank Limited</v>
          </cell>
          <cell r="C3098" t="str">
            <v>Banks</v>
          </cell>
          <cell r="D3098" t="str">
            <v>NEW ZEALAND</v>
          </cell>
          <cell r="E3098" t="str">
            <v>Y</v>
          </cell>
          <cell r="F3098" t="str">
            <v>New Rating</v>
          </cell>
          <cell r="G3098">
            <v>37978</v>
          </cell>
          <cell r="H3098" t="str">
            <v>AA</v>
          </cell>
          <cell r="I3098" t="str">
            <v>Rating Outlook Stable</v>
          </cell>
        </row>
        <row r="3099">
          <cell r="A3099">
            <v>80701386</v>
          </cell>
          <cell r="B3099" t="str">
            <v>Bank of New Zealand</v>
          </cell>
          <cell r="C3099" t="str">
            <v>Banks</v>
          </cell>
          <cell r="D3099" t="str">
            <v>NEW ZEALAND</v>
          </cell>
          <cell r="E3099" t="str">
            <v>Y</v>
          </cell>
          <cell r="F3099" t="str">
            <v>New Rating</v>
          </cell>
          <cell r="G3099">
            <v>37978</v>
          </cell>
          <cell r="H3099" t="str">
            <v>AA</v>
          </cell>
          <cell r="I3099" t="str">
            <v>Rating Outlook Stable</v>
          </cell>
        </row>
        <row r="3100">
          <cell r="A3100">
            <v>80702399</v>
          </cell>
          <cell r="B3100" t="str">
            <v>OAO Gazprom</v>
          </cell>
          <cell r="C3100" t="str">
            <v>Energy (Oil &amp; Gas)</v>
          </cell>
          <cell r="D3100" t="str">
            <v>RUSSIAN FEDERATION</v>
          </cell>
          <cell r="E3100" t="str">
            <v>Y</v>
          </cell>
          <cell r="F3100" t="str">
            <v>Affirmed</v>
          </cell>
          <cell r="G3100">
            <v>38246</v>
          </cell>
          <cell r="H3100" t="str">
            <v>BB</v>
          </cell>
          <cell r="I3100" t="str">
            <v>Rating Watch Evolving</v>
          </cell>
        </row>
        <row r="3101">
          <cell r="A3101">
            <v>80702979</v>
          </cell>
          <cell r="B3101" t="str">
            <v>Pride International Inc.</v>
          </cell>
          <cell r="C3101" t="str">
            <v>Corporates</v>
          </cell>
          <cell r="D3101" t="str">
            <v>UNITED STATES</v>
          </cell>
          <cell r="E3101" t="str">
            <v>Y</v>
          </cell>
          <cell r="F3101" t="str">
            <v>New Rating</v>
          </cell>
          <cell r="G3101">
            <v>37879</v>
          </cell>
          <cell r="H3101" t="str">
            <v>B+</v>
          </cell>
          <cell r="I3101" t="str">
            <v>Rating Outlook Stable</v>
          </cell>
        </row>
        <row r="3102">
          <cell r="A3102">
            <v>80707393</v>
          </cell>
          <cell r="B3102" t="str">
            <v>John Deere B.V.</v>
          </cell>
          <cell r="C3102" t="str">
            <v>Corporates</v>
          </cell>
          <cell r="D3102" t="str">
            <v>UNITED STATES</v>
          </cell>
          <cell r="E3102" t="str">
            <v>Y</v>
          </cell>
          <cell r="F3102" t="str">
            <v>Affirmed</v>
          </cell>
          <cell r="G3102">
            <v>38016</v>
          </cell>
          <cell r="H3102" t="str">
            <v>A</v>
          </cell>
          <cell r="I3102" t="str">
            <v>Rating Outlook Stable</v>
          </cell>
        </row>
        <row r="3103">
          <cell r="A3103">
            <v>80707400</v>
          </cell>
          <cell r="B3103" t="str">
            <v>John Deere Bank S.A.</v>
          </cell>
          <cell r="C3103" t="str">
            <v>Commercial Finance Companies</v>
          </cell>
          <cell r="D3103" t="str">
            <v>UNITED STATES</v>
          </cell>
          <cell r="E3103" t="str">
            <v>Y</v>
          </cell>
          <cell r="F3103" t="str">
            <v>Affirmed</v>
          </cell>
          <cell r="G3103">
            <v>38016</v>
          </cell>
          <cell r="H3103" t="str">
            <v>A</v>
          </cell>
          <cell r="I3103" t="str">
            <v>Rating Outlook Stable</v>
          </cell>
        </row>
        <row r="3104">
          <cell r="A3104">
            <v>80707405</v>
          </cell>
          <cell r="B3104" t="str">
            <v>John Deere Finance S.A.</v>
          </cell>
          <cell r="C3104" t="str">
            <v>Commercial Finance Companies</v>
          </cell>
          <cell r="D3104" t="str">
            <v>UNITED STATES</v>
          </cell>
          <cell r="E3104" t="str">
            <v>Y</v>
          </cell>
          <cell r="F3104" t="str">
            <v>Affirmed</v>
          </cell>
          <cell r="G3104">
            <v>38015</v>
          </cell>
          <cell r="H3104" t="str">
            <v>A</v>
          </cell>
          <cell r="I3104" t="str">
            <v>Rating Outlook Stable</v>
          </cell>
        </row>
        <row r="3105">
          <cell r="A3105">
            <v>80707579</v>
          </cell>
          <cell r="B3105" t="str">
            <v>Fidis Retail Italia S.p.A.</v>
          </cell>
          <cell r="C3105" t="str">
            <v>Financial Institutions</v>
          </cell>
          <cell r="D3105" t="str">
            <v>ITALY</v>
          </cell>
          <cell r="E3105" t="str">
            <v>Y</v>
          </cell>
          <cell r="F3105" t="str">
            <v>New Rating</v>
          </cell>
          <cell r="G3105">
            <v>37881</v>
          </cell>
          <cell r="H3105" t="str">
            <v>BBB</v>
          </cell>
          <cell r="I3105" t="str">
            <v>Rating Outlook Stable</v>
          </cell>
        </row>
        <row r="3106">
          <cell r="A3106">
            <v>80710406</v>
          </cell>
          <cell r="B3106" t="str">
            <v>Sanitec Oy</v>
          </cell>
          <cell r="C3106" t="str">
            <v>Building Materials</v>
          </cell>
          <cell r="D3106" t="str">
            <v>FINLAND</v>
          </cell>
          <cell r="E3106" t="str">
            <v>Y</v>
          </cell>
          <cell r="F3106" t="str">
            <v>Affirmed</v>
          </cell>
          <cell r="G3106">
            <v>38111</v>
          </cell>
          <cell r="H3106" t="str">
            <v>B-</v>
          </cell>
          <cell r="I3106" t="str">
            <v>Rating Outlook Stable</v>
          </cell>
        </row>
        <row r="3107">
          <cell r="A3107">
            <v>80710410</v>
          </cell>
          <cell r="B3107" t="str">
            <v>Schering-Plough Corporation</v>
          </cell>
          <cell r="C3107" t="str">
            <v>Corporates</v>
          </cell>
          <cell r="D3107" t="str">
            <v>UNITED STATES</v>
          </cell>
          <cell r="E3107" t="str">
            <v>Y</v>
          </cell>
          <cell r="F3107" t="str">
            <v>Affirmed</v>
          </cell>
          <cell r="G3107">
            <v>38203</v>
          </cell>
          <cell r="H3107" t="str">
            <v>A-</v>
          </cell>
          <cell r="I3107" t="str">
            <v>Rating Outlook Negative</v>
          </cell>
        </row>
        <row r="3108">
          <cell r="A3108">
            <v>80713979</v>
          </cell>
          <cell r="B3108" t="str">
            <v>Lear Corporation</v>
          </cell>
          <cell r="C3108" t="str">
            <v>Auto Suppliers</v>
          </cell>
          <cell r="D3108" t="str">
            <v>UNITED STATES</v>
          </cell>
          <cell r="E3108" t="str">
            <v>Y</v>
          </cell>
          <cell r="F3108" t="str">
            <v>New Rating</v>
          </cell>
          <cell r="G3108">
            <v>37887</v>
          </cell>
          <cell r="H3108" t="str">
            <v>BBB-</v>
          </cell>
          <cell r="I3108" t="str">
            <v>Rating Outlook Stable</v>
          </cell>
        </row>
        <row r="3109">
          <cell r="A3109">
            <v>80720582</v>
          </cell>
          <cell r="B3109" t="str">
            <v>Tokyo Electron</v>
          </cell>
          <cell r="C3109" t="str">
            <v>Technology</v>
          </cell>
          <cell r="D3109" t="str">
            <v>JAPAN</v>
          </cell>
          <cell r="E3109" t="str">
            <v>Y</v>
          </cell>
          <cell r="F3109" t="str">
            <v>New Rating</v>
          </cell>
          <cell r="G3109">
            <v>37890</v>
          </cell>
          <cell r="H3109" t="str">
            <v>BBB</v>
          </cell>
          <cell r="I3109" t="str">
            <v>Rating Outlook Stable</v>
          </cell>
        </row>
        <row r="3110">
          <cell r="A3110">
            <v>80720585</v>
          </cell>
          <cell r="B3110" t="str">
            <v>Nikon Corporation</v>
          </cell>
          <cell r="C3110" t="str">
            <v>Technology</v>
          </cell>
          <cell r="D3110" t="str">
            <v>JAPAN</v>
          </cell>
          <cell r="E3110" t="str">
            <v>Y</v>
          </cell>
          <cell r="F3110" t="str">
            <v>New Rating</v>
          </cell>
          <cell r="G3110">
            <v>37890</v>
          </cell>
          <cell r="H3110" t="str">
            <v>BBB-</v>
          </cell>
          <cell r="I3110" t="str">
            <v>Rating Outlook Stable</v>
          </cell>
        </row>
        <row r="3111">
          <cell r="A3111">
            <v>80725182</v>
          </cell>
          <cell r="B3111" t="str">
            <v>Magnitogorsk Metal and Steel Works (MMK)</v>
          </cell>
          <cell r="C3111" t="str">
            <v>Corporates</v>
          </cell>
          <cell r="D3111" t="str">
            <v>RUSSIAN FEDERATION</v>
          </cell>
          <cell r="E3111" t="str">
            <v>Y</v>
          </cell>
          <cell r="F3111" t="str">
            <v>New Rating</v>
          </cell>
          <cell r="G3111">
            <v>37897</v>
          </cell>
          <cell r="H3111" t="str">
            <v>BB-</v>
          </cell>
          <cell r="I3111" t="str">
            <v>Rating Outlook Stable</v>
          </cell>
        </row>
        <row r="3112">
          <cell r="A3112">
            <v>80726791</v>
          </cell>
          <cell r="B3112" t="str">
            <v>Tenaga Nasional Berhad</v>
          </cell>
          <cell r="C3112" t="str">
            <v>Global Power</v>
          </cell>
          <cell r="D3112" t="str">
            <v>MALAYSIA</v>
          </cell>
          <cell r="E3112" t="str">
            <v>Y</v>
          </cell>
          <cell r="F3112" t="str">
            <v>New Rating</v>
          </cell>
          <cell r="G3112">
            <v>37893</v>
          </cell>
          <cell r="H3112" t="str">
            <v>BBB-</v>
          </cell>
          <cell r="I3112" t="str">
            <v>Rating Outlook Stable</v>
          </cell>
        </row>
        <row r="3113">
          <cell r="A3113">
            <v>80730597</v>
          </cell>
          <cell r="B3113" t="str">
            <v>Bavaria S.A.</v>
          </cell>
          <cell r="C3113" t="str">
            <v>Beverage</v>
          </cell>
          <cell r="D3113" t="str">
            <v>COLOMBIA</v>
          </cell>
          <cell r="E3113" t="str">
            <v>Y</v>
          </cell>
          <cell r="F3113" t="str">
            <v>Revision Outlook</v>
          </cell>
          <cell r="G3113">
            <v>38111</v>
          </cell>
          <cell r="H3113" t="str">
            <v>BB</v>
          </cell>
          <cell r="I3113" t="str">
            <v>Rating Outlook Stable</v>
          </cell>
        </row>
        <row r="3114">
          <cell r="A3114">
            <v>80732786</v>
          </cell>
          <cell r="B3114" t="str">
            <v>Vinci SA</v>
          </cell>
          <cell r="C3114" t="str">
            <v>Corporates</v>
          </cell>
          <cell r="D3114" t="str">
            <v>FRANCE</v>
          </cell>
          <cell r="E3114" t="str">
            <v>Y</v>
          </cell>
          <cell r="F3114" t="str">
            <v>New Rating</v>
          </cell>
          <cell r="G3114">
            <v>38043</v>
          </cell>
          <cell r="H3114" t="str">
            <v>BBB+</v>
          </cell>
          <cell r="I3114" t="str">
            <v>Rating Outlook Stable</v>
          </cell>
        </row>
        <row r="3115">
          <cell r="A3115">
            <v>80732938</v>
          </cell>
          <cell r="B3115" t="str">
            <v>OneAmerica Financial Partners, Inc.</v>
          </cell>
          <cell r="C3115" t="str">
            <v>Insurance</v>
          </cell>
          <cell r="D3115" t="str">
            <v>UNITED STATES</v>
          </cell>
          <cell r="E3115" t="str">
            <v>Y</v>
          </cell>
          <cell r="F3115" t="str">
            <v>New Rating</v>
          </cell>
          <cell r="G3115">
            <v>37897</v>
          </cell>
          <cell r="H3115" t="str">
            <v>A-</v>
          </cell>
          <cell r="I3115" t="str">
            <v>Rating Outlook Stable</v>
          </cell>
        </row>
        <row r="3116">
          <cell r="A3116">
            <v>80734379</v>
          </cell>
          <cell r="B3116" t="str">
            <v>ANZ National Bank Limited</v>
          </cell>
          <cell r="C3116" t="str">
            <v>Banks</v>
          </cell>
          <cell r="D3116" t="str">
            <v>NEW ZEALAND</v>
          </cell>
          <cell r="E3116" t="str">
            <v>Y</v>
          </cell>
          <cell r="F3116" t="str">
            <v>New Rating</v>
          </cell>
          <cell r="G3116">
            <v>37978</v>
          </cell>
          <cell r="H3116" t="str">
            <v>AA-</v>
          </cell>
          <cell r="I3116" t="str">
            <v>Rating Outlook Stable</v>
          </cell>
        </row>
        <row r="3117">
          <cell r="A3117">
            <v>80745625</v>
          </cell>
          <cell r="B3117" t="str">
            <v>Suburban Propane Partners, L.P.</v>
          </cell>
          <cell r="C3117" t="str">
            <v>Natural Gas &amp; Propane</v>
          </cell>
          <cell r="D3117" t="str">
            <v>UNITED STATES</v>
          </cell>
          <cell r="E3117" t="str">
            <v>N</v>
          </cell>
          <cell r="F3117" t="str">
            <v>Downgrade</v>
          </cell>
          <cell r="G3117">
            <v>37993</v>
          </cell>
          <cell r="H3117" t="str">
            <v>BBB-</v>
          </cell>
          <cell r="I3117" t="str">
            <v>Rating Outlook Stable</v>
          </cell>
        </row>
        <row r="3118">
          <cell r="A3118">
            <v>80747611</v>
          </cell>
          <cell r="B3118" t="str">
            <v>Kappa Packaging B.V.</v>
          </cell>
          <cell r="C3118" t="str">
            <v>Paper &amp; Forest Products</v>
          </cell>
          <cell r="D3118" t="str">
            <v>NETHERLANDS</v>
          </cell>
          <cell r="E3118" t="str">
            <v>Y</v>
          </cell>
          <cell r="F3118" t="str">
            <v>Affirmed</v>
          </cell>
          <cell r="G3118">
            <v>38177</v>
          </cell>
          <cell r="H3118" t="str">
            <v>B+</v>
          </cell>
          <cell r="I3118" t="str">
            <v>Rating Outlook Stable</v>
          </cell>
        </row>
        <row r="3119">
          <cell r="A3119">
            <v>80753752</v>
          </cell>
          <cell r="B3119" t="str">
            <v>Black Beauty Coal</v>
          </cell>
          <cell r="C3119" t="str">
            <v>Corporates</v>
          </cell>
          <cell r="D3119" t="str">
            <v>UNITED STATES</v>
          </cell>
          <cell r="E3119" t="str">
            <v>N</v>
          </cell>
          <cell r="F3119" t="str">
            <v>Upgrade</v>
          </cell>
          <cell r="G3119">
            <v>36647</v>
          </cell>
          <cell r="H3119" t="str">
            <v>BBB</v>
          </cell>
          <cell r="I3119" t="str">
            <v>Rating Outlook Stable</v>
          </cell>
        </row>
        <row r="3120">
          <cell r="A3120">
            <v>80753756</v>
          </cell>
          <cell r="B3120" t="str">
            <v>Cargill Incorporated</v>
          </cell>
          <cell r="C3120" t="str">
            <v>Corporates</v>
          </cell>
          <cell r="D3120" t="str">
            <v>UNITED STATES</v>
          </cell>
          <cell r="E3120" t="str">
            <v>Y</v>
          </cell>
          <cell r="F3120" t="str">
            <v>Affirmed</v>
          </cell>
          <cell r="G3120">
            <v>38013</v>
          </cell>
          <cell r="H3120" t="str">
            <v>A+</v>
          </cell>
          <cell r="I3120" t="str">
            <v>Rating Outlook Stable</v>
          </cell>
        </row>
        <row r="3121">
          <cell r="A3121">
            <v>80753789</v>
          </cell>
          <cell r="B3121" t="str">
            <v>Drummond Company</v>
          </cell>
          <cell r="C3121" t="str">
            <v>Corporates</v>
          </cell>
          <cell r="D3121" t="str">
            <v>UNITED STATES</v>
          </cell>
          <cell r="E3121" t="str">
            <v>N</v>
          </cell>
          <cell r="F3121" t="str">
            <v>Affirmed</v>
          </cell>
          <cell r="G3121">
            <v>38152</v>
          </cell>
          <cell r="H3121" t="str">
            <v>BBB</v>
          </cell>
          <cell r="I3121" t="str">
            <v>Rating Outlook Stable</v>
          </cell>
        </row>
        <row r="3122">
          <cell r="A3122">
            <v>80753861</v>
          </cell>
          <cell r="B3122" t="str">
            <v>RWE AG</v>
          </cell>
          <cell r="C3122" t="str">
            <v>Electric-Corporate</v>
          </cell>
          <cell r="D3122" t="str">
            <v>GERMANY</v>
          </cell>
          <cell r="E3122" t="str">
            <v>Y</v>
          </cell>
          <cell r="F3122" t="str">
            <v>Upgrade</v>
          </cell>
          <cell r="G3122">
            <v>38152</v>
          </cell>
          <cell r="H3122" t="str">
            <v>A+</v>
          </cell>
          <cell r="I3122" t="str">
            <v>Rating Outlook Stable</v>
          </cell>
        </row>
        <row r="3123">
          <cell r="A3123">
            <v>80753944</v>
          </cell>
          <cell r="B3123" t="str">
            <v>Ergon</v>
          </cell>
          <cell r="C3123" t="str">
            <v>Corporates</v>
          </cell>
          <cell r="D3123" t="str">
            <v>UNITED STATES</v>
          </cell>
          <cell r="E3123" t="str">
            <v>N</v>
          </cell>
          <cell r="F3123" t="str">
            <v>Affirmed</v>
          </cell>
          <cell r="G3123">
            <v>37288</v>
          </cell>
          <cell r="H3123" t="str">
            <v>BBB</v>
          </cell>
          <cell r="I3123" t="str">
            <v>Rating Outlook Stable</v>
          </cell>
        </row>
        <row r="3124">
          <cell r="A3124">
            <v>80754038</v>
          </cell>
          <cell r="B3124" t="str">
            <v>Mossi &amp; Ghisolfi PP</v>
          </cell>
          <cell r="C3124" t="str">
            <v>Corporates</v>
          </cell>
          <cell r="D3124" t="str">
            <v>UNITED STATES</v>
          </cell>
          <cell r="E3124" t="str">
            <v>N</v>
          </cell>
          <cell r="F3124" t="str">
            <v>New Rating</v>
          </cell>
          <cell r="G3124">
            <v>37319</v>
          </cell>
          <cell r="H3124" t="str">
            <v>BBB-</v>
          </cell>
          <cell r="I3124" t="str">
            <v>Rating Outlook Stable</v>
          </cell>
        </row>
        <row r="3125">
          <cell r="A3125">
            <v>80754069</v>
          </cell>
          <cell r="B3125" t="str">
            <v>Plum Creek Timber Company</v>
          </cell>
          <cell r="C3125" t="str">
            <v>Corporates</v>
          </cell>
          <cell r="D3125" t="str">
            <v>UNITED STATES</v>
          </cell>
          <cell r="E3125" t="str">
            <v>Y</v>
          </cell>
          <cell r="F3125" t="str">
            <v>Affirmed</v>
          </cell>
          <cell r="G3125">
            <v>38224</v>
          </cell>
          <cell r="H3125" t="str">
            <v>BBB-</v>
          </cell>
          <cell r="I3125" t="str">
            <v>Rating Outlook Stable</v>
          </cell>
        </row>
        <row r="3126">
          <cell r="A3126">
            <v>80754094</v>
          </cell>
          <cell r="B3126" t="str">
            <v>Stepan Company</v>
          </cell>
          <cell r="C3126" t="str">
            <v>Corporates</v>
          </cell>
          <cell r="D3126" t="str">
            <v>UNITED STATES</v>
          </cell>
          <cell r="E3126" t="str">
            <v>N</v>
          </cell>
          <cell r="F3126" t="str">
            <v>Downgrade</v>
          </cell>
          <cell r="G3126">
            <v>37998</v>
          </cell>
          <cell r="H3126" t="str">
            <v>BBB</v>
          </cell>
          <cell r="I3126" t="str">
            <v>Rating Outlook Stable</v>
          </cell>
        </row>
        <row r="3127">
          <cell r="A3127">
            <v>80754142</v>
          </cell>
          <cell r="B3127" t="str">
            <v>Simpson Resource Company</v>
          </cell>
          <cell r="C3127" t="str">
            <v>Corporates</v>
          </cell>
          <cell r="D3127" t="str">
            <v>UNITED STATES</v>
          </cell>
          <cell r="E3127" t="str">
            <v>N</v>
          </cell>
          <cell r="F3127" t="str">
            <v>New Rating</v>
          </cell>
          <cell r="G3127">
            <v>37530</v>
          </cell>
          <cell r="H3127" t="str">
            <v>BB+</v>
          </cell>
          <cell r="I3127" t="str">
            <v>Rating Outlook Stable</v>
          </cell>
        </row>
        <row r="3128">
          <cell r="A3128">
            <v>80754484</v>
          </cell>
          <cell r="B3128" t="str">
            <v>Anderson Exploration</v>
          </cell>
          <cell r="C3128" t="str">
            <v>Corporates</v>
          </cell>
          <cell r="D3128" t="str">
            <v>UNITED STATES</v>
          </cell>
          <cell r="E3128" t="str">
            <v>Y</v>
          </cell>
          <cell r="F3128" t="str">
            <v>Affirmed</v>
          </cell>
          <cell r="G3128">
            <v>37677</v>
          </cell>
          <cell r="H3128" t="str">
            <v>BBB-</v>
          </cell>
          <cell r="I3128" t="str">
            <v>Rating Outlook Stable</v>
          </cell>
        </row>
        <row r="3129">
          <cell r="A3129">
            <v>80755389</v>
          </cell>
          <cell r="B3129" t="str">
            <v>Brake Bros Aquisition PLC</v>
          </cell>
          <cell r="C3129" t="str">
            <v>Lodging</v>
          </cell>
          <cell r="D3129" t="str">
            <v>UNITED KINGDOM</v>
          </cell>
          <cell r="E3129" t="str">
            <v>Y</v>
          </cell>
          <cell r="F3129" t="str">
            <v>Affirmed</v>
          </cell>
          <cell r="G3129">
            <v>38247</v>
          </cell>
          <cell r="H3129" t="str">
            <v>B</v>
          </cell>
          <cell r="I3129" t="str">
            <v>Rating Outlook Stable</v>
          </cell>
        </row>
        <row r="3130">
          <cell r="A3130">
            <v>80757935</v>
          </cell>
          <cell r="B3130" t="str">
            <v>China Insurance International Holding Co. Ltd.</v>
          </cell>
          <cell r="C3130" t="str">
            <v>Insurance</v>
          </cell>
          <cell r="D3130" t="str">
            <v>HONG KONG</v>
          </cell>
          <cell r="E3130" t="str">
            <v>Y</v>
          </cell>
          <cell r="F3130" t="str">
            <v>New Rating</v>
          </cell>
          <cell r="G3130">
            <v>37917</v>
          </cell>
          <cell r="H3130" t="str">
            <v>BBB-</v>
          </cell>
          <cell r="I3130" t="str">
            <v>Rating Outlook Stable</v>
          </cell>
        </row>
        <row r="3131">
          <cell r="A3131">
            <v>80757959</v>
          </cell>
          <cell r="B3131" t="str">
            <v>China International Reinsurance Co Ltd</v>
          </cell>
          <cell r="C3131" t="str">
            <v>Reinsurers</v>
          </cell>
          <cell r="D3131" t="str">
            <v>HONG KONG</v>
          </cell>
          <cell r="E3131" t="str">
            <v>Y</v>
          </cell>
          <cell r="F3131" t="str">
            <v>New Rating</v>
          </cell>
          <cell r="G3131">
            <v>37917</v>
          </cell>
          <cell r="H3131" t="str">
            <v>BBB-</v>
          </cell>
          <cell r="I3131" t="str">
            <v>Rating Outlook Stable</v>
          </cell>
        </row>
        <row r="3132">
          <cell r="A3132">
            <v>80757978</v>
          </cell>
          <cell r="B3132" t="str">
            <v>Tai Ping Life Insurance Co Ltd</v>
          </cell>
          <cell r="C3132" t="str">
            <v>Insurance</v>
          </cell>
          <cell r="D3132" t="str">
            <v>CHINA</v>
          </cell>
          <cell r="E3132" t="str">
            <v>Y</v>
          </cell>
          <cell r="F3132" t="str">
            <v>New Rating</v>
          </cell>
          <cell r="G3132">
            <v>37917</v>
          </cell>
          <cell r="H3132" t="str">
            <v>BBB+</v>
          </cell>
          <cell r="I3132" t="str">
            <v>Rating Outlook Stable</v>
          </cell>
        </row>
        <row r="3133">
          <cell r="A3133">
            <v>80760984</v>
          </cell>
          <cell r="B3133" t="str">
            <v>Bloomberg LP</v>
          </cell>
          <cell r="C3133" t="str">
            <v>Media &amp; Entertainment</v>
          </cell>
          <cell r="D3133" t="str">
            <v>UNITED STATES</v>
          </cell>
          <cell r="E3133" t="str">
            <v>Y</v>
          </cell>
          <cell r="F3133" t="str">
            <v>New Rating</v>
          </cell>
          <cell r="G3133">
            <v>37924</v>
          </cell>
          <cell r="H3133" t="str">
            <v>A-</v>
          </cell>
          <cell r="I3133" t="str">
            <v>Rating Outlook Positive</v>
          </cell>
        </row>
        <row r="3134">
          <cell r="A3134">
            <v>80762994</v>
          </cell>
          <cell r="B3134" t="str">
            <v>Banca IFIS S.p.A.</v>
          </cell>
          <cell r="C3134" t="str">
            <v>Banks</v>
          </cell>
          <cell r="D3134" t="str">
            <v>ITALY</v>
          </cell>
          <cell r="E3134" t="str">
            <v>Y</v>
          </cell>
          <cell r="F3134" t="str">
            <v>New Rating</v>
          </cell>
          <cell r="G3134">
            <v>37973</v>
          </cell>
          <cell r="H3134" t="str">
            <v>BB+</v>
          </cell>
          <cell r="I3134" t="str">
            <v>Rating Outlook Stable</v>
          </cell>
        </row>
        <row r="3135">
          <cell r="A3135">
            <v>80764979</v>
          </cell>
          <cell r="B3135" t="str">
            <v>NeaFidi - Consorzio di Garanzia</v>
          </cell>
          <cell r="C3135" t="str">
            <v>Financial Institutions</v>
          </cell>
          <cell r="D3135" t="str">
            <v>ITALY</v>
          </cell>
          <cell r="E3135" t="str">
            <v>Y</v>
          </cell>
          <cell r="F3135" t="str">
            <v>New Rating</v>
          </cell>
          <cell r="G3135">
            <v>37946</v>
          </cell>
          <cell r="H3135" t="str">
            <v>BBB</v>
          </cell>
          <cell r="I3135" t="str">
            <v>Rating Outlook Stable</v>
          </cell>
        </row>
        <row r="3136">
          <cell r="A3136">
            <v>80766004</v>
          </cell>
          <cell r="B3136" t="str">
            <v>Dillard's, Inc.</v>
          </cell>
          <cell r="C3136" t="str">
            <v>Retailing</v>
          </cell>
          <cell r="D3136" t="str">
            <v>UNITED STATES</v>
          </cell>
          <cell r="E3136" t="str">
            <v>Y</v>
          </cell>
          <cell r="F3136" t="str">
            <v>Affirmed</v>
          </cell>
          <cell r="G3136">
            <v>38209</v>
          </cell>
          <cell r="H3136" t="str">
            <v>BB-</v>
          </cell>
          <cell r="I3136" t="str">
            <v>Rating Outlook Negative</v>
          </cell>
        </row>
        <row r="3137">
          <cell r="A3137">
            <v>80767179</v>
          </cell>
          <cell r="B3137" t="str">
            <v>Mitsubishi Estate Company</v>
          </cell>
          <cell r="C3137" t="str">
            <v>Property/Real Estate</v>
          </cell>
          <cell r="D3137" t="str">
            <v>JAPAN</v>
          </cell>
          <cell r="E3137" t="str">
            <v>Y</v>
          </cell>
          <cell r="F3137" t="str">
            <v>New Rating</v>
          </cell>
          <cell r="G3137">
            <v>37923</v>
          </cell>
          <cell r="H3137" t="str">
            <v>A</v>
          </cell>
          <cell r="I3137" t="str">
            <v>Rating Outlook Stable</v>
          </cell>
        </row>
        <row r="3138">
          <cell r="A3138">
            <v>80767182</v>
          </cell>
          <cell r="B3138" t="str">
            <v>Mitsui Fudosan Co. Ltd.</v>
          </cell>
          <cell r="C3138" t="str">
            <v>Property/Real Estate</v>
          </cell>
          <cell r="D3138" t="str">
            <v>JAPAN</v>
          </cell>
          <cell r="E3138" t="str">
            <v>Y</v>
          </cell>
          <cell r="F3138" t="str">
            <v>New Rating</v>
          </cell>
          <cell r="G3138">
            <v>37923</v>
          </cell>
          <cell r="H3138" t="str">
            <v>BBB</v>
          </cell>
          <cell r="I3138" t="str">
            <v>Rating Outlook Stable</v>
          </cell>
        </row>
        <row r="3139">
          <cell r="A3139">
            <v>80768979</v>
          </cell>
          <cell r="B3139" t="str">
            <v>C &amp; S Wholesale Grocers, Inc.</v>
          </cell>
          <cell r="C3139" t="str">
            <v>Food</v>
          </cell>
          <cell r="D3139" t="str">
            <v>UNITED STATES</v>
          </cell>
          <cell r="E3139" t="str">
            <v>N</v>
          </cell>
          <cell r="F3139" t="str">
            <v>New Rating</v>
          </cell>
          <cell r="G3139">
            <v>37923</v>
          </cell>
          <cell r="H3139" t="str">
            <v>BBB+</v>
          </cell>
          <cell r="I3139" t="str">
            <v>Rating Outlook Stable</v>
          </cell>
        </row>
        <row r="3140">
          <cell r="A3140">
            <v>80768984</v>
          </cell>
          <cell r="B3140" t="str">
            <v>Abarta, Inc.</v>
          </cell>
          <cell r="C3140" t="str">
            <v>Beverage</v>
          </cell>
          <cell r="D3140" t="str">
            <v>UNITED STATES</v>
          </cell>
          <cell r="E3140" t="str">
            <v>N</v>
          </cell>
          <cell r="F3140" t="str">
            <v>New Rating</v>
          </cell>
          <cell r="G3140">
            <v>37923</v>
          </cell>
          <cell r="H3140" t="str">
            <v>BBB-</v>
          </cell>
          <cell r="I3140" t="str">
            <v>Rating Outlook Stable</v>
          </cell>
        </row>
        <row r="3141">
          <cell r="A3141">
            <v>80768990</v>
          </cell>
          <cell r="B3141" t="str">
            <v>Glazer's Family of Companies</v>
          </cell>
          <cell r="C3141" t="str">
            <v>Beverage</v>
          </cell>
          <cell r="D3141" t="str">
            <v>UNITED STATES</v>
          </cell>
          <cell r="E3141" t="str">
            <v>N</v>
          </cell>
          <cell r="F3141" t="str">
            <v>New Rating</v>
          </cell>
          <cell r="G3141">
            <v>37923</v>
          </cell>
          <cell r="H3141" t="str">
            <v>BBB-</v>
          </cell>
          <cell r="I3141" t="str">
            <v>Rating Outlook Stable</v>
          </cell>
        </row>
        <row r="3142">
          <cell r="A3142">
            <v>80768999</v>
          </cell>
          <cell r="B3142" t="str">
            <v>Trident Seafoods Corporation</v>
          </cell>
          <cell r="C3142" t="str">
            <v>Food</v>
          </cell>
          <cell r="D3142" t="str">
            <v>UNITED STATES</v>
          </cell>
          <cell r="E3142" t="str">
            <v>N</v>
          </cell>
          <cell r="F3142" t="str">
            <v>New Rating</v>
          </cell>
          <cell r="G3142">
            <v>37923</v>
          </cell>
          <cell r="H3142" t="str">
            <v>BBB-</v>
          </cell>
          <cell r="I3142" t="str">
            <v>Rating Outlook Stable</v>
          </cell>
        </row>
        <row r="3143">
          <cell r="A3143">
            <v>80769004</v>
          </cell>
          <cell r="B3143" t="str">
            <v>Commonwealth Brands, Inc.</v>
          </cell>
          <cell r="C3143" t="str">
            <v>Tobacco</v>
          </cell>
          <cell r="D3143" t="str">
            <v>UNITED STATES</v>
          </cell>
          <cell r="E3143" t="str">
            <v>N</v>
          </cell>
          <cell r="F3143" t="str">
            <v>New Rating</v>
          </cell>
          <cell r="G3143">
            <v>37923</v>
          </cell>
          <cell r="H3143" t="str">
            <v>BB-</v>
          </cell>
          <cell r="I3143" t="str">
            <v>Rating Outlook Negative</v>
          </cell>
        </row>
        <row r="3144">
          <cell r="A3144">
            <v>80769009</v>
          </cell>
          <cell r="B3144" t="str">
            <v>Southern Minnesota Beet Sugar Cooperative</v>
          </cell>
          <cell r="C3144" t="str">
            <v>Corporates</v>
          </cell>
          <cell r="D3144" t="str">
            <v>UNITED STATES</v>
          </cell>
          <cell r="E3144" t="str">
            <v>N</v>
          </cell>
          <cell r="F3144" t="str">
            <v>New Rating</v>
          </cell>
          <cell r="G3144">
            <v>37923</v>
          </cell>
          <cell r="H3144" t="str">
            <v>BB</v>
          </cell>
          <cell r="I3144" t="str">
            <v>Rating Outlook Stable</v>
          </cell>
        </row>
        <row r="3145">
          <cell r="A3145">
            <v>80769014</v>
          </cell>
          <cell r="B3145" t="str">
            <v>Wawa,Inc.</v>
          </cell>
          <cell r="C3145" t="str">
            <v>Food Retailing</v>
          </cell>
          <cell r="D3145" t="str">
            <v>UNITED STATES</v>
          </cell>
          <cell r="E3145" t="str">
            <v>N</v>
          </cell>
          <cell r="F3145" t="str">
            <v>New Rating</v>
          </cell>
          <cell r="G3145">
            <v>37923</v>
          </cell>
          <cell r="H3145" t="str">
            <v>BBB-</v>
          </cell>
          <cell r="I3145" t="str">
            <v>Rating Outlook Negative</v>
          </cell>
        </row>
        <row r="3146">
          <cell r="A3146">
            <v>80770579</v>
          </cell>
          <cell r="B3146" t="str">
            <v>Freedom Communications</v>
          </cell>
          <cell r="C3146" t="str">
            <v>Media &amp; Entertainment</v>
          </cell>
          <cell r="D3146" t="str">
            <v>UNITED STATES</v>
          </cell>
          <cell r="E3146" t="str">
            <v>N</v>
          </cell>
          <cell r="F3146" t="str">
            <v>New Rating</v>
          </cell>
          <cell r="G3146">
            <v>37924</v>
          </cell>
          <cell r="H3146" t="str">
            <v>BBB-</v>
          </cell>
          <cell r="I3146" t="str">
            <v>Rating Outlook Stable</v>
          </cell>
        </row>
        <row r="3147">
          <cell r="A3147">
            <v>80776001</v>
          </cell>
          <cell r="B3147" t="str">
            <v>Supervalu</v>
          </cell>
          <cell r="C3147" t="str">
            <v>Retailing</v>
          </cell>
          <cell r="D3147" t="str">
            <v>UNITED STATES</v>
          </cell>
          <cell r="E3147" t="str">
            <v>Y</v>
          </cell>
          <cell r="F3147" t="str">
            <v>New Rating</v>
          </cell>
          <cell r="G3147">
            <v>37932</v>
          </cell>
          <cell r="H3147" t="str">
            <v>BBB</v>
          </cell>
          <cell r="I3147" t="str">
            <v>Rating Outlook Stable</v>
          </cell>
        </row>
        <row r="3148">
          <cell r="A3148">
            <v>80779612</v>
          </cell>
          <cell r="B3148" t="str">
            <v>Federfidi Lombarda</v>
          </cell>
          <cell r="C3148" t="str">
            <v>Financial Institutions</v>
          </cell>
          <cell r="D3148" t="str">
            <v>ITALY</v>
          </cell>
          <cell r="E3148" t="str">
            <v>Y</v>
          </cell>
          <cell r="F3148" t="str">
            <v>New Rating</v>
          </cell>
          <cell r="G3148">
            <v>37930</v>
          </cell>
          <cell r="H3148" t="str">
            <v>BBB+</v>
          </cell>
          <cell r="I3148" t="str">
            <v>Rating Outlook Stable</v>
          </cell>
        </row>
        <row r="3149">
          <cell r="A3149">
            <v>80783579</v>
          </cell>
          <cell r="B3149" t="str">
            <v>Australian Gas Light Company (The)</v>
          </cell>
          <cell r="C3149" t="str">
            <v>Electric-Corporate</v>
          </cell>
          <cell r="D3149" t="str">
            <v>AUSTRALIA</v>
          </cell>
          <cell r="E3149" t="str">
            <v>Y</v>
          </cell>
          <cell r="F3149" t="str">
            <v>Affirmed</v>
          </cell>
          <cell r="G3149">
            <v>38085</v>
          </cell>
          <cell r="H3149" t="str">
            <v>A</v>
          </cell>
          <cell r="I3149" t="str">
            <v>Rating Outlook Stable</v>
          </cell>
        </row>
        <row r="3150">
          <cell r="A3150">
            <v>80785383</v>
          </cell>
          <cell r="B3150" t="str">
            <v>Hua Nan Bills Finance Corporation</v>
          </cell>
          <cell r="C3150" t="str">
            <v>Financial Institutions</v>
          </cell>
          <cell r="D3150" t="str">
            <v>TAIWAN</v>
          </cell>
          <cell r="E3150" t="str">
            <v>Y</v>
          </cell>
          <cell r="F3150" t="str">
            <v>New Rating</v>
          </cell>
          <cell r="G3150">
            <v>37932</v>
          </cell>
          <cell r="H3150" t="str">
            <v>BB-</v>
          </cell>
          <cell r="I3150" t="str">
            <v>Rating Outlook Stable</v>
          </cell>
        </row>
        <row r="3151">
          <cell r="A3151">
            <v>80787930</v>
          </cell>
          <cell r="B3151" t="str">
            <v>Safilo S.p.A.</v>
          </cell>
          <cell r="C3151" t="str">
            <v>Consumer</v>
          </cell>
          <cell r="D3151" t="str">
            <v>ITALY</v>
          </cell>
          <cell r="E3151" t="str">
            <v>Y</v>
          </cell>
          <cell r="F3151" t="str">
            <v>Affirmed</v>
          </cell>
          <cell r="G3151">
            <v>38155</v>
          </cell>
          <cell r="H3151" t="str">
            <v>B</v>
          </cell>
          <cell r="I3151" t="str">
            <v>Rating Outlook Negative</v>
          </cell>
        </row>
        <row r="3152">
          <cell r="A3152">
            <v>80790379</v>
          </cell>
          <cell r="B3152" t="str">
            <v>Focus Wickes (Investments) Ltd</v>
          </cell>
          <cell r="C3152" t="str">
            <v>Corporates</v>
          </cell>
          <cell r="D3152" t="str">
            <v>UNITED KINGDOM</v>
          </cell>
          <cell r="E3152" t="str">
            <v>Y</v>
          </cell>
          <cell r="F3152" t="str">
            <v>Affirmed</v>
          </cell>
          <cell r="G3152">
            <v>38083</v>
          </cell>
          <cell r="H3152" t="str">
            <v>B+</v>
          </cell>
          <cell r="I3152" t="str">
            <v>Rating Outlook Stable</v>
          </cell>
        </row>
        <row r="3153">
          <cell r="A3153">
            <v>80802580</v>
          </cell>
          <cell r="B3153" t="str">
            <v>Shinsei Trust and Banking Co., Ltd</v>
          </cell>
          <cell r="C3153" t="str">
            <v>Banks</v>
          </cell>
          <cell r="D3153" t="str">
            <v>JAPAN</v>
          </cell>
          <cell r="E3153" t="str">
            <v>Y</v>
          </cell>
          <cell r="F3153" t="str">
            <v>New Rating</v>
          </cell>
          <cell r="G3153">
            <v>37938</v>
          </cell>
          <cell r="H3153" t="str">
            <v>BBB</v>
          </cell>
          <cell r="I3153" t="str">
            <v>Rating Outlook Stable</v>
          </cell>
        </row>
        <row r="3154">
          <cell r="A3154">
            <v>80802679</v>
          </cell>
          <cell r="B3154" t="str">
            <v>NCB, FSB</v>
          </cell>
          <cell r="C3154" t="str">
            <v>Financial Institutions</v>
          </cell>
          <cell r="D3154" t="str">
            <v>UNITED STATES</v>
          </cell>
          <cell r="E3154" t="str">
            <v>Y</v>
          </cell>
          <cell r="F3154" t="str">
            <v>New Rating</v>
          </cell>
          <cell r="G3154">
            <v>37938</v>
          </cell>
          <cell r="H3154" t="str">
            <v>A-</v>
          </cell>
          <cell r="I3154" t="str">
            <v>Rating Outlook Stable</v>
          </cell>
        </row>
        <row r="3155">
          <cell r="A3155">
            <v>80805830</v>
          </cell>
          <cell r="B3155" t="str">
            <v>Taishin Financial Holdings Company</v>
          </cell>
          <cell r="C3155" t="str">
            <v>Financial Institutions</v>
          </cell>
          <cell r="D3155" t="str">
            <v>TAIWAN</v>
          </cell>
          <cell r="E3155" t="str">
            <v>Y</v>
          </cell>
          <cell r="F3155" t="str">
            <v>Upgrade</v>
          </cell>
          <cell r="G3155">
            <v>38176</v>
          </cell>
          <cell r="H3155" t="str">
            <v>BBB</v>
          </cell>
          <cell r="I3155" t="str">
            <v>Rating Outlook Stable</v>
          </cell>
        </row>
        <row r="3156">
          <cell r="A3156">
            <v>80810433</v>
          </cell>
          <cell r="B3156" t="str">
            <v>Alestra, S. de R.L. de C.V.</v>
          </cell>
          <cell r="C3156" t="str">
            <v>Corporates</v>
          </cell>
          <cell r="D3156" t="str">
            <v>MEXICO</v>
          </cell>
          <cell r="E3156" t="str">
            <v>Y</v>
          </cell>
          <cell r="F3156" t="str">
            <v>Affirmed</v>
          </cell>
          <cell r="G3156">
            <v>38125</v>
          </cell>
          <cell r="H3156" t="str">
            <v>B-</v>
          </cell>
          <cell r="I3156" t="str">
            <v>Rating Outlook Stable</v>
          </cell>
        </row>
        <row r="3157">
          <cell r="A3157">
            <v>80813036</v>
          </cell>
          <cell r="B3157" t="str">
            <v>Ahli United Bank (Bahrain) BSC(c)</v>
          </cell>
          <cell r="C3157" t="str">
            <v>Banks</v>
          </cell>
          <cell r="D3157" t="str">
            <v>BAHRAIN</v>
          </cell>
          <cell r="E3157" t="str">
            <v>Y</v>
          </cell>
          <cell r="F3157" t="str">
            <v>New Rating</v>
          </cell>
          <cell r="G3157">
            <v>37945</v>
          </cell>
          <cell r="H3157" t="str">
            <v>BBB+</v>
          </cell>
          <cell r="I3157" t="str">
            <v>Rating Outlook Stable</v>
          </cell>
        </row>
        <row r="3158">
          <cell r="A3158">
            <v>80814402</v>
          </cell>
          <cell r="B3158" t="str">
            <v>Thornburg Mortgage</v>
          </cell>
          <cell r="C3158" t="str">
            <v>Financial Institutions</v>
          </cell>
          <cell r="D3158" t="str">
            <v>UNITED STATES</v>
          </cell>
          <cell r="E3158" t="str">
            <v>Y</v>
          </cell>
          <cell r="F3158" t="str">
            <v>New Rating</v>
          </cell>
          <cell r="G3158">
            <v>37944</v>
          </cell>
          <cell r="H3158" t="str">
            <v>BB</v>
          </cell>
          <cell r="I3158" t="str">
            <v>Rating Outlook Stable</v>
          </cell>
        </row>
        <row r="3159">
          <cell r="A3159">
            <v>80817179</v>
          </cell>
          <cell r="B3159" t="str">
            <v>Hsinchu International Bank</v>
          </cell>
          <cell r="C3159" t="str">
            <v>Banks</v>
          </cell>
          <cell r="D3159" t="str">
            <v>TAIWAN</v>
          </cell>
          <cell r="E3159" t="str">
            <v>Y</v>
          </cell>
          <cell r="F3159" t="str">
            <v>Upgrade</v>
          </cell>
          <cell r="G3159">
            <v>38252</v>
          </cell>
          <cell r="H3159" t="str">
            <v>BB</v>
          </cell>
          <cell r="I3159" t="str">
            <v>Rating Outlook Positive</v>
          </cell>
        </row>
        <row r="3160">
          <cell r="A3160">
            <v>80817990</v>
          </cell>
          <cell r="B3160" t="str">
            <v>Paxar Corp.</v>
          </cell>
          <cell r="C3160" t="str">
            <v>Consumer</v>
          </cell>
          <cell r="D3160" t="str">
            <v>UNITED STATES</v>
          </cell>
          <cell r="E3160" t="str">
            <v>N</v>
          </cell>
          <cell r="F3160" t="str">
            <v>Downgrade</v>
          </cell>
          <cell r="G3160">
            <v>37949</v>
          </cell>
          <cell r="H3160" t="str">
            <v>BBB</v>
          </cell>
          <cell r="I3160" t="str">
            <v>Rating Outlook Negative</v>
          </cell>
        </row>
        <row r="3161">
          <cell r="A3161">
            <v>80818918</v>
          </cell>
          <cell r="B3161" t="str">
            <v>Southeast Corporate Federal Credit Union</v>
          </cell>
          <cell r="C3161" t="str">
            <v>Financial Institutions</v>
          </cell>
          <cell r="D3161" t="str">
            <v>UNITED STATES</v>
          </cell>
          <cell r="E3161" t="str">
            <v>Y</v>
          </cell>
          <cell r="F3161" t="str">
            <v>New Rating</v>
          </cell>
          <cell r="G3161">
            <v>37951</v>
          </cell>
          <cell r="H3161" t="str">
            <v>AA-</v>
          </cell>
          <cell r="I3161" t="str">
            <v>Rating Outlook Stable</v>
          </cell>
        </row>
        <row r="3162">
          <cell r="A3162">
            <v>80822782</v>
          </cell>
          <cell r="B3162" t="str">
            <v>TV Azteca S.A. de C.V.</v>
          </cell>
          <cell r="C3162" t="str">
            <v>Corporates</v>
          </cell>
          <cell r="D3162" t="str">
            <v>MEXICO</v>
          </cell>
          <cell r="E3162" t="str">
            <v>Y</v>
          </cell>
          <cell r="F3162" t="str">
            <v>New Rating</v>
          </cell>
          <cell r="G3162">
            <v>37956</v>
          </cell>
          <cell r="H3162" t="str">
            <v>B+</v>
          </cell>
          <cell r="I3162" t="str">
            <v>Rating Outlook Stable</v>
          </cell>
        </row>
        <row r="3163">
          <cell r="A3163">
            <v>80826405</v>
          </cell>
          <cell r="B3163" t="str">
            <v>Regentrealm Ltd</v>
          </cell>
          <cell r="C3163" t="str">
            <v>Food, Beverage &amp; Tobacco</v>
          </cell>
          <cell r="D3163" t="str">
            <v>UNITED KINGDOM</v>
          </cell>
          <cell r="E3163" t="str">
            <v>Y</v>
          </cell>
          <cell r="F3163" t="str">
            <v>Downgrade</v>
          </cell>
          <cell r="G3163">
            <v>38239</v>
          </cell>
          <cell r="H3163" t="str">
            <v>B</v>
          </cell>
          <cell r="I3163" t="str">
            <v>Rating Outlook Stable</v>
          </cell>
        </row>
        <row r="3164">
          <cell r="A3164">
            <v>80827021</v>
          </cell>
          <cell r="B3164" t="str">
            <v>21st Century Insurance Group</v>
          </cell>
          <cell r="C3164" t="str">
            <v>Insurance</v>
          </cell>
          <cell r="D3164" t="str">
            <v>UNITED STATES</v>
          </cell>
          <cell r="E3164" t="str">
            <v>Y</v>
          </cell>
          <cell r="F3164" t="str">
            <v>New Rating</v>
          </cell>
          <cell r="G3164">
            <v>37958</v>
          </cell>
          <cell r="H3164" t="str">
            <v>BBB</v>
          </cell>
          <cell r="I3164" t="str">
            <v>Rating Outlook Positive</v>
          </cell>
        </row>
        <row r="3165">
          <cell r="A3165">
            <v>80827805</v>
          </cell>
          <cell r="B3165" t="str">
            <v>Ball Corporation</v>
          </cell>
          <cell r="C3165" t="str">
            <v>Corporates</v>
          </cell>
          <cell r="D3165" t="str">
            <v>UNITED STATES</v>
          </cell>
          <cell r="E3165" t="str">
            <v>Y</v>
          </cell>
          <cell r="F3165" t="str">
            <v>New Rating</v>
          </cell>
          <cell r="G3165">
            <v>37959</v>
          </cell>
          <cell r="H3165" t="str">
            <v>BB</v>
          </cell>
          <cell r="I3165" t="str">
            <v>Rating Outlook Stable</v>
          </cell>
        </row>
        <row r="3166">
          <cell r="A3166">
            <v>80828598</v>
          </cell>
          <cell r="B3166" t="str">
            <v>Citadel</v>
          </cell>
          <cell r="C3166" t="str">
            <v>Broker/Dealers</v>
          </cell>
          <cell r="D3166" t="str">
            <v>UNITED STATES</v>
          </cell>
          <cell r="E3166" t="str">
            <v>N</v>
          </cell>
          <cell r="F3166" t="str">
            <v>New Rating</v>
          </cell>
          <cell r="G3166">
            <v>36831</v>
          </cell>
          <cell r="H3166" t="str">
            <v>BBB</v>
          </cell>
        </row>
        <row r="3167">
          <cell r="A3167">
            <v>80828601</v>
          </cell>
          <cell r="B3167" t="str">
            <v>Lazard LLC</v>
          </cell>
          <cell r="C3167" t="str">
            <v>Broker/Dealers</v>
          </cell>
          <cell r="D3167" t="str">
            <v>UNITED STATES</v>
          </cell>
          <cell r="E3167" t="str">
            <v>N</v>
          </cell>
          <cell r="F3167" t="str">
            <v>New Rating</v>
          </cell>
          <cell r="G3167">
            <v>37591</v>
          </cell>
          <cell r="H3167" t="str">
            <v>BBB+</v>
          </cell>
        </row>
        <row r="3168">
          <cell r="A3168">
            <v>80828604</v>
          </cell>
          <cell r="B3168" t="str">
            <v>Mass Mutual Oppenheimer</v>
          </cell>
          <cell r="C3168" t="str">
            <v>Broker/Dealers</v>
          </cell>
          <cell r="D3168" t="str">
            <v>UNITED STATES</v>
          </cell>
          <cell r="E3168" t="str">
            <v>N</v>
          </cell>
          <cell r="F3168" t="str">
            <v>New Rating</v>
          </cell>
          <cell r="G3168">
            <v>37288</v>
          </cell>
          <cell r="H3168" t="str">
            <v>BBB</v>
          </cell>
        </row>
        <row r="3169">
          <cell r="A3169">
            <v>80832179</v>
          </cell>
          <cell r="B3169" t="str">
            <v>Caja de Ahorros y Monte de Piedad de Extremadura</v>
          </cell>
          <cell r="C3169" t="str">
            <v>Banks</v>
          </cell>
          <cell r="D3169" t="str">
            <v>SPAIN</v>
          </cell>
          <cell r="E3169" t="str">
            <v>Y</v>
          </cell>
          <cell r="F3169" t="str">
            <v>New Rating</v>
          </cell>
          <cell r="G3169">
            <v>37978</v>
          </cell>
          <cell r="H3169" t="str">
            <v>A-</v>
          </cell>
          <cell r="I3169" t="str">
            <v>Rating Outlook Stable</v>
          </cell>
        </row>
        <row r="3170">
          <cell r="A3170">
            <v>80832207</v>
          </cell>
          <cell r="B3170" t="str">
            <v>America West Airlines, Inc.</v>
          </cell>
          <cell r="C3170" t="str">
            <v>Corporates</v>
          </cell>
          <cell r="D3170" t="str">
            <v>UNITED STATES</v>
          </cell>
          <cell r="E3170" t="str">
            <v>Y</v>
          </cell>
          <cell r="F3170" t="str">
            <v>New Rating</v>
          </cell>
          <cell r="G3170">
            <v>37964</v>
          </cell>
          <cell r="H3170" t="str">
            <v>CCC</v>
          </cell>
          <cell r="I3170" t="str">
            <v>Rating Outlook Stable</v>
          </cell>
        </row>
        <row r="3171">
          <cell r="A3171">
            <v>80833404</v>
          </cell>
          <cell r="B3171" t="str">
            <v>News Corporation, Ltd. (The)</v>
          </cell>
          <cell r="C3171" t="str">
            <v>Media &amp; Entertainment</v>
          </cell>
          <cell r="D3171" t="str">
            <v>UNITED STATES</v>
          </cell>
          <cell r="E3171" t="str">
            <v>Y</v>
          </cell>
          <cell r="F3171" t="str">
            <v>Upgrade</v>
          </cell>
          <cell r="G3171">
            <v>38134</v>
          </cell>
          <cell r="H3171" t="str">
            <v>BBB</v>
          </cell>
          <cell r="I3171" t="str">
            <v>Rating Outlook Stable</v>
          </cell>
        </row>
        <row r="3172">
          <cell r="A3172">
            <v>80833411</v>
          </cell>
          <cell r="B3172" t="str">
            <v>News America Inc.</v>
          </cell>
          <cell r="C3172" t="str">
            <v>Media &amp; Entertainment</v>
          </cell>
          <cell r="D3172" t="str">
            <v>UNITED STATES</v>
          </cell>
          <cell r="E3172" t="str">
            <v>Y</v>
          </cell>
          <cell r="F3172" t="str">
            <v>Upgrade</v>
          </cell>
          <cell r="G3172">
            <v>38134</v>
          </cell>
          <cell r="H3172" t="str">
            <v>BBB</v>
          </cell>
          <cell r="I3172" t="str">
            <v>Rating Outlook Stable</v>
          </cell>
        </row>
        <row r="3173">
          <cell r="A3173">
            <v>80836051</v>
          </cell>
          <cell r="B3173" t="str">
            <v>Entreprise Tunisienne d'Activites Petrolieres</v>
          </cell>
          <cell r="C3173" t="str">
            <v>Energy (Oil &amp; Gas)</v>
          </cell>
          <cell r="D3173" t="str">
            <v>TUNISIA</v>
          </cell>
          <cell r="E3173" t="str">
            <v>Y</v>
          </cell>
          <cell r="F3173" t="str">
            <v>New Rating</v>
          </cell>
          <cell r="G3173">
            <v>37972</v>
          </cell>
          <cell r="H3173" t="str">
            <v>AA+</v>
          </cell>
          <cell r="I3173" t="str">
            <v>Rating Outlook Stable</v>
          </cell>
        </row>
        <row r="3174">
          <cell r="A3174">
            <v>80836579</v>
          </cell>
          <cell r="B3174" t="str">
            <v>Academy</v>
          </cell>
          <cell r="C3174" t="str">
            <v>Retailing</v>
          </cell>
          <cell r="D3174" t="str">
            <v>UNITED STATES</v>
          </cell>
          <cell r="E3174" t="str">
            <v>N</v>
          </cell>
          <cell r="F3174" t="str">
            <v>New Rating</v>
          </cell>
          <cell r="G3174">
            <v>37970</v>
          </cell>
          <cell r="H3174" t="str">
            <v>BBB-</v>
          </cell>
          <cell r="I3174" t="str">
            <v>Rating Outlook Negative</v>
          </cell>
        </row>
        <row r="3175">
          <cell r="A3175">
            <v>80841688</v>
          </cell>
          <cell r="B3175" t="str">
            <v>Heritage Property Investment Trust</v>
          </cell>
          <cell r="C3175" t="str">
            <v>Real Estate Investment Trusts</v>
          </cell>
          <cell r="D3175" t="str">
            <v>UNITED STATES</v>
          </cell>
          <cell r="E3175" t="str">
            <v>Y</v>
          </cell>
          <cell r="F3175" t="str">
            <v>New Rating</v>
          </cell>
          <cell r="G3175">
            <v>37965</v>
          </cell>
          <cell r="H3175" t="str">
            <v>BBB-</v>
          </cell>
          <cell r="I3175" t="str">
            <v>Rating Outlook Stable</v>
          </cell>
        </row>
        <row r="3176">
          <cell r="A3176">
            <v>80842179</v>
          </cell>
          <cell r="B3176" t="str">
            <v>Bank Morgan Stanley AG</v>
          </cell>
          <cell r="C3176" t="str">
            <v>Financial Institutions</v>
          </cell>
          <cell r="D3176" t="str">
            <v>SWITZERLAND</v>
          </cell>
          <cell r="E3176" t="str">
            <v>Y</v>
          </cell>
          <cell r="F3176" t="str">
            <v>New Rating</v>
          </cell>
          <cell r="G3176">
            <v>38134</v>
          </cell>
          <cell r="H3176" t="str">
            <v>AA-</v>
          </cell>
          <cell r="I3176" t="str">
            <v>Rating Outlook Stable</v>
          </cell>
        </row>
        <row r="3177">
          <cell r="A3177">
            <v>80843884</v>
          </cell>
          <cell r="B3177" t="str">
            <v>Johnson &amp; Johnson</v>
          </cell>
          <cell r="C3177" t="str">
            <v>Corporates</v>
          </cell>
          <cell r="D3177" t="str">
            <v>UNITED STATES</v>
          </cell>
          <cell r="E3177" t="str">
            <v>Y</v>
          </cell>
          <cell r="F3177" t="str">
            <v>New Rating</v>
          </cell>
          <cell r="G3177">
            <v>37973</v>
          </cell>
          <cell r="H3177" t="str">
            <v>AAA</v>
          </cell>
          <cell r="I3177" t="str">
            <v>Rating Outlook Stable</v>
          </cell>
        </row>
        <row r="3178">
          <cell r="A3178">
            <v>80845379</v>
          </cell>
          <cell r="B3178" t="str">
            <v>Finmatica SpA</v>
          </cell>
          <cell r="C3178" t="str">
            <v>Technology</v>
          </cell>
          <cell r="D3178" t="str">
            <v>ITALY</v>
          </cell>
          <cell r="E3178" t="str">
            <v>Y</v>
          </cell>
          <cell r="F3178" t="str">
            <v>Downgrade</v>
          </cell>
          <cell r="G3178">
            <v>38204</v>
          </cell>
          <cell r="H3178" t="str">
            <v>C</v>
          </cell>
          <cell r="I3178" t="str">
            <v>Rating Watch Off</v>
          </cell>
        </row>
        <row r="3179">
          <cell r="A3179">
            <v>80847192</v>
          </cell>
          <cell r="B3179" t="str">
            <v>JSG Acquisitions</v>
          </cell>
          <cell r="C3179" t="str">
            <v>Paper &amp; Forest Products</v>
          </cell>
          <cell r="D3179" t="str">
            <v>IRELAND</v>
          </cell>
          <cell r="E3179" t="str">
            <v>Y</v>
          </cell>
          <cell r="F3179" t="str">
            <v>New Rating</v>
          </cell>
          <cell r="G3179">
            <v>37974</v>
          </cell>
          <cell r="H3179" t="str">
            <v>B+</v>
          </cell>
          <cell r="I3179" t="str">
            <v>Rating Outlook Stable</v>
          </cell>
        </row>
        <row r="3180">
          <cell r="A3180">
            <v>80850098</v>
          </cell>
          <cell r="B3180" t="str">
            <v>Caja Rural de Aragon</v>
          </cell>
          <cell r="C3180" t="str">
            <v>Banks</v>
          </cell>
          <cell r="D3180" t="str">
            <v>SPAIN</v>
          </cell>
          <cell r="E3180" t="str">
            <v>Y</v>
          </cell>
          <cell r="F3180" t="str">
            <v>New Rating</v>
          </cell>
          <cell r="G3180">
            <v>37978</v>
          </cell>
          <cell r="H3180" t="str">
            <v>BBB</v>
          </cell>
          <cell r="I3180" t="str">
            <v>Rating Outlook Stable</v>
          </cell>
        </row>
        <row r="3181">
          <cell r="A3181">
            <v>80860151</v>
          </cell>
          <cell r="B3181" t="str">
            <v>Columbia Industrial Development Board</v>
          </cell>
          <cell r="C3181" t="str">
            <v>Global Power</v>
          </cell>
          <cell r="D3181" t="str">
            <v>UNITED STATES</v>
          </cell>
          <cell r="E3181" t="str">
            <v>Y</v>
          </cell>
          <cell r="F3181" t="str">
            <v>New Rating</v>
          </cell>
          <cell r="G3181">
            <v>37967</v>
          </cell>
          <cell r="H3181" t="str">
            <v>A</v>
          </cell>
          <cell r="I3181" t="str">
            <v>Rating Outlook Stable</v>
          </cell>
        </row>
        <row r="3182">
          <cell r="A3182">
            <v>80863031</v>
          </cell>
          <cell r="B3182" t="str">
            <v>First International Merchant Bank (FIMBANK)</v>
          </cell>
          <cell r="C3182" t="str">
            <v>Banks</v>
          </cell>
          <cell r="D3182" t="str">
            <v>MALTA</v>
          </cell>
          <cell r="E3182" t="str">
            <v>Y</v>
          </cell>
          <cell r="F3182" t="str">
            <v>New Rating</v>
          </cell>
          <cell r="G3182">
            <v>37992</v>
          </cell>
          <cell r="H3182" t="str">
            <v>BB</v>
          </cell>
          <cell r="I3182" t="str">
            <v>Rating Outlook Stable</v>
          </cell>
        </row>
        <row r="3183">
          <cell r="A3183">
            <v>80863034</v>
          </cell>
          <cell r="B3183" t="str">
            <v>Bank Evrofinance-Mosnarbank</v>
          </cell>
          <cell r="C3183" t="str">
            <v>Banks</v>
          </cell>
          <cell r="D3183" t="str">
            <v>RUSSIAN FEDERATION</v>
          </cell>
          <cell r="E3183" t="str">
            <v>Y</v>
          </cell>
          <cell r="F3183" t="str">
            <v>New Rating</v>
          </cell>
          <cell r="G3183">
            <v>38002</v>
          </cell>
          <cell r="H3183" t="str">
            <v>B</v>
          </cell>
          <cell r="I3183" t="str">
            <v>Rating Outlook Stable</v>
          </cell>
        </row>
        <row r="3184">
          <cell r="A3184">
            <v>80864631</v>
          </cell>
          <cell r="B3184" t="str">
            <v>Arab Bank Australia Limited</v>
          </cell>
          <cell r="C3184" t="str">
            <v>Banks</v>
          </cell>
          <cell r="D3184" t="str">
            <v>AUSTRALIA</v>
          </cell>
          <cell r="E3184" t="str">
            <v>Y</v>
          </cell>
          <cell r="F3184" t="str">
            <v>New Rating</v>
          </cell>
          <cell r="G3184">
            <v>38019</v>
          </cell>
          <cell r="H3184" t="str">
            <v>BBB+</v>
          </cell>
          <cell r="I3184" t="str">
            <v>Rating Outlook Stable</v>
          </cell>
        </row>
        <row r="3185">
          <cell r="A3185">
            <v>80866530</v>
          </cell>
          <cell r="B3185" t="str">
            <v>Concord Securities Corporation</v>
          </cell>
          <cell r="C3185" t="str">
            <v>Banks</v>
          </cell>
          <cell r="D3185" t="str">
            <v>TAIWAN</v>
          </cell>
          <cell r="E3185" t="str">
            <v>Y</v>
          </cell>
          <cell r="F3185" t="str">
            <v>New Rating</v>
          </cell>
          <cell r="G3185">
            <v>38014</v>
          </cell>
          <cell r="H3185" t="str">
            <v>BB-</v>
          </cell>
          <cell r="I3185" t="str">
            <v>Rating Outlook Stable</v>
          </cell>
        </row>
        <row r="3186">
          <cell r="A3186">
            <v>80867337</v>
          </cell>
          <cell r="B3186" t="str">
            <v>FGIC Corporation</v>
          </cell>
          <cell r="C3186" t="str">
            <v>Financial Institutions</v>
          </cell>
          <cell r="D3186" t="str">
            <v>UNITED STATES</v>
          </cell>
          <cell r="E3186" t="str">
            <v>Y</v>
          </cell>
          <cell r="F3186" t="str">
            <v>New Rating</v>
          </cell>
          <cell r="G3186">
            <v>37994</v>
          </cell>
          <cell r="H3186" t="str">
            <v>AA</v>
          </cell>
          <cell r="I3186" t="str">
            <v>Rating Outlook Stable</v>
          </cell>
        </row>
        <row r="3187">
          <cell r="A3187">
            <v>80867831</v>
          </cell>
          <cell r="B3187" t="str">
            <v>BlueScope Steel Limited</v>
          </cell>
          <cell r="C3187" t="str">
            <v>Metals &amp; Mining</v>
          </cell>
          <cell r="D3187" t="str">
            <v>AUSTRALIA</v>
          </cell>
          <cell r="E3187" t="str">
            <v>Y</v>
          </cell>
          <cell r="F3187" t="str">
            <v>Affirmed</v>
          </cell>
          <cell r="G3187">
            <v>38037</v>
          </cell>
          <cell r="H3187" t="str">
            <v>BBB+</v>
          </cell>
          <cell r="I3187" t="str">
            <v>Rating Outlook Stable</v>
          </cell>
        </row>
        <row r="3188">
          <cell r="A3188">
            <v>80868652</v>
          </cell>
          <cell r="B3188" t="str">
            <v>Discovery Communications, Inc.</v>
          </cell>
          <cell r="C3188" t="str">
            <v>Media &amp; Entertainment</v>
          </cell>
          <cell r="D3188" t="str">
            <v>UNITED STATES</v>
          </cell>
          <cell r="E3188" t="str">
            <v>N</v>
          </cell>
          <cell r="F3188" t="str">
            <v>New Rating</v>
          </cell>
          <cell r="G3188">
            <v>37993</v>
          </cell>
          <cell r="H3188" t="str">
            <v>BB+</v>
          </cell>
          <cell r="I3188" t="str">
            <v>Rating Outlook Positive</v>
          </cell>
        </row>
        <row r="3189">
          <cell r="A3189">
            <v>80869108</v>
          </cell>
          <cell r="B3189" t="str">
            <v>Unipol Banca</v>
          </cell>
          <cell r="C3189" t="str">
            <v>Banks</v>
          </cell>
          <cell r="D3189" t="str">
            <v>ITALY</v>
          </cell>
          <cell r="E3189" t="str">
            <v>Y</v>
          </cell>
          <cell r="F3189" t="str">
            <v>New Rating</v>
          </cell>
          <cell r="G3189">
            <v>38166</v>
          </cell>
          <cell r="H3189" t="str">
            <v>BBB</v>
          </cell>
          <cell r="I3189" t="str">
            <v>Rating Outlook Stable</v>
          </cell>
        </row>
        <row r="3190">
          <cell r="A3190">
            <v>80871031</v>
          </cell>
          <cell r="B3190" t="str">
            <v>Suburban Propane, LP</v>
          </cell>
          <cell r="C3190" t="str">
            <v>Natural Gas &amp; Propane</v>
          </cell>
          <cell r="D3190" t="str">
            <v>UNITED STATES</v>
          </cell>
          <cell r="E3190" t="str">
            <v>N</v>
          </cell>
          <cell r="F3190" t="str">
            <v>Downgrade</v>
          </cell>
          <cell r="G3190">
            <v>37993</v>
          </cell>
          <cell r="H3190" t="str">
            <v>BBB-</v>
          </cell>
          <cell r="I3190" t="str">
            <v>Rating Outlook Stable</v>
          </cell>
        </row>
        <row r="3191">
          <cell r="A3191">
            <v>80872470</v>
          </cell>
          <cell r="B3191" t="str">
            <v>RLI Corp.</v>
          </cell>
          <cell r="C3191" t="str">
            <v>Insurance</v>
          </cell>
          <cell r="D3191" t="str">
            <v>UNITED STATES</v>
          </cell>
          <cell r="E3191" t="str">
            <v>Y</v>
          </cell>
          <cell r="F3191" t="str">
            <v>New Rating</v>
          </cell>
          <cell r="G3191">
            <v>37998</v>
          </cell>
          <cell r="H3191" t="str">
            <v>BBB</v>
          </cell>
          <cell r="I3191" t="str">
            <v>Rating Outlook Stable</v>
          </cell>
        </row>
        <row r="3192">
          <cell r="A3192">
            <v>80873031</v>
          </cell>
          <cell r="B3192" t="str">
            <v>Sachsen LB Europe PLC</v>
          </cell>
          <cell r="C3192" t="str">
            <v>Banks</v>
          </cell>
          <cell r="D3192" t="str">
            <v>IRELAND</v>
          </cell>
          <cell r="E3192" t="str">
            <v>Y</v>
          </cell>
          <cell r="F3192" t="str">
            <v>Affirmed</v>
          </cell>
          <cell r="G3192">
            <v>38174</v>
          </cell>
          <cell r="H3192" t="str">
            <v>AAA</v>
          </cell>
          <cell r="I3192" t="str">
            <v>Rating Outlook Stable</v>
          </cell>
        </row>
        <row r="3193">
          <cell r="A3193">
            <v>80880033</v>
          </cell>
          <cell r="B3193" t="str">
            <v>ABSA Group Limited</v>
          </cell>
          <cell r="C3193" t="str">
            <v>Banks</v>
          </cell>
          <cell r="D3193" t="str">
            <v>SOUTH AFRICA</v>
          </cell>
          <cell r="E3193" t="str">
            <v>Y</v>
          </cell>
          <cell r="F3193" t="str">
            <v>New Rating</v>
          </cell>
          <cell r="G3193">
            <v>38043</v>
          </cell>
          <cell r="H3193" t="str">
            <v>BBB</v>
          </cell>
          <cell r="I3193" t="str">
            <v>Rating Outlook Stable</v>
          </cell>
        </row>
        <row r="3194">
          <cell r="A3194">
            <v>80883831</v>
          </cell>
          <cell r="B3194" t="str">
            <v>Allgemeine Kreditversicherung Coface Finanz</v>
          </cell>
          <cell r="C3194" t="str">
            <v>Insurance</v>
          </cell>
          <cell r="D3194" t="str">
            <v>GERMANY</v>
          </cell>
          <cell r="E3194" t="str">
            <v>Y</v>
          </cell>
          <cell r="F3194" t="str">
            <v>New Rating</v>
          </cell>
          <cell r="G3194">
            <v>38008</v>
          </cell>
          <cell r="H3194" t="str">
            <v>AA-</v>
          </cell>
          <cell r="I3194" t="str">
            <v>Rating Outlook Stable</v>
          </cell>
        </row>
        <row r="3195">
          <cell r="A3195">
            <v>80894874</v>
          </cell>
          <cell r="B3195" t="str">
            <v>Aspis Bank</v>
          </cell>
          <cell r="C3195" t="str">
            <v>Banks</v>
          </cell>
          <cell r="D3195" t="str">
            <v>GREECE</v>
          </cell>
          <cell r="E3195" t="str">
            <v>Y</v>
          </cell>
          <cell r="F3195" t="str">
            <v>New Rating</v>
          </cell>
          <cell r="G3195">
            <v>38014</v>
          </cell>
          <cell r="H3195" t="str">
            <v>BB+</v>
          </cell>
          <cell r="I3195" t="str">
            <v>Rating Outlook Stable</v>
          </cell>
        </row>
        <row r="3196">
          <cell r="A3196">
            <v>80907231</v>
          </cell>
          <cell r="B3196" t="str">
            <v>Waterford Wedgwood Plc</v>
          </cell>
          <cell r="C3196" t="str">
            <v>Consumer</v>
          </cell>
          <cell r="D3196" t="str">
            <v>IRELAND</v>
          </cell>
          <cell r="E3196" t="str">
            <v>Y</v>
          </cell>
          <cell r="F3196" t="str">
            <v>New Rating</v>
          </cell>
          <cell r="G3196">
            <v>38232</v>
          </cell>
          <cell r="H3196" t="str">
            <v>B-</v>
          </cell>
          <cell r="I3196" t="str">
            <v>Rating Outlook Stable</v>
          </cell>
        </row>
        <row r="3197">
          <cell r="A3197">
            <v>80908478</v>
          </cell>
          <cell r="B3197" t="str">
            <v>Reckson Operating Partnership, LP</v>
          </cell>
          <cell r="C3197" t="str">
            <v>Real Estate Investment Trusts</v>
          </cell>
          <cell r="D3197" t="str">
            <v>UNITED STATES</v>
          </cell>
          <cell r="E3197" t="str">
            <v>Y</v>
          </cell>
          <cell r="F3197" t="str">
            <v>Affirmed</v>
          </cell>
          <cell r="G3197">
            <v>38210</v>
          </cell>
          <cell r="H3197" t="str">
            <v>BBB-</v>
          </cell>
          <cell r="I3197" t="str">
            <v>Rating Outlook Stable</v>
          </cell>
        </row>
        <row r="3198">
          <cell r="A3198">
            <v>80908583</v>
          </cell>
          <cell r="B3198" t="str">
            <v>Reckson Associates Realty Corp.</v>
          </cell>
          <cell r="C3198" t="str">
            <v>Real Estate Investment Trusts</v>
          </cell>
          <cell r="D3198" t="str">
            <v>UNITED STATES</v>
          </cell>
          <cell r="E3198" t="str">
            <v>Y</v>
          </cell>
          <cell r="F3198" t="str">
            <v>Affirmed</v>
          </cell>
          <cell r="G3198">
            <v>38210</v>
          </cell>
          <cell r="H3198" t="str">
            <v>BBB-</v>
          </cell>
          <cell r="I3198" t="str">
            <v>Rating Outlook Stable</v>
          </cell>
        </row>
        <row r="3199">
          <cell r="A3199">
            <v>80909031</v>
          </cell>
          <cell r="B3199" t="str">
            <v>National Iranian Oil Company</v>
          </cell>
          <cell r="C3199" t="str">
            <v>Energy (Oil &amp; Gas)</v>
          </cell>
          <cell r="D3199" t="str">
            <v>IRAN (ISLAMIC REPUBLIC OF)</v>
          </cell>
          <cell r="E3199" t="str">
            <v>Y</v>
          </cell>
          <cell r="F3199" t="str">
            <v>New Rating</v>
          </cell>
          <cell r="G3199">
            <v>38082</v>
          </cell>
          <cell r="H3199" t="str">
            <v>B+</v>
          </cell>
          <cell r="I3199" t="str">
            <v>Rating Outlook Positive</v>
          </cell>
        </row>
        <row r="3200">
          <cell r="A3200">
            <v>80912470</v>
          </cell>
          <cell r="B3200" t="str">
            <v>Lehman Brothers Derivatives Products Inc.</v>
          </cell>
          <cell r="C3200" t="str">
            <v>Banks</v>
          </cell>
          <cell r="D3200" t="str">
            <v>UNITED STATES</v>
          </cell>
          <cell r="E3200" t="str">
            <v>Y</v>
          </cell>
          <cell r="F3200" t="str">
            <v>New Rating</v>
          </cell>
          <cell r="G3200">
            <v>38064</v>
          </cell>
          <cell r="H3200" t="str">
            <v>AAA</v>
          </cell>
        </row>
        <row r="3201">
          <cell r="A3201">
            <v>80914835</v>
          </cell>
          <cell r="B3201" t="str">
            <v>Kommunalkredit International Bank Ltd</v>
          </cell>
          <cell r="C3201" t="str">
            <v>Banks</v>
          </cell>
          <cell r="D3201" t="str">
            <v>CYPRUS</v>
          </cell>
          <cell r="E3201" t="str">
            <v>Y</v>
          </cell>
          <cell r="F3201" t="str">
            <v>New Rating</v>
          </cell>
          <cell r="G3201">
            <v>38026</v>
          </cell>
          <cell r="H3201" t="str">
            <v>A+</v>
          </cell>
          <cell r="I3201" t="str">
            <v>Rating Outlook Stable</v>
          </cell>
        </row>
        <row r="3202">
          <cell r="A3202">
            <v>80915431</v>
          </cell>
          <cell r="B3202" t="str">
            <v>National Thermal Power Corporation Limited</v>
          </cell>
          <cell r="C3202" t="str">
            <v>Corporates</v>
          </cell>
          <cell r="D3202" t="str">
            <v>INDIA</v>
          </cell>
          <cell r="E3202" t="str">
            <v>Y</v>
          </cell>
          <cell r="F3202" t="str">
            <v>New Rating</v>
          </cell>
          <cell r="G3202">
            <v>38035</v>
          </cell>
          <cell r="H3202" t="str">
            <v>BB+</v>
          </cell>
          <cell r="I3202" t="str">
            <v>Rating Outlook Stable</v>
          </cell>
        </row>
        <row r="3203">
          <cell r="A3203">
            <v>80919035</v>
          </cell>
          <cell r="B3203" t="str">
            <v>Maytag Corporation</v>
          </cell>
          <cell r="C3203" t="str">
            <v>Consumer</v>
          </cell>
          <cell r="D3203" t="str">
            <v>UNITED STATES</v>
          </cell>
          <cell r="E3203" t="str">
            <v>Y</v>
          </cell>
          <cell r="F3203" t="str">
            <v>Downgrade</v>
          </cell>
          <cell r="G3203">
            <v>38194</v>
          </cell>
          <cell r="H3203" t="str">
            <v>BBB-</v>
          </cell>
          <cell r="I3203" t="str">
            <v>Rating Outlook Negative</v>
          </cell>
        </row>
        <row r="3204">
          <cell r="A3204">
            <v>80919264</v>
          </cell>
          <cell r="B3204" t="str">
            <v>Prudential Funding, LLC</v>
          </cell>
          <cell r="C3204" t="str">
            <v>Insurance</v>
          </cell>
          <cell r="D3204" t="str">
            <v>UNITED STATES</v>
          </cell>
          <cell r="E3204" t="str">
            <v>Y</v>
          </cell>
          <cell r="F3204" t="str">
            <v>Affirmed</v>
          </cell>
          <cell r="G3204">
            <v>38252</v>
          </cell>
          <cell r="H3204" t="str">
            <v>A+</v>
          </cell>
          <cell r="I3204" t="str">
            <v>Rating Outlook Stable</v>
          </cell>
        </row>
        <row r="3205">
          <cell r="A3205">
            <v>80919649</v>
          </cell>
          <cell r="B3205" t="str">
            <v>All Nippon Airways Co. Ltd. (ANA)</v>
          </cell>
          <cell r="C3205" t="str">
            <v>Corporates</v>
          </cell>
          <cell r="D3205" t="str">
            <v>JAPAN</v>
          </cell>
          <cell r="E3205" t="str">
            <v>Y</v>
          </cell>
          <cell r="F3205" t="str">
            <v>New Rating</v>
          </cell>
          <cell r="G3205">
            <v>38030</v>
          </cell>
          <cell r="H3205" t="str">
            <v>BB-</v>
          </cell>
          <cell r="I3205" t="str">
            <v>Rating Outlook Stable</v>
          </cell>
        </row>
        <row r="3206">
          <cell r="A3206">
            <v>80920038</v>
          </cell>
          <cell r="B3206" t="str">
            <v>American Express Bank, FSB</v>
          </cell>
          <cell r="C3206" t="str">
            <v>Financial Institutions</v>
          </cell>
          <cell r="D3206" t="str">
            <v>UNITED STATES</v>
          </cell>
          <cell r="E3206" t="str">
            <v>Y</v>
          </cell>
          <cell r="F3206" t="str">
            <v>New Rating</v>
          </cell>
          <cell r="G3206">
            <v>38034</v>
          </cell>
          <cell r="H3206" t="str">
            <v>A+</v>
          </cell>
        </row>
        <row r="3207">
          <cell r="A3207">
            <v>80921103</v>
          </cell>
          <cell r="B3207" t="str">
            <v>Home Capital Group Inc.</v>
          </cell>
          <cell r="C3207" t="str">
            <v>Banks</v>
          </cell>
          <cell r="D3207" t="str">
            <v>CANADA</v>
          </cell>
          <cell r="E3207" t="str">
            <v>Y</v>
          </cell>
          <cell r="F3207" t="str">
            <v>New Rating</v>
          </cell>
          <cell r="G3207">
            <v>38057</v>
          </cell>
          <cell r="H3207" t="str">
            <v>BBB-</v>
          </cell>
          <cell r="I3207" t="str">
            <v>Rating Outlook Stable</v>
          </cell>
        </row>
        <row r="3208">
          <cell r="A3208">
            <v>80921334</v>
          </cell>
          <cell r="B3208" t="str">
            <v>Home Trust Company</v>
          </cell>
          <cell r="C3208" t="str">
            <v>Banks</v>
          </cell>
          <cell r="D3208" t="str">
            <v>CANADA</v>
          </cell>
          <cell r="E3208" t="str">
            <v>Y</v>
          </cell>
          <cell r="F3208" t="str">
            <v>New Rating</v>
          </cell>
          <cell r="G3208">
            <v>38057</v>
          </cell>
          <cell r="H3208" t="str">
            <v>BBB-</v>
          </cell>
          <cell r="I3208" t="str">
            <v>Rating Outlook Stable</v>
          </cell>
        </row>
        <row r="3209">
          <cell r="A3209">
            <v>80925447</v>
          </cell>
          <cell r="B3209" t="str">
            <v>Belpromstroibank</v>
          </cell>
          <cell r="C3209" t="str">
            <v>Banks</v>
          </cell>
          <cell r="D3209" t="str">
            <v>BELARUS</v>
          </cell>
          <cell r="E3209" t="str">
            <v>Y</v>
          </cell>
          <cell r="F3209" t="str">
            <v>New Rating</v>
          </cell>
          <cell r="G3209">
            <v>38036</v>
          </cell>
          <cell r="H3209" t="str">
            <v>CCC</v>
          </cell>
          <cell r="I3209" t="str">
            <v>Rating Outlook Stable</v>
          </cell>
        </row>
        <row r="3210">
          <cell r="A3210">
            <v>80926650</v>
          </cell>
          <cell r="B3210" t="str">
            <v>British Telecommunications plc</v>
          </cell>
          <cell r="C3210" t="str">
            <v>Telecommunications</v>
          </cell>
          <cell r="D3210" t="str">
            <v>UNITED KINGDOM</v>
          </cell>
          <cell r="E3210" t="str">
            <v>Y</v>
          </cell>
          <cell r="F3210" t="str">
            <v>Affirmed</v>
          </cell>
          <cell r="G3210">
            <v>37938</v>
          </cell>
          <cell r="H3210" t="str">
            <v>A</v>
          </cell>
          <cell r="I3210" t="str">
            <v>Rating Outlook Stable</v>
          </cell>
        </row>
        <row r="3211">
          <cell r="A3211">
            <v>80927237</v>
          </cell>
          <cell r="B3211" t="str">
            <v>Heritable Bank Limited</v>
          </cell>
          <cell r="C3211" t="str">
            <v>Banks</v>
          </cell>
          <cell r="D3211" t="str">
            <v>UNITED KINGDOM</v>
          </cell>
          <cell r="E3211" t="str">
            <v>Y</v>
          </cell>
          <cell r="F3211" t="str">
            <v>New Rating</v>
          </cell>
          <cell r="G3211">
            <v>38037</v>
          </cell>
          <cell r="H3211" t="str">
            <v>A</v>
          </cell>
          <cell r="I3211" t="str">
            <v>Rating Outlook Stable</v>
          </cell>
        </row>
        <row r="3212">
          <cell r="A3212">
            <v>80928039</v>
          </cell>
          <cell r="B3212" t="str">
            <v>Star Gas Propane, L.P.</v>
          </cell>
          <cell r="C3212" t="str">
            <v>Corporate Finance</v>
          </cell>
          <cell r="D3212" t="str">
            <v>UNITED STATES</v>
          </cell>
          <cell r="E3212" t="str">
            <v>Y</v>
          </cell>
          <cell r="F3212" t="str">
            <v>Affirmed</v>
          </cell>
          <cell r="G3212">
            <v>38034</v>
          </cell>
          <cell r="H3212" t="str">
            <v>BBB-</v>
          </cell>
          <cell r="I3212" t="str">
            <v>Rating Outlook Stable</v>
          </cell>
        </row>
        <row r="3213">
          <cell r="A3213">
            <v>80928860</v>
          </cell>
          <cell r="B3213" t="str">
            <v>Dana Corporation</v>
          </cell>
          <cell r="C3213" t="str">
            <v>Auto Suppliers</v>
          </cell>
          <cell r="D3213" t="str">
            <v>UNITED STATES</v>
          </cell>
          <cell r="E3213" t="str">
            <v>Y</v>
          </cell>
          <cell r="F3213" t="str">
            <v>Rating Watch On</v>
          </cell>
          <cell r="G3213">
            <v>38201</v>
          </cell>
          <cell r="H3213" t="str">
            <v>BB</v>
          </cell>
          <cell r="I3213" t="str">
            <v>Rating Watch Positive</v>
          </cell>
        </row>
        <row r="3214">
          <cell r="A3214">
            <v>80929633</v>
          </cell>
          <cell r="B3214" t="str">
            <v>Kawasaki Heavy Industries, Ltd</v>
          </cell>
          <cell r="C3214" t="str">
            <v>Corporates</v>
          </cell>
          <cell r="D3214" t="str">
            <v>JAPAN</v>
          </cell>
          <cell r="E3214" t="str">
            <v>Y</v>
          </cell>
          <cell r="F3214" t="str">
            <v>New Rating</v>
          </cell>
          <cell r="G3214">
            <v>38051</v>
          </cell>
          <cell r="H3214" t="str">
            <v>BBB-</v>
          </cell>
          <cell r="I3214" t="str">
            <v>Rating Outlook Stable</v>
          </cell>
        </row>
        <row r="3215">
          <cell r="A3215">
            <v>80929636</v>
          </cell>
          <cell r="B3215" t="str">
            <v>Ishikawajima-Harima Heavy Industries Co,Ltd.</v>
          </cell>
          <cell r="C3215" t="str">
            <v>Corporates</v>
          </cell>
          <cell r="D3215" t="str">
            <v>JAPAN</v>
          </cell>
          <cell r="E3215" t="str">
            <v>Y</v>
          </cell>
          <cell r="F3215" t="str">
            <v>Revision Outlook</v>
          </cell>
          <cell r="G3215">
            <v>38082</v>
          </cell>
          <cell r="H3215" t="str">
            <v>BBB-</v>
          </cell>
          <cell r="I3215" t="str">
            <v>Rating Outlook Negative</v>
          </cell>
        </row>
        <row r="3216">
          <cell r="A3216">
            <v>80939502</v>
          </cell>
          <cell r="B3216" t="str">
            <v>PepsiAmericas</v>
          </cell>
          <cell r="C3216" t="str">
            <v>Corporates</v>
          </cell>
          <cell r="D3216" t="str">
            <v>UNITED STATES</v>
          </cell>
          <cell r="E3216" t="str">
            <v>Y</v>
          </cell>
          <cell r="F3216" t="str">
            <v>New Rating</v>
          </cell>
          <cell r="G3216">
            <v>38043</v>
          </cell>
          <cell r="H3216" t="str">
            <v>A</v>
          </cell>
          <cell r="I3216" t="str">
            <v>Rating Outlook Stable</v>
          </cell>
        </row>
        <row r="3217">
          <cell r="A3217">
            <v>80940432</v>
          </cell>
          <cell r="B3217" t="str">
            <v>Pepsi Bottling Group</v>
          </cell>
          <cell r="C3217" t="str">
            <v>Corporates</v>
          </cell>
          <cell r="D3217" t="str">
            <v>UNITED STATES</v>
          </cell>
          <cell r="E3217" t="str">
            <v>Y</v>
          </cell>
          <cell r="F3217" t="str">
            <v>New Rating</v>
          </cell>
          <cell r="G3217">
            <v>38043</v>
          </cell>
          <cell r="H3217" t="str">
            <v>A+</v>
          </cell>
          <cell r="I3217" t="str">
            <v>Rating Outlook Stable</v>
          </cell>
        </row>
        <row r="3218">
          <cell r="A3218">
            <v>80940474</v>
          </cell>
          <cell r="B3218" t="str">
            <v>Assurant, Inc.</v>
          </cell>
          <cell r="C3218" t="str">
            <v>Insurance</v>
          </cell>
          <cell r="D3218" t="str">
            <v>UNITED STATES</v>
          </cell>
          <cell r="E3218" t="str">
            <v>Y</v>
          </cell>
          <cell r="F3218" t="str">
            <v>New Rating</v>
          </cell>
          <cell r="G3218">
            <v>38043</v>
          </cell>
          <cell r="H3218" t="str">
            <v>BBB</v>
          </cell>
          <cell r="I3218" t="str">
            <v>Rating Outlook Stable</v>
          </cell>
        </row>
        <row r="3219">
          <cell r="A3219">
            <v>80940488</v>
          </cell>
          <cell r="B3219" t="str">
            <v>Commerce Group, Inc.</v>
          </cell>
          <cell r="C3219" t="str">
            <v>Insurance</v>
          </cell>
          <cell r="D3219" t="str">
            <v>UNITED STATES</v>
          </cell>
          <cell r="E3219" t="str">
            <v>Y</v>
          </cell>
          <cell r="F3219" t="str">
            <v>New Rating</v>
          </cell>
          <cell r="G3219">
            <v>38043</v>
          </cell>
          <cell r="H3219" t="str">
            <v>BBB</v>
          </cell>
          <cell r="I3219" t="str">
            <v>Rating Outlook Stable</v>
          </cell>
        </row>
        <row r="3220">
          <cell r="A3220">
            <v>80944868</v>
          </cell>
          <cell r="B3220" t="str">
            <v>Nordea Bank AB (Publ)</v>
          </cell>
          <cell r="C3220" t="str">
            <v>Banks</v>
          </cell>
          <cell r="D3220" t="str">
            <v>SWEDEN</v>
          </cell>
          <cell r="E3220" t="str">
            <v>Y</v>
          </cell>
          <cell r="F3220" t="str">
            <v>Affirmed</v>
          </cell>
          <cell r="G3220">
            <v>38230</v>
          </cell>
          <cell r="H3220" t="str">
            <v>AA-</v>
          </cell>
          <cell r="I3220" t="str">
            <v>Rating Outlook Stable</v>
          </cell>
        </row>
        <row r="3221">
          <cell r="A3221">
            <v>80946642</v>
          </cell>
          <cell r="B3221" t="str">
            <v>JSIB Ukrsibbank</v>
          </cell>
          <cell r="C3221" t="str">
            <v>Banks</v>
          </cell>
          <cell r="D3221" t="str">
            <v>UKRAINE</v>
          </cell>
          <cell r="E3221" t="str">
            <v>Y</v>
          </cell>
          <cell r="F3221" t="str">
            <v>New Rating</v>
          </cell>
          <cell r="G3221">
            <v>38049</v>
          </cell>
          <cell r="H3221" t="str">
            <v>B-</v>
          </cell>
          <cell r="I3221" t="str">
            <v>Rating Outlook Stable</v>
          </cell>
        </row>
        <row r="3222">
          <cell r="A3222">
            <v>80946651</v>
          </cell>
          <cell r="B3222" t="str">
            <v>Pactual Overseas Corporation</v>
          </cell>
          <cell r="C3222" t="str">
            <v>Banks</v>
          </cell>
          <cell r="D3222" t="str">
            <v>CAYMAN ISLANDS</v>
          </cell>
          <cell r="E3222" t="str">
            <v>Y</v>
          </cell>
          <cell r="F3222" t="str">
            <v>Upgrade</v>
          </cell>
          <cell r="G3222">
            <v>38259</v>
          </cell>
          <cell r="H3222" t="str">
            <v>BB-</v>
          </cell>
          <cell r="I3222" t="str">
            <v>Rating Outlook Stable</v>
          </cell>
        </row>
        <row r="3223">
          <cell r="A3223">
            <v>80950664</v>
          </cell>
          <cell r="B3223" t="str">
            <v>Time Warner Cable</v>
          </cell>
          <cell r="C3223" t="str">
            <v>Media &amp; Entertainment</v>
          </cell>
          <cell r="D3223" t="str">
            <v>UNITED STATES</v>
          </cell>
          <cell r="E3223" t="str">
            <v>Y</v>
          </cell>
          <cell r="F3223" t="str">
            <v>New Rating</v>
          </cell>
          <cell r="G3223">
            <v>38050</v>
          </cell>
          <cell r="H3223" t="str">
            <v>BBB+</v>
          </cell>
        </row>
        <row r="3224">
          <cell r="A3224">
            <v>80952831</v>
          </cell>
          <cell r="B3224" t="str">
            <v>Mitsubishi Heavy Industries Ltd</v>
          </cell>
          <cell r="C3224" t="str">
            <v>Corporates</v>
          </cell>
          <cell r="D3224" t="str">
            <v>JAPAN</v>
          </cell>
          <cell r="E3224" t="str">
            <v>Y</v>
          </cell>
          <cell r="F3224" t="str">
            <v>New Rating</v>
          </cell>
          <cell r="G3224">
            <v>38051</v>
          </cell>
          <cell r="H3224" t="str">
            <v>BBB+</v>
          </cell>
          <cell r="I3224" t="str">
            <v>Rating Outlook Stable</v>
          </cell>
        </row>
        <row r="3225">
          <cell r="A3225">
            <v>80954124</v>
          </cell>
          <cell r="B3225" t="str">
            <v>SABMiller Plc</v>
          </cell>
          <cell r="C3225" t="str">
            <v>Beverage</v>
          </cell>
          <cell r="D3225" t="str">
            <v>UNITED KINGDOM</v>
          </cell>
          <cell r="E3225" t="str">
            <v>Y</v>
          </cell>
          <cell r="F3225" t="str">
            <v>New Rating</v>
          </cell>
          <cell r="G3225">
            <v>38054</v>
          </cell>
          <cell r="H3225" t="str">
            <v>BBB</v>
          </cell>
          <cell r="I3225" t="str">
            <v>Rating Outlook Stable</v>
          </cell>
        </row>
        <row r="3226">
          <cell r="A3226">
            <v>80955237</v>
          </cell>
          <cell r="B3226" t="str">
            <v>Sodexho Alliance SA</v>
          </cell>
          <cell r="C3226" t="str">
            <v>Corporates</v>
          </cell>
          <cell r="D3226" t="str">
            <v>FRANCE</v>
          </cell>
          <cell r="E3226" t="str">
            <v>Y</v>
          </cell>
          <cell r="F3226" t="str">
            <v>New Rating</v>
          </cell>
          <cell r="G3226">
            <v>38055</v>
          </cell>
          <cell r="H3226" t="str">
            <v>BBB</v>
          </cell>
          <cell r="I3226" t="str">
            <v>Rating Outlook Stable</v>
          </cell>
        </row>
        <row r="3227">
          <cell r="A3227">
            <v>80955241</v>
          </cell>
          <cell r="B3227" t="str">
            <v>SP Power Assets</v>
          </cell>
          <cell r="C3227" t="str">
            <v>Corporates</v>
          </cell>
          <cell r="D3227" t="str">
            <v>SINGAPORE</v>
          </cell>
          <cell r="E3227" t="str">
            <v>Y</v>
          </cell>
          <cell r="F3227" t="str">
            <v>Downgrade</v>
          </cell>
          <cell r="G3227">
            <v>38217</v>
          </cell>
          <cell r="H3227" t="str">
            <v>A+</v>
          </cell>
          <cell r="I3227" t="str">
            <v>Rating Outlook Stable</v>
          </cell>
        </row>
        <row r="3228">
          <cell r="A3228">
            <v>80955437</v>
          </cell>
          <cell r="B3228" t="str">
            <v>Eurohypo [Public Sector Pfandbriefe]</v>
          </cell>
          <cell r="C3228" t="str">
            <v>Banks</v>
          </cell>
          <cell r="D3228" t="str">
            <v>GERMANY</v>
          </cell>
          <cell r="E3228" t="str">
            <v>Y</v>
          </cell>
          <cell r="F3228" t="str">
            <v>New Rating</v>
          </cell>
          <cell r="G3228">
            <v>38055</v>
          </cell>
          <cell r="H3228" t="str">
            <v>AAA</v>
          </cell>
        </row>
        <row r="3229">
          <cell r="A3229">
            <v>80955440</v>
          </cell>
          <cell r="B3229" t="str">
            <v>Eurohypo [Mortgage Pfandbriefe]</v>
          </cell>
          <cell r="C3229" t="str">
            <v>Banks</v>
          </cell>
          <cell r="D3229" t="str">
            <v>GERMANY</v>
          </cell>
          <cell r="E3229" t="str">
            <v>Y</v>
          </cell>
          <cell r="F3229" t="str">
            <v>New Rating</v>
          </cell>
          <cell r="G3229">
            <v>38055</v>
          </cell>
          <cell r="H3229" t="str">
            <v>AAA</v>
          </cell>
        </row>
        <row r="3230">
          <cell r="A3230">
            <v>80956206</v>
          </cell>
          <cell r="B3230" t="str">
            <v>Max Re Capital</v>
          </cell>
          <cell r="C3230" t="str">
            <v>Insurance</v>
          </cell>
          <cell r="D3230" t="str">
            <v>BERMUDA</v>
          </cell>
          <cell r="E3230" t="str">
            <v>Y</v>
          </cell>
          <cell r="F3230" t="str">
            <v>New Rating</v>
          </cell>
          <cell r="G3230">
            <v>38055</v>
          </cell>
          <cell r="H3230" t="str">
            <v>BBB</v>
          </cell>
          <cell r="I3230" t="str">
            <v>Rating Outlook Stable</v>
          </cell>
        </row>
        <row r="3231">
          <cell r="A3231">
            <v>80958044</v>
          </cell>
          <cell r="B3231" t="str">
            <v>Aker Kvaerner</v>
          </cell>
          <cell r="C3231" t="str">
            <v>Energy (Oil &amp; Gas)</v>
          </cell>
          <cell r="D3231" t="str">
            <v>NORWAY</v>
          </cell>
          <cell r="E3231" t="str">
            <v>Y</v>
          </cell>
          <cell r="F3231" t="str">
            <v>New Rating</v>
          </cell>
          <cell r="G3231">
            <v>38058</v>
          </cell>
          <cell r="H3231" t="str">
            <v>BB</v>
          </cell>
          <cell r="I3231" t="str">
            <v>Rating Outlook Stable</v>
          </cell>
        </row>
        <row r="3232">
          <cell r="A3232">
            <v>80961031</v>
          </cell>
          <cell r="B3232" t="str">
            <v>Americas Mining Corporation (AMC)</v>
          </cell>
          <cell r="C3232" t="str">
            <v>Metals &amp; Mining</v>
          </cell>
          <cell r="D3232" t="str">
            <v>UNITED STATES</v>
          </cell>
          <cell r="E3232" t="str">
            <v>Y</v>
          </cell>
          <cell r="F3232" t="str">
            <v>New Rating</v>
          </cell>
          <cell r="G3232">
            <v>38054</v>
          </cell>
          <cell r="H3232" t="str">
            <v>B</v>
          </cell>
        </row>
        <row r="3233">
          <cell r="A3233">
            <v>80975848</v>
          </cell>
          <cell r="B3233" t="str">
            <v>DnB NOR Bank</v>
          </cell>
          <cell r="C3233" t="str">
            <v>Banks</v>
          </cell>
          <cell r="D3233" t="str">
            <v>NORWAY</v>
          </cell>
          <cell r="E3233" t="str">
            <v>Y</v>
          </cell>
          <cell r="F3233" t="str">
            <v>New Rating</v>
          </cell>
          <cell r="G3233">
            <v>38070</v>
          </cell>
          <cell r="H3233" t="str">
            <v>A+</v>
          </cell>
          <cell r="I3233" t="str">
            <v>Rating Watch Positive</v>
          </cell>
        </row>
        <row r="3234">
          <cell r="A3234">
            <v>80975857</v>
          </cell>
          <cell r="B3234" t="str">
            <v>OAO Severstal</v>
          </cell>
          <cell r="C3234" t="str">
            <v>Metals &amp; Mining</v>
          </cell>
          <cell r="D3234" t="str">
            <v>RUSSIAN FEDERATION</v>
          </cell>
          <cell r="E3234" t="str">
            <v>Y</v>
          </cell>
          <cell r="F3234" t="str">
            <v>New Rating</v>
          </cell>
          <cell r="G3234">
            <v>38070</v>
          </cell>
          <cell r="H3234" t="str">
            <v>B+</v>
          </cell>
          <cell r="I3234" t="str">
            <v>Rating Outlook Stable</v>
          </cell>
        </row>
        <row r="3235">
          <cell r="A3235">
            <v>80979836</v>
          </cell>
          <cell r="B3235" t="str">
            <v>Commerce International Merchant Bankers Berhad</v>
          </cell>
          <cell r="C3235" t="str">
            <v>Banks</v>
          </cell>
          <cell r="D3235" t="str">
            <v>MALAYSIA</v>
          </cell>
          <cell r="E3235" t="str">
            <v>Y</v>
          </cell>
          <cell r="F3235" t="str">
            <v>New Rating</v>
          </cell>
          <cell r="G3235">
            <v>38075</v>
          </cell>
          <cell r="H3235" t="str">
            <v>BBB</v>
          </cell>
          <cell r="I3235" t="str">
            <v>Rating Outlook Stable</v>
          </cell>
        </row>
        <row r="3236">
          <cell r="A3236">
            <v>80985499</v>
          </cell>
          <cell r="B3236" t="str">
            <v>Smurfit-Stone Container Corporation</v>
          </cell>
          <cell r="C3236" t="str">
            <v>Paper &amp; Forest Products</v>
          </cell>
          <cell r="D3236" t="str">
            <v>UNITED STATES</v>
          </cell>
          <cell r="E3236" t="str">
            <v>Y</v>
          </cell>
          <cell r="F3236" t="str">
            <v>New Rating</v>
          </cell>
          <cell r="G3236">
            <v>38076</v>
          </cell>
          <cell r="H3236" t="str">
            <v>B+</v>
          </cell>
          <cell r="I3236" t="str">
            <v>Rating Outlook Stable</v>
          </cell>
        </row>
        <row r="3237">
          <cell r="A3237">
            <v>80992877</v>
          </cell>
          <cell r="B3237" t="str">
            <v>Brandywine Realty Trust</v>
          </cell>
          <cell r="C3237" t="str">
            <v>Real Estate Investment Trusts</v>
          </cell>
          <cell r="D3237" t="str">
            <v>UNITED STATES</v>
          </cell>
          <cell r="E3237" t="str">
            <v>Y</v>
          </cell>
          <cell r="F3237" t="str">
            <v>Affirmed</v>
          </cell>
          <cell r="G3237">
            <v>38218</v>
          </cell>
          <cell r="H3237" t="str">
            <v>BBB-</v>
          </cell>
        </row>
        <row r="3238">
          <cell r="A3238">
            <v>80997235</v>
          </cell>
          <cell r="B3238" t="str">
            <v>Telenet BidCo N.V</v>
          </cell>
          <cell r="C3238" t="str">
            <v>Media &amp; Entertainment</v>
          </cell>
          <cell r="D3238" t="str">
            <v>BELGIUM</v>
          </cell>
          <cell r="E3238" t="str">
            <v>Y</v>
          </cell>
          <cell r="F3238" t="str">
            <v>Affirmed</v>
          </cell>
          <cell r="G3238">
            <v>38162</v>
          </cell>
          <cell r="H3238" t="str">
            <v>B</v>
          </cell>
          <cell r="I3238" t="str">
            <v>Rating Outlook Stable</v>
          </cell>
        </row>
        <row r="3239">
          <cell r="A3239">
            <v>81001031</v>
          </cell>
          <cell r="B3239" t="str">
            <v>Chinatrust Securities Co.</v>
          </cell>
          <cell r="C3239" t="str">
            <v>Financial Institutions</v>
          </cell>
          <cell r="D3239" t="str">
            <v>TAIWAN</v>
          </cell>
          <cell r="E3239" t="str">
            <v>Y</v>
          </cell>
          <cell r="F3239" t="str">
            <v>New Rating</v>
          </cell>
          <cell r="G3239">
            <v>38233</v>
          </cell>
          <cell r="H3239" t="str">
            <v>BBB+</v>
          </cell>
          <cell r="I3239" t="str">
            <v>Rating Outlook Stable</v>
          </cell>
        </row>
        <row r="3240">
          <cell r="A3240">
            <v>81001637</v>
          </cell>
          <cell r="B3240" t="str">
            <v>Banco Privado Portugues</v>
          </cell>
          <cell r="C3240" t="str">
            <v>Banks</v>
          </cell>
          <cell r="D3240" t="str">
            <v>PORTUGAL</v>
          </cell>
          <cell r="E3240" t="str">
            <v>Y</v>
          </cell>
          <cell r="F3240" t="str">
            <v>New Rating</v>
          </cell>
          <cell r="G3240">
            <v>38085</v>
          </cell>
          <cell r="H3240" t="str">
            <v>BBB</v>
          </cell>
          <cell r="I3240" t="str">
            <v>Rating Outlook Stable</v>
          </cell>
        </row>
        <row r="3241">
          <cell r="A3241">
            <v>81006862</v>
          </cell>
          <cell r="B3241" t="str">
            <v>Taubman Realty Group</v>
          </cell>
          <cell r="C3241" t="str">
            <v>Real Estate Investment Trusts</v>
          </cell>
          <cell r="D3241" t="str">
            <v>UNITED STATES</v>
          </cell>
          <cell r="E3241" t="str">
            <v>Y</v>
          </cell>
          <cell r="F3241" t="str">
            <v>New Rating</v>
          </cell>
          <cell r="G3241">
            <v>38090</v>
          </cell>
          <cell r="H3241" t="str">
            <v>BB</v>
          </cell>
          <cell r="I3241" t="str">
            <v>Rating Outlook Stable</v>
          </cell>
        </row>
        <row r="3242">
          <cell r="A3242">
            <v>81017039</v>
          </cell>
          <cell r="B3242" t="str">
            <v>Swire Pacific Ltd</v>
          </cell>
          <cell r="C3242" t="str">
            <v>Diversified Manufacturing</v>
          </cell>
          <cell r="D3242" t="str">
            <v>HONG KONG</v>
          </cell>
          <cell r="E3242" t="str">
            <v>Y</v>
          </cell>
          <cell r="F3242" t="str">
            <v>New Rating</v>
          </cell>
          <cell r="G3242">
            <v>38096</v>
          </cell>
          <cell r="H3242" t="str">
            <v>A-</v>
          </cell>
          <cell r="I3242" t="str">
            <v>Rating Outlook Stable</v>
          </cell>
        </row>
        <row r="3243">
          <cell r="A3243">
            <v>81017433</v>
          </cell>
          <cell r="B3243" t="str">
            <v>Central Credit Union Fund</v>
          </cell>
          <cell r="C3243" t="str">
            <v>Banks</v>
          </cell>
          <cell r="D3243" t="str">
            <v>UNITED STATES</v>
          </cell>
          <cell r="E3243" t="str">
            <v>Y</v>
          </cell>
          <cell r="F3243" t="str">
            <v>New Rating</v>
          </cell>
          <cell r="G3243">
            <v>38106</v>
          </cell>
          <cell r="H3243" t="str">
            <v>A</v>
          </cell>
          <cell r="I3243" t="str">
            <v>Rating Outlook Stable</v>
          </cell>
        </row>
        <row r="3244">
          <cell r="A3244">
            <v>81019831</v>
          </cell>
          <cell r="B3244" t="str">
            <v>Slovenske Elektrarne, A.S.</v>
          </cell>
          <cell r="C3244" t="str">
            <v>Global Power</v>
          </cell>
          <cell r="D3244" t="str">
            <v>SLOVAKIA</v>
          </cell>
          <cell r="E3244" t="str">
            <v>Y</v>
          </cell>
          <cell r="F3244" t="str">
            <v>New Rating</v>
          </cell>
          <cell r="G3244">
            <v>38097</v>
          </cell>
          <cell r="H3244" t="str">
            <v>BB+</v>
          </cell>
          <cell r="I3244" t="str">
            <v>Rating Outlook Stable</v>
          </cell>
        </row>
        <row r="3245">
          <cell r="A3245">
            <v>81024038</v>
          </cell>
          <cell r="B3245" t="str">
            <v>CalEast Industrial Investors, LLC</v>
          </cell>
          <cell r="C3245" t="str">
            <v>Real Estate Investment Trusts</v>
          </cell>
          <cell r="D3245" t="str">
            <v>UNITED STATES</v>
          </cell>
          <cell r="E3245" t="str">
            <v>Y</v>
          </cell>
          <cell r="F3245" t="str">
            <v>New Rating</v>
          </cell>
          <cell r="G3245">
            <v>38098</v>
          </cell>
          <cell r="H3245" t="str">
            <v>BBB</v>
          </cell>
          <cell r="I3245" t="str">
            <v>Rating Outlook Stable</v>
          </cell>
        </row>
        <row r="3246">
          <cell r="A3246">
            <v>81025656</v>
          </cell>
          <cell r="B3246" t="str">
            <v>Arch Capital Group, Ltd.</v>
          </cell>
          <cell r="C3246" t="str">
            <v>Insurance</v>
          </cell>
          <cell r="D3246" t="str">
            <v>UNITED STATES</v>
          </cell>
          <cell r="E3246" t="str">
            <v>Y</v>
          </cell>
          <cell r="F3246" t="str">
            <v>New Rating</v>
          </cell>
          <cell r="G3246">
            <v>38099</v>
          </cell>
          <cell r="H3246" t="str">
            <v>BBB-</v>
          </cell>
          <cell r="I3246" t="str">
            <v>Rating Outlook Stable</v>
          </cell>
        </row>
        <row r="3247">
          <cell r="A3247">
            <v>81032231</v>
          </cell>
          <cell r="B3247" t="str">
            <v>Export-Import Bank of India</v>
          </cell>
          <cell r="C3247" t="str">
            <v>Banks</v>
          </cell>
          <cell r="D3247" t="str">
            <v>INDIA</v>
          </cell>
          <cell r="E3247" t="str">
            <v>Y</v>
          </cell>
          <cell r="F3247" t="str">
            <v>New Rating</v>
          </cell>
          <cell r="G3247">
            <v>38103</v>
          </cell>
          <cell r="H3247" t="str">
            <v>BB+</v>
          </cell>
          <cell r="I3247" t="str">
            <v>Rating Outlook Stable</v>
          </cell>
        </row>
        <row r="3248">
          <cell r="A3248">
            <v>81060045</v>
          </cell>
          <cell r="B3248" t="str">
            <v>General Motors Acceptance Corporation, Australia</v>
          </cell>
          <cell r="C3248" t="str">
            <v>Financial Institutions</v>
          </cell>
          <cell r="D3248" t="str">
            <v>AUSTRALIA</v>
          </cell>
          <cell r="E3248" t="str">
            <v>Y</v>
          </cell>
          <cell r="F3248" t="str">
            <v>New Rating</v>
          </cell>
          <cell r="G3248">
            <v>38111</v>
          </cell>
          <cell r="H3248" t="str">
            <v>BBB+</v>
          </cell>
        </row>
        <row r="3249">
          <cell r="A3249">
            <v>81060640</v>
          </cell>
          <cell r="B3249" t="str">
            <v>GMAC Commercial Mortgage Funding, plc</v>
          </cell>
          <cell r="C3249" t="str">
            <v>Financial Institutions</v>
          </cell>
          <cell r="D3249" t="str">
            <v>UNITED STATES</v>
          </cell>
          <cell r="E3249" t="str">
            <v>Y</v>
          </cell>
          <cell r="F3249" t="str">
            <v>New Rating</v>
          </cell>
          <cell r="G3249">
            <v>38111</v>
          </cell>
          <cell r="H3249" t="str">
            <v>BBB+</v>
          </cell>
          <cell r="I3249" t="str">
            <v>Rating Outlook Negative</v>
          </cell>
        </row>
        <row r="3250">
          <cell r="A3250">
            <v>81060646</v>
          </cell>
          <cell r="B3250" t="str">
            <v>General Motors of Canada Limited</v>
          </cell>
          <cell r="C3250" t="str">
            <v>Financial Institutions</v>
          </cell>
          <cell r="D3250" t="str">
            <v>CANADA</v>
          </cell>
          <cell r="E3250" t="str">
            <v>Y</v>
          </cell>
          <cell r="F3250" t="str">
            <v>New Rating</v>
          </cell>
          <cell r="G3250">
            <v>38111</v>
          </cell>
          <cell r="H3250" t="str">
            <v>BBB+</v>
          </cell>
          <cell r="I3250" t="str">
            <v>Rating Outlook Negative</v>
          </cell>
        </row>
        <row r="3251">
          <cell r="A3251">
            <v>81066831</v>
          </cell>
          <cell r="B3251" t="str">
            <v>Insight Communications Company, Inc.</v>
          </cell>
          <cell r="C3251" t="str">
            <v>Telecommunications</v>
          </cell>
          <cell r="D3251" t="str">
            <v>UNITED STATES</v>
          </cell>
          <cell r="E3251" t="str">
            <v>Y</v>
          </cell>
          <cell r="F3251" t="str">
            <v>New Rating</v>
          </cell>
          <cell r="G3251">
            <v>38113</v>
          </cell>
          <cell r="H3251" t="str">
            <v>CCC+</v>
          </cell>
          <cell r="I3251" t="str">
            <v>Rating Outlook Stable</v>
          </cell>
        </row>
        <row r="3252">
          <cell r="A3252">
            <v>81067031</v>
          </cell>
          <cell r="B3252" t="str">
            <v>Insight Midwest, LP</v>
          </cell>
          <cell r="C3252" t="str">
            <v>Telecommunications</v>
          </cell>
          <cell r="D3252" t="str">
            <v>UNITED STATES</v>
          </cell>
          <cell r="E3252" t="str">
            <v>Y</v>
          </cell>
          <cell r="F3252" t="str">
            <v>New Rating</v>
          </cell>
          <cell r="G3252">
            <v>38113</v>
          </cell>
          <cell r="H3252" t="str">
            <v>B+</v>
          </cell>
          <cell r="I3252" t="str">
            <v>Rating Outlook Stable</v>
          </cell>
        </row>
        <row r="3253">
          <cell r="A3253">
            <v>81072045</v>
          </cell>
          <cell r="B3253" t="str">
            <v>DaimlerChrysler North America Holdings</v>
          </cell>
          <cell r="C3253" t="str">
            <v>Consumer Finance Companies</v>
          </cell>
          <cell r="D3253" t="str">
            <v>UNITED STATES</v>
          </cell>
          <cell r="E3253" t="str">
            <v>Y</v>
          </cell>
          <cell r="F3253" t="str">
            <v>New Rating</v>
          </cell>
          <cell r="G3253">
            <v>38232</v>
          </cell>
          <cell r="H3253" t="str">
            <v>BBB+</v>
          </cell>
        </row>
        <row r="3254">
          <cell r="A3254">
            <v>81072431</v>
          </cell>
          <cell r="B3254" t="str">
            <v>DaimlerChrysler Canada Finance, Inc.</v>
          </cell>
          <cell r="C3254" t="str">
            <v>Consumer Finance Companies</v>
          </cell>
          <cell r="D3254" t="str">
            <v>CANADA</v>
          </cell>
          <cell r="E3254" t="str">
            <v>Y</v>
          </cell>
          <cell r="F3254" t="str">
            <v>New Rating</v>
          </cell>
          <cell r="G3254">
            <v>38240</v>
          </cell>
          <cell r="H3254" t="str">
            <v>BBB+</v>
          </cell>
        </row>
        <row r="3255">
          <cell r="A3255">
            <v>81075634</v>
          </cell>
          <cell r="B3255" t="str">
            <v>Montpelier Re Holdings, Ltd.</v>
          </cell>
          <cell r="C3255" t="str">
            <v>Property/Casualty Insurers</v>
          </cell>
          <cell r="D3255" t="str">
            <v>UNITED STATES</v>
          </cell>
          <cell r="E3255" t="str">
            <v>Y</v>
          </cell>
          <cell r="F3255" t="str">
            <v>New Rating</v>
          </cell>
          <cell r="G3255">
            <v>38114</v>
          </cell>
          <cell r="H3255" t="str">
            <v>BBB-</v>
          </cell>
          <cell r="I3255" t="str">
            <v>Rating Outlook Stable</v>
          </cell>
        </row>
        <row r="3256">
          <cell r="A3256">
            <v>81083442</v>
          </cell>
          <cell r="B3256" t="str">
            <v>Caixa d'Estalvis de Girona</v>
          </cell>
          <cell r="C3256" t="str">
            <v>Banks</v>
          </cell>
          <cell r="D3256" t="str">
            <v>SPAIN</v>
          </cell>
          <cell r="E3256" t="str">
            <v>Y</v>
          </cell>
          <cell r="F3256" t="str">
            <v>New Rating</v>
          </cell>
          <cell r="G3256">
            <v>38117</v>
          </cell>
          <cell r="H3256" t="str">
            <v>A-</v>
          </cell>
          <cell r="I3256" t="str">
            <v>Rating Outlook Stable</v>
          </cell>
        </row>
        <row r="3257">
          <cell r="A3257">
            <v>81085041</v>
          </cell>
          <cell r="B3257" t="str">
            <v>Japan Airlines Corporation</v>
          </cell>
          <cell r="C3257" t="str">
            <v>Corporates</v>
          </cell>
          <cell r="D3257" t="str">
            <v>JAPAN</v>
          </cell>
          <cell r="E3257" t="str">
            <v>Y</v>
          </cell>
          <cell r="F3257" t="str">
            <v>New Rating</v>
          </cell>
          <cell r="G3257">
            <v>38118</v>
          </cell>
          <cell r="H3257" t="str">
            <v>BB-</v>
          </cell>
          <cell r="I3257" t="str">
            <v>Rating Outlook Stable</v>
          </cell>
        </row>
        <row r="3258">
          <cell r="A3258">
            <v>81085454</v>
          </cell>
          <cell r="B3258" t="str">
            <v>Marriott International, Inc.</v>
          </cell>
          <cell r="C3258" t="str">
            <v>Corporates</v>
          </cell>
          <cell r="D3258" t="str">
            <v>UNITED STATES</v>
          </cell>
          <cell r="E3258" t="str">
            <v>Y</v>
          </cell>
          <cell r="F3258" t="str">
            <v>New Rating</v>
          </cell>
          <cell r="G3258">
            <v>38125</v>
          </cell>
          <cell r="H3258" t="str">
            <v>BBB</v>
          </cell>
          <cell r="I3258" t="str">
            <v>Rating Outlook Stable</v>
          </cell>
        </row>
        <row r="3259">
          <cell r="A3259">
            <v>81089839</v>
          </cell>
          <cell r="B3259" t="str">
            <v>Cassa di Risparmio della Provincia di Chieti Spa</v>
          </cell>
          <cell r="C3259" t="str">
            <v>Banks</v>
          </cell>
          <cell r="D3259" t="str">
            <v>ITALY</v>
          </cell>
          <cell r="E3259" t="str">
            <v>Y</v>
          </cell>
          <cell r="F3259" t="str">
            <v>New Rating</v>
          </cell>
          <cell r="G3259">
            <v>38121</v>
          </cell>
          <cell r="H3259" t="str">
            <v>BB+</v>
          </cell>
          <cell r="I3259" t="str">
            <v>Rating Outlook Stable</v>
          </cell>
        </row>
        <row r="3260">
          <cell r="A3260">
            <v>81100231</v>
          </cell>
          <cell r="B3260" t="str">
            <v>Moscow Municipal Bank-Bank of Moscow</v>
          </cell>
          <cell r="C3260" t="str">
            <v>Banks</v>
          </cell>
          <cell r="D3260" t="str">
            <v>RUSSIAN FEDERATION</v>
          </cell>
          <cell r="E3260" t="str">
            <v>Y</v>
          </cell>
          <cell r="F3260" t="str">
            <v>New Rating</v>
          </cell>
          <cell r="G3260">
            <v>38124</v>
          </cell>
          <cell r="H3260" t="str">
            <v>BB</v>
          </cell>
          <cell r="I3260" t="str">
            <v>Rating Outlook Stable</v>
          </cell>
        </row>
        <row r="3261">
          <cell r="A3261">
            <v>81100461</v>
          </cell>
          <cell r="B3261" t="str">
            <v>Madison River Capital, LLC</v>
          </cell>
          <cell r="C3261" t="str">
            <v>Corporates</v>
          </cell>
          <cell r="D3261" t="str">
            <v>UNITED STATES</v>
          </cell>
          <cell r="E3261" t="str">
            <v>Y</v>
          </cell>
          <cell r="F3261" t="str">
            <v>New Rating</v>
          </cell>
          <cell r="G3261">
            <v>38125</v>
          </cell>
          <cell r="H3261" t="str">
            <v>B</v>
          </cell>
          <cell r="I3261" t="str">
            <v>Rating Outlook Stable</v>
          </cell>
        </row>
        <row r="3262">
          <cell r="A3262">
            <v>81106031</v>
          </cell>
          <cell r="B3262" t="str">
            <v>Comcast Cable Communications Holdings, Inc. (f/k/a AT&amp;T Broadband Corp.)</v>
          </cell>
          <cell r="C3262" t="str">
            <v>Telecommunications</v>
          </cell>
          <cell r="D3262" t="str">
            <v>UNITED STATES</v>
          </cell>
          <cell r="E3262" t="str">
            <v>Y</v>
          </cell>
          <cell r="F3262" t="str">
            <v>New Rating</v>
          </cell>
          <cell r="G3262">
            <v>38125</v>
          </cell>
          <cell r="H3262" t="str">
            <v>BBB</v>
          </cell>
          <cell r="I3262" t="str">
            <v>Rating Outlook Positive</v>
          </cell>
        </row>
        <row r="3263">
          <cell r="A3263">
            <v>81113831</v>
          </cell>
          <cell r="B3263" t="str">
            <v>BRE Leasing Sp. z o.o.</v>
          </cell>
          <cell r="C3263" t="str">
            <v>Banks</v>
          </cell>
          <cell r="D3263" t="str">
            <v>POLAND</v>
          </cell>
          <cell r="E3263" t="str">
            <v>Y</v>
          </cell>
          <cell r="F3263" t="str">
            <v>New Rating</v>
          </cell>
          <cell r="G3263">
            <v>38131</v>
          </cell>
          <cell r="H3263" t="str">
            <v>BBB+</v>
          </cell>
          <cell r="I3263" t="str">
            <v>Rating Outlook Positive</v>
          </cell>
        </row>
        <row r="3264">
          <cell r="A3264">
            <v>81114050</v>
          </cell>
          <cell r="B3264" t="str">
            <v>Genworth Financial Inc.</v>
          </cell>
          <cell r="C3264" t="str">
            <v>Life Insurers</v>
          </cell>
          <cell r="D3264" t="str">
            <v>UNITED STATES</v>
          </cell>
          <cell r="E3264" t="str">
            <v>Y</v>
          </cell>
          <cell r="F3264" t="str">
            <v>Affirmed</v>
          </cell>
          <cell r="G3264">
            <v>38147</v>
          </cell>
          <cell r="H3264" t="str">
            <v>A</v>
          </cell>
          <cell r="I3264" t="str">
            <v>Rating Outlook Stable</v>
          </cell>
        </row>
        <row r="3265">
          <cell r="A3265">
            <v>81115231</v>
          </cell>
          <cell r="B3265" t="str">
            <v>OJSC The State Export-Import Bank of Ukraine (Ukreximbank)</v>
          </cell>
          <cell r="C3265" t="str">
            <v>Banks</v>
          </cell>
          <cell r="D3265" t="str">
            <v>UKRAINE</v>
          </cell>
          <cell r="E3265" t="str">
            <v>Y</v>
          </cell>
          <cell r="F3265" t="str">
            <v>New Rating</v>
          </cell>
          <cell r="G3265">
            <v>38132</v>
          </cell>
          <cell r="H3265" t="str">
            <v>B+</v>
          </cell>
          <cell r="I3265" t="str">
            <v>Rating Outlook Stable</v>
          </cell>
        </row>
        <row r="3266">
          <cell r="A3266">
            <v>81126435</v>
          </cell>
          <cell r="B3266" t="str">
            <v>UBAE Arab Italian Bank S.p.A</v>
          </cell>
          <cell r="C3266" t="str">
            <v>Banks</v>
          </cell>
          <cell r="D3266" t="str">
            <v>ITALY</v>
          </cell>
          <cell r="E3266" t="str">
            <v>Y</v>
          </cell>
          <cell r="F3266" t="str">
            <v>New Rating</v>
          </cell>
          <cell r="G3266">
            <v>38139</v>
          </cell>
          <cell r="H3266" t="str">
            <v>BB+</v>
          </cell>
          <cell r="I3266" t="str">
            <v>Rating Outlook Stable</v>
          </cell>
        </row>
        <row r="3267">
          <cell r="A3267">
            <v>81132835</v>
          </cell>
          <cell r="B3267" t="str">
            <v>Bharti Tele-Ventures Limited</v>
          </cell>
          <cell r="C3267" t="str">
            <v>Corporates</v>
          </cell>
          <cell r="D3267" t="str">
            <v>INDIA</v>
          </cell>
          <cell r="E3267" t="str">
            <v>Y</v>
          </cell>
          <cell r="F3267" t="str">
            <v>New Rating</v>
          </cell>
          <cell r="G3267">
            <v>38141</v>
          </cell>
          <cell r="H3267" t="str">
            <v>BB</v>
          </cell>
          <cell r="I3267" t="str">
            <v>Rating Outlook Stable</v>
          </cell>
        </row>
        <row r="3268">
          <cell r="A3268">
            <v>81138637</v>
          </cell>
          <cell r="B3268" t="str">
            <v>Kabel Deutschland GmbH</v>
          </cell>
          <cell r="C3268" t="str">
            <v>Telecommunications</v>
          </cell>
          <cell r="D3268" t="str">
            <v>GERMANY</v>
          </cell>
          <cell r="E3268" t="str">
            <v>Y</v>
          </cell>
          <cell r="F3268" t="str">
            <v>Affirmed</v>
          </cell>
          <cell r="G3268">
            <v>38257</v>
          </cell>
          <cell r="H3268" t="str">
            <v>BB-</v>
          </cell>
          <cell r="I3268" t="str">
            <v>Rating Outlook Stable</v>
          </cell>
        </row>
        <row r="3269">
          <cell r="A3269">
            <v>81153435</v>
          </cell>
          <cell r="B3269" t="str">
            <v>Dex Media Inc.</v>
          </cell>
          <cell r="C3269" t="str">
            <v>Media &amp; Entertainment</v>
          </cell>
          <cell r="D3269" t="str">
            <v>UNITED STATES</v>
          </cell>
          <cell r="E3269" t="str">
            <v>Y</v>
          </cell>
          <cell r="F3269" t="str">
            <v>New Rating</v>
          </cell>
          <cell r="G3269">
            <v>38154</v>
          </cell>
          <cell r="H3269" t="str">
            <v>CCC+</v>
          </cell>
          <cell r="I3269" t="str">
            <v>Rating Outlook Stable</v>
          </cell>
        </row>
        <row r="3270">
          <cell r="A3270">
            <v>81163246</v>
          </cell>
          <cell r="B3270" t="str">
            <v>Publishing and Broadcasting Limited</v>
          </cell>
          <cell r="C3270" t="str">
            <v>Media &amp; Entertainment</v>
          </cell>
          <cell r="D3270" t="str">
            <v>AUSTRALIA</v>
          </cell>
          <cell r="E3270" t="str">
            <v>Y</v>
          </cell>
          <cell r="F3270" t="str">
            <v>New Rating</v>
          </cell>
          <cell r="G3270">
            <v>38156</v>
          </cell>
          <cell r="H3270" t="str">
            <v>A-</v>
          </cell>
          <cell r="I3270" t="str">
            <v>Rating Outlook Stable</v>
          </cell>
        </row>
        <row r="3271">
          <cell r="A3271">
            <v>81167235</v>
          </cell>
          <cell r="B3271" t="str">
            <v>Rompetrol Group N.V. (The)</v>
          </cell>
          <cell r="C3271" t="str">
            <v>Energy (Oil &amp; Gas)</v>
          </cell>
          <cell r="D3271" t="str">
            <v>ROMANIA</v>
          </cell>
          <cell r="E3271" t="str">
            <v>Y</v>
          </cell>
          <cell r="F3271" t="str">
            <v>New Rating</v>
          </cell>
          <cell r="G3271">
            <v>38159</v>
          </cell>
          <cell r="H3271" t="str">
            <v>B-</v>
          </cell>
          <cell r="I3271" t="str">
            <v>Rating Outlook Stable</v>
          </cell>
        </row>
        <row r="3272">
          <cell r="A3272">
            <v>81173439</v>
          </cell>
          <cell r="B3272" t="str">
            <v>ASIF I</v>
          </cell>
          <cell r="C3272" t="str">
            <v>Life Insurers</v>
          </cell>
          <cell r="D3272" t="str">
            <v>UNITED STATES</v>
          </cell>
          <cell r="E3272" t="str">
            <v>Y</v>
          </cell>
          <cell r="F3272" t="str">
            <v>New Rating</v>
          </cell>
          <cell r="G3272">
            <v>38237</v>
          </cell>
          <cell r="H3272" t="str">
            <v>AAA</v>
          </cell>
          <cell r="I3272" t="str">
            <v>Rating Outlook Stable</v>
          </cell>
        </row>
        <row r="3273">
          <cell r="A3273">
            <v>81173442</v>
          </cell>
          <cell r="B3273" t="str">
            <v>ASIF II</v>
          </cell>
          <cell r="C3273" t="str">
            <v>Life Insurers</v>
          </cell>
          <cell r="D3273" t="str">
            <v>UNITED STATES</v>
          </cell>
          <cell r="E3273" t="str">
            <v>Y</v>
          </cell>
          <cell r="F3273" t="str">
            <v>New Rating</v>
          </cell>
          <cell r="G3273">
            <v>38237</v>
          </cell>
          <cell r="H3273" t="str">
            <v>AAA</v>
          </cell>
          <cell r="I3273" t="str">
            <v>Rating Outlook Stable</v>
          </cell>
        </row>
        <row r="3274">
          <cell r="A3274">
            <v>81173445</v>
          </cell>
          <cell r="B3274" t="str">
            <v>ASIF III</v>
          </cell>
          <cell r="C3274" t="str">
            <v>Life Insurers</v>
          </cell>
          <cell r="D3274" t="str">
            <v>UNITED STATES</v>
          </cell>
          <cell r="E3274" t="str">
            <v>Y</v>
          </cell>
          <cell r="F3274" t="str">
            <v>New Rating</v>
          </cell>
          <cell r="G3274">
            <v>38237</v>
          </cell>
          <cell r="H3274" t="str">
            <v>AAA</v>
          </cell>
          <cell r="I3274" t="str">
            <v>Rating Outlook Stable</v>
          </cell>
        </row>
        <row r="3275">
          <cell r="A3275">
            <v>81177237</v>
          </cell>
          <cell r="B3275" t="str">
            <v>Merrill Lynch Canada Finance</v>
          </cell>
          <cell r="C3275" t="str">
            <v>Broker/Dealers</v>
          </cell>
          <cell r="D3275" t="str">
            <v>CANADA</v>
          </cell>
          <cell r="E3275" t="str">
            <v>Y</v>
          </cell>
          <cell r="F3275" t="str">
            <v>New Rating</v>
          </cell>
          <cell r="G3275">
            <v>38160</v>
          </cell>
          <cell r="H3275" t="str">
            <v>AA-</v>
          </cell>
          <cell r="I3275" t="str">
            <v>Rating Outlook Stable</v>
          </cell>
        </row>
        <row r="3276">
          <cell r="A3276">
            <v>81178654</v>
          </cell>
          <cell r="B3276" t="str">
            <v>Storebrand Livsforsikring</v>
          </cell>
          <cell r="C3276" t="str">
            <v>Financial Institutions</v>
          </cell>
          <cell r="D3276" t="str">
            <v>NORWAY</v>
          </cell>
          <cell r="E3276" t="str">
            <v>Y</v>
          </cell>
          <cell r="F3276" t="str">
            <v>New Rating</v>
          </cell>
          <cell r="G3276">
            <v>38161</v>
          </cell>
          <cell r="H3276" t="str">
            <v>BBB+</v>
          </cell>
          <cell r="I3276" t="str">
            <v>Rating Outlook Negative</v>
          </cell>
        </row>
        <row r="3277">
          <cell r="A3277">
            <v>81184245</v>
          </cell>
          <cell r="B3277" t="str">
            <v>DBV-Winterthur Holding AG</v>
          </cell>
          <cell r="C3277" t="str">
            <v>Insurance</v>
          </cell>
          <cell r="D3277" t="str">
            <v>GERMANY</v>
          </cell>
          <cell r="E3277" t="str">
            <v>Y</v>
          </cell>
          <cell r="F3277" t="str">
            <v>New Rating</v>
          </cell>
          <cell r="G3277">
            <v>38162</v>
          </cell>
          <cell r="H3277" t="str">
            <v>BBB+</v>
          </cell>
          <cell r="I3277" t="str">
            <v>Rating Outlook Stable</v>
          </cell>
        </row>
        <row r="3278">
          <cell r="A3278">
            <v>81184252</v>
          </cell>
          <cell r="B3278" t="str">
            <v>NJSC Naftogaz of Ukraine</v>
          </cell>
          <cell r="C3278" t="str">
            <v>Energy (Oil &amp; Gas)</v>
          </cell>
          <cell r="D3278" t="str">
            <v>UKRAINE</v>
          </cell>
          <cell r="E3278" t="str">
            <v>Y</v>
          </cell>
          <cell r="F3278" t="str">
            <v>New Rating</v>
          </cell>
          <cell r="G3278">
            <v>38243</v>
          </cell>
          <cell r="H3278" t="str">
            <v>B+</v>
          </cell>
          <cell r="I3278" t="str">
            <v>Rating Outlook Stable</v>
          </cell>
        </row>
        <row r="3279">
          <cell r="A3279">
            <v>81199635</v>
          </cell>
          <cell r="B3279" t="str">
            <v>Charter Communications Company, Inc.</v>
          </cell>
          <cell r="C3279" t="str">
            <v>Corporates</v>
          </cell>
          <cell r="D3279" t="str">
            <v>UNITED STATES</v>
          </cell>
          <cell r="E3279" t="str">
            <v>Y</v>
          </cell>
          <cell r="F3279" t="str">
            <v>New Rating</v>
          </cell>
          <cell r="G3279">
            <v>38167</v>
          </cell>
          <cell r="H3279" t="str">
            <v>CCC+</v>
          </cell>
          <cell r="I3279" t="str">
            <v>Rating Outlook Stable</v>
          </cell>
        </row>
        <row r="3280">
          <cell r="A3280">
            <v>81199641</v>
          </cell>
          <cell r="B3280" t="str">
            <v>Charter Communications Holdings, LLC</v>
          </cell>
          <cell r="C3280" t="str">
            <v>Corporates</v>
          </cell>
          <cell r="D3280" t="str">
            <v>UNITED STATES</v>
          </cell>
          <cell r="E3280" t="str">
            <v>Y</v>
          </cell>
          <cell r="F3280" t="str">
            <v>New Rating</v>
          </cell>
          <cell r="G3280">
            <v>38167</v>
          </cell>
          <cell r="H3280" t="str">
            <v>CCC+</v>
          </cell>
          <cell r="I3280" t="str">
            <v>Rating Outlook Stable</v>
          </cell>
        </row>
        <row r="3281">
          <cell r="A3281">
            <v>81199647</v>
          </cell>
          <cell r="B3281" t="str">
            <v>CCH II, LLC</v>
          </cell>
          <cell r="C3281" t="str">
            <v>Corporates</v>
          </cell>
          <cell r="D3281" t="str">
            <v>UNITED STATES</v>
          </cell>
          <cell r="E3281" t="str">
            <v>Y</v>
          </cell>
          <cell r="F3281" t="str">
            <v>New Rating</v>
          </cell>
          <cell r="G3281">
            <v>38167</v>
          </cell>
          <cell r="H3281" t="str">
            <v>CCC+</v>
          </cell>
          <cell r="I3281" t="str">
            <v>Rating Outlook Stable</v>
          </cell>
        </row>
        <row r="3282">
          <cell r="A3282">
            <v>81199653</v>
          </cell>
          <cell r="B3282" t="str">
            <v>CCO Holdings, LLC</v>
          </cell>
          <cell r="C3282" t="str">
            <v>Corporates</v>
          </cell>
          <cell r="D3282" t="str">
            <v>UNITED STATES</v>
          </cell>
          <cell r="E3282" t="str">
            <v>Y</v>
          </cell>
          <cell r="F3282" t="str">
            <v>New Rating</v>
          </cell>
          <cell r="G3282">
            <v>38167</v>
          </cell>
          <cell r="H3282" t="str">
            <v>CCC+</v>
          </cell>
          <cell r="I3282" t="str">
            <v>Rating Outlook Stable</v>
          </cell>
        </row>
        <row r="3283">
          <cell r="A3283">
            <v>81199689</v>
          </cell>
          <cell r="B3283" t="str">
            <v>Beazer Homes USA, Inc.</v>
          </cell>
          <cell r="C3283" t="str">
            <v>Corporates</v>
          </cell>
          <cell r="D3283" t="str">
            <v>UNITED STATES</v>
          </cell>
          <cell r="E3283" t="str">
            <v>Y</v>
          </cell>
          <cell r="F3283" t="str">
            <v>New Rating</v>
          </cell>
          <cell r="G3283">
            <v>38166</v>
          </cell>
          <cell r="H3283" t="str">
            <v>BB+</v>
          </cell>
          <cell r="I3283" t="str">
            <v>Rating Outlook Stable</v>
          </cell>
        </row>
        <row r="3284">
          <cell r="A3284">
            <v>81199810</v>
          </cell>
          <cell r="B3284" t="str">
            <v>Banco Continental de Panama, S.A. and Subsidiaries</v>
          </cell>
          <cell r="C3284" t="str">
            <v>Banks</v>
          </cell>
          <cell r="D3284" t="str">
            <v>PANAMA</v>
          </cell>
          <cell r="E3284" t="str">
            <v>Y</v>
          </cell>
          <cell r="F3284" t="str">
            <v>New Rating</v>
          </cell>
          <cell r="G3284">
            <v>38167</v>
          </cell>
          <cell r="H3284" t="str">
            <v>BBB-</v>
          </cell>
          <cell r="I3284" t="str">
            <v>Rating Outlook Stable</v>
          </cell>
        </row>
        <row r="3285">
          <cell r="A3285">
            <v>81200635</v>
          </cell>
          <cell r="B3285" t="str">
            <v>Cassa dei Depositi e Prestiti</v>
          </cell>
          <cell r="C3285" t="str">
            <v>Banks</v>
          </cell>
          <cell r="D3285" t="str">
            <v>ITALY</v>
          </cell>
          <cell r="E3285" t="str">
            <v>Y</v>
          </cell>
          <cell r="F3285" t="str">
            <v>New Rating</v>
          </cell>
          <cell r="G3285">
            <v>38168</v>
          </cell>
          <cell r="H3285" t="str">
            <v>AA</v>
          </cell>
          <cell r="I3285" t="str">
            <v>Rating Outlook Stable</v>
          </cell>
        </row>
        <row r="3286">
          <cell r="A3286">
            <v>81203048</v>
          </cell>
          <cell r="B3286" t="str">
            <v>Bayerische Landesbank (Unguaranteed)</v>
          </cell>
          <cell r="C3286" t="str">
            <v>Banks</v>
          </cell>
          <cell r="D3286" t="str">
            <v>GERMANY</v>
          </cell>
          <cell r="E3286" t="str">
            <v>Y</v>
          </cell>
          <cell r="F3286" t="str">
            <v>Affirmed</v>
          </cell>
          <cell r="G3286">
            <v>38252</v>
          </cell>
          <cell r="H3286" t="str">
            <v>A+</v>
          </cell>
          <cell r="I3286" t="str">
            <v>Rating Outlook Stable</v>
          </cell>
        </row>
        <row r="3287">
          <cell r="A3287">
            <v>81203051</v>
          </cell>
          <cell r="B3287" t="str">
            <v>Bremer Landesbank (Unguaranteed)</v>
          </cell>
          <cell r="C3287" t="str">
            <v>Banks</v>
          </cell>
          <cell r="D3287" t="str">
            <v>GERMANY</v>
          </cell>
          <cell r="E3287" t="str">
            <v>Y</v>
          </cell>
          <cell r="F3287" t="str">
            <v>New Rating</v>
          </cell>
          <cell r="G3287">
            <v>38169</v>
          </cell>
          <cell r="H3287" t="str">
            <v>A</v>
          </cell>
          <cell r="I3287" t="str">
            <v>Rating Outlook Stable</v>
          </cell>
        </row>
        <row r="3288">
          <cell r="A3288">
            <v>81203635</v>
          </cell>
          <cell r="B3288" t="str">
            <v>DekaBank Deutsche Girozentrale (Unguaranteed)</v>
          </cell>
          <cell r="C3288" t="str">
            <v>Banks</v>
          </cell>
          <cell r="D3288" t="str">
            <v>GERMANY</v>
          </cell>
          <cell r="E3288" t="str">
            <v>Y</v>
          </cell>
          <cell r="F3288" t="str">
            <v>New Rating</v>
          </cell>
          <cell r="G3288">
            <v>38169</v>
          </cell>
          <cell r="H3288" t="str">
            <v>A</v>
          </cell>
          <cell r="I3288" t="str">
            <v>Rating Outlook Stable</v>
          </cell>
        </row>
        <row r="3289">
          <cell r="A3289">
            <v>81203638</v>
          </cell>
          <cell r="B3289" t="str">
            <v>HSH Nordbank AG (Unguaranteed)</v>
          </cell>
          <cell r="C3289" t="str">
            <v>Banks</v>
          </cell>
          <cell r="D3289" t="str">
            <v>GERMANY</v>
          </cell>
          <cell r="E3289" t="str">
            <v>Y</v>
          </cell>
          <cell r="F3289" t="str">
            <v>Affirmed</v>
          </cell>
          <cell r="G3289">
            <v>38252</v>
          </cell>
          <cell r="H3289" t="str">
            <v>A</v>
          </cell>
          <cell r="I3289" t="str">
            <v>Rating Outlook Stable</v>
          </cell>
        </row>
        <row r="3290">
          <cell r="A3290">
            <v>81203650</v>
          </cell>
          <cell r="B3290" t="str">
            <v>Landesbank Baden-Wurttemberg (Unguaranteed)</v>
          </cell>
          <cell r="C3290" t="str">
            <v>Banks</v>
          </cell>
          <cell r="D3290" t="str">
            <v>GERMANY</v>
          </cell>
          <cell r="E3290" t="str">
            <v>Y</v>
          </cell>
          <cell r="F3290" t="str">
            <v>Affirmed</v>
          </cell>
          <cell r="G3290">
            <v>38231</v>
          </cell>
          <cell r="H3290" t="str">
            <v>A+</v>
          </cell>
          <cell r="I3290" t="str">
            <v>Rating Outlook Stable</v>
          </cell>
        </row>
        <row r="3291">
          <cell r="A3291">
            <v>81203653</v>
          </cell>
          <cell r="B3291" t="str">
            <v>Landesbank Berlin (Unguaranteed)</v>
          </cell>
          <cell r="C3291" t="str">
            <v>Banks</v>
          </cell>
          <cell r="D3291" t="str">
            <v>GERMANY</v>
          </cell>
          <cell r="E3291" t="str">
            <v>Y</v>
          </cell>
          <cell r="F3291" t="str">
            <v>Affirmed</v>
          </cell>
          <cell r="G3291">
            <v>38252</v>
          </cell>
          <cell r="H3291" t="str">
            <v>BBB+</v>
          </cell>
          <cell r="I3291" t="str">
            <v>Rating Outlook Evolving</v>
          </cell>
        </row>
        <row r="3292">
          <cell r="A3292">
            <v>81203656</v>
          </cell>
          <cell r="B3292" t="str">
            <v>Landesbank Hessen-Thueringen Girozentrale (Unguaranteed)</v>
          </cell>
          <cell r="C3292" t="str">
            <v>Banks</v>
          </cell>
          <cell r="D3292" t="str">
            <v>GERMANY</v>
          </cell>
          <cell r="E3292" t="str">
            <v>Y</v>
          </cell>
          <cell r="F3292" t="str">
            <v>Affirmed</v>
          </cell>
          <cell r="G3292">
            <v>38252</v>
          </cell>
          <cell r="H3292" t="str">
            <v>A</v>
          </cell>
          <cell r="I3292" t="str">
            <v>Rating Outlook Stable</v>
          </cell>
        </row>
        <row r="3293">
          <cell r="A3293">
            <v>81203659</v>
          </cell>
          <cell r="B3293" t="str">
            <v>Landesbank Rheinland-Pfalz Girozentrale (Unguaranteed)</v>
          </cell>
          <cell r="C3293" t="str">
            <v>Banks</v>
          </cell>
          <cell r="D3293" t="str">
            <v>GERMANY</v>
          </cell>
          <cell r="E3293" t="str">
            <v>Y</v>
          </cell>
          <cell r="F3293" t="str">
            <v>New Rating</v>
          </cell>
          <cell r="G3293">
            <v>38169</v>
          </cell>
          <cell r="H3293" t="str">
            <v>BBB+</v>
          </cell>
          <cell r="I3293" t="str">
            <v>Rating Watch Positive</v>
          </cell>
        </row>
        <row r="3294">
          <cell r="A3294">
            <v>81203662</v>
          </cell>
          <cell r="B3294" t="str">
            <v>Landesbank Saar (Unguaranteed)</v>
          </cell>
          <cell r="C3294" t="str">
            <v>Banks</v>
          </cell>
          <cell r="D3294" t="str">
            <v>GERMANY</v>
          </cell>
          <cell r="E3294" t="str">
            <v>Y</v>
          </cell>
          <cell r="F3294" t="str">
            <v>New Rating</v>
          </cell>
          <cell r="G3294">
            <v>38169</v>
          </cell>
          <cell r="H3294" t="str">
            <v>A</v>
          </cell>
          <cell r="I3294" t="str">
            <v>Rating Outlook Stable</v>
          </cell>
        </row>
        <row r="3295">
          <cell r="A3295">
            <v>81203665</v>
          </cell>
          <cell r="B3295" t="str">
            <v>Landesbank Sachsen Girozentrale (Unguaranteed)</v>
          </cell>
          <cell r="C3295" t="str">
            <v>Banks</v>
          </cell>
          <cell r="D3295" t="str">
            <v>GERMANY</v>
          </cell>
          <cell r="E3295" t="str">
            <v>Y</v>
          </cell>
          <cell r="F3295" t="str">
            <v>New Rating</v>
          </cell>
          <cell r="G3295">
            <v>38169</v>
          </cell>
          <cell r="H3295" t="str">
            <v>A-</v>
          </cell>
          <cell r="I3295" t="str">
            <v>Rating Outlook Stable</v>
          </cell>
        </row>
        <row r="3296">
          <cell r="A3296">
            <v>81203673</v>
          </cell>
          <cell r="B3296" t="str">
            <v>Norddeutsche Landesbank Girozentrale (Unguaranteed)</v>
          </cell>
          <cell r="C3296" t="str">
            <v>Banks</v>
          </cell>
          <cell r="D3296" t="str">
            <v>GERMANY</v>
          </cell>
          <cell r="E3296" t="str">
            <v>Y</v>
          </cell>
          <cell r="F3296" t="str">
            <v>Affirmed</v>
          </cell>
          <cell r="G3296">
            <v>38252</v>
          </cell>
          <cell r="H3296" t="str">
            <v>A</v>
          </cell>
          <cell r="I3296" t="str">
            <v>Rating Outlook Stable</v>
          </cell>
        </row>
        <row r="3297">
          <cell r="A3297">
            <v>81203677</v>
          </cell>
          <cell r="B3297" t="str">
            <v>WestLB AG (Unguaranteed)</v>
          </cell>
          <cell r="C3297" t="str">
            <v>Banks</v>
          </cell>
          <cell r="D3297" t="str">
            <v>GERMANY</v>
          </cell>
          <cell r="E3297" t="str">
            <v>Y</v>
          </cell>
          <cell r="F3297" t="str">
            <v>Affirmed</v>
          </cell>
          <cell r="G3297">
            <v>38252</v>
          </cell>
          <cell r="H3297" t="str">
            <v>A-</v>
          </cell>
          <cell r="I3297" t="str">
            <v>Rating Outlook Stable</v>
          </cell>
        </row>
        <row r="3298">
          <cell r="A3298">
            <v>81204840</v>
          </cell>
          <cell r="B3298" t="str">
            <v>Collins Stewart Tullett PLC</v>
          </cell>
          <cell r="C3298" t="str">
            <v>Banks</v>
          </cell>
          <cell r="D3298" t="str">
            <v>UNITED KINGDOM</v>
          </cell>
          <cell r="E3298" t="str">
            <v>Y</v>
          </cell>
          <cell r="F3298" t="str">
            <v>New Rating</v>
          </cell>
          <cell r="G3298">
            <v>38170</v>
          </cell>
          <cell r="H3298" t="str">
            <v>BBB</v>
          </cell>
          <cell r="I3298" t="str">
            <v>Rating Outlook Stable</v>
          </cell>
        </row>
        <row r="3299">
          <cell r="A3299">
            <v>81208235</v>
          </cell>
          <cell r="B3299" t="str">
            <v>Petrol Ofisi A.S.</v>
          </cell>
          <cell r="C3299" t="str">
            <v>Corporates</v>
          </cell>
          <cell r="D3299" t="str">
            <v>TURKEY</v>
          </cell>
          <cell r="E3299" t="str">
            <v>Y</v>
          </cell>
          <cell r="F3299" t="str">
            <v>New Rating</v>
          </cell>
          <cell r="G3299">
            <v>38173</v>
          </cell>
          <cell r="H3299" t="str">
            <v>B+</v>
          </cell>
          <cell r="I3299" t="str">
            <v>Rating Outlook Stable</v>
          </cell>
        </row>
        <row r="3300">
          <cell r="A3300">
            <v>81208835</v>
          </cell>
          <cell r="B3300" t="str">
            <v>Sachsen LB Europe PLC (Unguaranteed)</v>
          </cell>
          <cell r="C3300" t="str">
            <v>Banks</v>
          </cell>
          <cell r="D3300" t="str">
            <v>IRELAND</v>
          </cell>
          <cell r="E3300" t="str">
            <v>Y</v>
          </cell>
          <cell r="F3300" t="str">
            <v>New Rating</v>
          </cell>
          <cell r="G3300">
            <v>38174</v>
          </cell>
          <cell r="H3300" t="str">
            <v>A-</v>
          </cell>
          <cell r="I3300" t="str">
            <v>Rating Outlook Stable</v>
          </cell>
        </row>
        <row r="3301">
          <cell r="A3301">
            <v>81208838</v>
          </cell>
          <cell r="B3301" t="str">
            <v>Banque d'Orsay (Unguaranteed)</v>
          </cell>
          <cell r="C3301" t="str">
            <v>Banks</v>
          </cell>
          <cell r="D3301" t="str">
            <v>FRANCE</v>
          </cell>
          <cell r="E3301" t="str">
            <v>Y</v>
          </cell>
          <cell r="F3301" t="str">
            <v>New Rating</v>
          </cell>
          <cell r="G3301">
            <v>38174</v>
          </cell>
          <cell r="H3301" t="str">
            <v>BBB+</v>
          </cell>
          <cell r="I3301" t="str">
            <v>Rating Outlook Stable</v>
          </cell>
        </row>
        <row r="3302">
          <cell r="A3302">
            <v>81215284</v>
          </cell>
          <cell r="B3302" t="str">
            <v>ProAssurance Corp.</v>
          </cell>
          <cell r="C3302" t="str">
            <v>Insurance</v>
          </cell>
          <cell r="D3302" t="str">
            <v>UNITED STATES</v>
          </cell>
          <cell r="E3302" t="str">
            <v>Y</v>
          </cell>
          <cell r="F3302" t="str">
            <v>New Rating</v>
          </cell>
          <cell r="G3302">
            <v>38176</v>
          </cell>
          <cell r="H3302" t="str">
            <v>BBB-</v>
          </cell>
          <cell r="I3302" t="str">
            <v>Rating Outlook Stable</v>
          </cell>
        </row>
        <row r="3303">
          <cell r="A3303">
            <v>81216760</v>
          </cell>
          <cell r="B3303" t="str">
            <v>HM Publishing Corp</v>
          </cell>
          <cell r="C3303" t="str">
            <v>Media &amp; Entertainment</v>
          </cell>
          <cell r="D3303" t="str">
            <v>UNITED STATES</v>
          </cell>
          <cell r="E3303" t="str">
            <v>Y</v>
          </cell>
          <cell r="F3303" t="str">
            <v>New Rating</v>
          </cell>
          <cell r="G3303">
            <v>38180</v>
          </cell>
          <cell r="H3303" t="str">
            <v>CCC</v>
          </cell>
          <cell r="I3303" t="str">
            <v>Rating Outlook Stable</v>
          </cell>
        </row>
        <row r="3304">
          <cell r="A3304">
            <v>81217298</v>
          </cell>
          <cell r="B3304" t="str">
            <v>MoneyGram International, Inc.</v>
          </cell>
          <cell r="C3304" t="str">
            <v>Financial Institutions</v>
          </cell>
          <cell r="D3304" t="str">
            <v>UNITED STATES</v>
          </cell>
          <cell r="E3304" t="str">
            <v>Y</v>
          </cell>
          <cell r="F3304" t="str">
            <v>New Rating</v>
          </cell>
          <cell r="G3304">
            <v>38105</v>
          </cell>
          <cell r="H3304" t="str">
            <v>BBB</v>
          </cell>
          <cell r="I3304" t="str">
            <v>Rating Outlook Stable</v>
          </cell>
        </row>
        <row r="3305">
          <cell r="A3305">
            <v>81221235</v>
          </cell>
          <cell r="B3305" t="str">
            <v>Partners Trust Financial Group, Inc.</v>
          </cell>
          <cell r="C3305" t="str">
            <v>Banks</v>
          </cell>
          <cell r="D3305" t="str">
            <v>UNITED STATES</v>
          </cell>
          <cell r="E3305" t="str">
            <v>Y</v>
          </cell>
          <cell r="F3305" t="str">
            <v>New Rating</v>
          </cell>
          <cell r="G3305">
            <v>38183</v>
          </cell>
          <cell r="H3305" t="str">
            <v>BB</v>
          </cell>
          <cell r="I3305" t="str">
            <v>Rating Watch Evolving</v>
          </cell>
        </row>
        <row r="3306">
          <cell r="A3306">
            <v>81221238</v>
          </cell>
          <cell r="B3306" t="str">
            <v>Partners Trust Bank</v>
          </cell>
          <cell r="C3306" t="str">
            <v>Banks</v>
          </cell>
          <cell r="D3306" t="str">
            <v>UNITED STATES</v>
          </cell>
          <cell r="E3306" t="str">
            <v>Y</v>
          </cell>
          <cell r="F3306" t="str">
            <v>New Rating</v>
          </cell>
          <cell r="G3306">
            <v>38183</v>
          </cell>
          <cell r="H3306" t="str">
            <v>BB</v>
          </cell>
          <cell r="I3306" t="str">
            <v>Rating Watch Evolving</v>
          </cell>
        </row>
        <row r="3307">
          <cell r="A3307">
            <v>81223046</v>
          </cell>
          <cell r="B3307" t="str">
            <v>Caja Rural Intermediterranea, Sociedad Cooperativa de Credito (Cajamar)</v>
          </cell>
          <cell r="C3307" t="str">
            <v>Banks</v>
          </cell>
          <cell r="D3307" t="str">
            <v>SPAIN</v>
          </cell>
          <cell r="E3307" t="str">
            <v>Y</v>
          </cell>
          <cell r="F3307" t="str">
            <v>New Rating</v>
          </cell>
          <cell r="G3307">
            <v>38196</v>
          </cell>
          <cell r="H3307" t="str">
            <v>A</v>
          </cell>
          <cell r="I3307" t="str">
            <v>Rating Outlook Stable</v>
          </cell>
        </row>
        <row r="3308">
          <cell r="A3308">
            <v>81223487</v>
          </cell>
          <cell r="B3308" t="str">
            <v>New Plan Excel Realty Trust, Inc.</v>
          </cell>
          <cell r="C3308" t="str">
            <v>Real Estate Investment Trusts</v>
          </cell>
          <cell r="D3308" t="str">
            <v>UNITED STATES</v>
          </cell>
          <cell r="E3308" t="str">
            <v>Y</v>
          </cell>
          <cell r="F3308" t="str">
            <v>New Rating</v>
          </cell>
          <cell r="G3308">
            <v>38180</v>
          </cell>
          <cell r="H3308" t="str">
            <v>BBB+</v>
          </cell>
          <cell r="I3308" t="str">
            <v>Rating Outlook Stable</v>
          </cell>
        </row>
        <row r="3309">
          <cell r="A3309">
            <v>81223515</v>
          </cell>
          <cell r="B3309" t="str">
            <v>Sterling Savings Bank</v>
          </cell>
          <cell r="C3309" t="str">
            <v>Banks</v>
          </cell>
          <cell r="D3309" t="str">
            <v>UNITED STATES</v>
          </cell>
          <cell r="E3309" t="str">
            <v>Y</v>
          </cell>
          <cell r="F3309" t="str">
            <v>New Rating</v>
          </cell>
          <cell r="G3309">
            <v>38188</v>
          </cell>
          <cell r="H3309" t="str">
            <v>BB+</v>
          </cell>
          <cell r="I3309" t="str">
            <v>Rating Outlook Stable</v>
          </cell>
        </row>
        <row r="3310">
          <cell r="A3310">
            <v>81225457</v>
          </cell>
          <cell r="B3310" t="str">
            <v>Covanta Energy</v>
          </cell>
          <cell r="C3310" t="str">
            <v>Global Power</v>
          </cell>
          <cell r="D3310" t="str">
            <v>UNITED STATES</v>
          </cell>
          <cell r="E3310" t="str">
            <v>N</v>
          </cell>
          <cell r="F3310" t="str">
            <v>New Rating</v>
          </cell>
          <cell r="G3310">
            <v>38177</v>
          </cell>
          <cell r="H3310" t="str">
            <v>B</v>
          </cell>
          <cell r="I3310" t="str">
            <v>Rating Outlook Stable</v>
          </cell>
        </row>
        <row r="3311">
          <cell r="A3311">
            <v>81228635</v>
          </cell>
          <cell r="B3311" t="str">
            <v>Advanta Bank Corporation</v>
          </cell>
          <cell r="C3311" t="str">
            <v>Financial Institutions</v>
          </cell>
          <cell r="D3311" t="str">
            <v>UNITED STATES</v>
          </cell>
          <cell r="E3311" t="str">
            <v>Y</v>
          </cell>
          <cell r="F3311" t="str">
            <v>New Rating</v>
          </cell>
          <cell r="G3311">
            <v>38189</v>
          </cell>
          <cell r="H3311" t="str">
            <v>B+</v>
          </cell>
          <cell r="I3311" t="str">
            <v>Rating Outlook Positive</v>
          </cell>
        </row>
        <row r="3312">
          <cell r="A3312">
            <v>81232640</v>
          </cell>
          <cell r="B3312" t="str">
            <v>Royal KPN N.V.</v>
          </cell>
          <cell r="C3312" t="str">
            <v>Telecommunications</v>
          </cell>
          <cell r="D3312" t="str">
            <v>NETHERLANDS</v>
          </cell>
          <cell r="E3312" t="str">
            <v>Y</v>
          </cell>
          <cell r="F3312" t="str">
            <v>New Rating</v>
          </cell>
          <cell r="G3312">
            <v>38191</v>
          </cell>
          <cell r="H3312" t="str">
            <v>BBB+</v>
          </cell>
          <cell r="I3312" t="str">
            <v>Rating Outlook Stable</v>
          </cell>
        </row>
        <row r="3313">
          <cell r="A3313">
            <v>81232643</v>
          </cell>
          <cell r="B3313" t="str">
            <v>TeliaSonera</v>
          </cell>
          <cell r="C3313" t="str">
            <v>Telecommunications</v>
          </cell>
          <cell r="D3313" t="str">
            <v>SWEDEN</v>
          </cell>
          <cell r="E3313" t="str">
            <v>Y</v>
          </cell>
          <cell r="F3313" t="str">
            <v>New Rating</v>
          </cell>
          <cell r="G3313">
            <v>38191</v>
          </cell>
          <cell r="H3313" t="str">
            <v>A-</v>
          </cell>
          <cell r="I3313" t="str">
            <v>Rating Outlook Stable</v>
          </cell>
        </row>
        <row r="3314">
          <cell r="A3314">
            <v>81237037</v>
          </cell>
          <cell r="B3314" t="str">
            <v>Bank of Nashville</v>
          </cell>
          <cell r="C3314" t="str">
            <v>Banks</v>
          </cell>
          <cell r="D3314" t="str">
            <v>UNITED STATES</v>
          </cell>
          <cell r="E3314" t="str">
            <v>Y</v>
          </cell>
          <cell r="F3314" t="str">
            <v>New Rating</v>
          </cell>
          <cell r="G3314">
            <v>38194</v>
          </cell>
          <cell r="H3314" t="str">
            <v>A</v>
          </cell>
        </row>
        <row r="3315">
          <cell r="A3315">
            <v>81237047</v>
          </cell>
          <cell r="B3315" t="str">
            <v>First Nation Bank</v>
          </cell>
          <cell r="C3315" t="str">
            <v>Banks</v>
          </cell>
          <cell r="D3315" t="str">
            <v>UNITED STATES</v>
          </cell>
          <cell r="E3315" t="str">
            <v>Y</v>
          </cell>
          <cell r="F3315" t="str">
            <v>New Rating</v>
          </cell>
          <cell r="G3315">
            <v>38194</v>
          </cell>
          <cell r="H3315" t="str">
            <v>A</v>
          </cell>
        </row>
        <row r="3316">
          <cell r="A3316">
            <v>81237061</v>
          </cell>
          <cell r="B3316" t="str">
            <v>United Bank and Trust Company</v>
          </cell>
          <cell r="C3316" t="str">
            <v>Banks</v>
          </cell>
          <cell r="D3316" t="str">
            <v>UNITED STATES</v>
          </cell>
          <cell r="E3316" t="str">
            <v>Y</v>
          </cell>
          <cell r="F3316" t="str">
            <v>New Rating</v>
          </cell>
          <cell r="G3316">
            <v>38194</v>
          </cell>
          <cell r="H3316" t="str">
            <v>A</v>
          </cell>
        </row>
        <row r="3317">
          <cell r="A3317">
            <v>81237069</v>
          </cell>
          <cell r="B3317" t="str">
            <v>Trust One Bank</v>
          </cell>
          <cell r="C3317" t="str">
            <v>Banks</v>
          </cell>
          <cell r="D3317" t="str">
            <v>UNITED STATES</v>
          </cell>
          <cell r="E3317" t="str">
            <v>Y</v>
          </cell>
          <cell r="F3317" t="str">
            <v>New Rating</v>
          </cell>
          <cell r="G3317">
            <v>38194</v>
          </cell>
          <cell r="H3317" t="str">
            <v>A</v>
          </cell>
        </row>
        <row r="3318">
          <cell r="A3318">
            <v>81239435</v>
          </cell>
          <cell r="B3318" t="str">
            <v>Macquarie International Finance Limited</v>
          </cell>
          <cell r="C3318" t="str">
            <v>Banks</v>
          </cell>
          <cell r="D3318" t="str">
            <v>AUSTRALIA</v>
          </cell>
          <cell r="E3318" t="str">
            <v>Y</v>
          </cell>
          <cell r="F3318" t="str">
            <v>New Rating</v>
          </cell>
          <cell r="G3318">
            <v>38195</v>
          </cell>
          <cell r="H3318" t="str">
            <v>A</v>
          </cell>
          <cell r="I3318" t="str">
            <v>Rating Outlook Stable</v>
          </cell>
        </row>
        <row r="3319">
          <cell r="A3319">
            <v>81244245</v>
          </cell>
          <cell r="B3319" t="str">
            <v>sEnergy Insurance Ltd.</v>
          </cell>
          <cell r="C3319" t="str">
            <v>Property/Casualty Insurers</v>
          </cell>
          <cell r="D3319" t="str">
            <v>BERMUDA</v>
          </cell>
          <cell r="E3319" t="str">
            <v>N</v>
          </cell>
          <cell r="F3319" t="str">
            <v>New Rating</v>
          </cell>
          <cell r="G3319">
            <v>38195</v>
          </cell>
          <cell r="H3319" t="str">
            <v>BBB-</v>
          </cell>
        </row>
        <row r="3320">
          <cell r="A3320">
            <v>81251087</v>
          </cell>
          <cell r="B3320" t="str">
            <v>Triad Hospitals, Inc.</v>
          </cell>
          <cell r="C3320" t="str">
            <v>Corporates</v>
          </cell>
          <cell r="D3320" t="str">
            <v>UNITED STATES</v>
          </cell>
          <cell r="E3320" t="str">
            <v>Y</v>
          </cell>
          <cell r="F3320" t="str">
            <v>New Rating</v>
          </cell>
          <cell r="G3320">
            <v>38198</v>
          </cell>
          <cell r="H3320" t="str">
            <v>BB-</v>
          </cell>
          <cell r="I3320" t="str">
            <v>Rating Outlook Stable</v>
          </cell>
        </row>
        <row r="3321">
          <cell r="A3321">
            <v>81257050</v>
          </cell>
          <cell r="B3321" t="str">
            <v>Sharp Corporation</v>
          </cell>
          <cell r="C3321" t="str">
            <v>Technology</v>
          </cell>
          <cell r="D3321" t="str">
            <v>JAPAN</v>
          </cell>
          <cell r="E3321" t="str">
            <v>Y</v>
          </cell>
          <cell r="F3321" t="str">
            <v>New Rating</v>
          </cell>
          <cell r="G3321">
            <v>38203</v>
          </cell>
          <cell r="H3321" t="str">
            <v>A+</v>
          </cell>
          <cell r="I3321" t="str">
            <v>Rating Outlook Stable</v>
          </cell>
        </row>
        <row r="3322">
          <cell r="A3322">
            <v>81259050</v>
          </cell>
          <cell r="B3322" t="str">
            <v>Technical Olympic USA, Inc.</v>
          </cell>
          <cell r="C3322" t="str">
            <v>Corporates</v>
          </cell>
          <cell r="D3322" t="str">
            <v>UNITED STATES</v>
          </cell>
          <cell r="E3322" t="str">
            <v>Y</v>
          </cell>
          <cell r="F3322" t="str">
            <v>New Rating</v>
          </cell>
          <cell r="G3322">
            <v>38202</v>
          </cell>
          <cell r="H3322" t="str">
            <v>B+</v>
          </cell>
          <cell r="I3322" t="str">
            <v>Rating Outlook Positive</v>
          </cell>
        </row>
        <row r="3323">
          <cell r="A3323">
            <v>81263687</v>
          </cell>
          <cell r="B3323" t="str">
            <v>Enterprise Products Operating, L.P.</v>
          </cell>
          <cell r="C3323" t="str">
            <v>Global Power</v>
          </cell>
          <cell r="D3323" t="str">
            <v>UNITED STATES</v>
          </cell>
          <cell r="E3323" t="str">
            <v>Y</v>
          </cell>
          <cell r="F3323" t="str">
            <v>New Rating</v>
          </cell>
          <cell r="G3323">
            <v>38208</v>
          </cell>
          <cell r="H3323" t="str">
            <v>BBB-</v>
          </cell>
          <cell r="I3323" t="str">
            <v>Rating Outlook Stable</v>
          </cell>
        </row>
        <row r="3324">
          <cell r="A3324">
            <v>81266346</v>
          </cell>
          <cell r="B3324" t="str">
            <v>Pacific Life Global Funding</v>
          </cell>
          <cell r="C3324" t="str">
            <v>Insurance</v>
          </cell>
          <cell r="D3324" t="str">
            <v>UNITED STATES</v>
          </cell>
          <cell r="E3324" t="str">
            <v>Y</v>
          </cell>
          <cell r="F3324" t="str">
            <v>Affirmed</v>
          </cell>
          <cell r="G3324">
            <v>38209</v>
          </cell>
          <cell r="H3324" t="str">
            <v>AA+</v>
          </cell>
          <cell r="I3324" t="str">
            <v>Rating Outlook Negative</v>
          </cell>
        </row>
        <row r="3325">
          <cell r="A3325">
            <v>81274935</v>
          </cell>
          <cell r="B3325" t="str">
            <v>UCBH Holdings, Inc.</v>
          </cell>
          <cell r="C3325" t="str">
            <v>Banks</v>
          </cell>
          <cell r="D3325" t="str">
            <v>UNITED STATES</v>
          </cell>
          <cell r="E3325" t="str">
            <v>Y</v>
          </cell>
          <cell r="F3325" t="str">
            <v>New Rating</v>
          </cell>
          <cell r="G3325">
            <v>38215</v>
          </cell>
          <cell r="H3325" t="str">
            <v>BBB</v>
          </cell>
          <cell r="I3325" t="str">
            <v>Rating Outlook Stable</v>
          </cell>
        </row>
        <row r="3326">
          <cell r="A3326">
            <v>81277855</v>
          </cell>
          <cell r="B3326" t="str">
            <v>United Commercial Bank</v>
          </cell>
          <cell r="C3326" t="str">
            <v>Banks</v>
          </cell>
          <cell r="D3326" t="str">
            <v>UNITED STATES</v>
          </cell>
          <cell r="E3326" t="str">
            <v>Y</v>
          </cell>
          <cell r="F3326" t="str">
            <v>New Rating</v>
          </cell>
          <cell r="G3326">
            <v>38215</v>
          </cell>
          <cell r="H3326" t="str">
            <v>BBB</v>
          </cell>
          <cell r="I3326" t="str">
            <v>Rating Outlook Stable</v>
          </cell>
        </row>
        <row r="3327">
          <cell r="A3327">
            <v>81284261</v>
          </cell>
          <cell r="B3327" t="str">
            <v>Scottish Power UK plc</v>
          </cell>
          <cell r="C3327" t="str">
            <v>Global Power</v>
          </cell>
          <cell r="D3327" t="str">
            <v>UNITED KINGDOM</v>
          </cell>
          <cell r="E3327" t="str">
            <v>Y</v>
          </cell>
          <cell r="F3327" t="str">
            <v>Downgrade</v>
          </cell>
          <cell r="G3327">
            <v>37081</v>
          </cell>
          <cell r="H3327" t="str">
            <v>A</v>
          </cell>
          <cell r="I3327" t="str">
            <v>Rating Outlook Stable</v>
          </cell>
        </row>
        <row r="3328">
          <cell r="A3328">
            <v>81293652</v>
          </cell>
          <cell r="B3328" t="str">
            <v>Butterfield Bank (UK) Limited</v>
          </cell>
          <cell r="C3328" t="str">
            <v>Banks</v>
          </cell>
          <cell r="D3328" t="str">
            <v>UNITED KINGDOM</v>
          </cell>
          <cell r="E3328" t="str">
            <v>Y</v>
          </cell>
          <cell r="F3328" t="str">
            <v>New Rating</v>
          </cell>
          <cell r="G3328">
            <v>38222</v>
          </cell>
          <cell r="H3328" t="str">
            <v>A-</v>
          </cell>
          <cell r="I3328" t="str">
            <v>Rating Outlook Stable</v>
          </cell>
        </row>
        <row r="3329">
          <cell r="A3329">
            <v>81296050</v>
          </cell>
          <cell r="B3329" t="str">
            <v>NEC Corporation</v>
          </cell>
          <cell r="C3329" t="str">
            <v>Technology</v>
          </cell>
          <cell r="D3329" t="str">
            <v>JAPAN</v>
          </cell>
          <cell r="E3329" t="str">
            <v>Y</v>
          </cell>
          <cell r="F3329" t="str">
            <v>New Rating</v>
          </cell>
          <cell r="G3329">
            <v>38223</v>
          </cell>
          <cell r="H3329" t="str">
            <v>BBB</v>
          </cell>
          <cell r="I3329" t="str">
            <v>Rating Outlook Stable</v>
          </cell>
        </row>
        <row r="3330">
          <cell r="A3330">
            <v>81301650</v>
          </cell>
          <cell r="B3330" t="str">
            <v>Sinopac Financial Holdings</v>
          </cell>
          <cell r="C3330" t="str">
            <v>Banks</v>
          </cell>
          <cell r="D3330" t="str">
            <v>TAIWAN</v>
          </cell>
          <cell r="E3330" t="str">
            <v>Y</v>
          </cell>
          <cell r="F3330" t="str">
            <v>New Rating</v>
          </cell>
          <cell r="G3330">
            <v>38225</v>
          </cell>
          <cell r="H3330" t="str">
            <v>BBB</v>
          </cell>
          <cell r="I3330" t="str">
            <v>Rating Outlook Stable</v>
          </cell>
        </row>
        <row r="3331">
          <cell r="A3331">
            <v>81308871</v>
          </cell>
          <cell r="B3331" t="str">
            <v>Nuevo Banco Comercial S.A.</v>
          </cell>
          <cell r="C3331" t="str">
            <v>Banks</v>
          </cell>
          <cell r="D3331" t="str">
            <v>URUGUAY</v>
          </cell>
          <cell r="E3331" t="str">
            <v>Y</v>
          </cell>
          <cell r="F3331" t="str">
            <v>New Rating</v>
          </cell>
          <cell r="G3331">
            <v>38230</v>
          </cell>
          <cell r="H3331" t="str">
            <v>B</v>
          </cell>
          <cell r="I3331" t="str">
            <v>Rating Outlook Stable</v>
          </cell>
        </row>
        <row r="3332">
          <cell r="A3332">
            <v>81309852</v>
          </cell>
          <cell r="B3332" t="str">
            <v>Rothschild &amp; Cie Banque</v>
          </cell>
          <cell r="C3332" t="str">
            <v>Banks</v>
          </cell>
          <cell r="D3332" t="str">
            <v>FRANCE</v>
          </cell>
          <cell r="E3332" t="str">
            <v>Y</v>
          </cell>
          <cell r="F3332" t="str">
            <v>New Rating</v>
          </cell>
          <cell r="G3332">
            <v>38231</v>
          </cell>
          <cell r="H3332" t="str">
            <v>A</v>
          </cell>
          <cell r="I3332" t="str">
            <v>Rating Outlook Stable</v>
          </cell>
        </row>
        <row r="3333">
          <cell r="A3333">
            <v>81314050</v>
          </cell>
          <cell r="B3333" t="str">
            <v>Chinatrust Bills Finance</v>
          </cell>
          <cell r="C3333" t="str">
            <v>Financial Institutions</v>
          </cell>
          <cell r="D3333" t="str">
            <v>TAIWAN</v>
          </cell>
          <cell r="E3333" t="str">
            <v>Y</v>
          </cell>
          <cell r="F3333" t="str">
            <v>New Rating</v>
          </cell>
          <cell r="G3333">
            <v>38233</v>
          </cell>
          <cell r="H3333" t="str">
            <v>A-</v>
          </cell>
          <cell r="I3333" t="str">
            <v>Rating Outlook Stable</v>
          </cell>
        </row>
        <row r="3334">
          <cell r="A3334">
            <v>81315850</v>
          </cell>
          <cell r="B3334" t="str">
            <v>Al Ahli Bank of Kuwait- Duplicate</v>
          </cell>
          <cell r="C3334" t="str">
            <v>Financial Institutions</v>
          </cell>
          <cell r="D3334" t="str">
            <v>KUWAIT</v>
          </cell>
          <cell r="E3334" t="str">
            <v>N</v>
          </cell>
          <cell r="F3334" t="str">
            <v>New Rating</v>
          </cell>
          <cell r="G3334">
            <v>38236</v>
          </cell>
          <cell r="H3334" t="str">
            <v>BBB+</v>
          </cell>
          <cell r="I3334" t="str">
            <v>Rating Outlook Stable</v>
          </cell>
        </row>
        <row r="3335">
          <cell r="A3335">
            <v>81315853</v>
          </cell>
          <cell r="B3335" t="str">
            <v>Societe Industrielle d'Appareillage et de Materiel Electrique</v>
          </cell>
          <cell r="C3335" t="str">
            <v>Diversified Manufacturing</v>
          </cell>
          <cell r="D3335" t="str">
            <v>TUNISIA</v>
          </cell>
          <cell r="E3335" t="str">
            <v>Y</v>
          </cell>
          <cell r="F3335" t="str">
            <v>New Rating</v>
          </cell>
          <cell r="G3335">
            <v>37608</v>
          </cell>
          <cell r="H3335" t="str">
            <v>BBB</v>
          </cell>
          <cell r="I3335" t="str">
            <v>Rating Outlook Stable</v>
          </cell>
        </row>
        <row r="3336">
          <cell r="A3336">
            <v>81317496</v>
          </cell>
          <cell r="B3336" t="str">
            <v>ASIF Global Financing</v>
          </cell>
          <cell r="C3336" t="str">
            <v>Life Insurers</v>
          </cell>
          <cell r="D3336" t="str">
            <v>UNITED STATES</v>
          </cell>
          <cell r="E3336" t="str">
            <v>Y</v>
          </cell>
          <cell r="F3336" t="str">
            <v>New Rating</v>
          </cell>
          <cell r="G3336">
            <v>38237</v>
          </cell>
          <cell r="H3336" t="str">
            <v>AAA</v>
          </cell>
          <cell r="I3336" t="str">
            <v>Rating Outlook Stable</v>
          </cell>
        </row>
        <row r="3337">
          <cell r="A3337">
            <v>81318450</v>
          </cell>
          <cell r="B3337" t="str">
            <v>CLP Holdings</v>
          </cell>
          <cell r="C3337" t="str">
            <v>Global Power</v>
          </cell>
          <cell r="D3337" t="str">
            <v>HONG KONG</v>
          </cell>
          <cell r="E3337" t="str">
            <v>Y</v>
          </cell>
          <cell r="F3337" t="str">
            <v>New Rating</v>
          </cell>
          <cell r="G3337">
            <v>38238</v>
          </cell>
          <cell r="H3337" t="str">
            <v>A+</v>
          </cell>
          <cell r="I3337" t="str">
            <v>Rating Outlook Stable</v>
          </cell>
        </row>
        <row r="3338">
          <cell r="A3338">
            <v>81318453</v>
          </cell>
          <cell r="B3338" t="str">
            <v>CLP Power Hong Kong Limited</v>
          </cell>
          <cell r="C3338" t="str">
            <v>Corporates</v>
          </cell>
          <cell r="D3338" t="str">
            <v>HONG KONG</v>
          </cell>
          <cell r="E3338" t="str">
            <v>Y</v>
          </cell>
          <cell r="F3338" t="str">
            <v>New Rating</v>
          </cell>
          <cell r="G3338">
            <v>38238</v>
          </cell>
          <cell r="H3338" t="str">
            <v>A+</v>
          </cell>
          <cell r="I3338" t="str">
            <v>Rating Outlook Stable</v>
          </cell>
        </row>
        <row r="3339">
          <cell r="A3339">
            <v>81340068</v>
          </cell>
          <cell r="B3339" t="str">
            <v>DIRECTV Holdings, LLC</v>
          </cell>
          <cell r="C3339" t="str">
            <v>Technology</v>
          </cell>
          <cell r="D3339" t="str">
            <v>UNITED STATES</v>
          </cell>
          <cell r="E3339" t="str">
            <v>Y</v>
          </cell>
          <cell r="F3339" t="str">
            <v>New Rating</v>
          </cell>
          <cell r="G3339">
            <v>38244</v>
          </cell>
          <cell r="H3339" t="str">
            <v>BB</v>
          </cell>
          <cell r="I3339" t="str">
            <v>Rating Outlook Stable</v>
          </cell>
        </row>
        <row r="3340">
          <cell r="A3340">
            <v>81371472</v>
          </cell>
          <cell r="B3340" t="str">
            <v>MCI Inc.</v>
          </cell>
          <cell r="C3340" t="str">
            <v>Telecommunications</v>
          </cell>
          <cell r="D3340" t="str">
            <v>UNITED STATES</v>
          </cell>
          <cell r="E3340" t="str">
            <v>Y</v>
          </cell>
          <cell r="F3340" t="str">
            <v>New Rating</v>
          </cell>
          <cell r="G3340">
            <v>38250</v>
          </cell>
          <cell r="H3340" t="str">
            <v>B</v>
          </cell>
          <cell r="I3340" t="str">
            <v>Rating Outlook Negative</v>
          </cell>
        </row>
        <row r="3341">
          <cell r="A3341">
            <v>81371868</v>
          </cell>
          <cell r="B3341" t="str">
            <v>PrivateBank and Trust Company (The)(Chicago)</v>
          </cell>
          <cell r="C3341" t="str">
            <v>Financial Institutions</v>
          </cell>
          <cell r="D3341" t="str">
            <v>UNITED STATES</v>
          </cell>
          <cell r="E3341" t="str">
            <v>N</v>
          </cell>
          <cell r="F3341" t="str">
            <v>New Rating</v>
          </cell>
          <cell r="G3341">
            <v>38250</v>
          </cell>
          <cell r="H3341" t="str">
            <v>BBB</v>
          </cell>
          <cell r="I3341" t="str">
            <v>Rating Outlook Stable</v>
          </cell>
        </row>
        <row r="3342">
          <cell r="A3342">
            <v>81371894</v>
          </cell>
          <cell r="B3342" t="str">
            <v>PrivateBank (The)(St. Louis)</v>
          </cell>
          <cell r="C3342" t="str">
            <v>Financial Institutions</v>
          </cell>
          <cell r="D3342" t="str">
            <v>UNITED STATES</v>
          </cell>
          <cell r="E3342" t="str">
            <v>N</v>
          </cell>
          <cell r="F3342" t="str">
            <v>New Rating</v>
          </cell>
          <cell r="G3342">
            <v>38250</v>
          </cell>
          <cell r="H3342" t="str">
            <v>BBB-</v>
          </cell>
          <cell r="I3342" t="str">
            <v>Rating Outlook Stable</v>
          </cell>
        </row>
        <row r="3343">
          <cell r="A3343">
            <v>81371904</v>
          </cell>
          <cell r="B3343" t="str">
            <v>PrivateBancorp, Inc.</v>
          </cell>
          <cell r="C3343" t="str">
            <v>Financial Institutions</v>
          </cell>
          <cell r="D3343" t="str">
            <v>UNITED STATES</v>
          </cell>
          <cell r="E3343" t="str">
            <v>N</v>
          </cell>
          <cell r="F3343" t="str">
            <v>New Rating</v>
          </cell>
          <cell r="G3343">
            <v>38250</v>
          </cell>
          <cell r="H3343" t="str">
            <v>BB+</v>
          </cell>
          <cell r="I3343" t="str">
            <v>Rating Outlook Stable</v>
          </cell>
        </row>
        <row r="3344">
          <cell r="A3344">
            <v>81373654</v>
          </cell>
          <cell r="B3344" t="str">
            <v>SPX Corporation</v>
          </cell>
          <cell r="C3344" t="str">
            <v>Corporates</v>
          </cell>
          <cell r="D3344" t="str">
            <v>UNITED STATES</v>
          </cell>
          <cell r="E3344" t="str">
            <v>Y</v>
          </cell>
          <cell r="F3344" t="str">
            <v>New Rating</v>
          </cell>
          <cell r="G3344">
            <v>38250</v>
          </cell>
          <cell r="H3344" t="str">
            <v>BB</v>
          </cell>
          <cell r="I3344" t="str">
            <v>Rating Outlook Stable</v>
          </cell>
        </row>
        <row r="3345">
          <cell r="A3345">
            <v>81374129</v>
          </cell>
          <cell r="B3345" t="str">
            <v>Kinder Morgan Energy Partners, LP</v>
          </cell>
          <cell r="C3345" t="str">
            <v>Global Power</v>
          </cell>
          <cell r="D3345" t="str">
            <v>UNITED STATES</v>
          </cell>
          <cell r="E3345" t="str">
            <v>Y</v>
          </cell>
          <cell r="F3345" t="str">
            <v>New Rating</v>
          </cell>
          <cell r="G3345">
            <v>38250</v>
          </cell>
          <cell r="H3345" t="str">
            <v>BBB+</v>
          </cell>
          <cell r="I3345" t="str">
            <v>Rating Outlook Stable</v>
          </cell>
        </row>
        <row r="3346">
          <cell r="A3346">
            <v>81377656</v>
          </cell>
          <cell r="B3346" t="str">
            <v>Credit Bank of Moscow</v>
          </cell>
          <cell r="C3346" t="str">
            <v>Banks</v>
          </cell>
          <cell r="D3346" t="str">
            <v>RUSSIAN FEDERATION</v>
          </cell>
          <cell r="E3346" t="str">
            <v>Y</v>
          </cell>
          <cell r="F3346" t="str">
            <v>New Rating</v>
          </cell>
          <cell r="G3346">
            <v>38253</v>
          </cell>
          <cell r="H3346" t="str">
            <v>B-</v>
          </cell>
          <cell r="I3346" t="str">
            <v>Rating Outlook Stable</v>
          </cell>
        </row>
        <row r="3347">
          <cell r="A3347">
            <v>81377873</v>
          </cell>
          <cell r="B3347" t="str">
            <v>Dogan Yayin Holding AS</v>
          </cell>
          <cell r="C3347" t="str">
            <v>Corporates</v>
          </cell>
          <cell r="D3347" t="str">
            <v>TURKEY</v>
          </cell>
          <cell r="E3347" t="str">
            <v>Y</v>
          </cell>
          <cell r="F3347" t="str">
            <v>New Rating</v>
          </cell>
          <cell r="G3347">
            <v>38253</v>
          </cell>
          <cell r="H3347" t="str">
            <v>B+</v>
          </cell>
          <cell r="I3347" t="str">
            <v>Rating Outlook Stable</v>
          </cell>
        </row>
        <row r="3348">
          <cell r="A3348">
            <v>81384307</v>
          </cell>
          <cell r="B3348" t="str">
            <v>R-G Crown Bank</v>
          </cell>
          <cell r="C3348" t="str">
            <v>Financial Institutions</v>
          </cell>
          <cell r="D3348" t="str">
            <v>PUERTO RICO</v>
          </cell>
          <cell r="E3348" t="str">
            <v>Y</v>
          </cell>
          <cell r="F3348" t="str">
            <v>New Rating</v>
          </cell>
          <cell r="G3348">
            <v>38254</v>
          </cell>
          <cell r="H3348" t="str">
            <v>BBB</v>
          </cell>
          <cell r="I3348" t="str">
            <v>Rating Outlook Stable</v>
          </cell>
        </row>
        <row r="3349">
          <cell r="A3349">
            <v>81388268</v>
          </cell>
          <cell r="B3349" t="str">
            <v>Norfolk Southern Corporation</v>
          </cell>
          <cell r="C3349" t="str">
            <v>Corporates</v>
          </cell>
          <cell r="D3349" t="str">
            <v>UNITED STATES</v>
          </cell>
          <cell r="E3349" t="str">
            <v>Y</v>
          </cell>
          <cell r="F3349" t="str">
            <v>New Rating</v>
          </cell>
          <cell r="G3349">
            <v>38259</v>
          </cell>
          <cell r="H3349" t="str">
            <v>BBB</v>
          </cell>
          <cell r="I3349" t="str">
            <v>Rating Outlook Stable</v>
          </cell>
        </row>
        <row r="3350">
          <cell r="A3350">
            <v>81388279</v>
          </cell>
          <cell r="B3350" t="str">
            <v>CSX Corporation</v>
          </cell>
          <cell r="C3350" t="str">
            <v>Corporates</v>
          </cell>
          <cell r="D3350" t="str">
            <v>UNITED STATES</v>
          </cell>
          <cell r="E3350" t="str">
            <v>Y</v>
          </cell>
          <cell r="F3350" t="str">
            <v>New Rating</v>
          </cell>
          <cell r="G3350">
            <v>38259</v>
          </cell>
          <cell r="H3350" t="str">
            <v>BBB-</v>
          </cell>
          <cell r="I3350" t="str">
            <v>Rating Outlook Stable</v>
          </cell>
        </row>
        <row r="3351">
          <cell r="A3351">
            <v>81390654</v>
          </cell>
          <cell r="B3351" t="str">
            <v>ProCredit Bank (Bulgaria)</v>
          </cell>
          <cell r="C3351" t="str">
            <v>Banks</v>
          </cell>
          <cell r="D3351" t="str">
            <v>BULGARIA</v>
          </cell>
          <cell r="E3351" t="str">
            <v>Y</v>
          </cell>
          <cell r="F3351" t="str">
            <v>New Rating</v>
          </cell>
          <cell r="G3351">
            <v>38259</v>
          </cell>
          <cell r="H3351" t="str">
            <v>BB+</v>
          </cell>
          <cell r="I3351" t="str">
            <v>Rating Outlook Stable</v>
          </cell>
        </row>
        <row r="3352">
          <cell r="A3352">
            <v>81390675</v>
          </cell>
          <cell r="B3352" t="str">
            <v>ProCredit Bank (Georgia)</v>
          </cell>
          <cell r="C3352" t="str">
            <v>Banks</v>
          </cell>
          <cell r="D3352" t="str">
            <v>GEORGIA</v>
          </cell>
          <cell r="E3352" t="str">
            <v>Y</v>
          </cell>
          <cell r="F3352" t="str">
            <v>New Rating</v>
          </cell>
          <cell r="G3352">
            <v>38259</v>
          </cell>
          <cell r="H3352" t="str">
            <v>CCC+</v>
          </cell>
          <cell r="I3352" t="str">
            <v>Rating Outlook Stable</v>
          </cell>
        </row>
        <row r="3353">
          <cell r="A3353">
            <v>81390679</v>
          </cell>
          <cell r="B3353" t="str">
            <v>ProCredit Bank (Ukraine)</v>
          </cell>
          <cell r="C3353" t="str">
            <v>Banks</v>
          </cell>
          <cell r="D3353" t="str">
            <v>UKRAINE</v>
          </cell>
          <cell r="E3353" t="str">
            <v>Y</v>
          </cell>
          <cell r="F3353" t="str">
            <v>New Rating</v>
          </cell>
          <cell r="G3353">
            <v>38259</v>
          </cell>
          <cell r="H3353" t="str">
            <v>B+</v>
          </cell>
          <cell r="I3353" t="str">
            <v>Rating Outlook Stable</v>
          </cell>
        </row>
        <row r="3354">
          <cell r="A3354">
            <v>81390888</v>
          </cell>
          <cell r="B3354" t="str">
            <v>IMI Internationale Micro Investitionen AG</v>
          </cell>
          <cell r="C3354" t="str">
            <v>Banks</v>
          </cell>
          <cell r="D3354" t="str">
            <v>GERMANY</v>
          </cell>
          <cell r="E3354" t="str">
            <v>Y</v>
          </cell>
          <cell r="F3354" t="str">
            <v>New Rating</v>
          </cell>
          <cell r="G3354">
            <v>38259</v>
          </cell>
          <cell r="H3354" t="str">
            <v>BBB-</v>
          </cell>
          <cell r="I3354" t="str">
            <v>Rating Outlook Stable</v>
          </cell>
        </row>
        <row r="3355">
          <cell r="A3355">
            <v>81391454</v>
          </cell>
          <cell r="B3355" t="str">
            <v>Gruma, S.A.de C.V.</v>
          </cell>
          <cell r="C3355" t="str">
            <v>Corporates</v>
          </cell>
          <cell r="D3355" t="str">
            <v>MEXICO</v>
          </cell>
          <cell r="E3355" t="str">
            <v>N</v>
          </cell>
          <cell r="F3355" t="str">
            <v>New Rating</v>
          </cell>
          <cell r="G3355">
            <v>38258</v>
          </cell>
          <cell r="H3355" t="str">
            <v>BBB-</v>
          </cell>
          <cell r="I3355" t="str">
            <v>Rating Outlook Stable</v>
          </cell>
        </row>
        <row r="3356">
          <cell r="A3356">
            <v>81393454</v>
          </cell>
          <cell r="B3356" t="str">
            <v>Clear Channel Communications, Inc.</v>
          </cell>
          <cell r="C3356" t="str">
            <v>Media &amp; Entertainment</v>
          </cell>
          <cell r="D3356" t="str">
            <v>UNITED STATES</v>
          </cell>
          <cell r="E3356" t="str">
            <v>Y</v>
          </cell>
          <cell r="F3356" t="str">
            <v>New Rating</v>
          </cell>
          <cell r="G3356">
            <v>38259</v>
          </cell>
          <cell r="H3356" t="str">
            <v>BBB-</v>
          </cell>
          <cell r="I3356" t="str">
            <v>Rating Outlook Stable</v>
          </cell>
        </row>
        <row r="3357">
          <cell r="A3357">
            <v>81414683</v>
          </cell>
          <cell r="B3357" t="str">
            <v>Anheuser-Busch Companies, Inc.</v>
          </cell>
          <cell r="C3357" t="str">
            <v>Food, Beverage &amp; Tobacco</v>
          </cell>
          <cell r="D3357" t="str">
            <v>UNITED STATES</v>
          </cell>
          <cell r="E3357" t="str">
            <v>Y</v>
          </cell>
          <cell r="F3357" t="str">
            <v>New Rating</v>
          </cell>
          <cell r="G3357">
            <v>38259</v>
          </cell>
          <cell r="H3357" t="str">
            <v>A+</v>
          </cell>
          <cell r="I3357" t="str">
            <v>Rating Outlook Stable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не изменять, не удалять"/>
      <sheetName val="струк по отрасл"/>
    </sheetNames>
    <sheetDataSet>
      <sheetData sheetId="0"/>
      <sheetData sheetId="1">
        <row r="1">
          <cell r="C1">
            <v>1</v>
          </cell>
        </row>
        <row r="2">
          <cell r="C2">
            <v>2</v>
          </cell>
        </row>
        <row r="3">
          <cell r="C3">
            <v>3</v>
          </cell>
        </row>
        <row r="4">
          <cell r="C4">
            <v>4</v>
          </cell>
        </row>
        <row r="5">
          <cell r="C5">
            <v>5</v>
          </cell>
        </row>
        <row r="6">
          <cell r="C6">
            <v>6</v>
          </cell>
        </row>
        <row r="7">
          <cell r="C7">
            <v>7</v>
          </cell>
        </row>
        <row r="8">
          <cell r="C8">
            <v>8</v>
          </cell>
        </row>
        <row r="9">
          <cell r="C9">
            <v>9</v>
          </cell>
        </row>
        <row r="10">
          <cell r="C10">
            <v>10</v>
          </cell>
        </row>
        <row r="11">
          <cell r="C11">
            <v>11</v>
          </cell>
        </row>
        <row r="12">
          <cell r="C12">
            <v>12</v>
          </cell>
        </row>
        <row r="13">
          <cell r="C13">
            <v>13</v>
          </cell>
        </row>
        <row r="14">
          <cell r="C14">
            <v>14</v>
          </cell>
        </row>
        <row r="15">
          <cell r="C15">
            <v>15</v>
          </cell>
        </row>
        <row r="16">
          <cell r="C16">
            <v>16</v>
          </cell>
        </row>
        <row r="17">
          <cell r="C17">
            <v>17</v>
          </cell>
        </row>
        <row r="18">
          <cell r="C18">
            <v>18</v>
          </cell>
        </row>
        <row r="19">
          <cell r="C19">
            <v>19</v>
          </cell>
        </row>
        <row r="20">
          <cell r="C20">
            <v>20</v>
          </cell>
        </row>
        <row r="21">
          <cell r="C21">
            <v>21</v>
          </cell>
        </row>
        <row r="22">
          <cell r="C22">
            <v>22</v>
          </cell>
        </row>
        <row r="23">
          <cell r="C23">
            <v>23</v>
          </cell>
        </row>
        <row r="24">
          <cell r="C24">
            <v>24</v>
          </cell>
        </row>
        <row r="25">
          <cell r="C25">
            <v>25</v>
          </cell>
        </row>
      </sheetData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рансфертнаяКривая"/>
      <sheetName val="ПассивыЮЛ_ПроцСтавки"/>
      <sheetName val="Депозиты, руб"/>
      <sheetName val="СВОД"/>
      <sheetName val="График"/>
      <sheetName val="СРОЧНОСТЬ"/>
      <sheetName val="Вводные"/>
      <sheetName val="СтарыйКБ_КСБ_810"/>
      <sheetName val="СтарыйКБ_КСБ_840"/>
      <sheetName val="СтарыйКБ_ММБ_810"/>
      <sheetName val="СтарыйКБ_ММБ_840"/>
      <sheetName val="СтарыйКБ_ММБ_978"/>
      <sheetName val="СтруктураСрочности"/>
      <sheetName val="ПАССИВЫ_ЮЛ_КБ"/>
      <sheetName val="СводПортфЮЛ"/>
      <sheetName val="СводПортф"/>
      <sheetName val="ПортфельЮЛ_0110"/>
    </sheetNames>
    <sheetDataSet>
      <sheetData sheetId="0"/>
      <sheetData sheetId="1"/>
      <sheetData sheetId="2">
        <row r="2">
          <cell r="N2">
            <v>0.05</v>
          </cell>
        </row>
        <row r="3">
          <cell r="N3">
            <v>1.1000000000000001</v>
          </cell>
        </row>
        <row r="4">
          <cell r="N4">
            <v>0.15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списки значений"/>
      <sheetName val="руководство по заполнению"/>
      <sheetName val="примечание"/>
    </sheetNames>
    <sheetDataSet>
      <sheetData sheetId="0"/>
      <sheetData sheetId="1">
        <row r="2">
          <cell r="J2">
            <v>1</v>
          </cell>
        </row>
        <row r="3">
          <cell r="J3">
            <v>2</v>
          </cell>
        </row>
        <row r="4">
          <cell r="J4">
            <v>3</v>
          </cell>
        </row>
        <row r="5">
          <cell r="J5">
            <v>4</v>
          </cell>
        </row>
        <row r="6">
          <cell r="J6">
            <v>5</v>
          </cell>
        </row>
        <row r="7">
          <cell r="J7">
            <v>6</v>
          </cell>
        </row>
        <row r="8">
          <cell r="J8">
            <v>7</v>
          </cell>
        </row>
        <row r="9">
          <cell r="J9">
            <v>8</v>
          </cell>
        </row>
        <row r="10">
          <cell r="J10">
            <v>9</v>
          </cell>
        </row>
        <row r="11">
          <cell r="J11">
            <v>10</v>
          </cell>
        </row>
        <row r="12">
          <cell r="J12">
            <v>11</v>
          </cell>
        </row>
        <row r="13">
          <cell r="J13">
            <v>12</v>
          </cell>
        </row>
        <row r="14">
          <cell r="J14">
            <v>13</v>
          </cell>
        </row>
        <row r="15">
          <cell r="J15">
            <v>14</v>
          </cell>
        </row>
        <row r="16">
          <cell r="J16">
            <v>15</v>
          </cell>
        </row>
        <row r="17">
          <cell r="J17">
            <v>16</v>
          </cell>
        </row>
        <row r="18">
          <cell r="J18">
            <v>17</v>
          </cell>
        </row>
        <row r="19">
          <cell r="J19">
            <v>18</v>
          </cell>
        </row>
        <row r="20">
          <cell r="J20">
            <v>19</v>
          </cell>
        </row>
      </sheetData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.07.2012"/>
      <sheetName val="Клас-ор отраслей"/>
      <sheetName val="Прил1"/>
      <sheetName val="Цель "/>
      <sheetName val="коды ОКВЭД"/>
      <sheetName val="01_07_2012"/>
      <sheetName val="Клас-ор_отраслей"/>
      <sheetName val="Цель_"/>
      <sheetName val="коды_ОКВЭД"/>
      <sheetName val="01_07_20121"/>
      <sheetName val="Клас-ор_отраслей1"/>
      <sheetName val="Цель_1"/>
      <sheetName val="коды_ОКВЭД1"/>
    </sheetNames>
    <sheetDataSet>
      <sheetData sheetId="0" refreshError="1"/>
      <sheetData sheetId="1" refreshError="1"/>
      <sheetData sheetId="2">
        <row r="38">
          <cell r="C38" t="str">
            <v>Авто МБ</v>
          </cell>
        </row>
        <row r="39">
          <cell r="C39" t="str">
            <v>Авто МБ 1-30</v>
          </cell>
        </row>
        <row r="40">
          <cell r="C40" t="str">
            <v>Авто МБ 31-90</v>
          </cell>
        </row>
        <row r="41">
          <cell r="C41" t="str">
            <v>Авто МБ 91-180</v>
          </cell>
        </row>
        <row r="42">
          <cell r="C42" t="str">
            <v>Авто МБ 181 и &gt;</v>
          </cell>
        </row>
        <row r="43">
          <cell r="C43" t="str">
            <v>Авто МБ Дефолт</v>
          </cell>
        </row>
        <row r="44">
          <cell r="C44" t="str">
            <v>МСБ КомНедв</v>
          </cell>
        </row>
        <row r="45">
          <cell r="C45" t="str">
            <v>МСБ КомНедв 1-30</v>
          </cell>
        </row>
        <row r="46">
          <cell r="C46" t="str">
            <v>МСБ КомНедв 31-90</v>
          </cell>
        </row>
        <row r="47">
          <cell r="C47" t="str">
            <v>МСБ КомНедв 91-180</v>
          </cell>
        </row>
        <row r="48">
          <cell r="C48" t="str">
            <v>МСБ КомНедв 181 и &gt;</v>
          </cell>
        </row>
        <row r="49">
          <cell r="C49" t="str">
            <v>МСБ КомНедв Дефолт</v>
          </cell>
        </row>
        <row r="50">
          <cell r="C50" t="str">
            <v>Необ МСБ</v>
          </cell>
        </row>
        <row r="51">
          <cell r="C51" t="str">
            <v>Необ МСБ 1-30</v>
          </cell>
        </row>
        <row r="52">
          <cell r="C52" t="str">
            <v>Необ МСБ 31-90</v>
          </cell>
        </row>
        <row r="53">
          <cell r="C53" t="str">
            <v>Необ МСБ 91-180</v>
          </cell>
        </row>
        <row r="54">
          <cell r="C54" t="str">
            <v>Необ МСБ 181 и &gt;</v>
          </cell>
        </row>
        <row r="55">
          <cell r="C55" t="str">
            <v>Необ МСБ Дефолт</v>
          </cell>
        </row>
      </sheetData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 значений"/>
    </sheetNames>
    <sheetDataSet>
      <sheetData sheetId="0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Данные"/>
      <sheetName val="не изменять, не удалять"/>
      <sheetName val="Класификатор отраслей"/>
      <sheetName val="Примечание"/>
    </sheetNames>
    <sheetDataSet>
      <sheetData sheetId="0"/>
      <sheetData sheetId="1"/>
      <sheetData sheetId="2">
        <row r="1">
          <cell r="H1" t="str">
            <v>выдача нового кредита</v>
          </cell>
        </row>
        <row r="2">
          <cell r="H2" t="str">
            <v>пролонгация</v>
          </cell>
        </row>
        <row r="3">
          <cell r="H3" t="str">
            <v>изменение графика</v>
          </cell>
        </row>
        <row r="4">
          <cell r="H4" t="str">
            <v>прочее</v>
          </cell>
        </row>
      </sheetData>
      <sheetData sheetId="3"/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 значений"/>
      <sheetName val="списки_значений"/>
      <sheetName val="списки_значений1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lash_Screen"/>
      <sheetName val="Letter Numerators"/>
      <sheetName val="Letter Denominators"/>
      <sheetName val="Letter Marginal Default Rates"/>
      <sheetName val="Letter Cumulative Default Rates"/>
      <sheetName val="Letter WACD Rates"/>
      <sheetName val="Alpha Numeric Numerators"/>
      <sheetName val="Alpha Numeric Denominators"/>
      <sheetName val="Alpha Num Marginal Def Rate"/>
      <sheetName val="Alpha Num Cumulative  DR"/>
      <sheetName val="module1"/>
      <sheetName val="wParm"/>
      <sheetName val="Alpha Numeric WACD Rates"/>
      <sheetName val="Default Rate Time Ser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>
        <row r="24">
          <cell r="C24">
            <v>25569</v>
          </cell>
        </row>
        <row r="25">
          <cell r="C25">
            <v>36892</v>
          </cell>
        </row>
      </sheetData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-1"/>
      <sheetName val="I-2"/>
      <sheetName val="I-3"/>
      <sheetName val="I-4"/>
      <sheetName val="I-5"/>
      <sheetName val="I-6"/>
      <sheetName val="II-7"/>
      <sheetName val="II-8"/>
      <sheetName val="II-9"/>
      <sheetName val="II-10"/>
      <sheetName val="II-11"/>
      <sheetName val="II-12"/>
      <sheetName val="II-13"/>
      <sheetName val="II-14"/>
      <sheetName val="II-15"/>
      <sheetName val="II-16"/>
      <sheetName val="II-17"/>
      <sheetName val="II-18"/>
      <sheetName val="II-19"/>
      <sheetName val="II-20"/>
      <sheetName val="II-21"/>
      <sheetName val="II-22"/>
      <sheetName val="II-23"/>
      <sheetName val="II-24"/>
      <sheetName val="II-25"/>
      <sheetName val="III-26"/>
      <sheetName val="III-27"/>
      <sheetName val="III-28"/>
      <sheetName val="III-29"/>
      <sheetName val="III-30"/>
      <sheetName val="III-31"/>
      <sheetName val="III-32"/>
      <sheetName val="III-33"/>
      <sheetName val="III-34"/>
      <sheetName val="III-35"/>
      <sheetName val="IV-36"/>
      <sheetName val="IV-37"/>
      <sheetName val="IV-38"/>
      <sheetName val="IV-39"/>
      <sheetName val="IV-40"/>
      <sheetName val="IV-41"/>
      <sheetName val="V-42"/>
      <sheetName val="V-43"/>
      <sheetName val="V-44"/>
      <sheetName val="V-45"/>
      <sheetName val="V-46"/>
      <sheetName val="Appx-47"/>
      <sheetName val="Appx-48"/>
      <sheetName val="Appx-49"/>
      <sheetName val="MBBI Update"/>
      <sheetName val="Issuer Default 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pha Numeric DefRate"/>
      <sheetName val="Alpha Numeric Numerators"/>
      <sheetName val="Alpha Numeric Denominators"/>
    </sheetNames>
    <sheetDataSet>
      <sheetData sheetId="0" refreshError="1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списки значений"/>
      <sheetName val="примечание"/>
      <sheetName val="руководство по заполнению"/>
      <sheetName val="списки_значений"/>
      <sheetName val="руководство_по_заполнению"/>
      <sheetName val="списки_значений1"/>
      <sheetName val="руководство_по_заполнению1"/>
    </sheetNames>
    <sheetDataSet>
      <sheetData sheetId="0" refreshError="1"/>
      <sheetData sheetId="1">
        <row r="2">
          <cell r="A2">
            <v>810</v>
          </cell>
          <cell r="C2" t="str">
            <v>к</v>
          </cell>
          <cell r="H2" t="str">
            <v>РТ</v>
          </cell>
          <cell r="J2">
            <v>1</v>
          </cell>
          <cell r="M2">
            <v>300</v>
          </cell>
          <cell r="P2" t="str">
            <v>СМП</v>
          </cell>
        </row>
        <row r="3">
          <cell r="A3">
            <v>840</v>
          </cell>
          <cell r="C3" t="str">
            <v xml:space="preserve">кл </v>
          </cell>
          <cell r="H3" t="str">
            <v>РФ</v>
          </cell>
          <cell r="J3">
            <v>2</v>
          </cell>
          <cell r="M3">
            <v>450</v>
          </cell>
        </row>
        <row r="4">
          <cell r="A4">
            <v>978</v>
          </cell>
          <cell r="C4" t="str">
            <v>ов</v>
          </cell>
          <cell r="J4">
            <v>3</v>
          </cell>
          <cell r="M4">
            <v>100</v>
          </cell>
        </row>
        <row r="5">
          <cell r="A5">
            <v>756</v>
          </cell>
          <cell r="C5" t="str">
            <v>вкл</v>
          </cell>
          <cell r="J5">
            <v>4</v>
          </cell>
          <cell r="M5" t="str">
            <v>КФХ</v>
          </cell>
        </row>
        <row r="6">
          <cell r="A6">
            <v>392</v>
          </cell>
          <cell r="C6" t="str">
            <v>ф</v>
          </cell>
          <cell r="J6">
            <v>5</v>
          </cell>
          <cell r="M6" t="str">
            <v>МС</v>
          </cell>
        </row>
        <row r="7">
          <cell r="A7">
            <v>826</v>
          </cell>
          <cell r="C7" t="str">
            <v>пр</v>
          </cell>
          <cell r="J7">
            <v>6</v>
          </cell>
          <cell r="M7" t="str">
            <v>У1</v>
          </cell>
        </row>
        <row r="8">
          <cell r="J8">
            <v>7</v>
          </cell>
          <cell r="M8" t="str">
            <v>У2</v>
          </cell>
        </row>
        <row r="9">
          <cell r="J9">
            <v>8</v>
          </cell>
          <cell r="M9" t="str">
            <v>У3</v>
          </cell>
        </row>
        <row r="10">
          <cell r="J10">
            <v>9</v>
          </cell>
          <cell r="M10" t="str">
            <v>И1</v>
          </cell>
        </row>
        <row r="11">
          <cell r="J11">
            <v>10</v>
          </cell>
          <cell r="M11" t="str">
            <v>И2</v>
          </cell>
        </row>
        <row r="12">
          <cell r="J12">
            <v>11</v>
          </cell>
          <cell r="M12" t="str">
            <v>И3</v>
          </cell>
        </row>
        <row r="13">
          <cell r="J13">
            <v>12</v>
          </cell>
          <cell r="M13" t="str">
            <v>ПК</v>
          </cell>
        </row>
        <row r="14">
          <cell r="J14">
            <v>13</v>
          </cell>
          <cell r="M14">
            <v>50</v>
          </cell>
        </row>
        <row r="15">
          <cell r="J15">
            <v>14</v>
          </cell>
          <cell r="M15">
            <v>120</v>
          </cell>
        </row>
        <row r="16">
          <cell r="J16">
            <v>15</v>
          </cell>
          <cell r="M16" t="str">
            <v>МК</v>
          </cell>
        </row>
        <row r="17">
          <cell r="J17">
            <v>16</v>
          </cell>
          <cell r="M17" t="str">
            <v>МО</v>
          </cell>
        </row>
        <row r="18">
          <cell r="J18">
            <v>17</v>
          </cell>
        </row>
        <row r="19">
          <cell r="J19">
            <v>18</v>
          </cell>
        </row>
        <row r="20">
          <cell r="J20">
            <v>19</v>
          </cell>
        </row>
        <row r="32">
          <cell r="K32" t="str">
            <v xml:space="preserve">в конце срока </v>
          </cell>
        </row>
        <row r="33">
          <cell r="K33" t="str">
            <v>ежемесячно</v>
          </cell>
        </row>
        <row r="34">
          <cell r="K34" t="str">
            <v>ежеквартально</v>
          </cell>
        </row>
        <row r="35">
          <cell r="K35" t="str">
            <v>ежегодно</v>
          </cell>
        </row>
        <row r="36">
          <cell r="K36" t="str">
            <v xml:space="preserve">начиная с 1-го месяца </v>
          </cell>
        </row>
        <row r="37">
          <cell r="K37" t="str">
            <v xml:space="preserve">начиная с 2-го месяца </v>
          </cell>
        </row>
        <row r="38">
          <cell r="K38" t="str">
            <v xml:space="preserve">начиная с 3-го месяца </v>
          </cell>
        </row>
        <row r="39">
          <cell r="K39" t="str">
            <v xml:space="preserve">начиная с 4-го месяца </v>
          </cell>
        </row>
        <row r="40">
          <cell r="K40" t="str">
            <v xml:space="preserve">начиная с 5-го месяца </v>
          </cell>
        </row>
        <row r="41">
          <cell r="K41" t="str">
            <v xml:space="preserve">начиная с 6-го месяца </v>
          </cell>
        </row>
        <row r="42">
          <cell r="K42" t="str">
            <v>начиная с 7-го месяца</v>
          </cell>
        </row>
        <row r="43">
          <cell r="K43" t="str">
            <v>начиная с 8-го месяца</v>
          </cell>
        </row>
        <row r="44">
          <cell r="K44" t="str">
            <v>начиная с 9-го месяца</v>
          </cell>
        </row>
        <row r="45">
          <cell r="K45" t="str">
            <v>начиная с 10-го месяца</v>
          </cell>
        </row>
        <row r="46">
          <cell r="K46" t="str">
            <v>начиная с 11-го месяца</v>
          </cell>
        </row>
        <row r="47">
          <cell r="K47" t="str">
            <v>начиная с 12-го месяца</v>
          </cell>
        </row>
      </sheetData>
      <sheetData sheetId="2" refreshError="1"/>
      <sheetData sheetId="3" refreshError="1"/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R_NoRangeSheet"/>
      <sheetName val="G2TempSheet"/>
      <sheetName val="Данные 7_20"/>
      <sheetName val="Данные"/>
      <sheetName val="1"/>
      <sheetName val="данные ГОСБ"/>
      <sheetName val="курс"/>
      <sheetName val="Прил 3"/>
      <sheetName val="const"/>
      <sheetName val="ФКТ OE"/>
      <sheetName val="ФКТ OI"/>
      <sheetName val="Ссуды_УК"/>
      <sheetName val="RptTempl$1"/>
      <sheetName val="Main"/>
      <sheetName val="Прил 1"/>
      <sheetName val="3. ДохРасх (на подпись)"/>
      <sheetName val="-44-"/>
      <sheetName val="-46-"/>
      <sheetName val="-47-"/>
      <sheetName val="-48-"/>
      <sheetName val="-49_D-"/>
      <sheetName val="-49-"/>
      <sheetName val="-49_2-"/>
      <sheetName val="-49_S-"/>
      <sheetName val="-49_S2-"/>
      <sheetName val="-50_D-"/>
      <sheetName val="-50-"/>
      <sheetName val="-50_2-"/>
      <sheetName val="-50_S-"/>
      <sheetName val="-50_S2-"/>
      <sheetName val="-51-"/>
      <sheetName val="-52-"/>
      <sheetName val="-53-"/>
      <sheetName val="-54-"/>
      <sheetName val="-55-"/>
      <sheetName val="-56-"/>
      <sheetName val="-56_2-"/>
      <sheetName val="-58-"/>
      <sheetName val="-59-"/>
      <sheetName val="-60-"/>
      <sheetName val="-61-"/>
      <sheetName val="-62-"/>
      <sheetName val="-67-"/>
      <sheetName val="-68-"/>
      <sheetName val="-69-"/>
      <sheetName val="-70-"/>
      <sheetName val="-71-"/>
      <sheetName val="-72-"/>
      <sheetName val="-72_2-"/>
      <sheetName val="-73-"/>
      <sheetName val="-73_2-"/>
      <sheetName val="-74-"/>
      <sheetName val="-86-"/>
      <sheetName val="-87-"/>
      <sheetName val="-77-"/>
      <sheetName val="-79-"/>
      <sheetName val="-80-"/>
      <sheetName val="-81-"/>
      <sheetName val="-82-"/>
      <sheetName val="-83-"/>
      <sheetName val="-84-"/>
    </sheetNames>
    <sheetDataSet>
      <sheetData sheetId="0" refreshError="1"/>
      <sheetData sheetId="1" refreshError="1">
        <row r="7">
          <cell r="B7" t="str">
            <v>Отчет о распределении подразделений Сбербанка России по ТБ и типам населенных пунктов</v>
          </cell>
          <cell r="C7" t="str">
            <v>по состоянию на 05.02.2003</v>
          </cell>
        </row>
        <row r="8">
          <cell r="B8" t="str">
            <v>Подготовлено:   Ю.А. Стуцкий     04.02.2003 17:05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NVKLAD"/>
      <sheetName val="Груп_рубли"/>
      <sheetName val="Груп_валюта"/>
      <sheetName val="XLRpt_TempSheet"/>
      <sheetName val="Лист1"/>
      <sheetName val="XLR_NoRangeSheet"/>
      <sheetName val="АКТИВЫ_ПАССИВЫ"/>
      <sheetName val="G2TempSheet"/>
    </sheetNames>
    <sheetDataSet>
      <sheetData sheetId="0" refreshError="1"/>
      <sheetData sheetId="1" refreshError="1"/>
      <sheetData sheetId="2" refreshError="1"/>
      <sheetData sheetId="3" refreshError="1">
        <row r="8">
          <cell r="C8">
            <v>221048.59</v>
          </cell>
          <cell r="D8">
            <v>70204.39</v>
          </cell>
          <cell r="E8">
            <v>64741.599999999999</v>
          </cell>
          <cell r="F8">
            <v>70297.600000000006</v>
          </cell>
          <cell r="G8">
            <v>15805</v>
          </cell>
          <cell r="H8">
            <v>375426.9</v>
          </cell>
          <cell r="I8">
            <v>141271</v>
          </cell>
          <cell r="J8">
            <v>117331</v>
          </cell>
          <cell r="K8">
            <v>28357</v>
          </cell>
          <cell r="L8">
            <v>88467.9</v>
          </cell>
          <cell r="V8">
            <v>12501</v>
          </cell>
          <cell r="W8">
            <v>2192</v>
          </cell>
          <cell r="X8">
            <v>500</v>
          </cell>
          <cell r="Y8">
            <v>15032</v>
          </cell>
          <cell r="Z8">
            <v>0</v>
          </cell>
          <cell r="AH8">
            <v>906</v>
          </cell>
          <cell r="AI8">
            <v>0</v>
          </cell>
          <cell r="AJ8">
            <v>0</v>
          </cell>
          <cell r="AK8">
            <v>0</v>
          </cell>
          <cell r="AM8">
            <v>490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BA8">
            <v>6634</v>
          </cell>
          <cell r="BB8">
            <v>4892</v>
          </cell>
          <cell r="BC8">
            <v>1289</v>
          </cell>
          <cell r="BD8">
            <v>429</v>
          </cell>
          <cell r="BE8">
            <v>24</v>
          </cell>
          <cell r="BF8">
            <v>1378</v>
          </cell>
          <cell r="BG8">
            <v>793</v>
          </cell>
          <cell r="BH8">
            <v>510</v>
          </cell>
          <cell r="BI8">
            <v>43</v>
          </cell>
          <cell r="BJ8">
            <v>32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кб+рб"/>
      <sheetName val="входные данные_мес"/>
      <sheetName val="БДРоснова"/>
      <sheetName val="основа БАП"/>
      <sheetName val="факторный анализ"/>
      <sheetName val="БАП (факт)"/>
      <sheetName val="БАПфактНаДату"/>
      <sheetName val="факт на дату"/>
      <sheetName val="БАП факт СДО"/>
      <sheetName val="факт СДО"/>
      <sheetName val="ИБ"/>
      <sheetName val="БДР факт"/>
      <sheetName val="БАП прогноз "/>
      <sheetName val="Прогноз"/>
      <sheetName val="бдр 1 кв"/>
      <sheetName val="Лист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fred.stlouisfed.org/series/NAEXKP01RUQ661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1"/>
  <sheetViews>
    <sheetView tabSelected="1" topLeftCell="A80" zoomScale="90" zoomScaleNormal="90" workbookViewId="0">
      <selection activeCell="J90" sqref="J90"/>
    </sheetView>
  </sheetViews>
  <sheetFormatPr defaultRowHeight="15" x14ac:dyDescent="0.25"/>
  <cols>
    <col min="1" max="1" width="18.85546875" customWidth="1"/>
    <col min="2" max="2" width="32.85546875" customWidth="1"/>
    <col min="3" max="3" width="25.28515625" customWidth="1"/>
    <col min="4" max="4" width="17.140625" customWidth="1"/>
    <col min="5" max="5" width="16.28515625" customWidth="1"/>
    <col min="6" max="6" width="12.140625" customWidth="1"/>
    <col min="7" max="7" width="13.5703125" customWidth="1"/>
    <col min="8" max="8" width="24.42578125" customWidth="1"/>
    <col min="10" max="10" width="11.7109375" customWidth="1"/>
    <col min="19" max="19" width="12.5703125" customWidth="1"/>
  </cols>
  <sheetData>
    <row r="1" spans="2:19" hidden="1" x14ac:dyDescent="0.25">
      <c r="B1" t="s">
        <v>2</v>
      </c>
    </row>
    <row r="2" spans="2:19" hidden="1" x14ac:dyDescent="0.25">
      <c r="B2" t="s">
        <v>0</v>
      </c>
    </row>
    <row r="3" spans="2:19" hidden="1" x14ac:dyDescent="0.25">
      <c r="B3" t="s">
        <v>1</v>
      </c>
    </row>
    <row r="4" spans="2:19" hidden="1" x14ac:dyDescent="0.25">
      <c r="B4" t="s">
        <v>1</v>
      </c>
    </row>
    <row r="6" spans="2:19" ht="18" customHeight="1" x14ac:dyDescent="0.25">
      <c r="B6" s="204" t="s">
        <v>13</v>
      </c>
      <c r="C6" s="204"/>
      <c r="D6" s="204"/>
      <c r="E6" s="204"/>
    </row>
    <row r="8" spans="2:19" x14ac:dyDescent="0.25">
      <c r="B8" s="46" t="s">
        <v>51</v>
      </c>
      <c r="G8" s="209" t="s">
        <v>24</v>
      </c>
      <c r="H8" s="209"/>
    </row>
    <row r="9" spans="2:19" x14ac:dyDescent="0.25">
      <c r="B9" s="5" t="s">
        <v>14</v>
      </c>
      <c r="C9" s="7">
        <v>44105</v>
      </c>
      <c r="D9" s="7">
        <v>44136</v>
      </c>
      <c r="E9" s="8">
        <v>44166</v>
      </c>
      <c r="F9" s="1"/>
      <c r="G9" s="27">
        <f>E9</f>
        <v>44166</v>
      </c>
      <c r="H9" s="32" t="s">
        <v>23</v>
      </c>
      <c r="J9" s="27">
        <v>44136</v>
      </c>
      <c r="K9" s="32" t="s">
        <v>23</v>
      </c>
      <c r="L9" t="s">
        <v>48</v>
      </c>
    </row>
    <row r="10" spans="2:19" x14ac:dyDescent="0.25">
      <c r="B10" s="5" t="s">
        <v>3</v>
      </c>
      <c r="C10" s="15">
        <v>1510.4056645502692</v>
      </c>
      <c r="D10" s="15">
        <v>1260.8122185891355</v>
      </c>
      <c r="E10" s="15">
        <f ca="1">'портефль до погашения'!I3/1000000</f>
        <v>1250.3001177967367</v>
      </c>
      <c r="G10" s="34">
        <f ca="1">'портефль до погашения'!E3/1000000</f>
        <v>53864.531181369988</v>
      </c>
      <c r="H10" s="33">
        <f ca="1">E10/G10</f>
        <v>2.3211937250261921E-2</v>
      </c>
      <c r="J10" s="34">
        <v>56163.280980930002</v>
      </c>
      <c r="K10" s="33">
        <v>2.2449048498737793E-2</v>
      </c>
      <c r="L10" s="2">
        <f ca="1">G10-J10</f>
        <v>-2298.7497995600133</v>
      </c>
      <c r="M10" t="s">
        <v>49</v>
      </c>
    </row>
    <row r="11" spans="2:19" x14ac:dyDescent="0.25">
      <c r="B11" s="5" t="s">
        <v>4</v>
      </c>
      <c r="C11" s="15">
        <v>117.93922089975614</v>
      </c>
      <c r="D11" s="15">
        <v>127.3493260022413</v>
      </c>
      <c r="E11" s="9">
        <v>124</v>
      </c>
      <c r="G11" s="34">
        <v>2958</v>
      </c>
      <c r="H11" s="33">
        <f>E11/G11</f>
        <v>4.1920216362407031E-2</v>
      </c>
      <c r="J11" s="34">
        <v>3052.739</v>
      </c>
      <c r="K11" s="33">
        <v>4.1716414669659377E-2</v>
      </c>
      <c r="L11" s="2">
        <f>G11-J11</f>
        <v>-94.739000000000033</v>
      </c>
    </row>
    <row r="12" spans="2:19" x14ac:dyDescent="0.25">
      <c r="B12" s="5" t="s">
        <v>106</v>
      </c>
      <c r="C12" s="9">
        <v>2519</v>
      </c>
      <c r="D12" s="9">
        <v>2454</v>
      </c>
      <c r="E12" s="9">
        <v>2789</v>
      </c>
      <c r="G12" s="73">
        <v>70654</v>
      </c>
      <c r="H12" s="33">
        <f>E12/G12</f>
        <v>3.9474056670535287E-2</v>
      </c>
      <c r="J12" s="34">
        <v>51937</v>
      </c>
      <c r="K12" s="33">
        <v>4.7249552342260817E-2</v>
      </c>
      <c r="L12" s="2">
        <f>G12-J12</f>
        <v>18717</v>
      </c>
    </row>
    <row r="13" spans="2:19" x14ac:dyDescent="0.25">
      <c r="B13" s="11" t="s">
        <v>5</v>
      </c>
      <c r="C13" s="12">
        <v>4147.3448854500257</v>
      </c>
      <c r="D13" s="12">
        <v>3842.1615445913767</v>
      </c>
      <c r="E13" s="12">
        <f t="shared" ref="E13" ca="1" si="0">E10+E11+E12</f>
        <v>4163.3001177967362</v>
      </c>
      <c r="G13" s="16">
        <f ca="1">SUM(G10:G12)</f>
        <v>127476.53118137</v>
      </c>
      <c r="H13" s="3"/>
      <c r="J13" s="16">
        <v>111153.01998093</v>
      </c>
      <c r="K13" s="3"/>
      <c r="L13" s="2">
        <f ca="1">G13-J13</f>
        <v>16323.51120044</v>
      </c>
    </row>
    <row r="14" spans="2:19" x14ac:dyDescent="0.25">
      <c r="B14" s="28"/>
      <c r="C14" s="29"/>
      <c r="D14" s="29"/>
      <c r="E14" s="29"/>
      <c r="G14" s="3"/>
      <c r="H14" s="3"/>
      <c r="I14" s="25"/>
      <c r="J14" s="25"/>
      <c r="K14" s="25"/>
      <c r="L14" s="25"/>
      <c r="M14" s="25"/>
      <c r="N14" s="25"/>
      <c r="O14" s="25"/>
      <c r="P14" s="25"/>
      <c r="Q14" s="25"/>
      <c r="S14" s="2"/>
    </row>
    <row r="15" spans="2:19" x14ac:dyDescent="0.25">
      <c r="B15" s="28"/>
      <c r="C15" s="29"/>
      <c r="D15" s="29"/>
      <c r="E15" s="29"/>
      <c r="G15" s="3"/>
      <c r="H15" s="3"/>
      <c r="I15" s="25"/>
      <c r="J15" s="25"/>
      <c r="K15" s="25"/>
      <c r="L15" s="25"/>
      <c r="M15" s="25"/>
      <c r="N15" s="25"/>
      <c r="O15" s="25"/>
      <c r="P15" s="25"/>
      <c r="Q15" s="25"/>
    </row>
    <row r="16" spans="2:19" x14ac:dyDescent="0.25">
      <c r="I16" s="6"/>
      <c r="J16" s="6"/>
      <c r="K16" s="6"/>
      <c r="L16" s="6"/>
      <c r="M16" s="6"/>
      <c r="N16" s="6"/>
      <c r="O16" s="6"/>
      <c r="P16" s="6"/>
    </row>
    <row r="17" spans="2:16" x14ac:dyDescent="0.25">
      <c r="I17" s="6"/>
      <c r="J17" s="6"/>
      <c r="K17" s="6"/>
      <c r="L17" s="6"/>
      <c r="M17" s="6"/>
      <c r="N17" s="6"/>
      <c r="O17" s="6"/>
      <c r="P17" s="6"/>
    </row>
    <row r="18" spans="2:16" x14ac:dyDescent="0.25">
      <c r="G18" s="2"/>
      <c r="I18" s="6"/>
      <c r="J18" s="6"/>
      <c r="K18" s="6"/>
      <c r="L18" s="6"/>
      <c r="M18" s="6"/>
      <c r="N18" s="6"/>
      <c r="O18" s="6"/>
      <c r="P18" s="6"/>
    </row>
    <row r="19" spans="2:16" ht="15" customHeight="1" x14ac:dyDescent="0.25">
      <c r="G19" s="2"/>
      <c r="I19" s="203" t="s">
        <v>44</v>
      </c>
      <c r="J19" s="203"/>
      <c r="K19" s="203"/>
      <c r="L19" s="203"/>
      <c r="M19" s="203"/>
      <c r="N19" s="203"/>
      <c r="O19" s="203"/>
      <c r="P19" s="6"/>
    </row>
    <row r="20" spans="2:16" x14ac:dyDescent="0.25">
      <c r="G20" s="2"/>
      <c r="I20" s="203"/>
      <c r="J20" s="203"/>
      <c r="K20" s="203"/>
      <c r="L20" s="203"/>
      <c r="M20" s="203"/>
      <c r="N20" s="203"/>
      <c r="O20" s="203"/>
      <c r="P20" s="6"/>
    </row>
    <row r="21" spans="2:16" x14ac:dyDescent="0.25">
      <c r="G21" s="2"/>
      <c r="I21" s="203"/>
      <c r="J21" s="203"/>
      <c r="K21" s="203"/>
      <c r="L21" s="203"/>
      <c r="M21" s="203"/>
      <c r="N21" s="203"/>
      <c r="O21" s="203"/>
      <c r="P21" s="6"/>
    </row>
    <row r="22" spans="2:16" x14ac:dyDescent="0.25">
      <c r="I22" s="203"/>
      <c r="J22" s="203"/>
      <c r="K22" s="203"/>
      <c r="L22" s="203"/>
      <c r="M22" s="203"/>
      <c r="N22" s="203"/>
      <c r="O22" s="203"/>
      <c r="P22" s="6"/>
    </row>
    <row r="23" spans="2:16" x14ac:dyDescent="0.25">
      <c r="I23" s="203"/>
      <c r="J23" s="203"/>
      <c r="K23" s="203"/>
      <c r="L23" s="203"/>
      <c r="M23" s="203"/>
      <c r="N23" s="203"/>
      <c r="O23" s="203"/>
      <c r="P23" s="6"/>
    </row>
    <row r="32" spans="2:16" x14ac:dyDescent="0.25">
      <c r="B32" s="46" t="s">
        <v>58</v>
      </c>
      <c r="G32" s="209" t="str">
        <f>G8</f>
        <v>Всего портфель (до погашения)</v>
      </c>
      <c r="H32" s="209"/>
    </row>
    <row r="33" spans="2:8" ht="24.75" customHeight="1" x14ac:dyDescent="0.25">
      <c r="B33" s="13" t="s">
        <v>21</v>
      </c>
      <c r="C33" s="26">
        <v>44105</v>
      </c>
      <c r="D33" s="26">
        <v>44136</v>
      </c>
      <c r="E33" s="26">
        <f>E9</f>
        <v>44166</v>
      </c>
      <c r="G33" s="31">
        <f>E33</f>
        <v>44166</v>
      </c>
      <c r="H33" s="32" t="s">
        <v>23</v>
      </c>
    </row>
    <row r="34" spans="2:8" x14ac:dyDescent="0.25">
      <c r="B34" s="5" t="s">
        <v>3</v>
      </c>
      <c r="C34" s="72">
        <v>105.44397828517843</v>
      </c>
      <c r="D34" s="72">
        <v>131.17021984516768</v>
      </c>
      <c r="E34" s="94">
        <f ca="1">'портефль до погашения'!I4/1000000</f>
        <v>132.66700174532653</v>
      </c>
      <c r="G34" s="34">
        <f ca="1">'портефль до погашения'!E4/1000000</f>
        <v>3211.1822332846004</v>
      </c>
      <c r="H34" s="33">
        <f ca="1">E34/G34</f>
        <v>4.1314068186540237E-2</v>
      </c>
    </row>
    <row r="35" spans="2:8" x14ac:dyDescent="0.25">
      <c r="G35" s="30"/>
    </row>
    <row r="49" spans="2:9" x14ac:dyDescent="0.25">
      <c r="B49" s="46" t="s">
        <v>334</v>
      </c>
      <c r="G49" s="209"/>
      <c r="H49" s="209"/>
    </row>
    <row r="50" spans="2:9" ht="30" x14ac:dyDescent="0.25">
      <c r="B50" s="13" t="s">
        <v>335</v>
      </c>
      <c r="C50" s="26">
        <v>44105</v>
      </c>
      <c r="D50" s="26">
        <v>44136</v>
      </c>
      <c r="E50" s="26">
        <f>E33</f>
        <v>44166</v>
      </c>
      <c r="G50" s="31">
        <f>E50</f>
        <v>44166</v>
      </c>
      <c r="H50" s="32" t="s">
        <v>23</v>
      </c>
    </row>
    <row r="51" spans="2:9" x14ac:dyDescent="0.25">
      <c r="B51" s="5" t="s">
        <v>3</v>
      </c>
      <c r="C51" s="72">
        <v>0</v>
      </c>
      <c r="D51" s="72">
        <v>0</v>
      </c>
      <c r="E51" s="94">
        <v>0</v>
      </c>
      <c r="G51" s="34">
        <v>0</v>
      </c>
      <c r="H51" s="33" t="e">
        <f>E51/G51</f>
        <v>#DIV/0!</v>
      </c>
    </row>
    <row r="58" spans="2:9" x14ac:dyDescent="0.25">
      <c r="B58" s="205" t="s">
        <v>16</v>
      </c>
      <c r="C58" s="206"/>
      <c r="D58" s="23">
        <f>E9</f>
        <v>44166</v>
      </c>
    </row>
    <row r="59" spans="2:9" x14ac:dyDescent="0.25">
      <c r="B59" s="10" t="str">
        <f>IF('рейтинг В'!B35&gt;10,'рейтинг В'!A35,"")</f>
        <v/>
      </c>
      <c r="C59" s="9" t="str">
        <f>IF('рейтинг В'!B35&gt;10,'рейтинг В'!B35,"")</f>
        <v/>
      </c>
      <c r="D59" s="18">
        <f>IF(C59="",0,C59/$C$70)</f>
        <v>0</v>
      </c>
      <c r="E59" s="203" t="s">
        <v>121</v>
      </c>
      <c r="F59" s="203"/>
      <c r="G59" s="203"/>
      <c r="H59" s="203"/>
      <c r="I59" s="203"/>
    </row>
    <row r="60" spans="2:9" x14ac:dyDescent="0.25">
      <c r="B60" s="10" t="str">
        <f>IF('рейтинг В'!B36&gt;10,'рейтинг В'!A36,"")</f>
        <v>Элемент Лизинг</v>
      </c>
      <c r="C60" s="9">
        <f>IF('рейтинг В'!B36&gt;10,'рейтинг В'!B36,"")</f>
        <v>88.043649200000004</v>
      </c>
      <c r="D60" s="18">
        <f>IF(C60="",0,C60/$C$70)</f>
        <v>0.14962950594888694</v>
      </c>
      <c r="E60" s="203"/>
      <c r="F60" s="203"/>
      <c r="G60" s="203"/>
      <c r="H60" s="203"/>
      <c r="I60" s="203"/>
    </row>
    <row r="61" spans="2:9" x14ac:dyDescent="0.25">
      <c r="B61" s="10" t="str">
        <f>IF('рейтинг В'!B37&gt;10,'рейтинг В'!A37,"")</f>
        <v/>
      </c>
      <c r="C61" s="9" t="str">
        <f>IF('рейтинг В'!B37&gt;10,'рейтинг В'!B37,"")</f>
        <v/>
      </c>
      <c r="D61" s="18">
        <f>IF(C61="",0,C61/$C$70)</f>
        <v>0</v>
      </c>
      <c r="E61" s="203"/>
      <c r="F61" s="203"/>
      <c r="G61" s="203"/>
      <c r="H61" s="203"/>
      <c r="I61" s="203"/>
    </row>
    <row r="62" spans="2:9" x14ac:dyDescent="0.25">
      <c r="B62" s="10" t="str">
        <f>IF('рейтинг В'!B38&gt;10,'рейтинг В'!A38,"")</f>
        <v/>
      </c>
      <c r="C62" s="9" t="str">
        <f>IF('рейтинг В'!B38&gt;10,'рейтинг В'!B38,"")</f>
        <v/>
      </c>
      <c r="D62" s="18">
        <f>IF(C62="",0,C62/$C$70)</f>
        <v>0</v>
      </c>
      <c r="E62" s="203"/>
      <c r="F62" s="203"/>
      <c r="G62" s="203"/>
      <c r="H62" s="203"/>
      <c r="I62" s="203"/>
    </row>
    <row r="63" spans="2:9" x14ac:dyDescent="0.25">
      <c r="B63" s="10" t="str">
        <f>IF('рейтинг В'!B39&gt;10,'рейтинг В'!A39,"")</f>
        <v/>
      </c>
      <c r="C63" s="9" t="str">
        <f>IF('рейтинг В'!B39&gt;10,'рейтинг В'!B39,"")</f>
        <v/>
      </c>
      <c r="D63" s="18">
        <f t="shared" ref="D63" si="1">IF(C63="",0,C63/$C$70)</f>
        <v>0</v>
      </c>
      <c r="E63" s="203"/>
      <c r="F63" s="203"/>
      <c r="G63" s="203"/>
      <c r="H63" s="203"/>
      <c r="I63" s="203"/>
    </row>
    <row r="64" spans="2:9" x14ac:dyDescent="0.25">
      <c r="B64" s="10" t="str">
        <f>IF('рейтинг В'!B40&gt;10,'рейтинг В'!A40,"")</f>
        <v/>
      </c>
      <c r="C64" s="9" t="str">
        <f>IF('рейтинг В'!B40&gt;10,'рейтинг В'!B40,"")</f>
        <v/>
      </c>
      <c r="D64" s="18">
        <f>IF(C64="",0,C64/$C$70)</f>
        <v>0</v>
      </c>
      <c r="E64" s="17"/>
      <c r="F64" s="17"/>
      <c r="G64" s="17"/>
      <c r="H64" s="24"/>
      <c r="I64" s="17"/>
    </row>
    <row r="65" spans="2:9" x14ac:dyDescent="0.25">
      <c r="B65" s="10" t="str">
        <f>IF('рейтинг В'!B41&gt;10,'рейтинг В'!A41,"")</f>
        <v/>
      </c>
      <c r="C65" s="9" t="str">
        <f>IF('рейтинг В'!B41&gt;10,'рейтинг В'!B41,"")</f>
        <v/>
      </c>
      <c r="D65" s="18">
        <f>IF(C65="",0,C65/$C$70)</f>
        <v>0</v>
      </c>
      <c r="E65" s="17"/>
      <c r="F65" s="17"/>
      <c r="G65" s="17"/>
      <c r="H65" s="24"/>
      <c r="I65" s="17"/>
    </row>
    <row r="66" spans="2:9" x14ac:dyDescent="0.25">
      <c r="B66" s="10" t="str">
        <f>IF('рейтинг В'!B42&gt;10,'рейтинг В'!A42,"")</f>
        <v>Русал</v>
      </c>
      <c r="C66" s="9">
        <f>IF('рейтинг В'!B42&gt;10,'рейтинг В'!B42,"")</f>
        <v>67.674305689999997</v>
      </c>
      <c r="D66" s="18">
        <f>IF(C66="",0,C66/$C$70)</f>
        <v>0.11501196301877782</v>
      </c>
      <c r="E66" s="17"/>
      <c r="F66" s="17"/>
      <c r="G66" s="17"/>
      <c r="H66" s="24"/>
      <c r="I66" s="17"/>
    </row>
    <row r="67" spans="2:9" x14ac:dyDescent="0.25">
      <c r="B67" s="10" t="str">
        <f>IF('рейтинг В'!B43&gt;10,'рейтинг В'!A43,"")</f>
        <v>Беларусь</v>
      </c>
      <c r="C67" s="9">
        <f>IF('рейтинг В'!B43&gt;100,'рейтинг В'!B43,"")</f>
        <v>432.69305831000003</v>
      </c>
      <c r="D67" s="18">
        <f>IF(C67="",0,C67/$C$70)</f>
        <v>0.73535853103233517</v>
      </c>
      <c r="E67" s="17"/>
      <c r="F67" s="17"/>
      <c r="G67" s="17"/>
      <c r="H67" s="24"/>
      <c r="I67" s="17"/>
    </row>
    <row r="68" spans="2:9" x14ac:dyDescent="0.25">
      <c r="B68" s="10" t="str">
        <f>IF('рейтинг В'!B44&gt;10,'рейтинг В'!A44,"")</f>
        <v/>
      </c>
      <c r="C68" s="9" t="str">
        <f>IF('рейтинг В'!B44&gt;10,'рейтинг В'!B44,"")</f>
        <v/>
      </c>
      <c r="D68" s="18">
        <f>IF(C68="",0,C68/$C$70)</f>
        <v>0</v>
      </c>
      <c r="E68" s="17"/>
      <c r="F68" s="17"/>
      <c r="G68" s="17"/>
      <c r="H68" s="24"/>
      <c r="I68" s="17"/>
    </row>
    <row r="69" spans="2:9" x14ac:dyDescent="0.25">
      <c r="B69" s="20" t="s">
        <v>10</v>
      </c>
      <c r="C69" s="21">
        <f>SUMIF('рейтинг В'!B35:B51,"&lt;10",'рейтинг В'!B35:B51)</f>
        <v>0</v>
      </c>
      <c r="D69" s="22">
        <f>C69/$C$70</f>
        <v>0</v>
      </c>
      <c r="E69" s="17"/>
      <c r="F69" s="17"/>
      <c r="G69" s="17"/>
      <c r="H69" s="24"/>
      <c r="I69" s="17"/>
    </row>
    <row r="70" spans="2:9" x14ac:dyDescent="0.25">
      <c r="B70" s="14" t="s">
        <v>15</v>
      </c>
      <c r="C70" s="15">
        <f>'рейтинг В'!B26/1000000</f>
        <v>588.41101320000007</v>
      </c>
      <c r="D70" s="19">
        <f>SUM(D59:D69)</f>
        <v>1</v>
      </c>
    </row>
    <row r="71" spans="2:9" x14ac:dyDescent="0.25">
      <c r="B71" s="4"/>
      <c r="C71" s="4"/>
      <c r="D71" s="4"/>
    </row>
    <row r="92" spans="2:19" x14ac:dyDescent="0.25">
      <c r="C92" s="1">
        <f>E9</f>
        <v>44166</v>
      </c>
      <c r="D92" s="127" t="s">
        <v>27</v>
      </c>
      <c r="E92" s="1">
        <v>44136</v>
      </c>
      <c r="G92" s="35" t="s">
        <v>47</v>
      </c>
      <c r="S92">
        <v>1</v>
      </c>
    </row>
    <row r="93" spans="2:19" x14ac:dyDescent="0.25">
      <c r="B93" s="5" t="s">
        <v>11</v>
      </c>
      <c r="C93" s="15">
        <f>E11</f>
        <v>124</v>
      </c>
      <c r="E93" s="9">
        <v>127.3493260022413</v>
      </c>
      <c r="G93" s="16">
        <f>E93-C93</f>
        <v>3.3493260022412983</v>
      </c>
    </row>
    <row r="94" spans="2:19" x14ac:dyDescent="0.25">
      <c r="B94" s="5" t="s">
        <v>12</v>
      </c>
      <c r="C94" s="15">
        <v>1601</v>
      </c>
      <c r="D94" t="s">
        <v>45</v>
      </c>
      <c r="E94" s="9">
        <v>2412</v>
      </c>
      <c r="G94" s="16">
        <f t="shared" ref="G94:G97" si="2">E94-C94</f>
        <v>811</v>
      </c>
      <c r="H94" t="s">
        <v>46</v>
      </c>
    </row>
    <row r="95" spans="2:19" x14ac:dyDescent="0.25">
      <c r="B95" s="5" t="s">
        <v>309</v>
      </c>
      <c r="C95" s="15">
        <f ca="1">E10+E34</f>
        <v>1382.9671195420633</v>
      </c>
      <c r="E95" s="9">
        <v>1391.982438434303</v>
      </c>
      <c r="G95" s="16">
        <f t="shared" ca="1" si="2"/>
        <v>9.0153188922397476</v>
      </c>
    </row>
    <row r="96" spans="2:19" x14ac:dyDescent="0.25">
      <c r="B96" s="5" t="s">
        <v>308</v>
      </c>
      <c r="C96" s="15">
        <f>E12</f>
        <v>2789</v>
      </c>
      <c r="E96" s="9">
        <v>2454</v>
      </c>
      <c r="G96" s="16"/>
    </row>
    <row r="97" spans="2:13" x14ac:dyDescent="0.25">
      <c r="B97" s="5" t="s">
        <v>38</v>
      </c>
      <c r="C97" s="15">
        <v>15.6</v>
      </c>
      <c r="D97" t="s">
        <v>37</v>
      </c>
      <c r="E97" s="9">
        <v>14.7</v>
      </c>
      <c r="G97" s="16">
        <f t="shared" si="2"/>
        <v>-0.90000000000000036</v>
      </c>
    </row>
    <row r="98" spans="2:13" x14ac:dyDescent="0.25">
      <c r="C98" s="2">
        <f ca="1">SUM(C93:C97)</f>
        <v>5912.5671195420637</v>
      </c>
      <c r="E98" s="2">
        <v>6400.0317644365441</v>
      </c>
      <c r="G98" s="2">
        <f ca="1">E98-C98</f>
        <v>487.46464489448044</v>
      </c>
    </row>
    <row r="99" spans="2:13" ht="15" customHeight="1" x14ac:dyDescent="0.25">
      <c r="E99" s="208" t="s">
        <v>22</v>
      </c>
      <c r="F99" s="203"/>
      <c r="G99" s="203"/>
      <c r="H99" s="203"/>
      <c r="I99" s="203"/>
    </row>
    <row r="100" spans="2:13" x14ac:dyDescent="0.25">
      <c r="E100" s="203"/>
      <c r="F100" s="203"/>
      <c r="G100" s="203"/>
      <c r="H100" s="203"/>
      <c r="I100" s="203"/>
    </row>
    <row r="101" spans="2:13" x14ac:dyDescent="0.25">
      <c r="E101" s="203"/>
      <c r="F101" s="203"/>
      <c r="G101" s="203"/>
      <c r="H101" s="203"/>
      <c r="I101" s="203"/>
    </row>
    <row r="102" spans="2:13" x14ac:dyDescent="0.25">
      <c r="E102" s="203"/>
      <c r="F102" s="203"/>
      <c r="G102" s="203"/>
      <c r="H102" s="203"/>
      <c r="I102" s="203"/>
      <c r="J102" s="4"/>
      <c r="K102" s="4"/>
      <c r="L102" s="4"/>
      <c r="M102" s="4"/>
    </row>
    <row r="103" spans="2:13" x14ac:dyDescent="0.25">
      <c r="E103" s="203"/>
      <c r="F103" s="203"/>
      <c r="G103" s="203"/>
      <c r="H103" s="203"/>
      <c r="I103" s="203"/>
      <c r="J103" s="4"/>
      <c r="K103" s="4"/>
      <c r="L103" s="4"/>
      <c r="M103" s="4"/>
    </row>
    <row r="104" spans="2:13" x14ac:dyDescent="0.25">
      <c r="E104" s="203"/>
      <c r="F104" s="203"/>
      <c r="G104" s="203"/>
      <c r="H104" s="203"/>
      <c r="I104" s="203"/>
      <c r="J104" s="4"/>
      <c r="K104" s="4"/>
      <c r="L104" s="4"/>
      <c r="M104" s="4"/>
    </row>
    <row r="105" spans="2:13" x14ac:dyDescent="0.25">
      <c r="E105" s="203"/>
      <c r="F105" s="203"/>
      <c r="G105" s="203"/>
      <c r="H105" s="203"/>
      <c r="I105" s="203"/>
      <c r="J105" s="4"/>
      <c r="K105" s="4"/>
      <c r="L105" s="4"/>
      <c r="M105" s="4"/>
    </row>
    <row r="106" spans="2:13" x14ac:dyDescent="0.25">
      <c r="E106" s="203"/>
      <c r="F106" s="203"/>
      <c r="G106" s="203"/>
      <c r="H106" s="203"/>
      <c r="I106" s="203"/>
      <c r="J106" s="4"/>
      <c r="K106" s="4"/>
    </row>
    <row r="107" spans="2:13" x14ac:dyDescent="0.25">
      <c r="E107" s="203"/>
      <c r="F107" s="203"/>
      <c r="G107" s="203"/>
      <c r="H107" s="203"/>
      <c r="I107" s="203"/>
      <c r="J107" s="4"/>
      <c r="K107" s="4"/>
    </row>
    <row r="108" spans="2:13" x14ac:dyDescent="0.25">
      <c r="E108" s="203"/>
      <c r="F108" s="203"/>
      <c r="G108" s="203"/>
      <c r="H108" s="203"/>
      <c r="I108" s="203"/>
      <c r="J108" s="4"/>
      <c r="K108" s="4"/>
    </row>
    <row r="109" spans="2:13" x14ac:dyDescent="0.25">
      <c r="E109" s="203"/>
      <c r="F109" s="203"/>
      <c r="G109" s="203"/>
      <c r="H109" s="203"/>
      <c r="I109" s="203"/>
      <c r="J109" s="4"/>
      <c r="K109" s="4"/>
    </row>
    <row r="110" spans="2:13" x14ac:dyDescent="0.25">
      <c r="G110" s="4"/>
      <c r="H110" s="4"/>
      <c r="I110" s="4"/>
      <c r="J110" s="4"/>
      <c r="K110" s="4"/>
    </row>
    <row r="111" spans="2:13" x14ac:dyDescent="0.25">
      <c r="J111" s="4"/>
      <c r="K111" s="4"/>
    </row>
    <row r="112" spans="2:13" x14ac:dyDescent="0.25">
      <c r="J112" s="4"/>
      <c r="K112" s="4"/>
    </row>
    <row r="113" spans="2:11" x14ac:dyDescent="0.25">
      <c r="G113" s="4"/>
      <c r="H113" s="4"/>
      <c r="I113" s="4"/>
      <c r="J113" s="4"/>
      <c r="K113" s="4"/>
    </row>
    <row r="114" spans="2:11" x14ac:dyDescent="0.25">
      <c r="B114" s="4"/>
      <c r="C114" s="4"/>
      <c r="D114" s="4"/>
      <c r="G114" s="4"/>
      <c r="H114" s="4"/>
      <c r="I114" s="4"/>
      <c r="J114" s="4"/>
      <c r="K114" s="4"/>
    </row>
    <row r="115" spans="2:11" x14ac:dyDescent="0.25">
      <c r="B115" s="4"/>
      <c r="C115" s="4"/>
      <c r="D115" s="4"/>
      <c r="G115" s="4"/>
      <c r="H115" s="4"/>
      <c r="I115" s="4"/>
      <c r="J115" s="4"/>
      <c r="K115" s="4"/>
    </row>
    <row r="116" spans="2:11" x14ac:dyDescent="0.25">
      <c r="B116" s="4"/>
      <c r="C116" s="4"/>
      <c r="D116" s="4"/>
      <c r="G116" s="4"/>
      <c r="H116" s="4"/>
      <c r="I116" s="4"/>
      <c r="J116" s="4"/>
      <c r="K116" s="4"/>
    </row>
    <row r="117" spans="2:11" x14ac:dyDescent="0.25">
      <c r="B117" s="4"/>
      <c r="C117" s="4"/>
      <c r="D117" s="4"/>
      <c r="G117" s="4"/>
      <c r="H117" s="4"/>
      <c r="I117" s="4"/>
      <c r="J117" s="4"/>
      <c r="K117" s="4"/>
    </row>
    <row r="118" spans="2:11" x14ac:dyDescent="0.25">
      <c r="B118" s="4"/>
      <c r="C118" s="4"/>
      <c r="D118" s="4"/>
      <c r="G118" s="4"/>
      <c r="H118" s="4"/>
      <c r="I118" s="4"/>
      <c r="J118" s="4"/>
      <c r="K118" s="4"/>
    </row>
    <row r="119" spans="2:11" x14ac:dyDescent="0.25">
      <c r="B119" s="4"/>
      <c r="C119" s="4"/>
      <c r="D119" s="4"/>
      <c r="G119" s="4"/>
      <c r="H119" s="4"/>
      <c r="I119" s="4"/>
      <c r="J119" s="4"/>
      <c r="K119" s="4"/>
    </row>
    <row r="120" spans="2:11" x14ac:dyDescent="0.25">
      <c r="B120" s="4"/>
      <c r="C120" s="4"/>
      <c r="D120" s="4"/>
      <c r="G120" s="4"/>
      <c r="H120" s="4"/>
      <c r="I120" s="4"/>
      <c r="J120" s="4"/>
      <c r="K120" s="4"/>
    </row>
    <row r="121" spans="2:11" x14ac:dyDescent="0.25">
      <c r="B121" s="4"/>
      <c r="C121" s="4"/>
      <c r="D121" s="4"/>
      <c r="G121" s="4"/>
      <c r="H121" s="4"/>
      <c r="I121" s="4"/>
      <c r="J121" s="4"/>
      <c r="K121" s="4"/>
    </row>
    <row r="122" spans="2:11" x14ac:dyDescent="0.25">
      <c r="B122" s="4"/>
      <c r="C122" s="4"/>
      <c r="D122" s="4"/>
      <c r="G122" s="4"/>
      <c r="H122" s="4"/>
      <c r="I122" s="4"/>
      <c r="J122" s="4"/>
      <c r="K122" s="4"/>
    </row>
    <row r="123" spans="2:11" x14ac:dyDescent="0.25">
      <c r="B123" s="4"/>
      <c r="C123" s="4"/>
      <c r="D123" s="4"/>
      <c r="G123" s="4"/>
      <c r="H123" s="4"/>
      <c r="I123" s="4"/>
      <c r="J123" s="4"/>
      <c r="K123" s="4"/>
    </row>
    <row r="124" spans="2:11" x14ac:dyDescent="0.25">
      <c r="B124" s="4"/>
      <c r="C124" s="4"/>
      <c r="D124" s="4"/>
      <c r="G124" s="4"/>
      <c r="H124" s="4"/>
      <c r="I124" s="4"/>
      <c r="J124" s="4"/>
      <c r="K124" s="4"/>
    </row>
    <row r="125" spans="2:11" x14ac:dyDescent="0.25">
      <c r="B125" s="4"/>
      <c r="C125" s="4"/>
      <c r="D125" s="4"/>
      <c r="G125" s="4"/>
      <c r="H125" s="4"/>
      <c r="I125" s="4"/>
      <c r="J125" s="4"/>
      <c r="K125" s="4"/>
    </row>
    <row r="126" spans="2:11" x14ac:dyDescent="0.25">
      <c r="B126" s="4"/>
      <c r="C126" s="4"/>
      <c r="D126" s="4"/>
      <c r="G126" s="4"/>
      <c r="H126" s="4"/>
      <c r="I126" s="4"/>
      <c r="J126" s="4"/>
      <c r="K126" s="4"/>
    </row>
    <row r="127" spans="2:11" x14ac:dyDescent="0.25">
      <c r="B127" s="4"/>
      <c r="C127" s="4"/>
      <c r="D127" s="4"/>
      <c r="G127" s="4"/>
      <c r="H127" s="4"/>
      <c r="I127" s="4"/>
      <c r="J127" s="4"/>
      <c r="K127" s="4"/>
    </row>
    <row r="128" spans="2:11" x14ac:dyDescent="0.25">
      <c r="B128" s="4"/>
      <c r="C128" s="4"/>
      <c r="D128" s="4"/>
      <c r="G128" s="4"/>
      <c r="H128" s="4"/>
      <c r="I128" s="4"/>
      <c r="J128" s="4"/>
      <c r="K128" s="4"/>
    </row>
    <row r="129" spans="1:15" x14ac:dyDescent="0.25">
      <c r="B129" s="4"/>
      <c r="C129" s="4"/>
      <c r="D129" s="4"/>
      <c r="G129" s="4"/>
      <c r="H129" s="4"/>
      <c r="I129" s="4"/>
      <c r="J129" s="4"/>
      <c r="K129" s="4"/>
    </row>
    <row r="130" spans="1:15" x14ac:dyDescent="0.25">
      <c r="B130" s="4"/>
      <c r="C130" s="4"/>
      <c r="D130" s="4"/>
      <c r="G130" s="4"/>
      <c r="H130" s="4"/>
      <c r="I130" s="4"/>
      <c r="J130" s="4"/>
      <c r="K130" s="4"/>
    </row>
    <row r="131" spans="1:15" x14ac:dyDescent="0.25">
      <c r="B131" s="4"/>
      <c r="C131" s="4"/>
      <c r="D131" s="4"/>
      <c r="G131" s="4"/>
      <c r="H131" s="4"/>
      <c r="I131" s="4"/>
      <c r="J131" s="4"/>
      <c r="K131" s="4"/>
    </row>
    <row r="132" spans="1:15" x14ac:dyDescent="0.25">
      <c r="B132" s="4"/>
      <c r="C132" s="4"/>
      <c r="D132" s="4"/>
      <c r="G132" s="4"/>
      <c r="H132" s="4"/>
      <c r="I132" s="4"/>
      <c r="J132" s="4"/>
      <c r="K132" s="4"/>
    </row>
    <row r="133" spans="1:15" x14ac:dyDescent="0.25">
      <c r="B133" s="4"/>
      <c r="C133" s="4"/>
      <c r="D133" s="4"/>
      <c r="G133" s="4"/>
      <c r="H133" s="4"/>
      <c r="I133" s="4"/>
      <c r="J133" s="4"/>
      <c r="K133" s="4"/>
    </row>
    <row r="134" spans="1:15" x14ac:dyDescent="0.25">
      <c r="B134" s="4"/>
      <c r="C134" s="4"/>
      <c r="D134" s="4"/>
      <c r="G134" s="4"/>
      <c r="H134" s="4"/>
      <c r="I134" s="4"/>
      <c r="J134" s="4"/>
      <c r="K134" s="4"/>
    </row>
    <row r="135" spans="1:15" x14ac:dyDescent="0.25">
      <c r="B135" s="4"/>
      <c r="C135" s="4"/>
      <c r="D135" s="4"/>
      <c r="G135" s="4"/>
      <c r="H135" s="4"/>
      <c r="I135" s="4"/>
      <c r="J135" s="4"/>
      <c r="K135" s="4"/>
    </row>
    <row r="136" spans="1:15" x14ac:dyDescent="0.25">
      <c r="B136" s="4"/>
      <c r="C136" s="4"/>
      <c r="D136" s="4"/>
      <c r="G136" s="4"/>
      <c r="H136" s="4"/>
      <c r="I136" s="4"/>
      <c r="J136" s="4"/>
      <c r="K136" s="4"/>
    </row>
    <row r="137" spans="1:15" x14ac:dyDescent="0.25">
      <c r="B137" s="4"/>
      <c r="C137" s="4"/>
      <c r="D137" s="4"/>
      <c r="G137" s="4"/>
      <c r="H137" s="4"/>
      <c r="I137" s="4"/>
      <c r="J137" s="4"/>
      <c r="K137" s="4"/>
    </row>
    <row r="138" spans="1:15" ht="14.45" customHeight="1" x14ac:dyDescent="0.25">
      <c r="B138" s="207" t="s">
        <v>26</v>
      </c>
      <c r="C138" s="207"/>
      <c r="D138" s="207"/>
      <c r="K138" s="6"/>
      <c r="L138" s="6"/>
      <c r="M138" s="6"/>
      <c r="N138" s="6"/>
    </row>
    <row r="139" spans="1:15" ht="75" customHeight="1" x14ac:dyDescent="0.25">
      <c r="A139" s="5"/>
      <c r="B139" s="145"/>
      <c r="C139" s="32" t="s">
        <v>302</v>
      </c>
      <c r="D139" s="32" t="s">
        <v>303</v>
      </c>
      <c r="E139" s="32" t="s">
        <v>280</v>
      </c>
      <c r="F139" s="96" t="s">
        <v>281</v>
      </c>
      <c r="G139" s="96" t="s">
        <v>282</v>
      </c>
      <c r="H139" s="96" t="s">
        <v>304</v>
      </c>
      <c r="I139" s="32" t="s">
        <v>305</v>
      </c>
      <c r="J139" s="202" t="s">
        <v>25</v>
      </c>
      <c r="K139" s="203"/>
      <c r="L139" s="203"/>
      <c r="M139" s="203"/>
      <c r="N139" s="203"/>
      <c r="O139" s="6"/>
    </row>
    <row r="140" spans="1:15" x14ac:dyDescent="0.25">
      <c r="A140" s="10" t="s">
        <v>279</v>
      </c>
      <c r="B140" s="155">
        <v>51895.816962589997</v>
      </c>
      <c r="C140" s="156">
        <f>D140*B140</f>
        <v>583.91872976762386</v>
      </c>
      <c r="D140" s="157">
        <f>РейтPD!K12</f>
        <v>1.1251749446175052E-2</v>
      </c>
      <c r="E140" s="158" t="s">
        <v>86</v>
      </c>
      <c r="F140" s="159">
        <f>VLOOKUP(E140,РейтPD!$R$4:$V$26,5,0)</f>
        <v>3.1477246932169281E-3</v>
      </c>
      <c r="G140" s="160">
        <f>F140*B140</f>
        <v>163.35374452781045</v>
      </c>
      <c r="H140" s="160">
        <f>G140+C140</f>
        <v>747.27247429543434</v>
      </c>
      <c r="I140" s="161">
        <f>H140/B140</f>
        <v>1.439947413939198E-2</v>
      </c>
      <c r="J140" s="202"/>
      <c r="K140" s="203"/>
      <c r="L140" s="203"/>
      <c r="M140" s="203"/>
      <c r="N140" s="203"/>
      <c r="O140" s="6"/>
    </row>
    <row r="141" spans="1:15" x14ac:dyDescent="0.25">
      <c r="A141" s="10" t="s">
        <v>307</v>
      </c>
      <c r="B141" s="155"/>
      <c r="C141" s="156">
        <f>D141*B141</f>
        <v>0</v>
      </c>
      <c r="D141" s="157">
        <f>VLOOKUP(E141,РейтPD!B4:$K$26,9,0)</f>
        <v>2.2936734592060654E-2</v>
      </c>
      <c r="E141" s="158" t="s">
        <v>88</v>
      </c>
      <c r="F141" s="159">
        <f>VLOOKUP(E141,РейтPD!$R$4:$V$26,5,0)</f>
        <v>4.4909962639405644E-3</v>
      </c>
      <c r="G141" s="160">
        <f>F141*B141</f>
        <v>0</v>
      </c>
      <c r="H141" s="160">
        <f>G141+C141</f>
        <v>0</v>
      </c>
      <c r="I141" s="161" t="e">
        <f>H141/B141</f>
        <v>#DIV/0!</v>
      </c>
    </row>
  </sheetData>
  <mergeCells count="10">
    <mergeCell ref="J139:N140"/>
    <mergeCell ref="B6:E6"/>
    <mergeCell ref="B58:C58"/>
    <mergeCell ref="E59:I63"/>
    <mergeCell ref="I19:O23"/>
    <mergeCell ref="B138:D138"/>
    <mergeCell ref="E99:I109"/>
    <mergeCell ref="G8:H8"/>
    <mergeCell ref="G32:H32"/>
    <mergeCell ref="G49:H49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zoomScale="80" zoomScaleNormal="80" workbookViewId="0">
      <selection activeCell="E13" sqref="E13"/>
    </sheetView>
  </sheetViews>
  <sheetFormatPr defaultColWidth="18.42578125" defaultRowHeight="15" x14ac:dyDescent="0.25"/>
  <cols>
    <col min="1" max="1" width="27.5703125" style="81" customWidth="1"/>
    <col min="2" max="2" width="18.42578125" style="81"/>
    <col min="3" max="3" width="25.28515625" style="88" customWidth="1"/>
    <col min="4" max="4" width="34.7109375" style="81" customWidth="1"/>
    <col min="5" max="5" width="50.42578125" style="81" customWidth="1"/>
    <col min="6" max="16384" width="18.42578125" style="81"/>
  </cols>
  <sheetData>
    <row r="1" spans="1:5" x14ac:dyDescent="0.25">
      <c r="A1" s="78">
        <v>43922</v>
      </c>
      <c r="B1" s="79"/>
      <c r="C1" s="80"/>
      <c r="D1" s="79"/>
    </row>
    <row r="2" spans="1:5" s="103" customFormat="1" ht="12.75" x14ac:dyDescent="0.2">
      <c r="A2" s="107" t="s">
        <v>29</v>
      </c>
      <c r="B2" s="108" t="s">
        <v>32</v>
      </c>
      <c r="C2" s="109" t="s">
        <v>28</v>
      </c>
      <c r="D2" s="108" t="s">
        <v>28</v>
      </c>
      <c r="E2" s="103" t="s">
        <v>107</v>
      </c>
    </row>
    <row r="3" spans="1:5" s="103" customFormat="1" ht="12.75" x14ac:dyDescent="0.2">
      <c r="A3" s="125" t="s">
        <v>132</v>
      </c>
      <c r="B3" s="123" t="s">
        <v>108</v>
      </c>
      <c r="C3" s="124" t="s">
        <v>109</v>
      </c>
      <c r="D3" s="123" t="str">
        <f>A51</f>
        <v>Отказ в установлении</v>
      </c>
    </row>
    <row r="4" spans="1:5" s="103" customFormat="1" ht="12.75" x14ac:dyDescent="0.2">
      <c r="A4" s="110" t="s">
        <v>117</v>
      </c>
      <c r="B4" s="111">
        <v>43949</v>
      </c>
      <c r="C4" s="109" t="s">
        <v>133</v>
      </c>
      <c r="D4" s="108" t="str">
        <f>A50</f>
        <v>Установление/Увеличение лимита</v>
      </c>
    </row>
    <row r="5" spans="1:5" s="103" customFormat="1" ht="12.75" x14ac:dyDescent="0.2">
      <c r="A5" s="110" t="s">
        <v>130</v>
      </c>
      <c r="B5" s="108" t="s">
        <v>108</v>
      </c>
      <c r="C5" s="109" t="s">
        <v>134</v>
      </c>
      <c r="D5" s="108" t="str">
        <f>A49</f>
        <v>Закрытие / Приостановление</v>
      </c>
    </row>
    <row r="6" spans="1:5" s="103" customFormat="1" ht="12.75" x14ac:dyDescent="0.2">
      <c r="A6" s="110" t="s">
        <v>131</v>
      </c>
      <c r="B6" s="108" t="s">
        <v>108</v>
      </c>
      <c r="C6" s="109" t="s">
        <v>134</v>
      </c>
      <c r="D6" s="108" t="str">
        <f>A49</f>
        <v>Закрытие / Приостановление</v>
      </c>
    </row>
    <row r="7" spans="1:5" s="103" customFormat="1" ht="12.75" x14ac:dyDescent="0.2">
      <c r="A7" s="122" t="s">
        <v>113</v>
      </c>
      <c r="B7" s="123" t="s">
        <v>108</v>
      </c>
      <c r="C7" s="124"/>
      <c r="D7" s="123" t="str">
        <f>A52</f>
        <v>Аналитическая справка</v>
      </c>
    </row>
    <row r="8" spans="1:5" s="103" customFormat="1" ht="12.75" x14ac:dyDescent="0.2">
      <c r="A8" s="122" t="s">
        <v>116</v>
      </c>
      <c r="B8" s="123" t="s">
        <v>108</v>
      </c>
      <c r="C8" s="124"/>
      <c r="D8" s="123" t="str">
        <f>A52</f>
        <v>Аналитическая справка</v>
      </c>
    </row>
    <row r="9" spans="1:5" s="103" customFormat="1" ht="12.75" x14ac:dyDescent="0.2">
      <c r="A9" s="122" t="s">
        <v>135</v>
      </c>
      <c r="B9" s="123" t="s">
        <v>108</v>
      </c>
      <c r="C9" s="124"/>
      <c r="D9" s="123" t="str">
        <f>A52</f>
        <v>Аналитическая справка</v>
      </c>
    </row>
    <row r="10" spans="1:5" s="103" customFormat="1" ht="12.75" x14ac:dyDescent="0.2">
      <c r="A10" s="125" t="s">
        <v>112</v>
      </c>
      <c r="B10" s="123" t="s">
        <v>108</v>
      </c>
      <c r="C10" s="124"/>
      <c r="D10" s="123" t="str">
        <f>A52</f>
        <v>Аналитическая справка</v>
      </c>
    </row>
    <row r="11" spans="1:5" s="103" customFormat="1" ht="12.75" x14ac:dyDescent="0.2">
      <c r="A11" s="125" t="s">
        <v>136</v>
      </c>
      <c r="B11" s="123" t="s">
        <v>108</v>
      </c>
      <c r="C11" s="124"/>
      <c r="D11" s="123" t="str">
        <f>A52</f>
        <v>Аналитическая справка</v>
      </c>
    </row>
    <row r="12" spans="1:5" s="103" customFormat="1" ht="12.75" x14ac:dyDescent="0.2">
      <c r="A12" s="122" t="s">
        <v>137</v>
      </c>
      <c r="B12" s="123" t="s">
        <v>108</v>
      </c>
      <c r="C12" s="124"/>
      <c r="D12" s="123" t="str">
        <f>A52</f>
        <v>Аналитическая справка</v>
      </c>
    </row>
    <row r="13" spans="1:5" s="103" customFormat="1" ht="12.75" x14ac:dyDescent="0.2">
      <c r="A13" s="122" t="s">
        <v>117</v>
      </c>
      <c r="B13" s="123" t="s">
        <v>108</v>
      </c>
      <c r="C13" s="124"/>
      <c r="D13" s="123" t="str">
        <f>A52</f>
        <v>Аналитическая справка</v>
      </c>
    </row>
    <row r="14" spans="1:5" s="103" customFormat="1" ht="12.75" x14ac:dyDescent="0.2">
      <c r="A14" s="122" t="s">
        <v>138</v>
      </c>
      <c r="B14" s="123" t="s">
        <v>108</v>
      </c>
      <c r="C14" s="124"/>
      <c r="D14" s="123" t="str">
        <f>A52</f>
        <v>Аналитическая справка</v>
      </c>
    </row>
    <row r="15" spans="1:5" s="103" customFormat="1" ht="12.75" x14ac:dyDescent="0.2">
      <c r="A15" s="122" t="s">
        <v>139</v>
      </c>
      <c r="B15" s="123" t="s">
        <v>108</v>
      </c>
      <c r="C15" s="124"/>
      <c r="D15" s="123" t="str">
        <f>A52</f>
        <v>Аналитическая справка</v>
      </c>
    </row>
    <row r="16" spans="1:5" s="103" customFormat="1" ht="12.75" hidden="1" x14ac:dyDescent="0.2">
      <c r="A16" s="104"/>
      <c r="B16" s="101"/>
      <c r="C16" s="102"/>
      <c r="D16" s="101"/>
    </row>
    <row r="17" spans="1:5" s="103" customFormat="1" ht="12.75" hidden="1" x14ac:dyDescent="0.2">
      <c r="A17" s="104"/>
      <c r="B17" s="101"/>
      <c r="C17" s="102"/>
      <c r="D17" s="101"/>
    </row>
    <row r="18" spans="1:5" s="103" customFormat="1" ht="12.75" hidden="1" x14ac:dyDescent="0.2">
      <c r="A18" s="104"/>
      <c r="B18" s="101"/>
      <c r="C18" s="102"/>
      <c r="D18" s="104"/>
    </row>
    <row r="19" spans="1:5" s="103" customFormat="1" ht="12.75" hidden="1" x14ac:dyDescent="0.2">
      <c r="A19" s="104"/>
      <c r="B19" s="101"/>
      <c r="C19" s="102"/>
      <c r="D19" s="104"/>
    </row>
    <row r="20" spans="1:5" s="103" customFormat="1" ht="12.75" hidden="1" x14ac:dyDescent="0.2">
      <c r="A20" s="104"/>
      <c r="B20" s="101"/>
      <c r="C20" s="102"/>
      <c r="D20" s="104"/>
    </row>
    <row r="21" spans="1:5" s="103" customFormat="1" ht="12.75" hidden="1" x14ac:dyDescent="0.2">
      <c r="A21" s="104"/>
      <c r="B21" s="101"/>
      <c r="C21" s="102"/>
      <c r="D21" s="104"/>
    </row>
    <row r="22" spans="1:5" s="103" customFormat="1" ht="12.75" hidden="1" x14ac:dyDescent="0.2">
      <c r="A22" s="104"/>
      <c r="B22" s="101"/>
      <c r="C22" s="102"/>
      <c r="D22" s="104"/>
    </row>
    <row r="23" spans="1:5" s="103" customFormat="1" ht="12.75" hidden="1" x14ac:dyDescent="0.2">
      <c r="A23" s="104"/>
      <c r="B23" s="101"/>
      <c r="C23" s="102"/>
      <c r="D23" s="104"/>
    </row>
    <row r="24" spans="1:5" s="103" customFormat="1" ht="12.75" x14ac:dyDescent="0.2">
      <c r="A24" s="104"/>
      <c r="B24" s="101"/>
      <c r="C24" s="102"/>
      <c r="D24" s="104"/>
    </row>
    <row r="25" spans="1:5" x14ac:dyDescent="0.25">
      <c r="A25" s="85"/>
      <c r="B25" s="86"/>
      <c r="C25" s="87"/>
      <c r="D25" s="85"/>
    </row>
    <row r="26" spans="1:5" x14ac:dyDescent="0.25">
      <c r="A26" s="107" t="s">
        <v>42</v>
      </c>
      <c r="B26" s="118" t="s">
        <v>32</v>
      </c>
      <c r="C26" s="119" t="s">
        <v>28</v>
      </c>
      <c r="D26" s="118" t="s">
        <v>28</v>
      </c>
    </row>
    <row r="27" spans="1:5" x14ac:dyDescent="0.25">
      <c r="A27" s="107"/>
      <c r="B27" s="118"/>
      <c r="C27" s="119"/>
      <c r="D27" s="118"/>
    </row>
    <row r="28" spans="1:5" hidden="1" x14ac:dyDescent="0.25">
      <c r="A28" s="82"/>
      <c r="B28" s="83"/>
      <c r="C28" s="84"/>
      <c r="D28" s="83"/>
    </row>
    <row r="29" spans="1:5" ht="30" hidden="1" x14ac:dyDescent="0.25">
      <c r="A29" s="82"/>
      <c r="B29" s="83"/>
      <c r="C29" s="84"/>
      <c r="D29" s="83"/>
      <c r="E29" s="88" t="s">
        <v>50</v>
      </c>
    </row>
    <row r="30" spans="1:5" hidden="1" x14ac:dyDescent="0.25">
      <c r="A30" s="82"/>
      <c r="B30" s="83"/>
      <c r="C30" s="84"/>
      <c r="D30" s="83"/>
    </row>
    <row r="31" spans="1:5" hidden="1" x14ac:dyDescent="0.25">
      <c r="A31" s="82"/>
      <c r="B31" s="83"/>
      <c r="C31" s="84"/>
      <c r="D31" s="83"/>
    </row>
    <row r="32" spans="1:5" hidden="1" x14ac:dyDescent="0.25">
      <c r="A32" s="82"/>
      <c r="B32" s="83"/>
      <c r="C32" s="84"/>
      <c r="D32" s="83"/>
    </row>
    <row r="33" spans="1:5" hidden="1" x14ac:dyDescent="0.25">
      <c r="A33" s="83"/>
      <c r="B33" s="89"/>
      <c r="C33" s="84"/>
      <c r="D33" s="83"/>
    </row>
    <row r="34" spans="1:5" hidden="1" x14ac:dyDescent="0.25">
      <c r="A34" s="83"/>
      <c r="B34" s="89"/>
      <c r="C34" s="84"/>
      <c r="D34" s="83"/>
    </row>
    <row r="35" spans="1:5" hidden="1" x14ac:dyDescent="0.25">
      <c r="A35" s="83"/>
      <c r="B35" s="89"/>
      <c r="C35" s="84"/>
      <c r="D35" s="83"/>
    </row>
    <row r="36" spans="1:5" hidden="1" x14ac:dyDescent="0.25">
      <c r="A36" s="83"/>
      <c r="B36" s="89"/>
      <c r="C36" s="84"/>
      <c r="D36" s="83"/>
    </row>
    <row r="37" spans="1:5" hidden="1" x14ac:dyDescent="0.25">
      <c r="A37" s="83"/>
      <c r="B37" s="89"/>
      <c r="C37" s="84"/>
      <c r="D37" s="83"/>
    </row>
    <row r="38" spans="1:5" hidden="1" x14ac:dyDescent="0.25">
      <c r="A38" s="83"/>
      <c r="B38" s="89"/>
      <c r="C38" s="84"/>
      <c r="D38" s="83"/>
    </row>
    <row r="39" spans="1:5" hidden="1" x14ac:dyDescent="0.25">
      <c r="A39" s="83"/>
      <c r="B39" s="89"/>
      <c r="C39" s="84"/>
      <c r="D39" s="83"/>
    </row>
    <row r="40" spans="1:5" hidden="1" x14ac:dyDescent="0.25">
      <c r="A40" s="83"/>
      <c r="B40" s="89"/>
      <c r="C40" s="84"/>
      <c r="D40" s="83"/>
    </row>
    <row r="41" spans="1:5" hidden="1" x14ac:dyDescent="0.25">
      <c r="A41" s="90"/>
      <c r="B41" s="91"/>
      <c r="C41" s="92"/>
      <c r="D41" s="90"/>
    </row>
    <row r="42" spans="1:5" hidden="1" x14ac:dyDescent="0.25">
      <c r="A42" s="90"/>
      <c r="B42" s="91"/>
      <c r="C42" s="92"/>
      <c r="D42" s="90"/>
    </row>
    <row r="43" spans="1:5" hidden="1" x14ac:dyDescent="0.25"/>
    <row r="46" spans="1:5" s="112" customFormat="1" x14ac:dyDescent="0.25">
      <c r="A46" s="10"/>
      <c r="B46" s="10" t="s">
        <v>29</v>
      </c>
      <c r="C46" s="10" t="s">
        <v>30</v>
      </c>
      <c r="D46" s="10" t="s">
        <v>36</v>
      </c>
      <c r="E46" s="10" t="s">
        <v>43</v>
      </c>
    </row>
    <row r="47" spans="1:5" s="112" customFormat="1" hidden="1" x14ac:dyDescent="0.25">
      <c r="A47" s="113" t="s">
        <v>33</v>
      </c>
      <c r="B47" s="113">
        <f>SUM(B48:B53)</f>
        <v>13</v>
      </c>
      <c r="C47" s="113">
        <f>SUM(C48:C51)</f>
        <v>0</v>
      </c>
      <c r="D47" s="113">
        <f>SUM(D48:D51)</f>
        <v>4</v>
      </c>
      <c r="E47" s="114"/>
    </row>
    <row r="48" spans="1:5" s="117" customFormat="1" x14ac:dyDescent="0.25">
      <c r="A48" s="115" t="s">
        <v>31</v>
      </c>
      <c r="B48" s="115"/>
      <c r="C48" s="115"/>
      <c r="D48" s="115">
        <f>B48+C48</f>
        <v>0</v>
      </c>
      <c r="E48" s="116" t="s">
        <v>144</v>
      </c>
    </row>
    <row r="49" spans="1:5" s="88" customFormat="1" ht="30" x14ac:dyDescent="0.25">
      <c r="A49" s="115" t="s">
        <v>34</v>
      </c>
      <c r="B49" s="115">
        <v>2</v>
      </c>
      <c r="C49" s="93"/>
      <c r="D49" s="115">
        <f>B49+C49</f>
        <v>2</v>
      </c>
      <c r="E49" s="120" t="s">
        <v>142</v>
      </c>
    </row>
    <row r="50" spans="1:5" s="88" customFormat="1" ht="30" x14ac:dyDescent="0.25">
      <c r="A50" s="115" t="s">
        <v>35</v>
      </c>
      <c r="B50" s="115">
        <v>1</v>
      </c>
      <c r="C50" s="93"/>
      <c r="D50" s="115">
        <f t="shared" ref="D50:D53" si="0">B50+C50</f>
        <v>1</v>
      </c>
      <c r="E50" s="121" t="s">
        <v>140</v>
      </c>
    </row>
    <row r="51" spans="1:5" s="117" customFormat="1" ht="30" x14ac:dyDescent="0.25">
      <c r="A51" s="115" t="s">
        <v>40</v>
      </c>
      <c r="B51" s="115">
        <v>1</v>
      </c>
      <c r="C51" s="115"/>
      <c r="D51" s="115">
        <f t="shared" si="0"/>
        <v>1</v>
      </c>
      <c r="E51" s="115" t="s">
        <v>141</v>
      </c>
    </row>
    <row r="52" spans="1:5" s="117" customFormat="1" ht="30" x14ac:dyDescent="0.25">
      <c r="A52" s="115" t="s">
        <v>41</v>
      </c>
      <c r="B52" s="115">
        <v>9</v>
      </c>
      <c r="C52" s="115"/>
      <c r="D52" s="115">
        <f t="shared" si="0"/>
        <v>9</v>
      </c>
      <c r="E52" s="115" t="s">
        <v>143</v>
      </c>
    </row>
    <row r="53" spans="1:5" s="88" customFormat="1" x14ac:dyDescent="0.25">
      <c r="A53" s="115" t="s">
        <v>39</v>
      </c>
      <c r="B53" s="93"/>
      <c r="C53" s="93"/>
      <c r="D53" s="115">
        <f t="shared" si="0"/>
        <v>0</v>
      </c>
      <c r="E53" s="93"/>
    </row>
    <row r="56" spans="1:5" x14ac:dyDescent="0.25">
      <c r="A56" s="81">
        <f>B50+C50</f>
        <v>1</v>
      </c>
    </row>
    <row r="58" spans="1:5" x14ac:dyDescent="0.25">
      <c r="A58" s="81">
        <f>B48+B50+C50+B51+C384+B49</f>
        <v>4</v>
      </c>
    </row>
    <row r="66" spans="1:1" x14ac:dyDescent="0.25">
      <c r="A66" s="81">
        <f>C48+C50+B50+B51+C51</f>
        <v>2</v>
      </c>
    </row>
  </sheetData>
  <autoFilter ref="A2:E24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0"/>
  <sheetViews>
    <sheetView zoomScale="90" zoomScaleNormal="90" workbookViewId="0">
      <selection activeCell="C7" sqref="C7"/>
    </sheetView>
  </sheetViews>
  <sheetFormatPr defaultColWidth="12.85546875" defaultRowHeight="12.75" x14ac:dyDescent="0.25"/>
  <cols>
    <col min="1" max="1" width="7.5703125" style="36" customWidth="1"/>
    <col min="2" max="2" width="24.7109375" style="36" customWidth="1"/>
    <col min="3" max="3" width="25.42578125" style="36" customWidth="1"/>
    <col min="4" max="4" width="11.85546875" style="36" customWidth="1"/>
    <col min="5" max="5" width="22.7109375" style="36" customWidth="1"/>
    <col min="6" max="6" width="12.85546875" style="36"/>
    <col min="7" max="7" width="15.5703125" style="36" customWidth="1"/>
    <col min="8" max="8" width="14.5703125" style="36" customWidth="1"/>
    <col min="9" max="9" width="12.85546875" style="36"/>
    <col min="10" max="10" width="14.7109375" style="36" customWidth="1"/>
    <col min="11" max="14" width="14.7109375" style="95" bestFit="1" customWidth="1"/>
    <col min="15" max="15" width="12.85546875" style="36"/>
    <col min="16" max="16" width="12.85546875" style="150"/>
    <col min="17" max="17" width="29.5703125" style="36" customWidth="1"/>
    <col min="18" max="16384" width="12.85546875" style="36"/>
  </cols>
  <sheetData>
    <row r="1" spans="1:16" x14ac:dyDescent="0.25">
      <c r="A1" s="212"/>
      <c r="B1" s="212"/>
      <c r="C1" s="213"/>
      <c r="D1" s="76"/>
      <c r="E1" s="42" t="s">
        <v>119</v>
      </c>
      <c r="I1" s="43" t="s">
        <v>120</v>
      </c>
      <c r="J1" s="43"/>
      <c r="K1" s="43"/>
      <c r="L1" s="43"/>
      <c r="M1" s="43"/>
      <c r="N1" s="144" t="str">
        <f>N7</f>
        <v>Стрессс итог</v>
      </c>
      <c r="O1" s="144" t="s">
        <v>315</v>
      </c>
    </row>
    <row r="2" spans="1:16" x14ac:dyDescent="0.25">
      <c r="A2" s="211" t="s">
        <v>15</v>
      </c>
      <c r="B2" s="211"/>
      <c r="C2" s="211"/>
      <c r="D2" s="75"/>
      <c r="E2" s="44">
        <f ca="1">E3+E4</f>
        <v>57075713414.654587</v>
      </c>
      <c r="F2" s="44"/>
      <c r="G2" s="44"/>
      <c r="H2" s="44"/>
      <c r="I2" s="44">
        <f t="shared" ref="I2" ca="1" si="0">I3+I4</f>
        <v>1382967119.5420632</v>
      </c>
      <c r="J2" s="44"/>
      <c r="K2" s="44"/>
      <c r="L2" s="44"/>
      <c r="M2" s="44"/>
      <c r="N2" s="44">
        <f ca="1">N3+N4</f>
        <v>1694293408.0296314</v>
      </c>
      <c r="O2" s="44"/>
    </row>
    <row r="3" spans="1:16" x14ac:dyDescent="0.25">
      <c r="A3" s="210" t="s">
        <v>55</v>
      </c>
      <c r="B3" s="210"/>
      <c r="C3" s="210"/>
      <c r="D3" s="74"/>
      <c r="E3" s="45">
        <f ca="1">SUMIF(A$8:A$1048576,"АББ",(E8:E108))</f>
        <v>53864531181.369987</v>
      </c>
      <c r="F3" s="45"/>
      <c r="G3" s="45"/>
      <c r="H3" s="45"/>
      <c r="I3" s="45">
        <f ca="1">SUMIF(A$8:A$1048576,"АББ",(I8:I108))</f>
        <v>1250300117.7967367</v>
      </c>
      <c r="J3" s="45"/>
      <c r="K3" s="45"/>
      <c r="L3" s="45"/>
      <c r="M3" s="45"/>
      <c r="N3" s="45">
        <f ca="1">SUMIF(A$8:A$1048576,"АББ",(N8:N108))</f>
        <v>1527326869.0141642</v>
      </c>
      <c r="O3" s="153">
        <f ca="1">N3/E3</f>
        <v>2.8354964491780772E-2</v>
      </c>
    </row>
    <row r="4" spans="1:16" x14ac:dyDescent="0.25">
      <c r="A4" s="211" t="s">
        <v>56</v>
      </c>
      <c r="B4" s="211"/>
      <c r="C4" s="211"/>
      <c r="D4" s="75"/>
      <c r="E4" s="44">
        <f ca="1">SUMIF(A$8:A$1048576,"АБФ-БО",(E8:E108))</f>
        <v>3211182233.2846003</v>
      </c>
      <c r="F4" s="44"/>
      <c r="G4" s="44"/>
      <c r="H4" s="44"/>
      <c r="I4" s="44">
        <f ca="1">SUMIF(A$8:A$1048576,"АБФ-БО",(I8:I108))</f>
        <v>132667001.74532653</v>
      </c>
      <c r="J4" s="44"/>
      <c r="K4" s="44"/>
      <c r="L4" s="44"/>
      <c r="M4" s="44"/>
      <c r="N4" s="44">
        <f ca="1">SUMIF(A$8:A$1048576,"АБФ-БО",(N8:N108))</f>
        <v>166966539.01546711</v>
      </c>
      <c r="O4" s="154">
        <f ca="1">N4/E4</f>
        <v>5.1995348406210874E-2</v>
      </c>
    </row>
    <row r="6" spans="1:16" x14ac:dyDescent="0.25">
      <c r="C6" s="62" t="s">
        <v>15</v>
      </c>
      <c r="D6" s="62"/>
      <c r="E6" s="63">
        <f>SUM(E8:E100)</f>
        <v>57075713414.654587</v>
      </c>
      <c r="F6" s="63"/>
      <c r="G6" s="63">
        <f t="shared" ref="G6:H6" si="1">SUM(G8:G100)</f>
        <v>146736224.27753973</v>
      </c>
      <c r="H6" s="63">
        <f t="shared" si="1"/>
        <v>1236230895.264524</v>
      </c>
      <c r="I6" s="63">
        <f>SUM(I8:I100)</f>
        <v>1382967119.5420632</v>
      </c>
      <c r="J6" s="63"/>
      <c r="K6" s="63"/>
      <c r="L6" s="63"/>
      <c r="M6" s="63">
        <f t="shared" ref="M6" si="2">SUM(M8:M100)</f>
        <v>311326288.48756778</v>
      </c>
      <c r="N6" s="63">
        <f>SUM(N8:N100)</f>
        <v>1694293408.0296309</v>
      </c>
    </row>
    <row r="7" spans="1:16" ht="30.75" customHeight="1" x14ac:dyDescent="0.25">
      <c r="A7" s="37" t="s">
        <v>53</v>
      </c>
      <c r="B7" s="37" t="s">
        <v>114</v>
      </c>
      <c r="C7" s="37" t="s">
        <v>52</v>
      </c>
      <c r="D7" s="77" t="s">
        <v>118</v>
      </c>
      <c r="E7" s="41" t="s">
        <v>501</v>
      </c>
      <c r="F7" s="41" t="s">
        <v>57</v>
      </c>
      <c r="G7" s="41" t="s">
        <v>65</v>
      </c>
      <c r="H7" s="41" t="s">
        <v>66</v>
      </c>
      <c r="I7" s="40" t="s">
        <v>120</v>
      </c>
      <c r="J7" s="40" t="s">
        <v>115</v>
      </c>
      <c r="K7" s="96" t="s">
        <v>280</v>
      </c>
      <c r="L7" s="96" t="s">
        <v>281</v>
      </c>
      <c r="M7" s="96" t="s">
        <v>282</v>
      </c>
      <c r="N7" s="96" t="s">
        <v>283</v>
      </c>
      <c r="P7" s="149" t="s">
        <v>310</v>
      </c>
    </row>
    <row r="8" spans="1:16" x14ac:dyDescent="0.25">
      <c r="A8" s="37" t="s">
        <v>51</v>
      </c>
      <c r="B8" s="37" t="s">
        <v>247</v>
      </c>
      <c r="C8" s="37" t="s">
        <v>197</v>
      </c>
      <c r="D8" s="37" t="s">
        <v>146</v>
      </c>
      <c r="E8" s="38">
        <v>77690908</v>
      </c>
      <c r="F8" s="39">
        <v>2.5501379562474856E-2</v>
      </c>
      <c r="G8" s="38">
        <v>199249.5964491124</v>
      </c>
      <c r="H8" s="38">
        <v>1781975.7370122019</v>
      </c>
      <c r="I8" s="146">
        <f t="shared" ref="I8:I39" si="3">E8*F8</f>
        <v>1981225.3334613142</v>
      </c>
      <c r="J8" s="61" t="s">
        <v>88</v>
      </c>
      <c r="K8" s="128" t="s">
        <v>90</v>
      </c>
      <c r="L8" s="147">
        <f>VLOOKUP(K8,РейтPD!$R$4:$V$26,5,0)</f>
        <v>7.8438247863801356E-3</v>
      </c>
      <c r="M8" s="148">
        <f>L8*E8</f>
        <v>609393.86984677881</v>
      </c>
      <c r="N8" s="148">
        <f>M8+I8</f>
        <v>2590619.2033080929</v>
      </c>
      <c r="P8" s="151">
        <f>I8-H8-G8</f>
        <v>0</v>
      </c>
    </row>
    <row r="9" spans="1:16" x14ac:dyDescent="0.25">
      <c r="A9" s="37" t="s">
        <v>51</v>
      </c>
      <c r="B9" s="37" t="s">
        <v>248</v>
      </c>
      <c r="C9" s="37" t="s">
        <v>198</v>
      </c>
      <c r="D9" s="37" t="s">
        <v>147</v>
      </c>
      <c r="E9" s="38">
        <v>136791286.07999998</v>
      </c>
      <c r="F9" s="39">
        <v>2.5501379562474856E-2</v>
      </c>
      <c r="G9" s="38">
        <v>350821.08384156204</v>
      </c>
      <c r="H9" s="38">
        <v>3137545.4233236006</v>
      </c>
      <c r="I9" s="146">
        <f t="shared" si="3"/>
        <v>3488366.5071651628</v>
      </c>
      <c r="J9" s="61" t="s">
        <v>88</v>
      </c>
      <c r="K9" s="128" t="s">
        <v>88</v>
      </c>
      <c r="L9" s="147">
        <f>VLOOKUP(K9,РейтPD!$R$4:$V$26,5,0)</f>
        <v>4.4909962639405644E-3</v>
      </c>
      <c r="M9" s="148">
        <f t="shared" ref="M9:M65" si="4">L9*E9</f>
        <v>614329.15472490492</v>
      </c>
      <c r="N9" s="148">
        <f t="shared" ref="N9:N65" si="5">M9+I9</f>
        <v>4102695.6618900676</v>
      </c>
      <c r="P9" s="151">
        <f t="shared" ref="P9:P72" si="6">I9-H9-G9</f>
        <v>0</v>
      </c>
    </row>
    <row r="10" spans="1:16" x14ac:dyDescent="0.25">
      <c r="A10" s="37" t="s">
        <v>51</v>
      </c>
      <c r="B10" s="37" t="s">
        <v>250</v>
      </c>
      <c r="C10" s="37" t="s">
        <v>199</v>
      </c>
      <c r="D10" s="37" t="s">
        <v>148</v>
      </c>
      <c r="E10" s="38">
        <v>354260203.03999996</v>
      </c>
      <c r="F10" s="39">
        <v>2.5501379562474856E-2</v>
      </c>
      <c r="G10" s="38">
        <v>908551.64794444945</v>
      </c>
      <c r="H10" s="38">
        <v>8125572.2536579985</v>
      </c>
      <c r="I10" s="146">
        <f t="shared" si="3"/>
        <v>9034123.901602447</v>
      </c>
      <c r="J10" s="61" t="s">
        <v>88</v>
      </c>
      <c r="K10" s="128" t="s">
        <v>90</v>
      </c>
      <c r="L10" s="147">
        <f>VLOOKUP(K10,РейтPD!$R$4:$V$26,5,0)</f>
        <v>7.8438247863801356E-3</v>
      </c>
      <c r="M10" s="148">
        <f t="shared" si="4"/>
        <v>2778754.9614332113</v>
      </c>
      <c r="N10" s="148">
        <f t="shared" si="5"/>
        <v>11812878.863035658</v>
      </c>
      <c r="P10" s="151">
        <f t="shared" si="6"/>
        <v>-9.3132257461547852E-10</v>
      </c>
    </row>
    <row r="11" spans="1:16" x14ac:dyDescent="0.25">
      <c r="A11" s="37" t="s">
        <v>51</v>
      </c>
      <c r="B11" s="37" t="s">
        <v>251</v>
      </c>
      <c r="C11" s="37" t="s">
        <v>200</v>
      </c>
      <c r="D11" s="37" t="s">
        <v>149</v>
      </c>
      <c r="E11" s="38">
        <v>1949032941.4100001</v>
      </c>
      <c r="F11" s="39">
        <v>5.1385680228367002E-2</v>
      </c>
      <c r="G11" s="38">
        <v>11607655.77525245</v>
      </c>
      <c r="H11" s="38">
        <v>88544727.706595376</v>
      </c>
      <c r="I11" s="146">
        <f t="shared" si="3"/>
        <v>100152383.48184782</v>
      </c>
      <c r="J11" s="61" t="s">
        <v>90</v>
      </c>
      <c r="K11" s="128" t="s">
        <v>92</v>
      </c>
      <c r="L11" s="147">
        <f>VLOOKUP(K11,РейтPD!$R$4:$V$26,5,0)</f>
        <v>1.3904757877784075E-2</v>
      </c>
      <c r="M11" s="148">
        <f t="shared" si="4"/>
        <v>27100831.146131366</v>
      </c>
      <c r="N11" s="148">
        <f t="shared" si="5"/>
        <v>127253214.62797919</v>
      </c>
      <c r="P11" s="151">
        <f t="shared" si="6"/>
        <v>0</v>
      </c>
    </row>
    <row r="12" spans="1:16" x14ac:dyDescent="0.25">
      <c r="A12" s="37" t="s">
        <v>51</v>
      </c>
      <c r="B12" s="37" t="s">
        <v>252</v>
      </c>
      <c r="C12" s="37" t="s">
        <v>201</v>
      </c>
      <c r="D12" s="37" t="s">
        <v>150</v>
      </c>
      <c r="E12" s="38">
        <v>1554974868.45</v>
      </c>
      <c r="F12" s="39">
        <v>5.1385680228367002E-2</v>
      </c>
      <c r="G12" s="38">
        <v>9260804.4885471892</v>
      </c>
      <c r="H12" s="38">
        <v>70642636.86477156</v>
      </c>
      <c r="I12" s="146">
        <f t="shared" si="3"/>
        <v>79903441.353318751</v>
      </c>
      <c r="J12" s="61" t="s">
        <v>90</v>
      </c>
      <c r="K12" s="128" t="s">
        <v>92</v>
      </c>
      <c r="L12" s="147">
        <f>VLOOKUP(K12,РейтPD!$R$4:$V$26,5,0)</f>
        <v>1.3904757877784075E-2</v>
      </c>
      <c r="M12" s="148">
        <f t="shared" si="4"/>
        <v>21621549.051836394</v>
      </c>
      <c r="N12" s="148">
        <f t="shared" si="5"/>
        <v>101524990.40515515</v>
      </c>
      <c r="P12" s="151">
        <f t="shared" si="6"/>
        <v>0</v>
      </c>
    </row>
    <row r="13" spans="1:16" x14ac:dyDescent="0.25">
      <c r="A13" s="37" t="s">
        <v>51</v>
      </c>
      <c r="B13" s="37" t="s">
        <v>253</v>
      </c>
      <c r="C13" s="37" t="s">
        <v>202</v>
      </c>
      <c r="D13" s="37" t="s">
        <v>151</v>
      </c>
      <c r="E13" s="38">
        <v>67674305.689999998</v>
      </c>
      <c r="F13" s="39">
        <v>5.8446855751816136E-2</v>
      </c>
      <c r="G13" s="38">
        <v>559316.24743743055</v>
      </c>
      <c r="H13" s="38">
        <v>3396034.1353303092</v>
      </c>
      <c r="I13" s="146">
        <f t="shared" si="3"/>
        <v>3955350.3827677397</v>
      </c>
      <c r="J13" s="61" t="s">
        <v>92</v>
      </c>
      <c r="K13" s="128" t="s">
        <v>94</v>
      </c>
      <c r="L13" s="147">
        <f>VLOOKUP(K13,РейтPD!$R$4:$V$26,5,0)</f>
        <v>2.0105986515895881E-2</v>
      </c>
      <c r="M13" s="148">
        <f t="shared" si="4"/>
        <v>1360658.6776757559</v>
      </c>
      <c r="N13" s="148">
        <f t="shared" si="5"/>
        <v>5316009.0604434954</v>
      </c>
      <c r="P13" s="151">
        <f>I13-H13-G13</f>
        <v>0</v>
      </c>
    </row>
    <row r="14" spans="1:16" x14ac:dyDescent="0.25">
      <c r="A14" s="37" t="s">
        <v>51</v>
      </c>
      <c r="B14" s="37" t="s">
        <v>113</v>
      </c>
      <c r="C14" s="37" t="s">
        <v>203</v>
      </c>
      <c r="D14" s="37" t="s">
        <v>152</v>
      </c>
      <c r="E14" s="38">
        <v>238267221.31999999</v>
      </c>
      <c r="F14" s="39">
        <v>2.5501379562474856E-2</v>
      </c>
      <c r="G14" s="38">
        <v>611070.83077290526</v>
      </c>
      <c r="H14" s="38">
        <v>5465072.0174046159</v>
      </c>
      <c r="I14" s="146">
        <f t="shared" si="3"/>
        <v>6076142.8481775215</v>
      </c>
      <c r="J14" s="61" t="s">
        <v>88</v>
      </c>
      <c r="K14" s="128" t="s">
        <v>90</v>
      </c>
      <c r="L14" s="147">
        <f>VLOOKUP(K14,РейтPD!$R$4:$V$26,5,0)</f>
        <v>7.8438247863801356E-3</v>
      </c>
      <c r="M14" s="148">
        <f t="shared" si="4"/>
        <v>1868926.3363717375</v>
      </c>
      <c r="N14" s="148">
        <f t="shared" si="5"/>
        <v>7945069.184549259</v>
      </c>
      <c r="P14" s="151">
        <f t="shared" si="6"/>
        <v>0</v>
      </c>
    </row>
    <row r="15" spans="1:16" x14ac:dyDescent="0.25">
      <c r="A15" s="37" t="s">
        <v>51</v>
      </c>
      <c r="B15" s="37" t="s">
        <v>254</v>
      </c>
      <c r="C15" s="37" t="s">
        <v>204</v>
      </c>
      <c r="D15" s="37" t="s">
        <v>153</v>
      </c>
      <c r="E15" s="38">
        <v>584261694.60000002</v>
      </c>
      <c r="F15" s="39">
        <v>2.5501379562474856E-2</v>
      </c>
      <c r="G15" s="38">
        <v>1498423.816461568</v>
      </c>
      <c r="H15" s="38">
        <v>13401055.421347799</v>
      </c>
      <c r="I15" s="146">
        <f t="shared" si="3"/>
        <v>14899479.237809366</v>
      </c>
      <c r="J15" s="61" t="s">
        <v>88</v>
      </c>
      <c r="K15" s="128" t="s">
        <v>90</v>
      </c>
      <c r="L15" s="147">
        <f>VLOOKUP(K15,РейтPD!$R$4:$V$26,5,0)</f>
        <v>7.8438247863801356E-3</v>
      </c>
      <c r="M15" s="148">
        <f t="shared" si="4"/>
        <v>4582846.3618359417</v>
      </c>
      <c r="N15" s="148">
        <f t="shared" si="5"/>
        <v>19482325.599645309</v>
      </c>
      <c r="P15" s="151">
        <f t="shared" si="6"/>
        <v>0</v>
      </c>
    </row>
    <row r="16" spans="1:16" x14ac:dyDescent="0.25">
      <c r="A16" s="37" t="s">
        <v>51</v>
      </c>
      <c r="B16" s="37" t="s">
        <v>255</v>
      </c>
      <c r="C16" s="37" t="s">
        <v>205</v>
      </c>
      <c r="D16" s="37" t="s">
        <v>154</v>
      </c>
      <c r="E16" s="38">
        <v>304879446.68000001</v>
      </c>
      <c r="F16" s="39">
        <v>5.8446855751816136E-2</v>
      </c>
      <c r="G16" s="38">
        <v>2519775.0652808775</v>
      </c>
      <c r="H16" s="38">
        <v>15299469.976518601</v>
      </c>
      <c r="I16" s="146">
        <f t="shared" si="3"/>
        <v>17819245.041799478</v>
      </c>
      <c r="J16" s="61" t="s">
        <v>92</v>
      </c>
      <c r="K16" s="128" t="s">
        <v>92</v>
      </c>
      <c r="L16" s="147">
        <f>VLOOKUP(K16,РейтPD!$R$4:$V$26,5,0)</f>
        <v>1.3904757877784075E-2</v>
      </c>
      <c r="M16" s="148">
        <f t="shared" si="4"/>
        <v>4239274.8879981795</v>
      </c>
      <c r="N16" s="148">
        <f t="shared" si="5"/>
        <v>22058519.929797657</v>
      </c>
      <c r="P16" s="151">
        <f t="shared" si="6"/>
        <v>0</v>
      </c>
    </row>
    <row r="17" spans="1:16" x14ac:dyDescent="0.25">
      <c r="A17" s="37" t="s">
        <v>51</v>
      </c>
      <c r="B17" s="37" t="s">
        <v>247</v>
      </c>
      <c r="C17" s="37" t="s">
        <v>206</v>
      </c>
      <c r="D17" s="37" t="s">
        <v>155</v>
      </c>
      <c r="E17" s="38">
        <v>773980601.83000004</v>
      </c>
      <c r="F17" s="39">
        <v>2.5501379562474856E-2</v>
      </c>
      <c r="G17" s="38">
        <v>1984985.4576814659</v>
      </c>
      <c r="H17" s="38">
        <v>17752587.643578086</v>
      </c>
      <c r="I17" s="146">
        <f t="shared" si="3"/>
        <v>19737573.101259552</v>
      </c>
      <c r="J17" s="61" t="s">
        <v>88</v>
      </c>
      <c r="K17" s="128" t="s">
        <v>90</v>
      </c>
      <c r="L17" s="147">
        <f>VLOOKUP(K17,РейтPD!$R$4:$V$26,5,0)</f>
        <v>7.8438247863801356E-3</v>
      </c>
      <c r="M17" s="148">
        <f t="shared" si="4"/>
        <v>6070968.2288115686</v>
      </c>
      <c r="N17" s="148">
        <f t="shared" si="5"/>
        <v>25808541.330071121</v>
      </c>
      <c r="P17" s="151">
        <f t="shared" si="6"/>
        <v>0</v>
      </c>
    </row>
    <row r="18" spans="1:16" x14ac:dyDescent="0.25">
      <c r="A18" s="37" t="s">
        <v>51</v>
      </c>
      <c r="B18" s="37" t="s">
        <v>256</v>
      </c>
      <c r="C18" s="37" t="s">
        <v>207</v>
      </c>
      <c r="D18" s="37" t="s">
        <v>156</v>
      </c>
      <c r="E18" s="38">
        <v>772720784.40999997</v>
      </c>
      <c r="F18" s="39">
        <v>3.853926017127525E-2</v>
      </c>
      <c r="G18" s="38">
        <v>3451510.4973003301</v>
      </c>
      <c r="H18" s="38">
        <v>26328576.852828551</v>
      </c>
      <c r="I18" s="146">
        <f t="shared" si="3"/>
        <v>29780087.350128882</v>
      </c>
      <c r="J18" s="61" t="s">
        <v>90</v>
      </c>
      <c r="K18" s="128" t="s">
        <v>90</v>
      </c>
      <c r="L18" s="147">
        <f>VLOOKUP(K18,РейтPD!$R$4:$V$26,5,0)</f>
        <v>7.8438247863801356E-3</v>
      </c>
      <c r="M18" s="148">
        <f t="shared" si="4"/>
        <v>6061086.4417062588</v>
      </c>
      <c r="N18" s="148">
        <f t="shared" si="5"/>
        <v>35841173.791835144</v>
      </c>
      <c r="P18" s="151">
        <f t="shared" si="6"/>
        <v>0</v>
      </c>
    </row>
    <row r="19" spans="1:16" x14ac:dyDescent="0.25">
      <c r="A19" s="37" t="s">
        <v>51</v>
      </c>
      <c r="B19" s="37" t="s">
        <v>257</v>
      </c>
      <c r="C19" s="37" t="s">
        <v>208</v>
      </c>
      <c r="D19" s="37" t="s">
        <v>157</v>
      </c>
      <c r="E19" s="38">
        <v>655457807.01999998</v>
      </c>
      <c r="F19" s="39">
        <v>3.853926017127525E-2</v>
      </c>
      <c r="G19" s="38">
        <v>2927732.1732640415</v>
      </c>
      <c r="H19" s="38">
        <v>22333126.782773264</v>
      </c>
      <c r="I19" s="146">
        <f t="shared" si="3"/>
        <v>25260858.956037305</v>
      </c>
      <c r="J19" s="61" t="s">
        <v>90</v>
      </c>
      <c r="K19" s="128" t="s">
        <v>90</v>
      </c>
      <c r="L19" s="147">
        <f>VLOOKUP(K19,РейтPD!$R$4:$V$26,5,0)</f>
        <v>7.8438247863801356E-3</v>
      </c>
      <c r="M19" s="148">
        <f t="shared" si="4"/>
        <v>5141296.1931298431</v>
      </c>
      <c r="N19" s="148">
        <f t="shared" si="5"/>
        <v>30402155.14916715</v>
      </c>
      <c r="P19" s="151">
        <f t="shared" si="6"/>
        <v>0</v>
      </c>
    </row>
    <row r="20" spans="1:16" x14ac:dyDescent="0.25">
      <c r="A20" s="37" t="s">
        <v>51</v>
      </c>
      <c r="B20" s="37" t="s">
        <v>258</v>
      </c>
      <c r="C20" s="37" t="s">
        <v>209</v>
      </c>
      <c r="D20" s="37" t="s">
        <v>158</v>
      </c>
      <c r="E20" s="38">
        <v>765013447.28999996</v>
      </c>
      <c r="F20" s="39">
        <v>3.853926017127525E-2</v>
      </c>
      <c r="G20" s="38">
        <v>3417084.1488538804</v>
      </c>
      <c r="H20" s="38">
        <v>26065968.130779594</v>
      </c>
      <c r="I20" s="146">
        <f t="shared" si="3"/>
        <v>29483052.279633474</v>
      </c>
      <c r="J20" s="61" t="s">
        <v>90</v>
      </c>
      <c r="K20" s="128" t="s">
        <v>92</v>
      </c>
      <c r="L20" s="147">
        <f>VLOOKUP(K20,РейтPD!$R$4:$V$26,5,0)</f>
        <v>1.3904757877784075E-2</v>
      </c>
      <c r="M20" s="148">
        <f t="shared" si="4"/>
        <v>10637326.75781638</v>
      </c>
      <c r="N20" s="148">
        <f t="shared" si="5"/>
        <v>40120379.037449852</v>
      </c>
      <c r="P20" s="151">
        <f t="shared" si="6"/>
        <v>0</v>
      </c>
    </row>
    <row r="21" spans="1:16" x14ac:dyDescent="0.25">
      <c r="A21" s="37" t="s">
        <v>51</v>
      </c>
      <c r="B21" s="37" t="s">
        <v>259</v>
      </c>
      <c r="C21" s="37" t="s">
        <v>210</v>
      </c>
      <c r="D21" s="37" t="s">
        <v>159</v>
      </c>
      <c r="E21" s="38">
        <v>1457450114.9399998</v>
      </c>
      <c r="F21" s="39">
        <v>2.6031795691180044E-2</v>
      </c>
      <c r="G21" s="38">
        <v>3551168.7661673767</v>
      </c>
      <c r="H21" s="38">
        <v>34388874.856037572</v>
      </c>
      <c r="I21" s="146">
        <f t="shared" si="3"/>
        <v>37940043.622204944</v>
      </c>
      <c r="J21" s="61" t="s">
        <v>86</v>
      </c>
      <c r="K21" s="128" t="s">
        <v>88</v>
      </c>
      <c r="L21" s="147">
        <f>VLOOKUP(K21,РейтPD!$R$4:$V$26,5,0)</f>
        <v>4.4909962639405644E-3</v>
      </c>
      <c r="M21" s="148">
        <f t="shared" si="4"/>
        <v>6545403.021075285</v>
      </c>
      <c r="N21" s="148">
        <f t="shared" si="5"/>
        <v>44485446.64328023</v>
      </c>
      <c r="P21" s="151">
        <f t="shared" si="6"/>
        <v>-4.1909515857696533E-9</v>
      </c>
    </row>
    <row r="22" spans="1:16" x14ac:dyDescent="0.25">
      <c r="A22" s="37" t="s">
        <v>51</v>
      </c>
      <c r="B22" s="37" t="s">
        <v>260</v>
      </c>
      <c r="C22" s="37" t="s">
        <v>211</v>
      </c>
      <c r="D22" s="37" t="s">
        <v>160</v>
      </c>
      <c r="E22" s="38">
        <v>891785375.52999997</v>
      </c>
      <c r="F22" s="39">
        <v>3.4001839416633144E-2</v>
      </c>
      <c r="G22" s="38">
        <v>3049483.8373892717</v>
      </c>
      <c r="H22" s="38">
        <v>27272859.295483671</v>
      </c>
      <c r="I22" s="146">
        <f t="shared" si="3"/>
        <v>30322343.132872943</v>
      </c>
      <c r="J22" s="61" t="s">
        <v>88</v>
      </c>
      <c r="K22" s="128" t="s">
        <v>92</v>
      </c>
      <c r="L22" s="147">
        <f>VLOOKUP(K22,РейтPD!$R$4:$V$26,5,0)</f>
        <v>1.3904757877784075E-2</v>
      </c>
      <c r="M22" s="148">
        <f t="shared" si="4"/>
        <v>12400059.725693397</v>
      </c>
      <c r="N22" s="148">
        <f t="shared" si="5"/>
        <v>42722402.858566344</v>
      </c>
      <c r="P22" s="151">
        <f t="shared" si="6"/>
        <v>0</v>
      </c>
    </row>
    <row r="23" spans="1:16" x14ac:dyDescent="0.25">
      <c r="A23" s="37" t="s">
        <v>51</v>
      </c>
      <c r="B23" s="37" t="s">
        <v>252</v>
      </c>
      <c r="C23" s="37" t="s">
        <v>212</v>
      </c>
      <c r="D23" s="37" t="s">
        <v>161</v>
      </c>
      <c r="E23" s="38">
        <v>1155971412.51</v>
      </c>
      <c r="F23" s="39">
        <v>5.1385680228367002E-2</v>
      </c>
      <c r="G23" s="38">
        <v>6884500.4911724515</v>
      </c>
      <c r="H23" s="38">
        <v>52515876.865200132</v>
      </c>
      <c r="I23" s="146">
        <f t="shared" si="3"/>
        <v>59400377.35637258</v>
      </c>
      <c r="J23" s="61" t="s">
        <v>90</v>
      </c>
      <c r="K23" s="128" t="s">
        <v>92</v>
      </c>
      <c r="L23" s="147">
        <f>VLOOKUP(K23,РейтPD!$R$4:$V$26,5,0)</f>
        <v>1.3904757877784075E-2</v>
      </c>
      <c r="M23" s="148">
        <f t="shared" si="4"/>
        <v>16073502.604591606</v>
      </c>
      <c r="N23" s="148">
        <f t="shared" si="5"/>
        <v>75473879.960964188</v>
      </c>
      <c r="P23" s="151">
        <f t="shared" si="6"/>
        <v>0</v>
      </c>
    </row>
    <row r="24" spans="1:16" x14ac:dyDescent="0.25">
      <c r="A24" s="37" t="s">
        <v>51</v>
      </c>
      <c r="B24" s="37" t="s">
        <v>116</v>
      </c>
      <c r="C24" s="37" t="s">
        <v>213</v>
      </c>
      <c r="D24" s="37" t="s">
        <v>162</v>
      </c>
      <c r="E24" s="38">
        <v>149512511.24000001</v>
      </c>
      <c r="F24" s="39">
        <v>1.1251749446175052E-2</v>
      </c>
      <c r="G24" s="38">
        <v>140286.61129320314</v>
      </c>
      <c r="H24" s="38">
        <v>1541990.7042477082</v>
      </c>
      <c r="I24" s="146">
        <f t="shared" si="3"/>
        <v>1682277.3155409114</v>
      </c>
      <c r="J24" s="61" t="s">
        <v>84</v>
      </c>
      <c r="K24" s="128" t="s">
        <v>84</v>
      </c>
      <c r="L24" s="147">
        <f>VLOOKUP(K24,РейтPD!$R$4:$V$26,5,0)</f>
        <v>1.5278638954797431E-3</v>
      </c>
      <c r="M24" s="148">
        <f t="shared" si="4"/>
        <v>228434.76784610527</v>
      </c>
      <c r="N24" s="148">
        <f t="shared" si="5"/>
        <v>1910712.0833870168</v>
      </c>
      <c r="P24" s="151">
        <f t="shared" si="6"/>
        <v>0</v>
      </c>
    </row>
    <row r="25" spans="1:16" x14ac:dyDescent="0.25">
      <c r="A25" s="37" t="s">
        <v>51</v>
      </c>
      <c r="B25" s="37" t="s">
        <v>116</v>
      </c>
      <c r="C25" s="37" t="s">
        <v>214</v>
      </c>
      <c r="D25" s="37" t="s">
        <v>163</v>
      </c>
      <c r="E25" s="38">
        <v>921372054.46000004</v>
      </c>
      <c r="F25" s="39">
        <v>1.1251749446175052E-2</v>
      </c>
      <c r="G25" s="38">
        <v>864517.37174667511</v>
      </c>
      <c r="H25" s="38">
        <v>9502530.1317448001</v>
      </c>
      <c r="I25" s="146">
        <f t="shared" si="3"/>
        <v>10367047.503491474</v>
      </c>
      <c r="J25" s="61" t="s">
        <v>84</v>
      </c>
      <c r="K25" s="128" t="s">
        <v>84</v>
      </c>
      <c r="L25" s="147">
        <f>VLOOKUP(K25,РейтPD!$R$4:$V$26,5,0)</f>
        <v>1.5278638954797431E-3</v>
      </c>
      <c r="M25" s="148">
        <f t="shared" si="4"/>
        <v>1407731.0963134295</v>
      </c>
      <c r="N25" s="148">
        <f t="shared" si="5"/>
        <v>11774778.599804904</v>
      </c>
      <c r="P25" s="151">
        <f t="shared" si="6"/>
        <v>-9.3132257461547852E-10</v>
      </c>
    </row>
    <row r="26" spans="1:16" x14ac:dyDescent="0.25">
      <c r="A26" s="37" t="s">
        <v>51</v>
      </c>
      <c r="B26" s="37" t="s">
        <v>116</v>
      </c>
      <c r="C26" s="37" t="s">
        <v>214</v>
      </c>
      <c r="D26" s="37" t="s">
        <v>376</v>
      </c>
      <c r="E26" s="38">
        <v>650037216.14999998</v>
      </c>
      <c r="F26" s="39">
        <v>1.1251749446175052E-2</v>
      </c>
      <c r="G26" s="38">
        <v>609925.66783771536</v>
      </c>
      <c r="H26" s="38">
        <v>6704130.2189712198</v>
      </c>
      <c r="I26" s="146">
        <f t="shared" si="3"/>
        <v>7314055.8868089346</v>
      </c>
      <c r="J26" s="61" t="s">
        <v>84</v>
      </c>
      <c r="K26" s="128" t="s">
        <v>88</v>
      </c>
      <c r="L26" s="147">
        <f>VLOOKUP(K26,РейтPD!$R$4:$V$26,5,0)</f>
        <v>4.4909962639405644E-3</v>
      </c>
      <c r="M26" s="148">
        <f t="shared" si="4"/>
        <v>2919314.7091519749</v>
      </c>
      <c r="N26" s="148">
        <f t="shared" si="5"/>
        <v>10233370.59596091</v>
      </c>
      <c r="P26" s="151">
        <f t="shared" si="6"/>
        <v>0</v>
      </c>
    </row>
    <row r="27" spans="1:16" x14ac:dyDescent="0.25">
      <c r="A27" s="37" t="s">
        <v>51</v>
      </c>
      <c r="B27" s="37" t="s">
        <v>117</v>
      </c>
      <c r="C27" s="37" t="s">
        <v>215</v>
      </c>
      <c r="D27" s="37" t="s">
        <v>164</v>
      </c>
      <c r="E27" s="38">
        <v>1219813792.0799999</v>
      </c>
      <c r="F27" s="39">
        <v>9.50871484676836E-3</v>
      </c>
      <c r="G27" s="38">
        <v>939776.45237728418</v>
      </c>
      <c r="H27" s="38">
        <v>10659085.062666625</v>
      </c>
      <c r="I27" s="146">
        <f t="shared" si="3"/>
        <v>11598861.515043909</v>
      </c>
      <c r="J27" s="61" t="s">
        <v>82</v>
      </c>
      <c r="K27" s="128" t="s">
        <v>84</v>
      </c>
      <c r="L27" s="147">
        <f>VLOOKUP(K27,РейтPD!$R$4:$V$26,5,0)</f>
        <v>1.5278638954797431E-3</v>
      </c>
      <c r="M27" s="148">
        <f t="shared" si="4"/>
        <v>1863709.452127266</v>
      </c>
      <c r="N27" s="148">
        <f t="shared" si="5"/>
        <v>13462570.967171175</v>
      </c>
      <c r="P27" s="151">
        <f t="shared" si="6"/>
        <v>0</v>
      </c>
    </row>
    <row r="28" spans="1:16" x14ac:dyDescent="0.25">
      <c r="A28" s="37" t="s">
        <v>51</v>
      </c>
      <c r="B28" s="37" t="s">
        <v>112</v>
      </c>
      <c r="C28" s="37" t="s">
        <v>216</v>
      </c>
      <c r="D28" s="37" t="s">
        <v>165</v>
      </c>
      <c r="E28" s="38">
        <v>234505100.47999999</v>
      </c>
      <c r="F28" s="39">
        <v>1.1251749446175052E-2</v>
      </c>
      <c r="G28" s="38">
        <v>220034.60181672021</v>
      </c>
      <c r="H28" s="38">
        <v>2418558.0326343444</v>
      </c>
      <c r="I28" s="146">
        <f t="shared" si="3"/>
        <v>2638592.6344510647</v>
      </c>
      <c r="J28" s="61" t="s">
        <v>84</v>
      </c>
      <c r="K28" s="128" t="s">
        <v>84</v>
      </c>
      <c r="L28" s="147">
        <f>VLOOKUP(K28,РейтPD!$R$4:$V$26,5,0)</f>
        <v>1.5278638954797431E-3</v>
      </c>
      <c r="M28" s="148">
        <f t="shared" si="4"/>
        <v>358291.87632924132</v>
      </c>
      <c r="N28" s="148">
        <f t="shared" si="5"/>
        <v>2996884.5107803061</v>
      </c>
      <c r="P28" s="151">
        <f t="shared" si="6"/>
        <v>0</v>
      </c>
    </row>
    <row r="29" spans="1:16" x14ac:dyDescent="0.25">
      <c r="A29" s="37" t="s">
        <v>51</v>
      </c>
      <c r="B29" s="37" t="s">
        <v>263</v>
      </c>
      <c r="C29" s="37" t="s">
        <v>217</v>
      </c>
      <c r="D29" s="37" t="s">
        <v>166</v>
      </c>
      <c r="E29" s="38">
        <v>6264436604.9500008</v>
      </c>
      <c r="F29" s="39">
        <v>1.5002332594900069E-2</v>
      </c>
      <c r="G29" s="38">
        <v>7837173.1853159573</v>
      </c>
      <c r="H29" s="38">
        <v>86143988.281810567</v>
      </c>
      <c r="I29" s="146">
        <f t="shared" si="3"/>
        <v>93981161.467126518</v>
      </c>
      <c r="J29" s="61" t="s">
        <v>84</v>
      </c>
      <c r="K29" s="128" t="s">
        <v>86</v>
      </c>
      <c r="L29" s="147">
        <f>VLOOKUP(K29,РейтPD!$R$4:$V$26,5,0)</f>
        <v>3.1477246932169281E-3</v>
      </c>
      <c r="M29" s="148">
        <f t="shared" si="4"/>
        <v>19718721.790493134</v>
      </c>
      <c r="N29" s="148">
        <f t="shared" si="5"/>
        <v>113699883.25761965</v>
      </c>
      <c r="P29" s="151">
        <f t="shared" si="6"/>
        <v>0</v>
      </c>
    </row>
    <row r="30" spans="1:16" ht="27.75" customHeight="1" x14ac:dyDescent="0.25">
      <c r="A30" s="37" t="s">
        <v>51</v>
      </c>
      <c r="B30" s="37" t="s">
        <v>264</v>
      </c>
      <c r="C30" s="37" t="s">
        <v>218</v>
      </c>
      <c r="D30" s="37" t="s">
        <v>167</v>
      </c>
      <c r="E30" s="38">
        <v>4975049815.9399996</v>
      </c>
      <c r="F30" s="39">
        <v>1.1251749446175052E-2</v>
      </c>
      <c r="G30" s="38">
        <v>4668056.6990996692</v>
      </c>
      <c r="H30" s="38">
        <v>51309957.312096514</v>
      </c>
      <c r="I30" s="146">
        <f t="shared" si="3"/>
        <v>55978014.011196181</v>
      </c>
      <c r="J30" s="61" t="s">
        <v>84</v>
      </c>
      <c r="K30" s="128" t="s">
        <v>84</v>
      </c>
      <c r="L30" s="147">
        <f>VLOOKUP(K30,РейтPD!$R$4:$V$26,5,0)</f>
        <v>1.5278638954797431E-3</v>
      </c>
      <c r="M30" s="148">
        <f t="shared" si="4"/>
        <v>7601198.9919878663</v>
      </c>
      <c r="N30" s="148">
        <f t="shared" si="5"/>
        <v>63579213.00318405</v>
      </c>
      <c r="P30" s="151">
        <f t="shared" si="6"/>
        <v>0</v>
      </c>
    </row>
    <row r="31" spans="1:16" x14ac:dyDescent="0.25">
      <c r="A31" s="37" t="s">
        <v>51</v>
      </c>
      <c r="B31" s="37" t="s">
        <v>251</v>
      </c>
      <c r="C31" s="37" t="s">
        <v>219</v>
      </c>
      <c r="D31" s="37" t="s">
        <v>168</v>
      </c>
      <c r="E31" s="38">
        <v>184752240.22999999</v>
      </c>
      <c r="F31" s="39">
        <v>5.1385680228367002E-2</v>
      </c>
      <c r="G31" s="38">
        <v>1100309.9859077549</v>
      </c>
      <c r="H31" s="38">
        <v>8393309.5520254672</v>
      </c>
      <c r="I31" s="146">
        <f t="shared" si="3"/>
        <v>9493619.5379332211</v>
      </c>
      <c r="J31" s="61" t="s">
        <v>90</v>
      </c>
      <c r="K31" s="128" t="s">
        <v>92</v>
      </c>
      <c r="L31" s="147">
        <f>VLOOKUP(K31,РейтPD!$R$4:$V$26,5,0)</f>
        <v>1.3904757877784075E-2</v>
      </c>
      <c r="M31" s="148">
        <f t="shared" si="4"/>
        <v>2568935.1677763481</v>
      </c>
      <c r="N31" s="148">
        <f t="shared" si="5"/>
        <v>12062554.705709569</v>
      </c>
      <c r="P31" s="151">
        <f t="shared" si="6"/>
        <v>0</v>
      </c>
    </row>
    <row r="32" spans="1:16" x14ac:dyDescent="0.25">
      <c r="A32" s="37" t="s">
        <v>51</v>
      </c>
      <c r="B32" s="37" t="s">
        <v>265</v>
      </c>
      <c r="C32" s="37" t="s">
        <v>220</v>
      </c>
      <c r="D32" s="37" t="s">
        <v>169</v>
      </c>
      <c r="E32" s="38">
        <v>8349928582.6499987</v>
      </c>
      <c r="F32" s="39">
        <v>1.9523846768385034E-2</v>
      </c>
      <c r="G32" s="38">
        <v>15258844.168221643</v>
      </c>
      <c r="H32" s="38">
        <v>147763882.00639537</v>
      </c>
      <c r="I32" s="146">
        <f t="shared" si="3"/>
        <v>163022726.17461699</v>
      </c>
      <c r="J32" s="61" t="s">
        <v>86</v>
      </c>
      <c r="K32" s="128" t="s">
        <v>86</v>
      </c>
      <c r="L32" s="147">
        <f>VLOOKUP(K32,РейтPD!$R$4:$V$26,5,0)</f>
        <v>3.1477246932169281E-3</v>
      </c>
      <c r="M32" s="148">
        <f t="shared" si="4"/>
        <v>26283276.386205226</v>
      </c>
      <c r="N32" s="148">
        <f t="shared" si="5"/>
        <v>189306002.56082222</v>
      </c>
      <c r="P32" s="151">
        <f t="shared" si="6"/>
        <v>-2.0489096641540527E-8</v>
      </c>
    </row>
    <row r="33" spans="1:16" x14ac:dyDescent="0.25">
      <c r="A33" s="37" t="s">
        <v>51</v>
      </c>
      <c r="B33" s="37" t="s">
        <v>249</v>
      </c>
      <c r="C33" s="37" t="s">
        <v>221</v>
      </c>
      <c r="D33" s="37" t="s">
        <v>170</v>
      </c>
      <c r="E33" s="38">
        <v>701749853.98000002</v>
      </c>
      <c r="F33" s="39">
        <v>1.1251749446175052E-2</v>
      </c>
      <c r="G33" s="38">
        <v>658447.29764672986</v>
      </c>
      <c r="H33" s="38">
        <v>7237466.2332261587</v>
      </c>
      <c r="I33" s="146">
        <f t="shared" si="3"/>
        <v>7895913.5308728889</v>
      </c>
      <c r="J33" s="61" t="s">
        <v>84</v>
      </c>
      <c r="K33" s="128" t="s">
        <v>86</v>
      </c>
      <c r="L33" s="147">
        <f>VLOOKUP(K33,РейтPD!$R$4:$V$26,5,0)</f>
        <v>3.1477246932169281E-3</v>
      </c>
      <c r="M33" s="148">
        <f t="shared" si="4"/>
        <v>2208915.3438342195</v>
      </c>
      <c r="N33" s="148">
        <f t="shared" si="5"/>
        <v>10104828.874707108</v>
      </c>
      <c r="P33" s="151">
        <f t="shared" si="6"/>
        <v>0</v>
      </c>
    </row>
    <row r="34" spans="1:16" ht="24.75" customHeight="1" x14ac:dyDescent="0.25">
      <c r="A34" s="37" t="s">
        <v>51</v>
      </c>
      <c r="B34" s="37" t="s">
        <v>112</v>
      </c>
      <c r="C34" s="37" t="s">
        <v>222</v>
      </c>
      <c r="D34" s="37" t="s">
        <v>171</v>
      </c>
      <c r="E34" s="38">
        <v>533873691.05000001</v>
      </c>
      <c r="F34" s="39">
        <v>1.1251749446175052E-2</v>
      </c>
      <c r="G34" s="38">
        <v>500930.19209459826</v>
      </c>
      <c r="H34" s="38">
        <v>5506082.8155046701</v>
      </c>
      <c r="I34" s="146">
        <f t="shared" si="3"/>
        <v>6007013.0075992681</v>
      </c>
      <c r="J34" s="61" t="s">
        <v>84</v>
      </c>
      <c r="K34" s="128" t="s">
        <v>84</v>
      </c>
      <c r="L34" s="147">
        <f>VLOOKUP(K34,РейтPD!$R$4:$V$26,5,0)</f>
        <v>1.5278638954797431E-3</v>
      </c>
      <c r="M34" s="148">
        <f t="shared" si="4"/>
        <v>815686.33730180189</v>
      </c>
      <c r="N34" s="148">
        <f t="shared" si="5"/>
        <v>6822699.34490107</v>
      </c>
      <c r="P34" s="151">
        <f t="shared" si="6"/>
        <v>0</v>
      </c>
    </row>
    <row r="35" spans="1:16" x14ac:dyDescent="0.25">
      <c r="A35" s="37" t="s">
        <v>51</v>
      </c>
      <c r="B35" s="37" t="s">
        <v>266</v>
      </c>
      <c r="C35" s="37" t="s">
        <v>223</v>
      </c>
      <c r="D35" s="37" t="s">
        <v>172</v>
      </c>
      <c r="E35" s="38">
        <v>1114727955.45</v>
      </c>
      <c r="F35" s="39">
        <v>1.1251749446175052E-2</v>
      </c>
      <c r="G35" s="38">
        <v>1045941.9488503885</v>
      </c>
      <c r="H35" s="38">
        <v>11496697.706519997</v>
      </c>
      <c r="I35" s="146">
        <f t="shared" si="3"/>
        <v>12542639.655370386</v>
      </c>
      <c r="J35" s="61" t="s">
        <v>84</v>
      </c>
      <c r="K35" s="128" t="s">
        <v>86</v>
      </c>
      <c r="L35" s="147">
        <f>VLOOKUP(K35,РейтPD!$R$4:$V$26,5,0)</f>
        <v>3.1477246932169281E-3</v>
      </c>
      <c r="M35" s="148">
        <f t="shared" si="4"/>
        <v>3508856.7115891851</v>
      </c>
      <c r="N35" s="148">
        <f t="shared" si="5"/>
        <v>16051496.366959572</v>
      </c>
      <c r="P35" s="151">
        <f t="shared" si="6"/>
        <v>1.0477378964424133E-9</v>
      </c>
    </row>
    <row r="36" spans="1:16" x14ac:dyDescent="0.25">
      <c r="A36" s="37" t="s">
        <v>51</v>
      </c>
      <c r="B36" s="37" t="s">
        <v>116</v>
      </c>
      <c r="C36" s="37" t="s">
        <v>224</v>
      </c>
      <c r="D36" s="37" t="s">
        <v>173</v>
      </c>
      <c r="E36" s="38">
        <v>57099449.420000002</v>
      </c>
      <c r="F36" s="39">
        <v>1.1251749446175052E-2</v>
      </c>
      <c r="G36" s="38">
        <v>53576.039887265382</v>
      </c>
      <c r="H36" s="38">
        <v>588892.65850112005</v>
      </c>
      <c r="I36" s="146">
        <f t="shared" si="3"/>
        <v>642468.69838838535</v>
      </c>
      <c r="J36" s="61" t="s">
        <v>84</v>
      </c>
      <c r="K36" s="128" t="s">
        <v>84</v>
      </c>
      <c r="L36" s="147">
        <f>VLOOKUP(K36,РейтPD!$R$4:$V$26,5,0)</f>
        <v>1.5278638954797431E-3</v>
      </c>
      <c r="M36" s="148">
        <f t="shared" si="4"/>
        <v>87240.187220589753</v>
      </c>
      <c r="N36" s="148">
        <f t="shared" si="5"/>
        <v>729708.88560897508</v>
      </c>
      <c r="P36" s="151">
        <f t="shared" si="6"/>
        <v>-8.0035533756017685E-11</v>
      </c>
    </row>
    <row r="37" spans="1:16" x14ac:dyDescent="0.25">
      <c r="A37" s="37" t="s">
        <v>51</v>
      </c>
      <c r="B37" s="37" t="s">
        <v>267</v>
      </c>
      <c r="C37" s="37" t="s">
        <v>225</v>
      </c>
      <c r="D37" s="37" t="s">
        <v>174</v>
      </c>
      <c r="E37" s="38">
        <v>828221064.55999994</v>
      </c>
      <c r="F37" s="39">
        <v>1.5002332594900069E-2</v>
      </c>
      <c r="G37" s="38">
        <v>1036152.5430003572</v>
      </c>
      <c r="H37" s="38">
        <v>11389095.329630965</v>
      </c>
      <c r="I37" s="146">
        <f t="shared" si="3"/>
        <v>12425247.872631321</v>
      </c>
      <c r="J37" s="61" t="s">
        <v>84</v>
      </c>
      <c r="K37" s="128" t="s">
        <v>86</v>
      </c>
      <c r="L37" s="147">
        <f>VLOOKUP(K37,РейтPD!$R$4:$V$26,5,0)</f>
        <v>3.1477246932169281E-3</v>
      </c>
      <c r="M37" s="148">
        <f t="shared" si="4"/>
        <v>2607011.8963579233</v>
      </c>
      <c r="N37" s="148">
        <f t="shared" si="5"/>
        <v>15032259.768989244</v>
      </c>
      <c r="P37" s="151">
        <f t="shared" si="6"/>
        <v>-1.862645149230957E-9</v>
      </c>
    </row>
    <row r="38" spans="1:16" x14ac:dyDescent="0.25">
      <c r="A38" s="37" t="s">
        <v>51</v>
      </c>
      <c r="B38" s="37" t="s">
        <v>268</v>
      </c>
      <c r="C38" s="37" t="s">
        <v>226</v>
      </c>
      <c r="D38" s="37" t="s">
        <v>175</v>
      </c>
      <c r="E38" s="38">
        <v>1837437586.2</v>
      </c>
      <c r="F38" s="39">
        <v>1.2678286462357814E-2</v>
      </c>
      <c r="G38" s="38">
        <v>1887479.9715993237</v>
      </c>
      <c r="H38" s="38">
        <v>21408080.102947555</v>
      </c>
      <c r="I38" s="146">
        <f t="shared" si="3"/>
        <v>23295560.074546881</v>
      </c>
      <c r="J38" s="61" t="s">
        <v>82</v>
      </c>
      <c r="K38" s="128" t="s">
        <v>82</v>
      </c>
      <c r="L38" s="147">
        <f>VLOOKUP(K38,РейтPD!$R$4:$V$26,5,0)</f>
        <v>1.2280779470535057E-3</v>
      </c>
      <c r="M38" s="148">
        <f t="shared" si="4"/>
        <v>2256516.5786994449</v>
      </c>
      <c r="N38" s="148">
        <f t="shared" si="5"/>
        <v>25552076.653246325</v>
      </c>
      <c r="P38" s="151">
        <f t="shared" si="6"/>
        <v>1.862645149230957E-9</v>
      </c>
    </row>
    <row r="39" spans="1:16" x14ac:dyDescent="0.25">
      <c r="A39" s="37" t="s">
        <v>51</v>
      </c>
      <c r="B39" s="37" t="s">
        <v>502</v>
      </c>
      <c r="C39" s="37" t="s">
        <v>503</v>
      </c>
      <c r="D39" s="37" t="s">
        <v>504</v>
      </c>
      <c r="E39" s="38">
        <v>432693058.31</v>
      </c>
      <c r="F39" s="39">
        <v>0.10113539888193271</v>
      </c>
      <c r="G39" s="38">
        <v>8909467.6520339884</v>
      </c>
      <c r="H39" s="38">
        <v>34851117.393591233</v>
      </c>
      <c r="I39" s="146">
        <f t="shared" si="3"/>
        <v>43760585.045625217</v>
      </c>
      <c r="J39" s="61" t="s">
        <v>96</v>
      </c>
      <c r="K39" s="128" t="s">
        <v>96</v>
      </c>
      <c r="L39" s="147">
        <f>VLOOKUP(K39,РейтPD!$R$4:$V$26,5,0)</f>
        <v>2.9248511122072808E-2</v>
      </c>
      <c r="M39" s="148">
        <f t="shared" si="4"/>
        <v>12655627.728423733</v>
      </c>
      <c r="N39" s="148">
        <f t="shared" si="5"/>
        <v>56416212.774048954</v>
      </c>
      <c r="P39" s="151">
        <f t="shared" si="6"/>
        <v>0</v>
      </c>
    </row>
    <row r="40" spans="1:16" x14ac:dyDescent="0.25">
      <c r="A40" s="37" t="s">
        <v>51</v>
      </c>
      <c r="B40" s="37" t="s">
        <v>247</v>
      </c>
      <c r="C40" s="37" t="s">
        <v>227</v>
      </c>
      <c r="D40" s="37" t="s">
        <v>176</v>
      </c>
      <c r="E40" s="38">
        <v>221520955.50999999</v>
      </c>
      <c r="F40" s="39">
        <v>2.5501379562474856E-2</v>
      </c>
      <c r="G40" s="38">
        <v>568122.60439006938</v>
      </c>
      <c r="H40" s="38">
        <v>5080967.3631125456</v>
      </c>
      <c r="I40" s="146">
        <f t="shared" ref="I40:I69" si="7">E40*F40</f>
        <v>5649089.9675026154</v>
      </c>
      <c r="J40" s="61" t="s">
        <v>88</v>
      </c>
      <c r="K40" s="128" t="s">
        <v>88</v>
      </c>
      <c r="L40" s="147">
        <f>VLOOKUP(K40,РейтPD!$R$4:$V$26,5,0)</f>
        <v>4.4909962639405644E-3</v>
      </c>
      <c r="M40" s="148">
        <f t="shared" si="4"/>
        <v>994849.78357995395</v>
      </c>
      <c r="N40" s="148">
        <f t="shared" si="5"/>
        <v>6643939.7510825694</v>
      </c>
      <c r="P40" s="151">
        <f t="shared" si="6"/>
        <v>0</v>
      </c>
    </row>
    <row r="41" spans="1:16" x14ac:dyDescent="0.25">
      <c r="A41" s="37" t="s">
        <v>51</v>
      </c>
      <c r="B41" s="37" t="s">
        <v>248</v>
      </c>
      <c r="C41" s="37" t="s">
        <v>228</v>
      </c>
      <c r="D41" s="37" t="s">
        <v>177</v>
      </c>
      <c r="E41" s="38">
        <v>106248713.28</v>
      </c>
      <c r="F41" s="39">
        <v>2.5501379562474856E-2</v>
      </c>
      <c r="G41" s="38">
        <v>272490.22812653251</v>
      </c>
      <c r="H41" s="38">
        <v>2436998.5372513104</v>
      </c>
      <c r="I41" s="146">
        <f t="shared" si="7"/>
        <v>2709488.7653778428</v>
      </c>
      <c r="J41" s="61" t="s">
        <v>88</v>
      </c>
      <c r="K41" s="128" t="s">
        <v>88</v>
      </c>
      <c r="L41" s="147">
        <f>VLOOKUP(K41,РейтPD!$R$4:$V$26,5,0)</f>
        <v>4.4909962639405644E-3</v>
      </c>
      <c r="M41" s="148">
        <f t="shared" si="4"/>
        <v>477162.57438897225</v>
      </c>
      <c r="N41" s="148">
        <f t="shared" si="5"/>
        <v>3186651.3397668153</v>
      </c>
      <c r="P41" s="151">
        <f t="shared" si="6"/>
        <v>0</v>
      </c>
    </row>
    <row r="42" spans="1:16" x14ac:dyDescent="0.25">
      <c r="A42" s="37" t="s">
        <v>51</v>
      </c>
      <c r="B42" s="37" t="s">
        <v>269</v>
      </c>
      <c r="C42" s="37" t="s">
        <v>229</v>
      </c>
      <c r="D42" s="37" t="s">
        <v>178</v>
      </c>
      <c r="E42" s="38">
        <v>134844992.13</v>
      </c>
      <c r="F42" s="39">
        <v>1.1251749446175052E-2</v>
      </c>
      <c r="G42" s="38">
        <v>126524.17405664831</v>
      </c>
      <c r="H42" s="38">
        <v>1390717.8914615584</v>
      </c>
      <c r="I42" s="146">
        <f t="shared" si="7"/>
        <v>1517242.0655182067</v>
      </c>
      <c r="J42" s="61" t="s">
        <v>84</v>
      </c>
      <c r="K42" s="128" t="s">
        <v>86</v>
      </c>
      <c r="L42" s="147">
        <f>VLOOKUP(K42,РейтPD!$R$4:$V$26,5,0)</f>
        <v>3.1477246932169281E-3</v>
      </c>
      <c r="M42" s="148">
        <f t="shared" si="4"/>
        <v>424454.91148424329</v>
      </c>
      <c r="N42" s="148">
        <f t="shared" si="5"/>
        <v>1941696.97700245</v>
      </c>
      <c r="P42" s="151">
        <f t="shared" si="6"/>
        <v>0</v>
      </c>
    </row>
    <row r="43" spans="1:16" x14ac:dyDescent="0.25">
      <c r="A43" s="37" t="s">
        <v>51</v>
      </c>
      <c r="B43" s="37" t="s">
        <v>259</v>
      </c>
      <c r="C43" s="37" t="s">
        <v>230</v>
      </c>
      <c r="D43" s="37" t="s">
        <v>179</v>
      </c>
      <c r="E43" s="38">
        <v>51998239.349999994</v>
      </c>
      <c r="F43" s="39">
        <v>2.6031795691180044E-2</v>
      </c>
      <c r="G43" s="38">
        <v>126696.97685194341</v>
      </c>
      <c r="H43" s="38">
        <v>1226910.5662083351</v>
      </c>
      <c r="I43" s="146">
        <f t="shared" si="7"/>
        <v>1353607.5430602785</v>
      </c>
      <c r="J43" s="61" t="s">
        <v>86</v>
      </c>
      <c r="K43" s="128" t="s">
        <v>88</v>
      </c>
      <c r="L43" s="147">
        <f>VLOOKUP(K43,РейтPD!$R$4:$V$26,5,0)</f>
        <v>4.4909962639405644E-3</v>
      </c>
      <c r="M43" s="148">
        <f t="shared" si="4"/>
        <v>233523.89865233723</v>
      </c>
      <c r="N43" s="148">
        <f t="shared" si="5"/>
        <v>1587131.4417126158</v>
      </c>
      <c r="P43" s="151">
        <f t="shared" si="6"/>
        <v>0</v>
      </c>
    </row>
    <row r="44" spans="1:16" x14ac:dyDescent="0.25">
      <c r="A44" s="37" t="s">
        <v>51</v>
      </c>
      <c r="B44" s="37" t="s">
        <v>247</v>
      </c>
      <c r="C44" s="37" t="s">
        <v>231</v>
      </c>
      <c r="D44" s="37" t="s">
        <v>180</v>
      </c>
      <c r="E44" s="38">
        <v>484171162.25999999</v>
      </c>
      <c r="F44" s="39">
        <v>2.5501379562474856E-2</v>
      </c>
      <c r="G44" s="38">
        <v>1241727.1361097069</v>
      </c>
      <c r="H44" s="38">
        <v>11105305.445887154</v>
      </c>
      <c r="I44" s="146">
        <f t="shared" si="7"/>
        <v>12347032.581996862</v>
      </c>
      <c r="J44" s="61" t="s">
        <v>88</v>
      </c>
      <c r="K44" s="128" t="s">
        <v>88</v>
      </c>
      <c r="L44" s="147">
        <f>VLOOKUP(K44,РейтPD!$R$4:$V$26,5,0)</f>
        <v>4.4909962639405644E-3</v>
      </c>
      <c r="M44" s="148">
        <f t="shared" si="4"/>
        <v>2174410.8808174208</v>
      </c>
      <c r="N44" s="148">
        <f t="shared" si="5"/>
        <v>14521443.462814283</v>
      </c>
      <c r="P44" s="151">
        <f t="shared" si="6"/>
        <v>0</v>
      </c>
    </row>
    <row r="45" spans="1:16" x14ac:dyDescent="0.25">
      <c r="A45" s="37" t="s">
        <v>51</v>
      </c>
      <c r="B45" s="37" t="s">
        <v>271</v>
      </c>
      <c r="C45" s="37" t="s">
        <v>232</v>
      </c>
      <c r="D45" s="37" t="s">
        <v>181</v>
      </c>
      <c r="E45" s="38">
        <v>570193946.37000012</v>
      </c>
      <c r="F45" s="39">
        <v>3.853926017127525E-2</v>
      </c>
      <c r="G45" s="38">
        <v>2546884.2447350742</v>
      </c>
      <c r="H45" s="38">
        <v>19427968.602504529</v>
      </c>
      <c r="I45" s="146">
        <f t="shared" si="7"/>
        <v>21974852.847239602</v>
      </c>
      <c r="J45" s="61" t="s">
        <v>90</v>
      </c>
      <c r="K45" s="128" t="s">
        <v>92</v>
      </c>
      <c r="L45" s="147">
        <f>VLOOKUP(K45,РейтPD!$R$4:$V$26,5,0)</f>
        <v>1.3904757877784075E-2</v>
      </c>
      <c r="M45" s="148">
        <f t="shared" si="4"/>
        <v>7928408.7676530499</v>
      </c>
      <c r="N45" s="148">
        <f t="shared" si="5"/>
        <v>29903261.614892654</v>
      </c>
      <c r="P45" s="151">
        <f t="shared" si="6"/>
        <v>0</v>
      </c>
    </row>
    <row r="46" spans="1:16" x14ac:dyDescent="0.25">
      <c r="A46" s="37" t="s">
        <v>51</v>
      </c>
      <c r="B46" s="37" t="s">
        <v>6</v>
      </c>
      <c r="C46" s="37" t="s">
        <v>110</v>
      </c>
      <c r="D46" s="37" t="s">
        <v>182</v>
      </c>
      <c r="E46" s="38">
        <v>88043649.200000003</v>
      </c>
      <c r="F46" s="39">
        <v>5.8446855751816136E-2</v>
      </c>
      <c r="G46" s="38">
        <v>727665.29304072633</v>
      </c>
      <c r="H46" s="38">
        <v>4418209.1716151759</v>
      </c>
      <c r="I46" s="146">
        <f t="shared" si="7"/>
        <v>5145874.4646559022</v>
      </c>
      <c r="J46" s="61" t="s">
        <v>92</v>
      </c>
      <c r="K46" s="128" t="s">
        <v>94</v>
      </c>
      <c r="L46" s="147">
        <f>VLOOKUP(K46,РейтPD!$R$4:$V$26,5,0)</f>
        <v>2.0105986515895881E-2</v>
      </c>
      <c r="M46" s="148">
        <f t="shared" si="4"/>
        <v>1770204.4236254671</v>
      </c>
      <c r="N46" s="148">
        <f t="shared" si="5"/>
        <v>6916078.8882813696</v>
      </c>
      <c r="P46" s="151">
        <f t="shared" si="6"/>
        <v>0</v>
      </c>
    </row>
    <row r="47" spans="1:16" x14ac:dyDescent="0.25">
      <c r="A47" s="37" t="s">
        <v>51</v>
      </c>
      <c r="B47" s="37" t="s">
        <v>247</v>
      </c>
      <c r="C47" s="37" t="s">
        <v>233</v>
      </c>
      <c r="D47" s="37" t="s">
        <v>183</v>
      </c>
      <c r="E47" s="38">
        <v>599171141.50999999</v>
      </c>
      <c r="F47" s="39">
        <v>2.5501379562474856E-2</v>
      </c>
      <c r="G47" s="38">
        <v>1536661.2544909569</v>
      </c>
      <c r="H47" s="38">
        <v>13743029.448036887</v>
      </c>
      <c r="I47" s="146">
        <f t="shared" si="7"/>
        <v>15279690.702527843</v>
      </c>
      <c r="J47" s="61" t="s">
        <v>88</v>
      </c>
      <c r="K47" s="128" t="s">
        <v>88</v>
      </c>
      <c r="L47" s="147">
        <f>VLOOKUP(K47,РейтPD!$R$4:$V$26,5,0)</f>
        <v>4.4909962639405644E-3</v>
      </c>
      <c r="M47" s="148">
        <f t="shared" si="4"/>
        <v>2690875.3579824134</v>
      </c>
      <c r="N47" s="148">
        <f t="shared" si="5"/>
        <v>17970566.060510255</v>
      </c>
      <c r="P47" s="151">
        <f t="shared" si="6"/>
        <v>0</v>
      </c>
    </row>
    <row r="48" spans="1:16" x14ac:dyDescent="0.25">
      <c r="A48" s="37" t="s">
        <v>51</v>
      </c>
      <c r="B48" s="37" t="s">
        <v>7</v>
      </c>
      <c r="C48" s="37" t="s">
        <v>111</v>
      </c>
      <c r="D48" s="37" t="s">
        <v>184</v>
      </c>
      <c r="E48" s="38">
        <v>971791616.61000001</v>
      </c>
      <c r="F48" s="39">
        <v>5.8446855751816136E-2</v>
      </c>
      <c r="G48" s="38">
        <v>8031686.9859482925</v>
      </c>
      <c r="H48" s="38">
        <v>48766477.450880587</v>
      </c>
      <c r="I48" s="146">
        <f t="shared" si="7"/>
        <v>56798164.436828882</v>
      </c>
      <c r="J48" s="61" t="s">
        <v>92</v>
      </c>
      <c r="K48" s="128" t="s">
        <v>92</v>
      </c>
      <c r="L48" s="147">
        <f>VLOOKUP(K48,РейтPD!$R$4:$V$26,5,0)</f>
        <v>1.3904757877784075E-2</v>
      </c>
      <c r="M48" s="148">
        <f t="shared" si="4"/>
        <v>13512527.13662242</v>
      </c>
      <c r="N48" s="148">
        <f t="shared" si="5"/>
        <v>70310691.573451295</v>
      </c>
      <c r="P48" s="151">
        <f t="shared" si="6"/>
        <v>0</v>
      </c>
    </row>
    <row r="49" spans="1:16" x14ac:dyDescent="0.25">
      <c r="A49" s="37" t="s">
        <v>51</v>
      </c>
      <c r="B49" s="37" t="s">
        <v>271</v>
      </c>
      <c r="C49" s="37" t="s">
        <v>234</v>
      </c>
      <c r="D49" s="37" t="s">
        <v>185</v>
      </c>
      <c r="E49" s="38">
        <v>144542220.88</v>
      </c>
      <c r="F49" s="39">
        <v>3.853926017127525E-2</v>
      </c>
      <c r="G49" s="38">
        <v>645626.47043503891</v>
      </c>
      <c r="H49" s="38">
        <v>4924923.785793215</v>
      </c>
      <c r="I49" s="146">
        <f t="shared" si="7"/>
        <v>5570550.2562282532</v>
      </c>
      <c r="J49" s="61" t="s">
        <v>90</v>
      </c>
      <c r="K49" s="128" t="s">
        <v>92</v>
      </c>
      <c r="L49" s="147">
        <f>VLOOKUP(K49,РейтPD!$R$4:$V$26,5,0)</f>
        <v>1.3904757877784075E-2</v>
      </c>
      <c r="M49" s="148">
        <f t="shared" si="4"/>
        <v>2009824.5844535858</v>
      </c>
      <c r="N49" s="148">
        <f t="shared" si="5"/>
        <v>7580374.8406818388</v>
      </c>
      <c r="P49" s="151">
        <f t="shared" si="6"/>
        <v>0</v>
      </c>
    </row>
    <row r="50" spans="1:16" x14ac:dyDescent="0.25">
      <c r="A50" s="37" t="s">
        <v>51</v>
      </c>
      <c r="B50" s="37" t="s">
        <v>247</v>
      </c>
      <c r="C50" s="37" t="s">
        <v>235</v>
      </c>
      <c r="D50" s="37" t="s">
        <v>186</v>
      </c>
      <c r="E50" s="38">
        <v>379603382.29000002</v>
      </c>
      <c r="F50" s="39">
        <v>2.5501379562474856E-2</v>
      </c>
      <c r="G50" s="38">
        <v>973547.9051422677</v>
      </c>
      <c r="H50" s="38">
        <v>8706862.0298342686</v>
      </c>
      <c r="I50" s="146">
        <f t="shared" si="7"/>
        <v>9680409.9349765368</v>
      </c>
      <c r="J50" s="61" t="s">
        <v>88</v>
      </c>
      <c r="K50" s="128" t="s">
        <v>88</v>
      </c>
      <c r="L50" s="147">
        <f>VLOOKUP(K50,РейтPD!$R$4:$V$26,5,0)</f>
        <v>4.4909962639405644E-3</v>
      </c>
      <c r="M50" s="148">
        <f t="shared" si="4"/>
        <v>1704797.3716435919</v>
      </c>
      <c r="N50" s="148">
        <f t="shared" si="5"/>
        <v>11385207.306620128</v>
      </c>
      <c r="P50" s="151">
        <f t="shared" si="6"/>
        <v>0</v>
      </c>
    </row>
    <row r="51" spans="1:16" x14ac:dyDescent="0.25">
      <c r="A51" s="37" t="s">
        <v>51</v>
      </c>
      <c r="B51" s="37" t="s">
        <v>272</v>
      </c>
      <c r="C51" s="37" t="s">
        <v>236</v>
      </c>
      <c r="D51" s="37" t="s">
        <v>187</v>
      </c>
      <c r="E51" s="38">
        <v>1541523627.45</v>
      </c>
      <c r="F51" s="39">
        <v>3.4001839416633144E-2</v>
      </c>
      <c r="G51" s="38">
        <v>5271281.0905523961</v>
      </c>
      <c r="H51" s="38">
        <v>47143357.746948317</v>
      </c>
      <c r="I51" s="146">
        <f t="shared" si="7"/>
        <v>52414638.837500714</v>
      </c>
      <c r="J51" s="61" t="s">
        <v>88</v>
      </c>
      <c r="K51" s="128" t="s">
        <v>88</v>
      </c>
      <c r="L51" s="147">
        <f>VLOOKUP(K51,РейтPD!$R$4:$V$26,5,0)</f>
        <v>4.4909962639405644E-3</v>
      </c>
      <c r="M51" s="148">
        <f t="shared" si="4"/>
        <v>6922976.8516540565</v>
      </c>
      <c r="N51" s="148">
        <f t="shared" si="5"/>
        <v>59337615.689154774</v>
      </c>
      <c r="P51" s="151">
        <f t="shared" si="6"/>
        <v>0</v>
      </c>
    </row>
    <row r="52" spans="1:16" x14ac:dyDescent="0.25">
      <c r="A52" s="37" t="s">
        <v>51</v>
      </c>
      <c r="B52" s="37" t="s">
        <v>273</v>
      </c>
      <c r="C52" s="37" t="s">
        <v>237</v>
      </c>
      <c r="D52" s="37" t="s">
        <v>188</v>
      </c>
      <c r="E52" s="38">
        <v>1282069738.54</v>
      </c>
      <c r="F52" s="39">
        <v>1.1251749446175052E-2</v>
      </c>
      <c r="G52" s="38">
        <v>1202957.6492941766</v>
      </c>
      <c r="H52" s="38">
        <v>13222569.821281062</v>
      </c>
      <c r="I52" s="146">
        <f t="shared" si="7"/>
        <v>14425527.470575238</v>
      </c>
      <c r="J52" s="61" t="s">
        <v>84</v>
      </c>
      <c r="K52" s="128" t="s">
        <v>84</v>
      </c>
      <c r="L52" s="147">
        <f>VLOOKUP(K52,РейтPD!$R$4:$V$26,5,0)</f>
        <v>1.5278638954797431E-3</v>
      </c>
      <c r="M52" s="148">
        <f t="shared" si="4"/>
        <v>1958828.06500242</v>
      </c>
      <c r="N52" s="148">
        <f t="shared" si="5"/>
        <v>16384355.535577659</v>
      </c>
      <c r="P52" s="151">
        <f t="shared" si="6"/>
        <v>0</v>
      </c>
    </row>
    <row r="53" spans="1:16" x14ac:dyDescent="0.25">
      <c r="A53" s="37" t="s">
        <v>51</v>
      </c>
      <c r="B53" s="37" t="s">
        <v>259</v>
      </c>
      <c r="C53" s="37" t="s">
        <v>238</v>
      </c>
      <c r="D53" s="37" t="s">
        <v>189</v>
      </c>
      <c r="E53" s="38">
        <v>1030065079</v>
      </c>
      <c r="F53" s="39">
        <v>2.6031795691180044E-2</v>
      </c>
      <c r="G53" s="38">
        <v>2509818.2765693637</v>
      </c>
      <c r="H53" s="38">
        <v>24304625.408577871</v>
      </c>
      <c r="I53" s="146">
        <f t="shared" si="7"/>
        <v>26814443.68514723</v>
      </c>
      <c r="J53" s="61" t="s">
        <v>86</v>
      </c>
      <c r="K53" s="128" t="s">
        <v>88</v>
      </c>
      <c r="L53" s="147">
        <f>VLOOKUP(K53,РейтPD!$R$4:$V$26,5,0)</f>
        <v>4.4909962639405644E-3</v>
      </c>
      <c r="M53" s="148">
        <f t="shared" si="4"/>
        <v>4626018.4214046421</v>
      </c>
      <c r="N53" s="148">
        <f t="shared" si="5"/>
        <v>31440462.106551871</v>
      </c>
      <c r="P53" s="151">
        <f t="shared" si="6"/>
        <v>-4.6566128730773926E-9</v>
      </c>
    </row>
    <row r="54" spans="1:16" x14ac:dyDescent="0.25">
      <c r="A54" s="37" t="s">
        <v>51</v>
      </c>
      <c r="B54" s="37" t="s">
        <v>274</v>
      </c>
      <c r="C54" s="37" t="s">
        <v>239</v>
      </c>
      <c r="D54" s="37" t="s">
        <v>190</v>
      </c>
      <c r="E54" s="38">
        <v>504282669.16999996</v>
      </c>
      <c r="F54" s="39">
        <v>2.6031795691180044E-2</v>
      </c>
      <c r="G54" s="38">
        <v>1228716.4038885429</v>
      </c>
      <c r="H54" s="38">
        <v>11898667.010547834</v>
      </c>
      <c r="I54" s="146">
        <f t="shared" si="7"/>
        <v>13127383.414436376</v>
      </c>
      <c r="J54" s="61" t="s">
        <v>86</v>
      </c>
      <c r="K54" s="128" t="s">
        <v>86</v>
      </c>
      <c r="L54" s="147">
        <f>VLOOKUP(K54,РейтPD!$R$4:$V$26,5,0)</f>
        <v>3.1477246932169281E-3</v>
      </c>
      <c r="M54" s="148">
        <f t="shared" si="4"/>
        <v>1587343.0101077517</v>
      </c>
      <c r="N54" s="148">
        <f t="shared" si="5"/>
        <v>14714726.424544128</v>
      </c>
      <c r="P54" s="151">
        <f t="shared" si="6"/>
        <v>0</v>
      </c>
    </row>
    <row r="55" spans="1:16" x14ac:dyDescent="0.25">
      <c r="A55" s="37" t="s">
        <v>51</v>
      </c>
      <c r="B55" s="37" t="s">
        <v>275</v>
      </c>
      <c r="C55" s="37" t="s">
        <v>240</v>
      </c>
      <c r="D55" s="37" t="s">
        <v>191</v>
      </c>
      <c r="E55" s="38">
        <v>177056188.28000003</v>
      </c>
      <c r="F55" s="39">
        <v>1.9523846768385034E-2</v>
      </c>
      <c r="G55" s="38">
        <v>323556.39443402376</v>
      </c>
      <c r="H55" s="38">
        <v>3133261.4949390274</v>
      </c>
      <c r="I55" s="146">
        <f t="shared" si="7"/>
        <v>3456817.8893730505</v>
      </c>
      <c r="J55" s="61" t="s">
        <v>86</v>
      </c>
      <c r="K55" s="128" t="s">
        <v>88</v>
      </c>
      <c r="L55" s="147">
        <f>VLOOKUP(K55,РейтPD!$R$4:$V$26,5,0)</f>
        <v>4.4909962639405644E-3</v>
      </c>
      <c r="M55" s="148">
        <f t="shared" si="4"/>
        <v>795158.68007303728</v>
      </c>
      <c r="N55" s="148">
        <f t="shared" si="5"/>
        <v>4251976.5694460878</v>
      </c>
      <c r="P55" s="151">
        <f t="shared" si="6"/>
        <v>-5.8207660913467407E-10</v>
      </c>
    </row>
    <row r="56" spans="1:16" x14ac:dyDescent="0.25">
      <c r="A56" s="37" t="s">
        <v>51</v>
      </c>
      <c r="B56" s="37" t="s">
        <v>262</v>
      </c>
      <c r="C56" s="37" t="s">
        <v>241</v>
      </c>
      <c r="D56" s="37" t="s">
        <v>192</v>
      </c>
      <c r="E56" s="38">
        <v>1456972247.96</v>
      </c>
      <c r="F56" s="39">
        <v>1.1251749446175052E-2</v>
      </c>
      <c r="G56" s="38">
        <v>1367067.5297965715</v>
      </c>
      <c r="H56" s="38">
        <v>15026419.15427978</v>
      </c>
      <c r="I56" s="146">
        <f t="shared" si="7"/>
        <v>16393486.68407635</v>
      </c>
      <c r="J56" s="61" t="s">
        <v>84</v>
      </c>
      <c r="K56" s="128" t="s">
        <v>84</v>
      </c>
      <c r="L56" s="147">
        <f>VLOOKUP(K56,РейтPD!$R$4:$V$26,5,0)</f>
        <v>1.5278638954797431E-3</v>
      </c>
      <c r="M56" s="148">
        <f t="shared" si="4"/>
        <v>2226055.2943740436</v>
      </c>
      <c r="N56" s="148">
        <f t="shared" si="5"/>
        <v>18619541.978450395</v>
      </c>
      <c r="P56" s="151">
        <f t="shared" si="6"/>
        <v>0</v>
      </c>
    </row>
    <row r="57" spans="1:16" x14ac:dyDescent="0.25">
      <c r="A57" s="37" t="s">
        <v>51</v>
      </c>
      <c r="B57" s="37" t="s">
        <v>260</v>
      </c>
      <c r="C57" s="37" t="s">
        <v>242</v>
      </c>
      <c r="D57" s="37" t="s">
        <v>193</v>
      </c>
      <c r="E57" s="38">
        <v>310063019.48000002</v>
      </c>
      <c r="F57" s="39">
        <v>3.4001839416633144E-2</v>
      </c>
      <c r="G57" s="38">
        <v>1060268.7512277632</v>
      </c>
      <c r="H57" s="38">
        <v>9482444.2461675908</v>
      </c>
      <c r="I57" s="146">
        <f t="shared" si="7"/>
        <v>10542712.997395355</v>
      </c>
      <c r="J57" s="61" t="s">
        <v>88</v>
      </c>
      <c r="K57" s="128" t="s">
        <v>88</v>
      </c>
      <c r="L57" s="147">
        <f>VLOOKUP(K57,РейтPD!$R$4:$V$26,5,0)</f>
        <v>4.4909962639405644E-3</v>
      </c>
      <c r="M57" s="148">
        <f t="shared" si="4"/>
        <v>1392491.8620708105</v>
      </c>
      <c r="N57" s="148">
        <f t="shared" si="5"/>
        <v>11935204.859466165</v>
      </c>
      <c r="P57" s="151">
        <f t="shared" si="6"/>
        <v>0</v>
      </c>
    </row>
    <row r="58" spans="1:16" x14ac:dyDescent="0.25">
      <c r="A58" s="37" t="s">
        <v>51</v>
      </c>
      <c r="B58" s="37" t="s">
        <v>270</v>
      </c>
      <c r="C58" s="37" t="s">
        <v>243</v>
      </c>
      <c r="D58" s="37" t="s">
        <v>194</v>
      </c>
      <c r="E58" s="38">
        <v>1303120000</v>
      </c>
      <c r="F58" s="39">
        <v>8.0153318744730778E-3</v>
      </c>
      <c r="G58" s="38">
        <v>791170.84190357814</v>
      </c>
      <c r="H58" s="38">
        <v>9653768.4303597789</v>
      </c>
      <c r="I58" s="146">
        <f t="shared" si="7"/>
        <v>10444939.272263357</v>
      </c>
      <c r="J58" s="61" t="s">
        <v>80</v>
      </c>
      <c r="K58" s="128" t="s">
        <v>80</v>
      </c>
      <c r="L58" s="147">
        <f>VLOOKUP(K58,РейтPD!$R$4:$V$26,5,0)</f>
        <v>6.804583752802279E-4</v>
      </c>
      <c r="M58" s="148">
        <f t="shared" si="4"/>
        <v>886718.91799517057</v>
      </c>
      <c r="N58" s="148">
        <f t="shared" si="5"/>
        <v>11331658.190258527</v>
      </c>
      <c r="P58" s="151">
        <f t="shared" si="6"/>
        <v>0</v>
      </c>
    </row>
    <row r="59" spans="1:16" x14ac:dyDescent="0.25">
      <c r="A59" s="37" t="s">
        <v>51</v>
      </c>
      <c r="B59" s="37" t="s">
        <v>276</v>
      </c>
      <c r="C59" s="37" t="s">
        <v>244</v>
      </c>
      <c r="D59" s="37" t="s">
        <v>195</v>
      </c>
      <c r="E59" s="38">
        <v>261108922.63</v>
      </c>
      <c r="F59" s="39">
        <v>2.5501379562474856E-2</v>
      </c>
      <c r="G59" s="38">
        <v>669651.68515330018</v>
      </c>
      <c r="H59" s="38">
        <v>5988986.0579832103</v>
      </c>
      <c r="I59" s="146">
        <f t="shared" si="7"/>
        <v>6658637.7431365103</v>
      </c>
      <c r="J59" s="61" t="s">
        <v>88</v>
      </c>
      <c r="K59" s="128" t="s">
        <v>88</v>
      </c>
      <c r="L59" s="147">
        <f>VLOOKUP(K59,РейтPD!$R$4:$V$26,5,0)</f>
        <v>4.4909962639405644E-3</v>
      </c>
      <c r="M59" s="148">
        <f t="shared" si="4"/>
        <v>1172639.1960128758</v>
      </c>
      <c r="N59" s="148">
        <f t="shared" si="5"/>
        <v>7831276.9391493862</v>
      </c>
      <c r="P59" s="151">
        <f t="shared" si="6"/>
        <v>0</v>
      </c>
    </row>
    <row r="60" spans="1:16" x14ac:dyDescent="0.25">
      <c r="A60" s="37" t="s">
        <v>51</v>
      </c>
      <c r="B60" s="37" t="s">
        <v>277</v>
      </c>
      <c r="C60" s="37" t="s">
        <v>245</v>
      </c>
      <c r="D60" s="37" t="s">
        <v>196</v>
      </c>
      <c r="E60" s="38">
        <v>1058859518.1799999</v>
      </c>
      <c r="F60" s="39">
        <v>1.1251749446175052E-2</v>
      </c>
      <c r="G60" s="38">
        <v>993520.95961107221</v>
      </c>
      <c r="H60" s="38">
        <v>10920501.037647925</v>
      </c>
      <c r="I60" s="146">
        <f t="shared" si="7"/>
        <v>11914021.997258997</v>
      </c>
      <c r="J60" s="61" t="s">
        <v>84</v>
      </c>
      <c r="K60" s="128" t="s">
        <v>86</v>
      </c>
      <c r="L60" s="147">
        <f>VLOOKUP(K60,РейтPD!$R$4:$V$26,5,0)</f>
        <v>3.1477246932169281E-3</v>
      </c>
      <c r="M60" s="148">
        <f t="shared" si="4"/>
        <v>3332998.2520229644</v>
      </c>
      <c r="N60" s="148">
        <f t="shared" si="5"/>
        <v>15247020.249281961</v>
      </c>
      <c r="P60" s="151">
        <f t="shared" si="6"/>
        <v>-9.3132257461547852E-10</v>
      </c>
    </row>
    <row r="61" spans="1:16" x14ac:dyDescent="0.25">
      <c r="A61" s="37" t="s">
        <v>51</v>
      </c>
      <c r="B61" s="37" t="s">
        <v>381</v>
      </c>
      <c r="C61" s="37" t="s">
        <v>372</v>
      </c>
      <c r="D61" s="37" t="s">
        <v>377</v>
      </c>
      <c r="E61" s="38">
        <v>213444012.15000001</v>
      </c>
      <c r="F61" s="39">
        <v>2.5501379562474856E-2</v>
      </c>
      <c r="G61" s="38">
        <v>547408.11222552508</v>
      </c>
      <c r="H61" s="38">
        <v>4895708.6569491196</v>
      </c>
      <c r="I61" s="146">
        <f t="shared" si="7"/>
        <v>5443116.7691746447</v>
      </c>
      <c r="J61" s="61" t="s">
        <v>88</v>
      </c>
      <c r="K61" s="128" t="s">
        <v>88</v>
      </c>
      <c r="L61" s="147">
        <f>VLOOKUP(K61,РейтPD!$R$4:$V$26,5,0)</f>
        <v>4.4909962639405644E-3</v>
      </c>
      <c r="M61" s="148">
        <f t="shared" si="4"/>
        <v>958576.26112613443</v>
      </c>
      <c r="N61" s="148">
        <f t="shared" si="5"/>
        <v>6401693.0303007793</v>
      </c>
      <c r="P61" s="151">
        <f t="shared" si="6"/>
        <v>0</v>
      </c>
    </row>
    <row r="62" spans="1:16" x14ac:dyDescent="0.25">
      <c r="A62" s="37" t="s">
        <v>51</v>
      </c>
      <c r="B62" s="37" t="s">
        <v>278</v>
      </c>
      <c r="C62" s="37" t="s">
        <v>373</v>
      </c>
      <c r="D62" s="37" t="s">
        <v>505</v>
      </c>
      <c r="E62" s="38">
        <v>778413143.19000006</v>
      </c>
      <c r="F62" s="39">
        <v>1.1251749446175052E-2</v>
      </c>
      <c r="G62" s="38">
        <v>730379.96043638664</v>
      </c>
      <c r="H62" s="38">
        <v>8028129.6923470777</v>
      </c>
      <c r="I62" s="146">
        <f t="shared" si="7"/>
        <v>8758509.6527834646</v>
      </c>
      <c r="J62" s="61" t="s">
        <v>84</v>
      </c>
      <c r="K62" s="128" t="s">
        <v>86</v>
      </c>
      <c r="L62" s="147">
        <f>VLOOKUP(K62,РейтPD!$R$4:$V$26,5,0)</f>
        <v>3.1477246932169281E-3</v>
      </c>
      <c r="M62" s="148">
        <f t="shared" si="4"/>
        <v>2450230.2723437678</v>
      </c>
      <c r="N62" s="148">
        <f t="shared" si="5"/>
        <v>11208739.925127232</v>
      </c>
      <c r="P62" s="151">
        <f t="shared" si="6"/>
        <v>0</v>
      </c>
    </row>
    <row r="63" spans="1:16" x14ac:dyDescent="0.25">
      <c r="A63" s="37" t="s">
        <v>246</v>
      </c>
      <c r="B63" s="37" t="s">
        <v>251</v>
      </c>
      <c r="C63" s="37" t="s">
        <v>200</v>
      </c>
      <c r="D63" s="37" t="s">
        <v>149</v>
      </c>
      <c r="E63" s="38">
        <v>674496264</v>
      </c>
      <c r="F63" s="39">
        <v>5.1385680228367002E-2</v>
      </c>
      <c r="G63" s="38">
        <v>4017028.2850846997</v>
      </c>
      <c r="H63" s="38">
        <v>30642421.05204751</v>
      </c>
      <c r="I63" s="146">
        <f t="shared" si="7"/>
        <v>34659449.337132208</v>
      </c>
      <c r="J63" s="61" t="s">
        <v>90</v>
      </c>
      <c r="K63" s="128" t="s">
        <v>92</v>
      </c>
      <c r="L63" s="147">
        <f>VLOOKUP(K63,РейтPD!$R$4:$V$26,5,0)</f>
        <v>1.3904757877784075E-2</v>
      </c>
      <c r="M63" s="148">
        <f t="shared" si="4"/>
        <v>9378707.2403899264</v>
      </c>
      <c r="N63" s="148">
        <f t="shared" si="5"/>
        <v>44038156.577522136</v>
      </c>
      <c r="P63" s="151">
        <f t="shared" si="6"/>
        <v>0</v>
      </c>
    </row>
    <row r="64" spans="1:16" x14ac:dyDescent="0.25">
      <c r="A64" s="37" t="s">
        <v>246</v>
      </c>
      <c r="B64" s="37" t="s">
        <v>252</v>
      </c>
      <c r="C64" s="37" t="s">
        <v>201</v>
      </c>
      <c r="D64" s="37" t="s">
        <v>150</v>
      </c>
      <c r="E64" s="38">
        <v>875228557.5</v>
      </c>
      <c r="F64" s="39">
        <v>5.1385680228367002E-2</v>
      </c>
      <c r="G64" s="38">
        <v>5212509.0368052516</v>
      </c>
      <c r="H64" s="38">
        <v>39761705.745624669</v>
      </c>
      <c r="I64" s="146">
        <f t="shared" si="7"/>
        <v>44974214.782429919</v>
      </c>
      <c r="J64" s="61" t="s">
        <v>90</v>
      </c>
      <c r="K64" s="128" t="s">
        <v>92</v>
      </c>
      <c r="L64" s="147">
        <f>VLOOKUP(K64,РейтPD!$R$4:$V$26,5,0)</f>
        <v>1.3904757877784075E-2</v>
      </c>
      <c r="M64" s="148">
        <f t="shared" si="4"/>
        <v>12169841.179759717</v>
      </c>
      <c r="N64" s="148">
        <f t="shared" si="5"/>
        <v>57144055.962189637</v>
      </c>
      <c r="P64" s="151">
        <f t="shared" si="6"/>
        <v>0</v>
      </c>
    </row>
    <row r="65" spans="1:16" x14ac:dyDescent="0.25">
      <c r="A65" s="37" t="s">
        <v>246</v>
      </c>
      <c r="B65" s="37" t="s">
        <v>252</v>
      </c>
      <c r="C65" s="37" t="s">
        <v>201</v>
      </c>
      <c r="D65" s="37" t="s">
        <v>378</v>
      </c>
      <c r="E65" s="38">
        <v>84583788.5</v>
      </c>
      <c r="F65" s="39">
        <v>5.1385680228367002E-2</v>
      </c>
      <c r="G65" s="38">
        <v>503747.00202063972</v>
      </c>
      <c r="H65" s="38">
        <v>3842648.5063441866</v>
      </c>
      <c r="I65" s="146">
        <f t="shared" si="7"/>
        <v>4346395.5083648264</v>
      </c>
      <c r="J65" s="61" t="s">
        <v>90</v>
      </c>
      <c r="K65" s="128" t="s">
        <v>92</v>
      </c>
      <c r="L65" s="147">
        <f>VLOOKUP(K65,РейтPD!$R$4:$V$26,5,0)</f>
        <v>1.3904757877784075E-2</v>
      </c>
      <c r="M65" s="148">
        <f t="shared" si="4"/>
        <v>1176117.0994781971</v>
      </c>
      <c r="N65" s="148">
        <f t="shared" si="5"/>
        <v>5522512.6078430237</v>
      </c>
      <c r="P65" s="151">
        <f t="shared" si="6"/>
        <v>0</v>
      </c>
    </row>
    <row r="66" spans="1:16" x14ac:dyDescent="0.25">
      <c r="A66" s="37" t="s">
        <v>246</v>
      </c>
      <c r="B66" s="37" t="s">
        <v>259</v>
      </c>
      <c r="C66" s="37" t="s">
        <v>210</v>
      </c>
      <c r="D66" s="37" t="s">
        <v>159</v>
      </c>
      <c r="E66" s="38">
        <v>799013111.93550003</v>
      </c>
      <c r="F66" s="39">
        <v>2.6031795691180044E-2</v>
      </c>
      <c r="G66" s="38">
        <v>1946845.6434821831</v>
      </c>
      <c r="H66" s="38">
        <v>18852900.440996725</v>
      </c>
      <c r="I66" s="146">
        <f t="shared" si="7"/>
        <v>20799746.084478907</v>
      </c>
      <c r="J66" s="61" t="s">
        <v>86</v>
      </c>
      <c r="K66" s="128" t="s">
        <v>88</v>
      </c>
      <c r="L66" s="147">
        <f>VLOOKUP(K66,РейтPD!$R$4:$V$26,5,0)</f>
        <v>4.4909962639405644E-3</v>
      </c>
      <c r="M66" s="148">
        <f t="shared" ref="M66:M68" si="8">L66*E66</f>
        <v>3588364.9005418546</v>
      </c>
      <c r="N66" s="148">
        <f t="shared" ref="N66:N68" si="9">M66+I66</f>
        <v>24388110.98502076</v>
      </c>
      <c r="P66" s="151">
        <f t="shared" si="6"/>
        <v>0</v>
      </c>
    </row>
    <row r="67" spans="1:16" x14ac:dyDescent="0.25">
      <c r="A67" s="37" t="s">
        <v>246</v>
      </c>
      <c r="B67" s="37" t="s">
        <v>252</v>
      </c>
      <c r="C67" s="37" t="s">
        <v>212</v>
      </c>
      <c r="D67" s="37" t="s">
        <v>161</v>
      </c>
      <c r="E67" s="38">
        <v>311025590</v>
      </c>
      <c r="F67" s="39">
        <v>5.1385680228367002E-2</v>
      </c>
      <c r="G67" s="38">
        <v>1852343.2361297067</v>
      </c>
      <c r="H67" s="38">
        <v>14129918.274449475</v>
      </c>
      <c r="I67" s="146">
        <f t="shared" si="7"/>
        <v>15982261.510579182</v>
      </c>
      <c r="J67" s="61" t="s">
        <v>90</v>
      </c>
      <c r="K67" s="128" t="s">
        <v>92</v>
      </c>
      <c r="L67" s="147">
        <f>VLOOKUP(K67,РейтPD!$R$4:$V$26,5,0)</f>
        <v>1.3904757877784075E-2</v>
      </c>
      <c r="M67" s="148">
        <f t="shared" si="8"/>
        <v>4324735.5227449397</v>
      </c>
      <c r="N67" s="148">
        <f t="shared" si="9"/>
        <v>20306997.033324122</v>
      </c>
      <c r="P67" s="151">
        <f t="shared" si="6"/>
        <v>0</v>
      </c>
    </row>
    <row r="68" spans="1:16" x14ac:dyDescent="0.25">
      <c r="A68" s="37" t="s">
        <v>246</v>
      </c>
      <c r="B68" s="37" t="s">
        <v>247</v>
      </c>
      <c r="C68" s="37" t="s">
        <v>374</v>
      </c>
      <c r="D68" s="37" t="s">
        <v>379</v>
      </c>
      <c r="E68" s="38">
        <v>117760660.60560001</v>
      </c>
      <c r="F68" s="39">
        <v>2.5501379562474856E-2</v>
      </c>
      <c r="G68" s="38">
        <v>302014.28593480581</v>
      </c>
      <c r="H68" s="38">
        <v>2701045.0176963801</v>
      </c>
      <c r="I68" s="146">
        <f t="shared" si="7"/>
        <v>3003059.303631186</v>
      </c>
      <c r="J68" s="61" t="s">
        <v>88</v>
      </c>
      <c r="K68" s="128" t="s">
        <v>90</v>
      </c>
      <c r="L68" s="147">
        <f>VLOOKUP(K68,РейтPD!$R$4:$V$26,5,0)</f>
        <v>7.8438247863801356E-3</v>
      </c>
      <c r="M68" s="148">
        <f t="shared" si="8"/>
        <v>923693.98851870419</v>
      </c>
      <c r="N68" s="148">
        <f t="shared" si="9"/>
        <v>3926753.2921498902</v>
      </c>
      <c r="P68" s="151">
        <f t="shared" si="6"/>
        <v>0</v>
      </c>
    </row>
    <row r="69" spans="1:16" x14ac:dyDescent="0.25">
      <c r="A69" s="37" t="s">
        <v>246</v>
      </c>
      <c r="B69" s="37" t="s">
        <v>247</v>
      </c>
      <c r="C69" s="37" t="s">
        <v>375</v>
      </c>
      <c r="D69" s="37" t="s">
        <v>380</v>
      </c>
      <c r="E69" s="38">
        <v>349074260.74349999</v>
      </c>
      <c r="F69" s="39">
        <v>2.5501379562474856E-2</v>
      </c>
      <c r="G69" s="38">
        <v>895251.54711687262</v>
      </c>
      <c r="H69" s="38">
        <v>8006623.671593437</v>
      </c>
      <c r="I69" s="146">
        <f t="shared" si="7"/>
        <v>8901875.2187103089</v>
      </c>
      <c r="J69" s="61" t="s">
        <v>88</v>
      </c>
      <c r="K69" s="128" t="s">
        <v>90</v>
      </c>
      <c r="L69" s="147">
        <f>VLOOKUP(K69,РейтPD!$R$4:$V$26,5,0)</f>
        <v>7.8438247863801356E-3</v>
      </c>
      <c r="M69" s="148">
        <f t="shared" ref="M69" si="10">L69*E69</f>
        <v>2738077.3387071877</v>
      </c>
      <c r="N69" s="148">
        <f t="shared" ref="N69" si="11">M69+I69</f>
        <v>11639952.557417497</v>
      </c>
      <c r="P69" s="151">
        <f t="shared" si="6"/>
        <v>0</v>
      </c>
    </row>
    <row r="70" spans="1:16" x14ac:dyDescent="0.25">
      <c r="A70" s="37"/>
      <c r="B70" s="37"/>
      <c r="C70" s="37"/>
      <c r="D70" s="37"/>
      <c r="E70" s="38"/>
      <c r="F70" s="39"/>
      <c r="G70" s="38"/>
      <c r="H70" s="38"/>
      <c r="I70" s="146"/>
      <c r="J70" s="61"/>
      <c r="K70" s="128"/>
      <c r="L70" s="147"/>
      <c r="M70" s="148"/>
      <c r="N70" s="148"/>
      <c r="P70" s="151">
        <f t="shared" si="6"/>
        <v>0</v>
      </c>
    </row>
    <row r="71" spans="1:16" x14ac:dyDescent="0.25">
      <c r="A71" s="37"/>
      <c r="B71" s="37"/>
      <c r="C71" s="37"/>
      <c r="D71" s="37"/>
      <c r="E71" s="38"/>
      <c r="F71" s="39"/>
      <c r="G71" s="38"/>
      <c r="H71" s="38"/>
      <c r="I71" s="38"/>
      <c r="J71" s="61"/>
      <c r="K71" s="129"/>
      <c r="L71" s="38"/>
      <c r="M71" s="38"/>
      <c r="N71" s="38"/>
      <c r="P71" s="151">
        <f t="shared" si="6"/>
        <v>0</v>
      </c>
    </row>
    <row r="72" spans="1:16" x14ac:dyDescent="0.25">
      <c r="A72" s="37"/>
      <c r="B72" s="37"/>
      <c r="C72" s="37"/>
      <c r="D72" s="37"/>
      <c r="E72" s="38"/>
      <c r="F72" s="39"/>
      <c r="G72" s="38"/>
      <c r="H72" s="38"/>
      <c r="I72" s="38"/>
      <c r="J72" s="61"/>
      <c r="K72" s="128"/>
      <c r="L72" s="38"/>
      <c r="M72" s="38"/>
      <c r="N72" s="38"/>
      <c r="P72" s="151">
        <f t="shared" si="6"/>
        <v>0</v>
      </c>
    </row>
    <row r="73" spans="1:16" x14ac:dyDescent="0.25">
      <c r="A73" s="37"/>
      <c r="B73" s="37"/>
      <c r="C73" s="37"/>
      <c r="D73" s="37"/>
      <c r="E73" s="38"/>
      <c r="F73" s="39"/>
      <c r="G73" s="38"/>
      <c r="H73" s="38"/>
      <c r="I73" s="38"/>
      <c r="J73" s="61"/>
      <c r="K73" s="128"/>
      <c r="L73" s="38"/>
      <c r="M73" s="38"/>
      <c r="N73" s="38"/>
      <c r="P73" s="151">
        <f t="shared" ref="P73:P100" si="12">I73-H73-G73</f>
        <v>0</v>
      </c>
    </row>
    <row r="74" spans="1:16" x14ac:dyDescent="0.25">
      <c r="A74" s="37"/>
      <c r="B74" s="37"/>
      <c r="C74" s="37"/>
      <c r="D74" s="37"/>
      <c r="E74" s="38"/>
      <c r="F74" s="39"/>
      <c r="G74" s="38"/>
      <c r="H74" s="38"/>
      <c r="I74" s="38"/>
      <c r="J74" s="61"/>
      <c r="K74" s="128"/>
      <c r="L74" s="38"/>
      <c r="M74" s="38"/>
      <c r="N74" s="38"/>
      <c r="P74" s="151">
        <f t="shared" si="12"/>
        <v>0</v>
      </c>
    </row>
    <row r="75" spans="1:16" x14ac:dyDescent="0.25">
      <c r="A75" s="37"/>
      <c r="B75" s="37"/>
      <c r="C75" s="37"/>
      <c r="D75" s="37"/>
      <c r="E75" s="38"/>
      <c r="F75" s="39"/>
      <c r="G75" s="38"/>
      <c r="H75" s="38"/>
      <c r="I75" s="38"/>
      <c r="J75" s="61"/>
      <c r="K75" s="128"/>
      <c r="L75" s="38"/>
      <c r="M75" s="38"/>
      <c r="N75" s="38"/>
      <c r="P75" s="151">
        <f t="shared" si="12"/>
        <v>0</v>
      </c>
    </row>
    <row r="76" spans="1:16" x14ac:dyDescent="0.25">
      <c r="A76" s="37"/>
      <c r="B76" s="37"/>
      <c r="C76" s="37"/>
      <c r="D76" s="37"/>
      <c r="E76" s="38"/>
      <c r="F76" s="39"/>
      <c r="G76" s="38"/>
      <c r="H76" s="38"/>
      <c r="I76" s="38"/>
      <c r="J76" s="61"/>
      <c r="K76" s="128"/>
      <c r="L76" s="38"/>
      <c r="M76" s="38"/>
      <c r="N76" s="38"/>
      <c r="P76" s="151">
        <f t="shared" si="12"/>
        <v>0</v>
      </c>
    </row>
    <row r="77" spans="1:16" x14ac:dyDescent="0.25">
      <c r="A77" s="37"/>
      <c r="B77" s="37"/>
      <c r="C77" s="37"/>
      <c r="D77" s="37"/>
      <c r="E77" s="38"/>
      <c r="F77" s="39"/>
      <c r="G77" s="38"/>
      <c r="H77" s="38"/>
      <c r="I77" s="38"/>
      <c r="J77" s="61"/>
      <c r="K77" s="128"/>
      <c r="L77" s="38"/>
      <c r="M77" s="38"/>
      <c r="N77" s="38"/>
      <c r="P77" s="151">
        <f t="shared" si="12"/>
        <v>0</v>
      </c>
    </row>
    <row r="78" spans="1:16" x14ac:dyDescent="0.25">
      <c r="A78" s="37"/>
      <c r="B78" s="37"/>
      <c r="C78" s="37"/>
      <c r="D78" s="37"/>
      <c r="E78" s="38"/>
      <c r="F78" s="39"/>
      <c r="G78" s="38"/>
      <c r="H78" s="38"/>
      <c r="I78" s="38"/>
      <c r="J78" s="61"/>
      <c r="K78" s="128"/>
      <c r="L78" s="38"/>
      <c r="M78" s="38"/>
      <c r="N78" s="38"/>
      <c r="P78" s="151">
        <f t="shared" si="12"/>
        <v>0</v>
      </c>
    </row>
    <row r="79" spans="1:16" x14ac:dyDescent="0.25">
      <c r="A79" s="37"/>
      <c r="B79" s="37"/>
      <c r="C79" s="37"/>
      <c r="D79" s="37"/>
      <c r="E79" s="38"/>
      <c r="F79" s="39"/>
      <c r="G79" s="38"/>
      <c r="H79" s="38"/>
      <c r="I79" s="38"/>
      <c r="J79" s="61"/>
      <c r="K79" s="97"/>
      <c r="L79" s="97"/>
      <c r="M79" s="97"/>
      <c r="N79" s="97"/>
      <c r="P79" s="151">
        <f t="shared" si="12"/>
        <v>0</v>
      </c>
    </row>
    <row r="80" spans="1:16" x14ac:dyDescent="0.25">
      <c r="A80" s="37"/>
      <c r="B80" s="37"/>
      <c r="C80" s="37"/>
      <c r="D80" s="37"/>
      <c r="E80" s="38"/>
      <c r="F80" s="39"/>
      <c r="G80" s="38"/>
      <c r="H80" s="38"/>
      <c r="I80" s="38"/>
      <c r="J80" s="61"/>
      <c r="K80" s="97"/>
      <c r="L80" s="97"/>
      <c r="M80" s="97"/>
      <c r="N80" s="97"/>
      <c r="P80" s="151">
        <f t="shared" si="12"/>
        <v>0</v>
      </c>
    </row>
    <row r="81" spans="1:16" x14ac:dyDescent="0.25">
      <c r="A81" s="37"/>
      <c r="B81" s="37"/>
      <c r="C81" s="37"/>
      <c r="D81" s="37"/>
      <c r="E81" s="38"/>
      <c r="F81" s="39"/>
      <c r="G81" s="38"/>
      <c r="H81" s="38"/>
      <c r="I81" s="38"/>
      <c r="J81" s="61"/>
      <c r="K81" s="97"/>
      <c r="L81" s="97"/>
      <c r="M81" s="97"/>
      <c r="N81" s="97"/>
      <c r="P81" s="151">
        <f t="shared" si="12"/>
        <v>0</v>
      </c>
    </row>
    <row r="82" spans="1:16" x14ac:dyDescent="0.25">
      <c r="A82" s="37"/>
      <c r="B82" s="37"/>
      <c r="C82" s="37"/>
      <c r="D82" s="37"/>
      <c r="E82" s="38"/>
      <c r="F82" s="39"/>
      <c r="G82" s="38"/>
      <c r="H82" s="38"/>
      <c r="I82" s="38"/>
      <c r="J82" s="61"/>
      <c r="K82" s="97"/>
      <c r="L82" s="97"/>
      <c r="M82" s="97"/>
      <c r="N82" s="97"/>
      <c r="P82" s="151">
        <f t="shared" si="12"/>
        <v>0</v>
      </c>
    </row>
    <row r="83" spans="1:16" x14ac:dyDescent="0.25">
      <c r="A83" s="37"/>
      <c r="B83" s="37"/>
      <c r="C83" s="37"/>
      <c r="D83" s="37"/>
      <c r="E83" s="38"/>
      <c r="F83" s="39"/>
      <c r="G83" s="38"/>
      <c r="H83" s="38"/>
      <c r="I83" s="38"/>
      <c r="J83" s="61"/>
      <c r="K83" s="97"/>
      <c r="L83" s="97"/>
      <c r="M83" s="97"/>
      <c r="N83" s="97"/>
      <c r="P83" s="151">
        <f t="shared" si="12"/>
        <v>0</v>
      </c>
    </row>
    <row r="84" spans="1:16" x14ac:dyDescent="0.25">
      <c r="A84" s="37"/>
      <c r="B84" s="37"/>
      <c r="C84" s="37"/>
      <c r="D84" s="37"/>
      <c r="E84" s="38"/>
      <c r="F84" s="39"/>
      <c r="G84" s="38"/>
      <c r="H84" s="38"/>
      <c r="I84" s="38"/>
      <c r="J84" s="61"/>
      <c r="K84" s="97"/>
      <c r="L84" s="97"/>
      <c r="M84" s="97"/>
      <c r="N84" s="97"/>
      <c r="P84" s="151">
        <f t="shared" si="12"/>
        <v>0</v>
      </c>
    </row>
    <row r="85" spans="1:16" x14ac:dyDescent="0.25">
      <c r="A85" s="37"/>
      <c r="B85" s="37"/>
      <c r="C85" s="37"/>
      <c r="D85" s="37"/>
      <c r="E85" s="38"/>
      <c r="F85" s="39"/>
      <c r="G85" s="38"/>
      <c r="H85" s="38"/>
      <c r="I85" s="38"/>
      <c r="J85" s="61"/>
      <c r="K85" s="97"/>
      <c r="L85" s="97"/>
      <c r="M85" s="97"/>
      <c r="N85" s="97"/>
      <c r="P85" s="151">
        <f t="shared" si="12"/>
        <v>0</v>
      </c>
    </row>
    <row r="86" spans="1:16" x14ac:dyDescent="0.25">
      <c r="A86" s="37"/>
      <c r="B86" s="37"/>
      <c r="C86" s="37"/>
      <c r="D86" s="37"/>
      <c r="E86" s="38"/>
      <c r="F86" s="39"/>
      <c r="G86" s="38"/>
      <c r="H86" s="38"/>
      <c r="I86" s="38"/>
      <c r="J86" s="61"/>
      <c r="K86" s="97"/>
      <c r="L86" s="97"/>
      <c r="M86" s="97"/>
      <c r="N86" s="97"/>
      <c r="P86" s="151">
        <f t="shared" si="12"/>
        <v>0</v>
      </c>
    </row>
    <row r="87" spans="1:16" x14ac:dyDescent="0.25">
      <c r="A87" s="37"/>
      <c r="B87" s="37"/>
      <c r="C87" s="37"/>
      <c r="D87" s="37"/>
      <c r="E87" s="38"/>
      <c r="F87" s="39"/>
      <c r="G87" s="38"/>
      <c r="H87" s="38"/>
      <c r="I87" s="38"/>
      <c r="J87" s="61"/>
      <c r="K87" s="97"/>
      <c r="L87" s="97"/>
      <c r="M87" s="97"/>
      <c r="N87" s="97"/>
      <c r="P87" s="151">
        <f t="shared" si="12"/>
        <v>0</v>
      </c>
    </row>
    <row r="88" spans="1:16" x14ac:dyDescent="0.25">
      <c r="A88" s="37"/>
      <c r="B88" s="37"/>
      <c r="C88" s="37"/>
      <c r="D88" s="37"/>
      <c r="E88" s="38"/>
      <c r="F88" s="39"/>
      <c r="G88" s="38"/>
      <c r="H88" s="38"/>
      <c r="I88" s="38"/>
      <c r="J88" s="61"/>
      <c r="K88" s="97"/>
      <c r="L88" s="97"/>
      <c r="M88" s="97"/>
      <c r="N88" s="97"/>
      <c r="P88" s="151">
        <f t="shared" si="12"/>
        <v>0</v>
      </c>
    </row>
    <row r="89" spans="1:16" x14ac:dyDescent="0.25">
      <c r="A89" s="37"/>
      <c r="B89" s="37"/>
      <c r="C89" s="37"/>
      <c r="D89" s="37"/>
      <c r="E89" s="38"/>
      <c r="F89" s="39"/>
      <c r="G89" s="38"/>
      <c r="H89" s="38"/>
      <c r="I89" s="38"/>
      <c r="J89" s="61"/>
      <c r="K89" s="97"/>
      <c r="L89" s="97"/>
      <c r="M89" s="97"/>
      <c r="N89" s="97"/>
      <c r="P89" s="151">
        <f t="shared" si="12"/>
        <v>0</v>
      </c>
    </row>
    <row r="90" spans="1:16" x14ac:dyDescent="0.25">
      <c r="A90" s="37"/>
      <c r="B90" s="37"/>
      <c r="C90" s="37"/>
      <c r="D90" s="37"/>
      <c r="E90" s="38"/>
      <c r="F90" s="39"/>
      <c r="G90" s="38"/>
      <c r="H90" s="38"/>
      <c r="I90" s="38"/>
      <c r="J90" s="61"/>
      <c r="K90" s="97"/>
      <c r="L90" s="97"/>
      <c r="M90" s="97"/>
      <c r="N90" s="97"/>
      <c r="P90" s="151">
        <f t="shared" si="12"/>
        <v>0</v>
      </c>
    </row>
    <row r="91" spans="1:16" x14ac:dyDescent="0.25">
      <c r="A91" s="37"/>
      <c r="B91" s="37"/>
      <c r="C91" s="37"/>
      <c r="D91" s="37"/>
      <c r="E91" s="38"/>
      <c r="F91" s="39"/>
      <c r="G91" s="38"/>
      <c r="H91" s="38"/>
      <c r="I91" s="38"/>
      <c r="J91" s="61"/>
      <c r="K91" s="97"/>
      <c r="L91" s="97"/>
      <c r="M91" s="97"/>
      <c r="N91" s="97"/>
      <c r="P91" s="151">
        <f t="shared" si="12"/>
        <v>0</v>
      </c>
    </row>
    <row r="92" spans="1:16" x14ac:dyDescent="0.2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97"/>
      <c r="L92" s="97"/>
      <c r="M92" s="97"/>
      <c r="N92" s="97"/>
      <c r="P92" s="151">
        <f t="shared" si="12"/>
        <v>0</v>
      </c>
    </row>
    <row r="93" spans="1:16" x14ac:dyDescent="0.2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97"/>
      <c r="L93" s="97"/>
      <c r="M93" s="97"/>
      <c r="N93" s="97"/>
      <c r="P93" s="151">
        <f t="shared" si="12"/>
        <v>0</v>
      </c>
    </row>
    <row r="94" spans="1:16" x14ac:dyDescent="0.2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97"/>
      <c r="L94" s="97"/>
      <c r="M94" s="97"/>
      <c r="N94" s="97"/>
      <c r="P94" s="151">
        <f t="shared" si="12"/>
        <v>0</v>
      </c>
    </row>
    <row r="95" spans="1:16" x14ac:dyDescent="0.2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97"/>
      <c r="L95" s="97"/>
      <c r="M95" s="97"/>
      <c r="N95" s="97"/>
      <c r="P95" s="151">
        <f t="shared" si="12"/>
        <v>0</v>
      </c>
    </row>
    <row r="96" spans="1:16" x14ac:dyDescent="0.2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97"/>
      <c r="L96" s="97"/>
      <c r="M96" s="97"/>
      <c r="N96" s="97"/>
      <c r="P96" s="151">
        <f t="shared" si="12"/>
        <v>0</v>
      </c>
    </row>
    <row r="97" spans="1:16" x14ac:dyDescent="0.2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97"/>
      <c r="L97" s="97"/>
      <c r="M97" s="97"/>
      <c r="N97" s="97"/>
      <c r="P97" s="151">
        <f t="shared" si="12"/>
        <v>0</v>
      </c>
    </row>
    <row r="98" spans="1:16" x14ac:dyDescent="0.2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97"/>
      <c r="L98" s="97"/>
      <c r="M98" s="97"/>
      <c r="N98" s="97"/>
      <c r="P98" s="151">
        <f t="shared" si="12"/>
        <v>0</v>
      </c>
    </row>
    <row r="99" spans="1:16" x14ac:dyDescent="0.2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97"/>
      <c r="L99" s="97"/>
      <c r="M99" s="97"/>
      <c r="N99" s="97"/>
      <c r="P99" s="151">
        <f t="shared" si="12"/>
        <v>0</v>
      </c>
    </row>
    <row r="100" spans="1:16" x14ac:dyDescent="0.2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97"/>
      <c r="L100" s="97"/>
      <c r="M100" s="97"/>
      <c r="N100" s="97"/>
      <c r="P100" s="151">
        <f t="shared" si="12"/>
        <v>0</v>
      </c>
    </row>
  </sheetData>
  <autoFilter ref="A7:J78"/>
  <mergeCells count="4">
    <mergeCell ref="A3:C3"/>
    <mergeCell ref="A4:C4"/>
    <mergeCell ref="A2:C2"/>
    <mergeCell ref="A1:C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="90" zoomScaleNormal="90" workbookViewId="0">
      <selection activeCell="B44" sqref="B44"/>
    </sheetView>
  </sheetViews>
  <sheetFormatPr defaultColWidth="9.140625" defaultRowHeight="12.75" x14ac:dyDescent="0.2"/>
  <cols>
    <col min="1" max="1" width="32.28515625" style="66" customWidth="1"/>
    <col min="2" max="2" width="24.28515625" style="71" customWidth="1"/>
    <col min="3" max="3" width="18.85546875" style="66" customWidth="1"/>
    <col min="4" max="4" width="11" style="66" bestFit="1" customWidth="1"/>
    <col min="5" max="16384" width="9.140625" style="66"/>
  </cols>
  <sheetData>
    <row r="1" spans="1:5" x14ac:dyDescent="0.2">
      <c r="A1" s="214" t="s">
        <v>436</v>
      </c>
      <c r="B1" s="214"/>
      <c r="C1" s="214"/>
    </row>
    <row r="2" spans="1:5" x14ac:dyDescent="0.2">
      <c r="A2" s="64" t="str">
        <f>'портефль до погашения'!C7</f>
        <v>Наименование ЦБ</v>
      </c>
      <c r="B2" s="65" t="str">
        <f>'портефль до погашения'!E7</f>
        <v>Вложения (руб) на 01.12.2020</v>
      </c>
      <c r="C2" s="126" t="s">
        <v>105</v>
      </c>
    </row>
    <row r="3" spans="1:5" x14ac:dyDescent="0.2">
      <c r="A3" s="98" t="s">
        <v>202</v>
      </c>
      <c r="B3" s="99">
        <v>67674305.689999998</v>
      </c>
      <c r="C3" s="100" t="s">
        <v>312</v>
      </c>
      <c r="E3" s="66" t="s">
        <v>316</v>
      </c>
    </row>
    <row r="4" spans="1:5" x14ac:dyDescent="0.2">
      <c r="A4" s="98" t="s">
        <v>503</v>
      </c>
      <c r="B4" s="99">
        <v>432693058.31</v>
      </c>
      <c r="C4" s="100" t="s">
        <v>312</v>
      </c>
      <c r="E4" s="66" t="s">
        <v>333</v>
      </c>
    </row>
    <row r="5" spans="1:5" x14ac:dyDescent="0.2">
      <c r="A5" s="98" t="s">
        <v>110</v>
      </c>
      <c r="B5" s="99">
        <v>88043649.200000003</v>
      </c>
      <c r="C5" s="100" t="s">
        <v>311</v>
      </c>
    </row>
    <row r="6" spans="1:5" x14ac:dyDescent="0.2">
      <c r="A6" s="98"/>
      <c r="B6" s="99"/>
      <c r="C6" s="100"/>
    </row>
    <row r="7" spans="1:5" x14ac:dyDescent="0.2">
      <c r="A7" s="98"/>
      <c r="B7" s="99"/>
      <c r="C7" s="100"/>
    </row>
    <row r="8" spans="1:5" x14ac:dyDescent="0.2">
      <c r="A8" s="98"/>
      <c r="B8" s="99"/>
      <c r="C8" s="100"/>
    </row>
    <row r="9" spans="1:5" x14ac:dyDescent="0.2">
      <c r="A9" s="98"/>
      <c r="B9" s="99"/>
      <c r="C9" s="100"/>
    </row>
    <row r="10" spans="1:5" x14ac:dyDescent="0.2">
      <c r="A10" s="98"/>
      <c r="B10" s="99"/>
      <c r="C10" s="100"/>
    </row>
    <row r="11" spans="1:5" x14ac:dyDescent="0.2">
      <c r="A11" s="67"/>
      <c r="B11" s="68"/>
      <c r="C11" s="68"/>
    </row>
    <row r="12" spans="1:5" x14ac:dyDescent="0.2">
      <c r="A12" s="67"/>
      <c r="B12" s="68"/>
      <c r="C12" s="68"/>
    </row>
    <row r="13" spans="1:5" x14ac:dyDescent="0.2">
      <c r="A13" s="67"/>
      <c r="B13" s="68"/>
      <c r="C13" s="68"/>
    </row>
    <row r="14" spans="1:5" x14ac:dyDescent="0.2">
      <c r="A14" s="67"/>
      <c r="B14" s="68"/>
      <c r="C14" s="68"/>
    </row>
    <row r="15" spans="1:5" x14ac:dyDescent="0.2">
      <c r="A15" s="67"/>
      <c r="B15" s="68"/>
      <c r="C15" s="68"/>
    </row>
    <row r="16" spans="1:5" x14ac:dyDescent="0.2">
      <c r="A16" s="67"/>
      <c r="B16" s="68"/>
      <c r="C16" s="68"/>
    </row>
    <row r="17" spans="1:3" x14ac:dyDescent="0.2">
      <c r="A17" s="67"/>
      <c r="B17" s="68"/>
      <c r="C17" s="68"/>
    </row>
    <row r="18" spans="1:3" x14ac:dyDescent="0.2">
      <c r="A18" s="64"/>
      <c r="B18" s="65"/>
      <c r="C18" s="65"/>
    </row>
    <row r="19" spans="1:3" x14ac:dyDescent="0.2">
      <c r="A19" s="64"/>
      <c r="B19" s="65"/>
      <c r="C19" s="65"/>
    </row>
    <row r="20" spans="1:3" x14ac:dyDescent="0.2">
      <c r="A20" s="64"/>
      <c r="B20" s="65"/>
      <c r="C20" s="65"/>
    </row>
    <row r="21" spans="1:3" x14ac:dyDescent="0.2">
      <c r="A21" s="64"/>
      <c r="B21" s="65"/>
      <c r="C21" s="65"/>
    </row>
    <row r="22" spans="1:3" x14ac:dyDescent="0.2">
      <c r="A22" s="64"/>
      <c r="B22" s="65"/>
      <c r="C22" s="65"/>
    </row>
    <row r="23" spans="1:3" x14ac:dyDescent="0.2">
      <c r="A23" s="64"/>
      <c r="B23" s="65"/>
      <c r="C23" s="65"/>
    </row>
    <row r="24" spans="1:3" x14ac:dyDescent="0.2">
      <c r="A24" s="64"/>
      <c r="B24" s="65"/>
      <c r="C24" s="65"/>
    </row>
    <row r="25" spans="1:3" x14ac:dyDescent="0.2">
      <c r="A25" s="64"/>
      <c r="B25" s="65"/>
      <c r="C25" s="65"/>
    </row>
    <row r="26" spans="1:3" x14ac:dyDescent="0.2">
      <c r="A26" s="69" t="s">
        <v>15</v>
      </c>
      <c r="B26" s="70">
        <f>SUM(B3:B25)</f>
        <v>588411013.20000005</v>
      </c>
      <c r="C26" s="70"/>
    </row>
    <row r="33" spans="1:2" x14ac:dyDescent="0.2">
      <c r="A33" s="66" t="s">
        <v>19</v>
      </c>
      <c r="B33" s="71">
        <f>B26/1000000-B34</f>
        <v>0</v>
      </c>
    </row>
    <row r="34" spans="1:2" x14ac:dyDescent="0.2">
      <c r="A34" s="69" t="s">
        <v>15</v>
      </c>
      <c r="B34" s="70">
        <f>SUM(B35:B51)</f>
        <v>588.41101320000007</v>
      </c>
    </row>
    <row r="35" spans="1:2" x14ac:dyDescent="0.2">
      <c r="A35" s="64" t="s">
        <v>8</v>
      </c>
      <c r="B35" s="65">
        <f>SUMIF(A3:A25,"*турци*",B3:B25)/1000000</f>
        <v>0</v>
      </c>
    </row>
    <row r="36" spans="1:2" x14ac:dyDescent="0.2">
      <c r="A36" s="64" t="s">
        <v>6</v>
      </c>
      <c r="B36" s="65">
        <f>SUMIF(A3:A25,"*элемент*",B3:B25)/1000000</f>
        <v>88.043649200000004</v>
      </c>
    </row>
    <row r="37" spans="1:2" x14ac:dyDescent="0.2">
      <c r="A37" s="64" t="s">
        <v>9</v>
      </c>
      <c r="B37" s="65">
        <f>SUMIF(A3:A25,"*трансфи*",B3:B25)/1000000</f>
        <v>0</v>
      </c>
    </row>
    <row r="38" spans="1:2" x14ac:dyDescent="0.2">
      <c r="A38" s="64" t="s">
        <v>7</v>
      </c>
      <c r="B38" s="65">
        <f>SUMIF(A3:A25,"*пик*",B3:B25)/1000000</f>
        <v>0</v>
      </c>
    </row>
    <row r="39" spans="1:2" x14ac:dyDescent="0.2">
      <c r="A39" s="64" t="s">
        <v>17</v>
      </c>
      <c r="B39" s="65">
        <f>SUMIF(A3:A25,"*мечел*",B3:B25)/1000000</f>
        <v>0</v>
      </c>
    </row>
    <row r="40" spans="1:2" x14ac:dyDescent="0.2">
      <c r="A40" s="64" t="s">
        <v>18</v>
      </c>
      <c r="B40" s="65">
        <f>SUMIF(A3:A25,"*открытие*",B3:B25)/1000000</f>
        <v>0</v>
      </c>
    </row>
    <row r="41" spans="1:2" x14ac:dyDescent="0.2">
      <c r="A41" s="64" t="s">
        <v>20</v>
      </c>
      <c r="B41" s="65">
        <f>SUMIF(A3:A25,"*европа бан*",B3:B25)/1000000</f>
        <v>0</v>
      </c>
    </row>
    <row r="42" spans="1:2" x14ac:dyDescent="0.2">
      <c r="A42" s="64" t="s">
        <v>306</v>
      </c>
      <c r="B42" s="65">
        <f>SUMIF(A3:A26,"*русал*",B3:B26)/1000000</f>
        <v>67.674305689999997</v>
      </c>
    </row>
    <row r="43" spans="1:2" x14ac:dyDescent="0.2">
      <c r="A43" s="64" t="s">
        <v>502</v>
      </c>
      <c r="B43" s="65">
        <f>SUMIF(A4:A27,"*беларусь*",B4:B27)/1000000</f>
        <v>432.69305831000003</v>
      </c>
    </row>
    <row r="44" spans="1:2" x14ac:dyDescent="0.2">
      <c r="A44" s="64"/>
      <c r="B44" s="65"/>
    </row>
    <row r="45" spans="1:2" x14ac:dyDescent="0.2">
      <c r="A45" s="64"/>
      <c r="B45" s="65"/>
    </row>
    <row r="46" spans="1:2" x14ac:dyDescent="0.2">
      <c r="A46" s="64"/>
      <c r="B46" s="65"/>
    </row>
    <row r="47" spans="1:2" x14ac:dyDescent="0.2">
      <c r="A47" s="64"/>
      <c r="B47" s="65"/>
    </row>
    <row r="48" spans="1:2" x14ac:dyDescent="0.2">
      <c r="A48" s="64"/>
      <c r="B48" s="65"/>
    </row>
    <row r="49" spans="1:2" x14ac:dyDescent="0.2">
      <c r="A49" s="64"/>
      <c r="B49" s="65"/>
    </row>
    <row r="50" spans="1:2" x14ac:dyDescent="0.2">
      <c r="A50" s="64"/>
      <c r="B50" s="65"/>
    </row>
    <row r="51" spans="1:2" x14ac:dyDescent="0.2">
      <c r="A51" s="64"/>
      <c r="B51" s="65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6"/>
  <sheetViews>
    <sheetView zoomScale="80" zoomScaleNormal="80" workbookViewId="0">
      <selection activeCell="Z25" sqref="Z25"/>
    </sheetView>
  </sheetViews>
  <sheetFormatPr defaultColWidth="9.140625" defaultRowHeight="12.75" x14ac:dyDescent="0.2"/>
  <cols>
    <col min="1" max="1" width="19.42578125" style="47" customWidth="1"/>
    <col min="2" max="2" width="13.28515625" style="47" customWidth="1"/>
    <col min="3" max="5" width="10.5703125" style="47" customWidth="1"/>
    <col min="6" max="6" width="14.5703125" style="47" customWidth="1"/>
    <col min="7" max="7" width="10.7109375" style="47" bestFit="1" customWidth="1"/>
    <col min="8" max="8" width="10.7109375" style="47" customWidth="1"/>
    <col min="9" max="9" width="16" style="48" customWidth="1"/>
    <col min="10" max="10" width="17.42578125" style="48" customWidth="1"/>
    <col min="11" max="11" width="11.85546875" style="47" customWidth="1"/>
    <col min="12" max="12" width="9.140625" style="47"/>
    <col min="13" max="13" width="11.85546875" style="47" customWidth="1"/>
    <col min="14" max="14" width="13.5703125" style="47" customWidth="1"/>
    <col min="15" max="15" width="12.5703125" style="47" customWidth="1"/>
    <col min="16" max="16" width="9.140625" style="47"/>
    <col min="17" max="17" width="9.42578125" style="47" customWidth="1"/>
    <col min="18" max="18" width="10" style="47" customWidth="1"/>
    <col min="19" max="19" width="14.5703125" style="47" customWidth="1"/>
    <col min="20" max="21" width="9.140625" style="47"/>
    <col min="22" max="22" width="14.85546875" style="47" customWidth="1"/>
    <col min="23" max="29" width="9.140625" style="47"/>
    <col min="30" max="30" width="13.7109375" style="47" customWidth="1"/>
    <col min="31" max="31" width="9.140625" style="47"/>
    <col min="32" max="32" width="22.5703125" style="47" customWidth="1"/>
    <col min="33" max="16384" width="9.140625" style="47"/>
  </cols>
  <sheetData>
    <row r="1" spans="1:32" x14ac:dyDescent="0.2">
      <c r="H1" s="217" t="s">
        <v>122</v>
      </c>
      <c r="I1" s="218"/>
      <c r="J1" s="218"/>
      <c r="K1" s="219"/>
      <c r="M1" s="217" t="s">
        <v>122</v>
      </c>
      <c r="N1" s="218"/>
      <c r="O1" s="218"/>
      <c r="P1" s="219"/>
    </row>
    <row r="2" spans="1:32" ht="14.45" customHeight="1" x14ac:dyDescent="0.2">
      <c r="A2" s="215" t="s">
        <v>301</v>
      </c>
      <c r="B2" s="215"/>
      <c r="C2" s="215"/>
      <c r="D2" s="215"/>
      <c r="E2" s="215"/>
      <c r="F2" s="215"/>
      <c r="H2" s="217" t="s">
        <v>123</v>
      </c>
      <c r="I2" s="219"/>
      <c r="J2" s="105" t="s">
        <v>59</v>
      </c>
      <c r="K2" s="106">
        <v>0.75</v>
      </c>
      <c r="M2" s="217" t="s">
        <v>30</v>
      </c>
      <c r="N2" s="219"/>
      <c r="O2" s="105" t="s">
        <v>59</v>
      </c>
      <c r="P2" s="106">
        <v>1</v>
      </c>
      <c r="R2" s="216" t="s">
        <v>284</v>
      </c>
      <c r="S2" s="216"/>
      <c r="T2" s="216"/>
      <c r="U2" s="216"/>
      <c r="V2" s="216"/>
      <c r="W2" s="216"/>
      <c r="X2" s="216"/>
    </row>
    <row r="3" spans="1:32" ht="38.25" x14ac:dyDescent="0.2">
      <c r="A3" s="49" t="s">
        <v>60</v>
      </c>
      <c r="B3" s="49" t="s">
        <v>124</v>
      </c>
      <c r="C3" s="49" t="s">
        <v>61</v>
      </c>
      <c r="D3" s="49" t="s">
        <v>62</v>
      </c>
      <c r="E3" s="49" t="s">
        <v>63</v>
      </c>
      <c r="F3" s="49" t="s">
        <v>125</v>
      </c>
      <c r="G3" s="50"/>
      <c r="H3" s="49" t="s">
        <v>64</v>
      </c>
      <c r="I3" s="51" t="s">
        <v>65</v>
      </c>
      <c r="J3" s="51" t="s">
        <v>66</v>
      </c>
      <c r="K3" s="49" t="s">
        <v>54</v>
      </c>
      <c r="L3" s="50"/>
      <c r="M3" s="49" t="s">
        <v>64</v>
      </c>
      <c r="N3" s="51" t="s">
        <v>65</v>
      </c>
      <c r="O3" s="51" t="s">
        <v>66</v>
      </c>
      <c r="P3" s="49" t="s">
        <v>54</v>
      </c>
      <c r="R3" s="49" t="str">
        <f>B3</f>
        <v>Универсальная шкала</v>
      </c>
      <c r="S3" s="49" t="s">
        <v>64</v>
      </c>
      <c r="T3" s="51" t="s">
        <v>59</v>
      </c>
      <c r="U3" s="51"/>
      <c r="V3" s="49" t="s">
        <v>300</v>
      </c>
    </row>
    <row r="4" spans="1:32" x14ac:dyDescent="0.2">
      <c r="A4" s="52" t="s">
        <v>67</v>
      </c>
      <c r="B4" s="53" t="s">
        <v>68</v>
      </c>
      <c r="C4" s="54">
        <v>0</v>
      </c>
      <c r="D4" s="54">
        <v>1.2004801920768311E-3</v>
      </c>
      <c r="E4" s="54">
        <v>0</v>
      </c>
      <c r="F4" s="55">
        <v>1.0000000000000001E-5</v>
      </c>
      <c r="H4" s="54">
        <v>0.23994001499750031</v>
      </c>
      <c r="I4" s="56">
        <v>7.500000000000001E-6</v>
      </c>
      <c r="J4" s="56">
        <v>1.1895639320110399E-4</v>
      </c>
      <c r="K4" s="57">
        <v>1.26456393201104E-4</v>
      </c>
      <c r="M4" s="54">
        <v>0.23994001499750031</v>
      </c>
      <c r="N4" s="56">
        <v>1.0000000000000001E-5</v>
      </c>
      <c r="O4" s="56">
        <v>1.5860852426813866E-4</v>
      </c>
      <c r="P4" s="57">
        <v>1.6860852426813866E-4</v>
      </c>
      <c r="R4" s="53" t="str">
        <f>B4</f>
        <v>AAA</v>
      </c>
      <c r="S4" s="54">
        <f>0.06*((1-EXP(-50*F4)/(1-EXP(-50))))+0.12*(1-(1-EXP(-50*F4)/(1-EXP(-50))))</f>
        <v>0.11997000749875016</v>
      </c>
      <c r="T4" s="56">
        <f>1-0.90736*(1-F4^0.30224)^4.5948</f>
        <v>0.21419364827164478</v>
      </c>
      <c r="U4" s="56">
        <f>(_xlfn.NORM.S.INV(F4)+S4^0.5*_xlfn.NORM.S.INV($X$6))/((1-S4)^0.5)</f>
        <v>-3.9603832592162522</v>
      </c>
      <c r="V4" s="142">
        <f>(_xlfn.NORM.S.DIST(U4,TRUE)-F4)*T4</f>
        <v>5.8720726259145595E-6</v>
      </c>
      <c r="X4" s="130">
        <f>_xlfn.NORM.DIST(-0.04,'FRED Graph - раз в квартал'!E1,'FRED Graph - раз в квартал'!E2,TRUE)</f>
        <v>5.6264675349641573E-2</v>
      </c>
      <c r="Y4" s="140" t="s">
        <v>299</v>
      </c>
      <c r="Z4" s="139" t="s">
        <v>313</v>
      </c>
      <c r="AF4" s="141"/>
    </row>
    <row r="5" spans="1:32" x14ac:dyDescent="0.2">
      <c r="A5" s="52" t="s">
        <v>69</v>
      </c>
      <c r="B5" s="53" t="s">
        <v>70</v>
      </c>
      <c r="C5" s="54">
        <v>0</v>
      </c>
      <c r="D5" s="54">
        <v>0</v>
      </c>
      <c r="E5" s="54">
        <v>0</v>
      </c>
      <c r="F5" s="55">
        <v>5.0000000000000002E-5</v>
      </c>
      <c r="H5" s="54">
        <v>0.2397003746876952</v>
      </c>
      <c r="I5" s="56">
        <v>3.7500000000000003E-5</v>
      </c>
      <c r="J5" s="56">
        <v>5.628953701183625E-4</v>
      </c>
      <c r="K5" s="57">
        <v>6.0039537011836249E-4</v>
      </c>
      <c r="M5" s="54">
        <v>0.2397003746876952</v>
      </c>
      <c r="N5" s="56">
        <v>5.0000000000000002E-5</v>
      </c>
      <c r="O5" s="56">
        <v>7.5052716015781655E-4</v>
      </c>
      <c r="P5" s="57">
        <v>8.0052716015781658E-4</v>
      </c>
      <c r="R5" s="53" t="str">
        <f t="shared" ref="R5:R26" si="0">B5</f>
        <v>AA+</v>
      </c>
      <c r="S5" s="54">
        <f>0.06*((1-EXP(-50*F5)/(1-EXP(-50))))+0.12*(1-(1-EXP(-50*F5)/(1-EXP(-50))))</f>
        <v>0.1198501873438476</v>
      </c>
      <c r="T5" s="56">
        <f t="shared" ref="T5:T24" si="1">1-0.90736*(1-F5^0.30224)^4.5948</f>
        <v>0.28359120437045782</v>
      </c>
      <c r="U5" s="56">
        <f t="shared" ref="U5:U24" si="2">(_xlfn.NORM.S.INV(F5)+S5^0.5*_xlfn.NORM.S.INV($X$6))/((1-S5)^0.5)</f>
        <v>-3.5614363089451793</v>
      </c>
      <c r="V5" s="142">
        <f t="shared" ref="V5:V24" si="3">(_xlfn.NORM.S.DIST(U5,TRUE)-F5)*T5</f>
        <v>3.8119136529112897E-5</v>
      </c>
      <c r="Z5" s="47" t="s">
        <v>314</v>
      </c>
      <c r="AF5" s="141"/>
    </row>
    <row r="6" spans="1:32" x14ac:dyDescent="0.2">
      <c r="A6" s="52" t="s">
        <v>71</v>
      </c>
      <c r="B6" s="53" t="s">
        <v>72</v>
      </c>
      <c r="C6" s="54">
        <v>2.0000000000000001E-4</v>
      </c>
      <c r="D6" s="54">
        <v>0</v>
      </c>
      <c r="E6" s="54">
        <v>0</v>
      </c>
      <c r="F6" s="58">
        <v>6.666666666666667E-5</v>
      </c>
      <c r="H6" s="54">
        <v>0.23960066592654278</v>
      </c>
      <c r="I6" s="56">
        <v>5.0000000000000002E-5</v>
      </c>
      <c r="J6" s="56">
        <v>7.3918043068642845E-4</v>
      </c>
      <c r="K6" s="57">
        <v>7.8918043068642847E-4</v>
      </c>
      <c r="M6" s="54">
        <v>0.23960066592654278</v>
      </c>
      <c r="N6" s="56">
        <v>6.666666666666667E-5</v>
      </c>
      <c r="O6" s="56">
        <v>9.855739075819046E-4</v>
      </c>
      <c r="P6" s="57">
        <v>1.0522405742485713E-3</v>
      </c>
      <c r="R6" s="53" t="str">
        <f t="shared" si="0"/>
        <v>AA</v>
      </c>
      <c r="S6" s="54">
        <f t="shared" ref="S6:S24" si="4">0.06*((1-EXP(-50*F6)/(1-EXP(-50))))+0.12*(1-(1-EXP(-50*F6)/(1-EXP(-50))))</f>
        <v>0.11980033296327139</v>
      </c>
      <c r="T6" s="56">
        <f t="shared" si="1"/>
        <v>0.29923555646084898</v>
      </c>
      <c r="U6" s="56">
        <f t="shared" si="2"/>
        <v>-3.4864478147991096</v>
      </c>
      <c r="V6" s="142">
        <f t="shared" si="3"/>
        <v>5.3286003595003531E-5</v>
      </c>
      <c r="X6" s="47">
        <f>1-X4</f>
        <v>0.94373532465035848</v>
      </c>
      <c r="AF6" s="141"/>
    </row>
    <row r="7" spans="1:32" x14ac:dyDescent="0.2">
      <c r="A7" s="52" t="s">
        <v>73</v>
      </c>
      <c r="B7" s="53" t="s">
        <v>74</v>
      </c>
      <c r="C7" s="54">
        <v>2.9999999999999997E-4</v>
      </c>
      <c r="D7" s="54">
        <v>8.3565459610027897E-4</v>
      </c>
      <c r="E7" s="54">
        <v>4.0000000000000002E-4</v>
      </c>
      <c r="F7" s="58">
        <v>2.9999999999999997E-4</v>
      </c>
      <c r="H7" s="54">
        <v>0.2382134327523675</v>
      </c>
      <c r="I7" s="56">
        <v>2.2499999999999999E-4</v>
      </c>
      <c r="J7" s="56">
        <v>2.9692034086054981E-3</v>
      </c>
      <c r="K7" s="57">
        <v>3.194203408605498E-3</v>
      </c>
      <c r="M7" s="54">
        <v>0.2382134327523675</v>
      </c>
      <c r="N7" s="56">
        <v>2.9999999999999997E-4</v>
      </c>
      <c r="O7" s="56">
        <v>3.9589378781406644E-3</v>
      </c>
      <c r="P7" s="57">
        <v>4.2589378781406643E-3</v>
      </c>
      <c r="R7" s="53" t="str">
        <f t="shared" si="0"/>
        <v>AA-</v>
      </c>
      <c r="S7" s="54">
        <f t="shared" si="4"/>
        <v>0.11910671637618375</v>
      </c>
      <c r="T7" s="56">
        <f t="shared" si="1"/>
        <v>0.40019222236216223</v>
      </c>
      <c r="U7" s="56">
        <f t="shared" si="2"/>
        <v>-3.0727279514876447</v>
      </c>
      <c r="V7" s="142">
        <f t="shared" si="3"/>
        <v>3.0436972137205896E-4</v>
      </c>
      <c r="AF7" s="141"/>
    </row>
    <row r="8" spans="1:32" x14ac:dyDescent="0.2">
      <c r="A8" s="52" t="s">
        <v>75</v>
      </c>
      <c r="B8" s="53" t="s">
        <v>76</v>
      </c>
      <c r="C8" s="54">
        <v>5.0000000000000001E-4</v>
      </c>
      <c r="D8" s="54">
        <v>0</v>
      </c>
      <c r="E8" s="54">
        <v>6.9999999999999999E-4</v>
      </c>
      <c r="F8" s="58">
        <v>4.0000000000000002E-4</v>
      </c>
      <c r="H8" s="54">
        <v>0.23762384079681062</v>
      </c>
      <c r="I8" s="56">
        <v>3.0000000000000003E-4</v>
      </c>
      <c r="J8" s="56">
        <v>3.843402011809249E-3</v>
      </c>
      <c r="K8" s="57">
        <v>4.1434020118092489E-3</v>
      </c>
      <c r="M8" s="54">
        <v>0.23762384079681062</v>
      </c>
      <c r="N8" s="56">
        <v>4.0000000000000002E-4</v>
      </c>
      <c r="O8" s="56">
        <v>5.124536015745665E-3</v>
      </c>
      <c r="P8" s="57">
        <v>5.5245360157456652E-3</v>
      </c>
      <c r="R8" s="53" t="str">
        <f t="shared" si="0"/>
        <v>A+</v>
      </c>
      <c r="S8" s="54">
        <f t="shared" si="4"/>
        <v>0.11881192039840531</v>
      </c>
      <c r="T8" s="56">
        <f t="shared" si="1"/>
        <v>0.42343262730130093</v>
      </c>
      <c r="U8" s="56">
        <f t="shared" si="2"/>
        <v>-2.9889710499529292</v>
      </c>
      <c r="V8" s="142">
        <f t="shared" si="3"/>
        <v>4.2326040162243963E-4</v>
      </c>
      <c r="AF8" s="141"/>
    </row>
    <row r="9" spans="1:32" x14ac:dyDescent="0.2">
      <c r="A9" s="52" t="s">
        <v>77</v>
      </c>
      <c r="B9" s="53" t="s">
        <v>78</v>
      </c>
      <c r="C9" s="54">
        <v>5.0000000000000001E-4</v>
      </c>
      <c r="D9" s="54">
        <v>7.4217010538815502E-4</v>
      </c>
      <c r="E9" s="54">
        <v>5.0000000000000001E-4</v>
      </c>
      <c r="F9" s="58">
        <v>5.8072336846271835E-4</v>
      </c>
      <c r="H9" s="54">
        <v>0.23656575966003007</v>
      </c>
      <c r="I9" s="56">
        <v>4.3554252634703879E-4</v>
      </c>
      <c r="J9" s="56">
        <v>5.3440207873148736E-3</v>
      </c>
      <c r="K9" s="57">
        <v>5.7795633136619121E-3</v>
      </c>
      <c r="M9" s="54">
        <v>0.23656575966003007</v>
      </c>
      <c r="N9" s="56">
        <v>5.8072336846271835E-4</v>
      </c>
      <c r="O9" s="56">
        <v>7.1253610497531645E-3</v>
      </c>
      <c r="P9" s="57">
        <v>7.7060844182158831E-3</v>
      </c>
      <c r="R9" s="53" t="str">
        <f t="shared" si="0"/>
        <v>A</v>
      </c>
      <c r="S9" s="54">
        <f t="shared" si="4"/>
        <v>0.11828287983001504</v>
      </c>
      <c r="T9" s="56">
        <f t="shared" si="1"/>
        <v>0.45548489943008452</v>
      </c>
      <c r="U9" s="56">
        <f t="shared" si="2"/>
        <v>-2.8779643708103428</v>
      </c>
      <c r="V9" s="142">
        <f t="shared" si="3"/>
        <v>6.4702920812087733E-4</v>
      </c>
      <c r="AF9" s="141"/>
    </row>
    <row r="10" spans="1:32" x14ac:dyDescent="0.2">
      <c r="A10" s="52" t="s">
        <v>79</v>
      </c>
      <c r="B10" s="53" t="s">
        <v>80</v>
      </c>
      <c r="C10" s="54">
        <v>5.9999999999999995E-4</v>
      </c>
      <c r="D10" s="54">
        <v>6.2140748796022988E-4</v>
      </c>
      <c r="E10" s="54">
        <v>5.9999999999999995E-4</v>
      </c>
      <c r="F10" s="58">
        <v>6.0713582932007655E-4</v>
      </c>
      <c r="H10" s="54">
        <v>0.23641192183506024</v>
      </c>
      <c r="I10" s="56">
        <v>4.5535187199005742E-4</v>
      </c>
      <c r="J10" s="56">
        <v>5.5561470338647513E-3</v>
      </c>
      <c r="K10" s="57">
        <v>6.0114989058548084E-3</v>
      </c>
      <c r="M10" s="54">
        <v>0.23641192183506024</v>
      </c>
      <c r="N10" s="56">
        <v>6.0713582932007655E-4</v>
      </c>
      <c r="O10" s="56">
        <v>7.4081960451530017E-3</v>
      </c>
      <c r="P10" s="57">
        <v>8.0153318744730778E-3</v>
      </c>
      <c r="R10" s="53" t="str">
        <f t="shared" si="0"/>
        <v>A-</v>
      </c>
      <c r="S10" s="54">
        <f t="shared" si="4"/>
        <v>0.11820596091753012</v>
      </c>
      <c r="T10" s="56">
        <f t="shared" si="1"/>
        <v>0.45945372419296093</v>
      </c>
      <c r="U10" s="56">
        <f t="shared" si="2"/>
        <v>-2.8645286364922948</v>
      </c>
      <c r="V10" s="142">
        <f t="shared" si="3"/>
        <v>6.804583752802279E-4</v>
      </c>
      <c r="AF10" s="141"/>
    </row>
    <row r="11" spans="1:32" x14ac:dyDescent="0.2">
      <c r="A11" s="52" t="s">
        <v>81</v>
      </c>
      <c r="B11" s="53" t="s">
        <v>82</v>
      </c>
      <c r="C11" s="54">
        <v>1E-3</v>
      </c>
      <c r="D11" s="54">
        <v>8.8170462894930201E-4</v>
      </c>
      <c r="E11" s="54">
        <v>1.1999999999999999E-3</v>
      </c>
      <c r="F11" s="58">
        <v>1.0272348763164338E-3</v>
      </c>
      <c r="G11" s="59"/>
      <c r="H11" s="54">
        <v>0.23399219703223448</v>
      </c>
      <c r="I11" s="56">
        <v>7.7042615723732543E-4</v>
      </c>
      <c r="J11" s="56">
        <v>8.738288689531035E-3</v>
      </c>
      <c r="K11" s="57">
        <v>9.50871484676836E-3</v>
      </c>
      <c r="M11" s="54">
        <v>0.23399219703223448</v>
      </c>
      <c r="N11" s="56">
        <v>1.0272348763164338E-3</v>
      </c>
      <c r="O11" s="56">
        <v>1.1651051586041379E-2</v>
      </c>
      <c r="P11" s="57">
        <v>1.2678286462357814E-2</v>
      </c>
      <c r="R11" s="53" t="str">
        <f t="shared" si="0"/>
        <v>BBB+</v>
      </c>
      <c r="S11" s="54">
        <f t="shared" si="4"/>
        <v>0.11699609851611724</v>
      </c>
      <c r="T11" s="56">
        <f t="shared" si="1"/>
        <v>0.50865584221063065</v>
      </c>
      <c r="U11" s="56">
        <f t="shared" si="2"/>
        <v>-2.7024434944158235</v>
      </c>
      <c r="V11" s="142">
        <f t="shared" si="3"/>
        <v>1.2280779470535057E-3</v>
      </c>
      <c r="AF11" s="141"/>
    </row>
    <row r="12" spans="1:32" x14ac:dyDescent="0.2">
      <c r="A12" s="52" t="s">
        <v>83</v>
      </c>
      <c r="B12" s="53" t="s">
        <v>84</v>
      </c>
      <c r="C12" s="54">
        <v>1.6000000000000001E-3</v>
      </c>
      <c r="D12" s="54">
        <v>5.5317383487761031E-4</v>
      </c>
      <c r="E12" s="54">
        <v>1.6000000000000001E-3</v>
      </c>
      <c r="F12" s="58">
        <v>1.2510579449592034E-3</v>
      </c>
      <c r="G12" s="59"/>
      <c r="H12" s="54">
        <v>0.23272360461144317</v>
      </c>
      <c r="I12" s="56">
        <v>9.3829345871940251E-4</v>
      </c>
      <c r="J12" s="56">
        <v>1.0313455987455649E-2</v>
      </c>
      <c r="K12" s="57">
        <v>1.1251749446175052E-2</v>
      </c>
      <c r="M12" s="54">
        <v>0.23272360461144317</v>
      </c>
      <c r="N12" s="56">
        <v>1.2510579449592034E-3</v>
      </c>
      <c r="O12" s="56">
        <v>1.3751274649940866E-2</v>
      </c>
      <c r="P12" s="57">
        <v>1.5002332594900069E-2</v>
      </c>
      <c r="R12" s="53" t="str">
        <f t="shared" si="0"/>
        <v>BBB</v>
      </c>
      <c r="S12" s="54">
        <f t="shared" si="4"/>
        <v>0.11636180230572159</v>
      </c>
      <c r="T12" s="56">
        <f t="shared" si="1"/>
        <v>0.52813959279338296</v>
      </c>
      <c r="U12" s="56">
        <f t="shared" si="2"/>
        <v>-2.640108475096298</v>
      </c>
      <c r="V12" s="142">
        <f t="shared" si="3"/>
        <v>1.5278638954797431E-3</v>
      </c>
      <c r="AF12" s="141"/>
    </row>
    <row r="13" spans="1:32" x14ac:dyDescent="0.2">
      <c r="A13" s="52" t="s">
        <v>85</v>
      </c>
      <c r="B13" s="53" t="s">
        <v>86</v>
      </c>
      <c r="C13" s="54">
        <v>2.5000000000000001E-3</v>
      </c>
      <c r="D13" s="54">
        <v>2.6096884684390798E-3</v>
      </c>
      <c r="E13" s="54">
        <v>2.2000000000000001E-3</v>
      </c>
      <c r="F13" s="58">
        <v>2.4365628228130271E-3</v>
      </c>
      <c r="G13" s="59"/>
      <c r="H13" s="54">
        <v>0.22623606025967719</v>
      </c>
      <c r="I13" s="56">
        <v>1.8274221171097702E-3</v>
      </c>
      <c r="J13" s="56">
        <v>1.7696424651275265E-2</v>
      </c>
      <c r="K13" s="57">
        <v>1.9523846768385034E-2</v>
      </c>
      <c r="M13" s="54">
        <v>0.22623606025967719</v>
      </c>
      <c r="N13" s="56">
        <v>2.4365628228130271E-3</v>
      </c>
      <c r="O13" s="56">
        <v>2.3595232868367018E-2</v>
      </c>
      <c r="P13" s="57">
        <v>2.6031795691180044E-2</v>
      </c>
      <c r="R13" s="53" t="str">
        <f t="shared" si="0"/>
        <v>BBB-</v>
      </c>
      <c r="S13" s="54">
        <f t="shared" si="4"/>
        <v>0.11311803012983859</v>
      </c>
      <c r="T13" s="56">
        <f t="shared" si="1"/>
        <v>0.5977367783555928</v>
      </c>
      <c r="U13" s="56">
        <f t="shared" si="2"/>
        <v>-2.4227088233671936</v>
      </c>
      <c r="V13" s="142">
        <f t="shared" si="3"/>
        <v>3.1477246932169281E-3</v>
      </c>
      <c r="AF13" s="141"/>
    </row>
    <row r="14" spans="1:32" x14ac:dyDescent="0.2">
      <c r="A14" s="52" t="s">
        <v>87</v>
      </c>
      <c r="B14" s="53" t="s">
        <v>88</v>
      </c>
      <c r="C14" s="54">
        <v>3.0999999999999999E-3</v>
      </c>
      <c r="D14" s="54">
        <v>2.9585798816568047E-3</v>
      </c>
      <c r="E14" s="54">
        <v>4.1999999999999997E-3</v>
      </c>
      <c r="F14" s="58">
        <v>3.4195266272189343E-3</v>
      </c>
      <c r="G14" s="59"/>
      <c r="H14" s="54">
        <v>0.22114098265767679</v>
      </c>
      <c r="I14" s="56">
        <v>2.5646449704142009E-3</v>
      </c>
      <c r="J14" s="56">
        <v>2.2936734592060654E-2</v>
      </c>
      <c r="K14" s="57">
        <v>2.5501379562474856E-2</v>
      </c>
      <c r="M14" s="54">
        <v>0.22114098265767679</v>
      </c>
      <c r="N14" s="56">
        <v>3.4195266272189343E-3</v>
      </c>
      <c r="O14" s="56">
        <v>3.0582312789414208E-2</v>
      </c>
      <c r="P14" s="57">
        <v>3.4001839416633144E-2</v>
      </c>
      <c r="R14" s="53" t="str">
        <f t="shared" si="0"/>
        <v>BB+</v>
      </c>
      <c r="S14" s="54">
        <f t="shared" si="4"/>
        <v>0.11057049132883839</v>
      </c>
      <c r="T14" s="56">
        <f t="shared" si="1"/>
        <v>0.63492436583847955</v>
      </c>
      <c r="U14" s="56">
        <f t="shared" si="2"/>
        <v>-2.3082432951998535</v>
      </c>
      <c r="V14" s="142">
        <f t="shared" si="3"/>
        <v>4.4909962639405644E-3</v>
      </c>
      <c r="AF14" s="141"/>
    </row>
    <row r="15" spans="1:32" x14ac:dyDescent="0.2">
      <c r="A15" s="52" t="s">
        <v>89</v>
      </c>
      <c r="B15" s="53" t="s">
        <v>90</v>
      </c>
      <c r="C15" s="54">
        <v>5.1000000000000004E-3</v>
      </c>
      <c r="D15" s="54">
        <v>5.6667925953910094E-3</v>
      </c>
      <c r="E15" s="54">
        <v>7.1000000000000004E-3</v>
      </c>
      <c r="F15" s="58">
        <v>5.9555975317970031E-3</v>
      </c>
      <c r="G15" s="59"/>
      <c r="H15" s="54">
        <v>0.20909577067622515</v>
      </c>
      <c r="I15" s="56">
        <v>4.4666981488477525E-3</v>
      </c>
      <c r="J15" s="56">
        <v>3.4072562022427498E-2</v>
      </c>
      <c r="K15" s="57">
        <v>3.853926017127525E-2</v>
      </c>
      <c r="M15" s="54">
        <v>0.20909577067622515</v>
      </c>
      <c r="N15" s="56">
        <v>5.9555975317970031E-3</v>
      </c>
      <c r="O15" s="56">
        <v>4.543008269657E-2</v>
      </c>
      <c r="P15" s="57">
        <v>5.1385680228367002E-2</v>
      </c>
      <c r="R15" s="53" t="str">
        <f t="shared" si="0"/>
        <v>BB</v>
      </c>
      <c r="S15" s="54">
        <f t="shared" si="4"/>
        <v>0.10454788533811257</v>
      </c>
      <c r="T15" s="56">
        <f t="shared" si="1"/>
        <v>0.69737491910567517</v>
      </c>
      <c r="U15" s="56">
        <f t="shared" si="2"/>
        <v>-2.1152753871124177</v>
      </c>
      <c r="V15" s="142">
        <f t="shared" si="3"/>
        <v>7.8438247863801356E-3</v>
      </c>
      <c r="AF15" s="141"/>
    </row>
    <row r="16" spans="1:32" x14ac:dyDescent="0.2">
      <c r="A16" s="52" t="s">
        <v>91</v>
      </c>
      <c r="B16" s="53" t="s">
        <v>92</v>
      </c>
      <c r="C16" s="54">
        <v>9.1000000000000004E-3</v>
      </c>
      <c r="D16" s="54">
        <v>1.0659297275957359E-2</v>
      </c>
      <c r="E16" s="54">
        <v>1.3299999999999999E-2</v>
      </c>
      <c r="F16" s="58">
        <v>1.1019765758652452E-2</v>
      </c>
      <c r="G16" s="59"/>
      <c r="H16" s="54">
        <v>0.18916558794114763</v>
      </c>
      <c r="I16" s="56">
        <v>8.2648243189893389E-3</v>
      </c>
      <c r="J16" s="56">
        <v>5.0182031432826797E-2</v>
      </c>
      <c r="K16" s="57">
        <v>5.8446855751816136E-2</v>
      </c>
      <c r="M16" s="54">
        <v>0.18916558794114763</v>
      </c>
      <c r="N16" s="56">
        <v>1.1019765758652452E-2</v>
      </c>
      <c r="O16" s="56">
        <v>6.6909375243769068E-2</v>
      </c>
      <c r="P16" s="57">
        <v>7.7929141002421515E-2</v>
      </c>
      <c r="R16" s="53" t="str">
        <f t="shared" si="0"/>
        <v>BB-</v>
      </c>
      <c r="S16" s="54">
        <f t="shared" si="4"/>
        <v>9.4582793970573814E-2</v>
      </c>
      <c r="T16" s="56">
        <f t="shared" si="1"/>
        <v>0.76684672787939467</v>
      </c>
      <c r="U16" s="56">
        <f t="shared" si="2"/>
        <v>-1.8934030081191993</v>
      </c>
      <c r="V16" s="142">
        <f t="shared" si="3"/>
        <v>1.3904757877784075E-2</v>
      </c>
      <c r="AF16" s="141"/>
    </row>
    <row r="17" spans="1:32" x14ac:dyDescent="0.2">
      <c r="A17" s="52" t="s">
        <v>93</v>
      </c>
      <c r="B17" s="53" t="s">
        <v>94</v>
      </c>
      <c r="C17" s="54">
        <v>1.9800000000000002E-2</v>
      </c>
      <c r="D17" s="54">
        <v>1.192579505300353E-2</v>
      </c>
      <c r="E17" s="54">
        <v>1.9300000000000001E-2</v>
      </c>
      <c r="F17" s="58">
        <v>1.7008598351001176E-2</v>
      </c>
      <c r="G17" s="59"/>
      <c r="H17" s="54">
        <v>0.1712677461914428</v>
      </c>
      <c r="I17" s="56">
        <v>1.2756448763250883E-2</v>
      </c>
      <c r="J17" s="56">
        <v>6.3631723578514487E-2</v>
      </c>
      <c r="K17" s="57">
        <v>7.638817234176537E-2</v>
      </c>
      <c r="M17" s="54">
        <v>0.1712677461914428</v>
      </c>
      <c r="N17" s="56">
        <v>1.7008598351001176E-2</v>
      </c>
      <c r="O17" s="56">
        <v>8.4842298104685979E-2</v>
      </c>
      <c r="P17" s="57">
        <v>0.10185089645568715</v>
      </c>
      <c r="R17" s="53" t="str">
        <f t="shared" si="0"/>
        <v>B+</v>
      </c>
      <c r="S17" s="54">
        <f t="shared" si="4"/>
        <v>8.5633873095721402E-2</v>
      </c>
      <c r="T17" s="56">
        <f t="shared" si="1"/>
        <v>0.81422456520301534</v>
      </c>
      <c r="U17" s="56">
        <f t="shared" si="2"/>
        <v>-1.7312676962801021</v>
      </c>
      <c r="V17" s="142">
        <f t="shared" si="3"/>
        <v>2.0105986515895881E-2</v>
      </c>
      <c r="AF17" s="141"/>
    </row>
    <row r="18" spans="1:32" x14ac:dyDescent="0.2">
      <c r="A18" s="52" t="s">
        <v>95</v>
      </c>
      <c r="B18" s="53" t="s">
        <v>96</v>
      </c>
      <c r="C18" s="54">
        <v>3.2000000000000001E-2</v>
      </c>
      <c r="D18" s="54">
        <v>2.0662935858803268E-2</v>
      </c>
      <c r="E18" s="54">
        <v>2.9700000000000001E-2</v>
      </c>
      <c r="F18" s="58">
        <v>2.7454311952934424E-2</v>
      </c>
      <c r="G18" s="59"/>
      <c r="H18" s="54">
        <v>0.15041014120752227</v>
      </c>
      <c r="I18" s="56">
        <v>2.0590733964700819E-2</v>
      </c>
      <c r="J18" s="56">
        <v>8.054466491723189E-2</v>
      </c>
      <c r="K18" s="57">
        <v>0.10113539888193271</v>
      </c>
      <c r="M18" s="54">
        <v>0.15041014120752227</v>
      </c>
      <c r="N18" s="56">
        <v>2.7454311952934424E-2</v>
      </c>
      <c r="O18" s="56">
        <v>0.1073928865563092</v>
      </c>
      <c r="P18" s="57">
        <v>0.13484719850924362</v>
      </c>
      <c r="R18" s="53" t="str">
        <f t="shared" si="0"/>
        <v>B</v>
      </c>
      <c r="S18" s="54">
        <f t="shared" si="4"/>
        <v>7.5205070603761137E-2</v>
      </c>
      <c r="T18" s="56">
        <f t="shared" si="1"/>
        <v>0.8630365391394258</v>
      </c>
      <c r="U18" s="56">
        <f t="shared" si="2"/>
        <v>-1.5435842049359083</v>
      </c>
      <c r="V18" s="142">
        <f t="shared" si="3"/>
        <v>2.9248511122072808E-2</v>
      </c>
      <c r="AF18" s="141"/>
    </row>
    <row r="19" spans="1:32" x14ac:dyDescent="0.2">
      <c r="A19" s="52" t="s">
        <v>97</v>
      </c>
      <c r="B19" s="53" t="s">
        <v>98</v>
      </c>
      <c r="C19" s="54">
        <v>6.4899999999999999E-2</v>
      </c>
      <c r="D19" s="54">
        <v>2.9546946815495731E-2</v>
      </c>
      <c r="E19" s="54">
        <v>4.6699999999999998E-2</v>
      </c>
      <c r="F19" s="58">
        <v>4.7048982271831907E-2</v>
      </c>
      <c r="G19" s="59"/>
      <c r="H19" s="54">
        <v>0.13141630537084986</v>
      </c>
      <c r="I19" s="56">
        <v>3.528673670387393E-2</v>
      </c>
      <c r="J19" s="56">
        <v>0.10446674843518945</v>
      </c>
      <c r="K19" s="57">
        <v>0.13975348513906338</v>
      </c>
      <c r="M19" s="54">
        <v>0.13141630537084986</v>
      </c>
      <c r="N19" s="56">
        <v>4.7048982271831907E-2</v>
      </c>
      <c r="O19" s="56">
        <v>0.13928899791358593</v>
      </c>
      <c r="P19" s="57">
        <v>0.18633798018541783</v>
      </c>
      <c r="R19" s="53" t="str">
        <f t="shared" si="0"/>
        <v>B-</v>
      </c>
      <c r="S19" s="54">
        <f t="shared" si="4"/>
        <v>6.5708152685424931E-2</v>
      </c>
      <c r="T19" s="56">
        <f t="shared" si="1"/>
        <v>0.91120707528193767</v>
      </c>
      <c r="U19" s="56">
        <f t="shared" si="2"/>
        <v>-1.3111895409673193</v>
      </c>
      <c r="V19" s="142">
        <f t="shared" si="3"/>
        <v>4.3599331584479657E-2</v>
      </c>
      <c r="AF19" s="141"/>
    </row>
    <row r="20" spans="1:32" x14ac:dyDescent="0.2">
      <c r="A20" s="52" t="s">
        <v>99</v>
      </c>
      <c r="B20" s="52" t="s">
        <v>100</v>
      </c>
      <c r="C20" s="54">
        <v>0.16785</v>
      </c>
      <c r="D20" s="54">
        <v>0.1253554839897584</v>
      </c>
      <c r="E20" s="54">
        <v>6.1700000000000005E-2</v>
      </c>
      <c r="F20" s="58">
        <v>0.11830182799658613</v>
      </c>
      <c r="H20" s="54">
        <v>0.12032380957836952</v>
      </c>
      <c r="I20" s="56">
        <v>8.8726370997439602E-2</v>
      </c>
      <c r="J20" s="56">
        <v>0.16929594537354656</v>
      </c>
      <c r="K20" s="57">
        <v>0.25802231637098616</v>
      </c>
      <c r="M20" s="54">
        <v>0.12032380957836952</v>
      </c>
      <c r="N20" s="56">
        <v>0.11830182799658613</v>
      </c>
      <c r="O20" s="56">
        <v>0.22572792716472873</v>
      </c>
      <c r="P20" s="57">
        <v>0.34402975516131484</v>
      </c>
      <c r="R20" s="53" t="str">
        <f t="shared" si="0"/>
        <v>CCC+</v>
      </c>
      <c r="S20" s="54">
        <f t="shared" si="4"/>
        <v>6.0161904789184761E-2</v>
      </c>
      <c r="T20" s="56">
        <f t="shared" si="1"/>
        <v>0.97021700296582292</v>
      </c>
      <c r="U20" s="56">
        <f t="shared" si="2"/>
        <v>-0.81930638395486666</v>
      </c>
      <c r="V20" s="142">
        <f t="shared" si="3"/>
        <v>8.538296509812468E-2</v>
      </c>
      <c r="AF20" s="141"/>
    </row>
    <row r="21" spans="1:32" x14ac:dyDescent="0.2">
      <c r="A21" s="52" t="s">
        <v>101</v>
      </c>
      <c r="B21" s="52" t="s">
        <v>102</v>
      </c>
      <c r="C21" s="60">
        <v>0.27079999999999999</v>
      </c>
      <c r="D21" s="60">
        <v>0.22116402116402109</v>
      </c>
      <c r="E21" s="54">
        <v>7.6700000000000004E-2</v>
      </c>
      <c r="F21" s="58">
        <v>0.18955467372134036</v>
      </c>
      <c r="H21" s="54">
        <v>0.12000918446376808</v>
      </c>
      <c r="I21" s="56">
        <v>0.14216600529100526</v>
      </c>
      <c r="J21" s="56">
        <v>0.20937100048136048</v>
      </c>
      <c r="K21" s="57">
        <v>0.35153700577236574</v>
      </c>
      <c r="M21" s="54">
        <v>0.12000918446376808</v>
      </c>
      <c r="N21" s="56">
        <v>0.18955467372134036</v>
      </c>
      <c r="O21" s="56">
        <v>0.27916133397514731</v>
      </c>
      <c r="P21" s="57">
        <v>0.46871600769648769</v>
      </c>
      <c r="R21" s="53" t="str">
        <f t="shared" si="0"/>
        <v>CCC</v>
      </c>
      <c r="S21" s="54">
        <f t="shared" si="4"/>
        <v>6.0004592231884042E-2</v>
      </c>
      <c r="T21" s="56">
        <f t="shared" si="1"/>
        <v>0.98727680454789868</v>
      </c>
      <c r="U21" s="56">
        <f t="shared" si="2"/>
        <v>-0.5062307333222128</v>
      </c>
      <c r="V21" s="142">
        <f t="shared" si="3"/>
        <v>0.11530669149453339</v>
      </c>
      <c r="AF21" s="141"/>
    </row>
    <row r="22" spans="1:32" x14ac:dyDescent="0.2">
      <c r="A22" s="52" t="s">
        <v>126</v>
      </c>
      <c r="B22" s="52" t="s">
        <v>103</v>
      </c>
      <c r="C22" s="60">
        <v>0.27079999999999999</v>
      </c>
      <c r="D22" s="60">
        <v>0.22116402116402109</v>
      </c>
      <c r="E22" s="54">
        <v>0.19905</v>
      </c>
      <c r="F22" s="58">
        <v>0.23033800705467367</v>
      </c>
      <c r="H22" s="54">
        <v>0.12000119523960197</v>
      </c>
      <c r="I22" s="56">
        <v>0.17275350529100525</v>
      </c>
      <c r="J22" s="56">
        <v>0.22396116374969949</v>
      </c>
      <c r="K22" s="57">
        <v>0.39671466904070474</v>
      </c>
      <c r="M22" s="54">
        <v>0.12000119523960197</v>
      </c>
      <c r="N22" s="56">
        <v>0.23033800705467367</v>
      </c>
      <c r="O22" s="56">
        <v>0.29861488499959932</v>
      </c>
      <c r="P22" s="57">
        <v>0.52895289205427298</v>
      </c>
      <c r="R22" s="53" t="str">
        <f t="shared" si="0"/>
        <v>CCC-</v>
      </c>
      <c r="S22" s="54">
        <f t="shared" si="4"/>
        <v>6.0000597619800984E-2</v>
      </c>
      <c r="T22" s="56">
        <f t="shared" si="1"/>
        <v>0.99187076510544225</v>
      </c>
      <c r="U22" s="56">
        <f t="shared" si="2"/>
        <v>-0.35998290178097697</v>
      </c>
      <c r="V22" s="142">
        <f t="shared" si="3"/>
        <v>0.12804253414388919</v>
      </c>
      <c r="AF22" s="141"/>
    </row>
    <row r="23" spans="1:32" x14ac:dyDescent="0.2">
      <c r="A23" s="53" t="s">
        <v>127</v>
      </c>
      <c r="B23" s="53" t="s">
        <v>104</v>
      </c>
      <c r="C23" s="54">
        <v>0.27079999999999999</v>
      </c>
      <c r="D23" s="54">
        <v>0.22116402116402109</v>
      </c>
      <c r="E23" s="54">
        <v>0.32140000000000002</v>
      </c>
      <c r="F23" s="58">
        <v>0.271121340388007</v>
      </c>
      <c r="H23" s="54">
        <v>0.12000015554503149</v>
      </c>
      <c r="I23" s="56">
        <v>0.20334100529100524</v>
      </c>
      <c r="J23" s="56">
        <v>0.2338615340345222</v>
      </c>
      <c r="K23" s="57">
        <v>0.43720253932552744</v>
      </c>
      <c r="M23" s="54">
        <v>0.12000015554503149</v>
      </c>
      <c r="N23" s="56">
        <v>0.271121340388007</v>
      </c>
      <c r="O23" s="56">
        <v>0.31181537871269621</v>
      </c>
      <c r="P23" s="57">
        <v>0.58293671910070322</v>
      </c>
      <c r="R23" s="53" t="str">
        <f t="shared" si="0"/>
        <v>СС</v>
      </c>
      <c r="S23" s="54">
        <f t="shared" si="4"/>
        <v>6.0000077772515745E-2</v>
      </c>
      <c r="T23" s="56">
        <f t="shared" si="1"/>
        <v>0.99474071637365336</v>
      </c>
      <c r="U23" s="56">
        <f t="shared" si="2"/>
        <v>-0.22764388838898167</v>
      </c>
      <c r="V23" s="142">
        <f t="shared" si="3"/>
        <v>0.13811000837854212</v>
      </c>
      <c r="AF23" s="141"/>
    </row>
    <row r="24" spans="1:32" x14ac:dyDescent="0.2">
      <c r="A24" s="53" t="s">
        <v>108</v>
      </c>
      <c r="B24" s="53" t="s">
        <v>128</v>
      </c>
      <c r="C24" s="54">
        <v>0.63539999999999996</v>
      </c>
      <c r="D24" s="54">
        <v>0.61058201058201056</v>
      </c>
      <c r="E24" s="54">
        <v>0.66070000000000007</v>
      </c>
      <c r="F24" s="58">
        <v>0.63556067019400353</v>
      </c>
      <c r="H24" s="54">
        <v>0.1200000000000019</v>
      </c>
      <c r="I24" s="56">
        <v>0.47667050264550265</v>
      </c>
      <c r="J24" s="56">
        <v>0.19111518809856071</v>
      </c>
      <c r="K24" s="57">
        <v>0.66778569074406335</v>
      </c>
      <c r="M24" s="54">
        <v>0.1200000000000019</v>
      </c>
      <c r="N24" s="56">
        <v>0.63556067019400353</v>
      </c>
      <c r="O24" s="56">
        <v>0.25482025079808102</v>
      </c>
      <c r="P24" s="57">
        <v>0.89038092099208455</v>
      </c>
      <c r="R24" s="53" t="str">
        <f t="shared" si="0"/>
        <v>С</v>
      </c>
      <c r="S24" s="54">
        <f t="shared" si="4"/>
        <v>6.0000000000000948E-2</v>
      </c>
      <c r="T24" s="56">
        <f t="shared" si="1"/>
        <v>0.99992823533544228</v>
      </c>
      <c r="U24" s="56">
        <f t="shared" si="2"/>
        <v>0.75843860010105291</v>
      </c>
      <c r="V24" s="142">
        <f t="shared" si="3"/>
        <v>0.14033502940143536</v>
      </c>
      <c r="AF24" s="141"/>
    </row>
    <row r="25" spans="1:32" x14ac:dyDescent="0.2">
      <c r="A25" s="53" t="s">
        <v>108</v>
      </c>
      <c r="B25" s="53" t="s">
        <v>145</v>
      </c>
      <c r="C25" s="54">
        <v>1</v>
      </c>
      <c r="D25" s="54">
        <v>1</v>
      </c>
      <c r="E25" s="54">
        <v>1</v>
      </c>
      <c r="F25" s="58">
        <v>1</v>
      </c>
      <c r="H25" s="54"/>
      <c r="I25" s="56"/>
      <c r="J25" s="56"/>
      <c r="K25" s="57">
        <f>F25</f>
        <v>1</v>
      </c>
      <c r="M25" s="106"/>
      <c r="N25" s="106"/>
      <c r="O25" s="106"/>
      <c r="P25" s="143">
        <f>F25</f>
        <v>1</v>
      </c>
      <c r="R25" s="53" t="str">
        <f t="shared" si="0"/>
        <v>RD</v>
      </c>
      <c r="S25" s="54"/>
      <c r="T25" s="56"/>
      <c r="U25" s="56"/>
      <c r="V25" s="142">
        <f>F25</f>
        <v>1</v>
      </c>
      <c r="AF25" s="141"/>
    </row>
    <row r="26" spans="1:32" x14ac:dyDescent="0.2">
      <c r="A26" s="53" t="s">
        <v>128</v>
      </c>
      <c r="B26" s="53" t="s">
        <v>129</v>
      </c>
      <c r="C26" s="54">
        <v>1</v>
      </c>
      <c r="D26" s="54">
        <v>1</v>
      </c>
      <c r="E26" s="54">
        <v>1</v>
      </c>
      <c r="F26" s="58">
        <v>1</v>
      </c>
      <c r="H26" s="54"/>
      <c r="I26" s="56"/>
      <c r="J26" s="56"/>
      <c r="K26" s="57">
        <f>F26</f>
        <v>1</v>
      </c>
      <c r="M26" s="106"/>
      <c r="N26" s="106"/>
      <c r="O26" s="106"/>
      <c r="P26" s="143">
        <f>F26</f>
        <v>1</v>
      </c>
      <c r="R26" s="53" t="str">
        <f t="shared" si="0"/>
        <v>D</v>
      </c>
      <c r="S26" s="54"/>
      <c r="T26" s="56"/>
      <c r="U26" s="56"/>
      <c r="V26" s="142">
        <f>F26</f>
        <v>1</v>
      </c>
    </row>
  </sheetData>
  <mergeCells count="6">
    <mergeCell ref="A2:F2"/>
    <mergeCell ref="R2:X2"/>
    <mergeCell ref="H1:K1"/>
    <mergeCell ref="M1:P1"/>
    <mergeCell ref="H2:I2"/>
    <mergeCell ref="M2:N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zoomScale="60" zoomScaleNormal="60" workbookViewId="0">
      <selection activeCell="A8" sqref="A8"/>
    </sheetView>
  </sheetViews>
  <sheetFormatPr defaultColWidth="20.7109375" defaultRowHeight="15" x14ac:dyDescent="0.25"/>
  <cols>
    <col min="1" max="5" width="20.7109375" style="131"/>
    <col min="6" max="6" width="11.5703125" style="131" customWidth="1"/>
    <col min="7" max="16384" width="20.7109375" style="131"/>
  </cols>
  <sheetData>
    <row r="1" spans="1:9" x14ac:dyDescent="0.25">
      <c r="A1" s="131" t="s">
        <v>285</v>
      </c>
      <c r="D1" s="136" t="s">
        <v>286</v>
      </c>
      <c r="E1" s="138">
        <f>AVERAGE(C15:C200)</f>
        <v>2.6885349200359867E-2</v>
      </c>
      <c r="F1" s="137"/>
      <c r="G1" s="137">
        <v>0.999</v>
      </c>
      <c r="H1" s="138">
        <f>_xlfn.NORM.INV(1-G1,$E$1,$E$2)</f>
        <v>-0.10336094797480866</v>
      </c>
      <c r="I1" s="137">
        <f>COUNTIF(C18:C200,"&lt;=" &amp;H1)</f>
        <v>0</v>
      </c>
    </row>
    <row r="2" spans="1:9" x14ac:dyDescent="0.25">
      <c r="A2" s="131" t="s">
        <v>287</v>
      </c>
      <c r="D2" s="136" t="s">
        <v>288</v>
      </c>
      <c r="E2" s="138">
        <f>_xlfn.STDEV.S(C15:C200)</f>
        <v>4.2147736568286194E-2</v>
      </c>
      <c r="F2" s="137"/>
      <c r="G2" s="137">
        <v>0.995</v>
      </c>
      <c r="H2" s="138">
        <f>_xlfn.NORM.INV(1-G2,$E$1,$E$2)</f>
        <v>-8.1680025730491254E-2</v>
      </c>
      <c r="I2" s="137">
        <f>COUNTIF(C18:C200,"&lt;=" &amp;H2)</f>
        <v>1</v>
      </c>
    </row>
    <row r="3" spans="1:9" x14ac:dyDescent="0.25">
      <c r="A3" s="131" t="s">
        <v>289</v>
      </c>
      <c r="D3" s="137"/>
      <c r="E3" s="137"/>
      <c r="F3" s="137"/>
      <c r="G3" s="137">
        <v>0.99</v>
      </c>
      <c r="H3" s="138">
        <f>_xlfn.NORM.INV(1-G3,$E$1,$E$2)</f>
        <v>-7.1164948160906114E-2</v>
      </c>
      <c r="I3" s="137">
        <f>COUNTIF(C18:C200,"&lt;=" &amp;H3)</f>
        <v>3</v>
      </c>
    </row>
    <row r="4" spans="1:9" x14ac:dyDescent="0.25">
      <c r="A4" s="131" t="s">
        <v>290</v>
      </c>
      <c r="D4" s="137"/>
      <c r="E4" s="137"/>
      <c r="F4" s="137"/>
      <c r="G4" s="137">
        <v>0.95</v>
      </c>
      <c r="H4" s="138">
        <f>_xlfn.NORM.INV(1-G4,$E$1,$E$2)</f>
        <v>-4.2441508161780842E-2</v>
      </c>
      <c r="I4" s="137">
        <f>COUNTIF(C18:C200,"&lt;=" &amp;H4)</f>
        <v>4</v>
      </c>
    </row>
    <row r="5" spans="1:9" x14ac:dyDescent="0.25">
      <c r="A5" s="131" t="s">
        <v>291</v>
      </c>
      <c r="D5" s="137"/>
      <c r="E5" s="137"/>
      <c r="F5" s="137"/>
      <c r="G5" s="137">
        <v>0.9</v>
      </c>
      <c r="H5" s="138">
        <f>_xlfn.NORM.INV(1-G5,$E$1,$E$2)</f>
        <v>-2.7129148582888719E-2</v>
      </c>
      <c r="I5" s="137">
        <f>COUNTIF(C18:C200,"&lt;=" &amp;H5)</f>
        <v>5</v>
      </c>
    </row>
    <row r="6" spans="1:9" x14ac:dyDescent="0.25">
      <c r="A6" s="131" t="s">
        <v>292</v>
      </c>
    </row>
    <row r="7" spans="1:9" x14ac:dyDescent="0.25">
      <c r="A7" s="131" t="s">
        <v>293</v>
      </c>
      <c r="B7" s="131" t="s">
        <v>294</v>
      </c>
    </row>
    <row r="8" spans="1:9" x14ac:dyDescent="0.25">
      <c r="A8" s="152" t="s">
        <v>297</v>
      </c>
      <c r="B8" s="135"/>
    </row>
    <row r="9" spans="1:9" x14ac:dyDescent="0.25">
      <c r="A9" s="134"/>
      <c r="B9" s="135"/>
    </row>
    <row r="10" spans="1:9" x14ac:dyDescent="0.25">
      <c r="A10" s="134"/>
      <c r="B10" s="135" t="s">
        <v>298</v>
      </c>
    </row>
    <row r="12" spans="1:9" x14ac:dyDescent="0.25">
      <c r="A12" s="131" t="s">
        <v>295</v>
      </c>
    </row>
    <row r="13" spans="1:9" x14ac:dyDescent="0.25">
      <c r="A13" s="131" t="s">
        <v>296</v>
      </c>
      <c r="B13" s="131" t="s">
        <v>293</v>
      </c>
    </row>
    <row r="14" spans="1:9" x14ac:dyDescent="0.25">
      <c r="A14" s="132">
        <v>37622</v>
      </c>
      <c r="B14" s="133">
        <v>65.4897058614347</v>
      </c>
    </row>
    <row r="15" spans="1:9" x14ac:dyDescent="0.25">
      <c r="A15" s="132">
        <v>37712</v>
      </c>
      <c r="B15" s="133">
        <v>66.220201971721593</v>
      </c>
    </row>
    <row r="16" spans="1:9" x14ac:dyDescent="0.25">
      <c r="A16" s="132">
        <v>37803</v>
      </c>
      <c r="B16" s="133">
        <v>67.338109690381998</v>
      </c>
    </row>
    <row r="17" spans="1:5" x14ac:dyDescent="0.25">
      <c r="A17" s="132">
        <v>37895</v>
      </c>
      <c r="B17" s="133">
        <v>68.566234773649796</v>
      </c>
    </row>
    <row r="18" spans="1:5" x14ac:dyDescent="0.25">
      <c r="A18" s="132">
        <v>37987</v>
      </c>
      <c r="B18" s="133">
        <v>69.854365952325907</v>
      </c>
      <c r="C18" s="131">
        <f>LN(B18/B14)</f>
        <v>6.4519620566705849E-2</v>
      </c>
      <c r="D18" s="131">
        <f t="shared" ref="D18:D79" si="0">(C18-$E$1)/$E$2</f>
        <v>0.89291322454225586</v>
      </c>
      <c r="E18" s="131">
        <f t="shared" ref="E18:E79" si="1">_xlfn.NORM.DIST(C18,$E$1,$E$2,TRUE)</f>
        <v>0.81404817774240035</v>
      </c>
    </row>
    <row r="19" spans="1:5" x14ac:dyDescent="0.25">
      <c r="A19" s="132">
        <v>38078</v>
      </c>
      <c r="B19" s="133">
        <v>71.200588145073695</v>
      </c>
      <c r="C19" s="131">
        <f t="shared" ref="C19:C79" si="2">LN(B19/B15)</f>
        <v>7.2515496722985018E-2</v>
      </c>
      <c r="D19" s="131">
        <f t="shared" si="0"/>
        <v>1.0826239138297944</v>
      </c>
      <c r="E19" s="131">
        <f t="shared" si="1"/>
        <v>0.86051230582400118</v>
      </c>
    </row>
    <row r="20" spans="1:5" x14ac:dyDescent="0.25">
      <c r="A20" s="132">
        <v>38169</v>
      </c>
      <c r="B20" s="133">
        <v>72.278946110858499</v>
      </c>
      <c r="C20" s="131">
        <f t="shared" si="2"/>
        <v>7.0806542758027793E-2</v>
      </c>
      <c r="D20" s="131">
        <f t="shared" si="0"/>
        <v>1.0420771584378781</v>
      </c>
      <c r="E20" s="131">
        <f t="shared" si="1"/>
        <v>0.85131204620303536</v>
      </c>
    </row>
    <row r="21" spans="1:5" x14ac:dyDescent="0.25">
      <c r="A21" s="132">
        <v>38261</v>
      </c>
      <c r="B21" s="133">
        <v>73.087148169096395</v>
      </c>
      <c r="C21" s="131">
        <f t="shared" si="2"/>
        <v>6.3852330565074056E-2</v>
      </c>
      <c r="D21" s="131">
        <f t="shared" si="0"/>
        <v>0.87708105759894506</v>
      </c>
      <c r="E21" s="131">
        <f t="shared" si="1"/>
        <v>0.80977869370433919</v>
      </c>
    </row>
    <row r="22" spans="1:5" x14ac:dyDescent="0.25">
      <c r="A22" s="132">
        <v>38353</v>
      </c>
      <c r="B22" s="133">
        <v>74.364771493388204</v>
      </c>
      <c r="C22" s="131">
        <f t="shared" si="2"/>
        <v>6.2569739833128593E-2</v>
      </c>
      <c r="D22" s="131">
        <f t="shared" si="0"/>
        <v>0.84665022462010986</v>
      </c>
      <c r="E22" s="131">
        <f t="shared" si="1"/>
        <v>0.80140494474735391</v>
      </c>
    </row>
    <row r="23" spans="1:5" x14ac:dyDescent="0.25">
      <c r="A23" s="132">
        <v>38443</v>
      </c>
      <c r="B23" s="133">
        <v>75.496822819216206</v>
      </c>
      <c r="C23" s="131">
        <f t="shared" si="2"/>
        <v>5.8589494656495718E-2</v>
      </c>
      <c r="D23" s="131">
        <f t="shared" si="0"/>
        <v>0.75221466293379668</v>
      </c>
      <c r="E23" s="131">
        <f t="shared" si="1"/>
        <v>0.7740390114197514</v>
      </c>
    </row>
    <row r="24" spans="1:5" x14ac:dyDescent="0.25">
      <c r="A24" s="132">
        <v>38534</v>
      </c>
      <c r="B24" s="133">
        <v>76.8272315647326</v>
      </c>
      <c r="C24" s="131">
        <f t="shared" si="2"/>
        <v>6.1026270000554488E-2</v>
      </c>
      <c r="D24" s="131">
        <f t="shared" si="0"/>
        <v>0.81002975675528333</v>
      </c>
      <c r="E24" s="131">
        <f t="shared" si="1"/>
        <v>0.79103846319128757</v>
      </c>
    </row>
    <row r="25" spans="1:5" x14ac:dyDescent="0.25">
      <c r="A25" s="132">
        <v>38626</v>
      </c>
      <c r="B25" s="133">
        <v>78.412054792314606</v>
      </c>
      <c r="C25" s="131">
        <f t="shared" si="2"/>
        <v>7.0325135983755865E-2</v>
      </c>
      <c r="D25" s="131">
        <f t="shared" si="0"/>
        <v>1.0306552693053035</v>
      </c>
      <c r="E25" s="131">
        <f t="shared" si="1"/>
        <v>0.84864874603518359</v>
      </c>
    </row>
    <row r="26" spans="1:5" x14ac:dyDescent="0.25">
      <c r="A26" s="132">
        <v>38718</v>
      </c>
      <c r="B26" s="133">
        <v>79.925882003341997</v>
      </c>
      <c r="C26" s="131">
        <f t="shared" si="2"/>
        <v>7.2117402003577497E-2</v>
      </c>
      <c r="D26" s="131">
        <f t="shared" si="0"/>
        <v>1.073178692049912</v>
      </c>
      <c r="E26" s="131">
        <f t="shared" si="1"/>
        <v>0.8584045254445708</v>
      </c>
    </row>
    <row r="27" spans="1:5" x14ac:dyDescent="0.25">
      <c r="A27" s="132">
        <v>38808</v>
      </c>
      <c r="B27" s="133">
        <v>81.464538317803502</v>
      </c>
      <c r="C27" s="131">
        <f t="shared" si="2"/>
        <v>7.6077239388019302E-2</v>
      </c>
      <c r="D27" s="131">
        <f t="shared" si="0"/>
        <v>1.1671300571018934</v>
      </c>
      <c r="E27" s="131">
        <f t="shared" si="1"/>
        <v>0.87842107438337436</v>
      </c>
    </row>
    <row r="28" spans="1:5" x14ac:dyDescent="0.25">
      <c r="A28" s="132">
        <v>38899</v>
      </c>
      <c r="B28" s="133">
        <v>83.335069341733998</v>
      </c>
      <c r="C28" s="131">
        <f t="shared" si="2"/>
        <v>8.1310306106348679E-2</v>
      </c>
      <c r="D28" s="131">
        <f t="shared" si="0"/>
        <v>1.2912901459799986</v>
      </c>
      <c r="E28" s="131">
        <f t="shared" si="1"/>
        <v>0.90169845685546246</v>
      </c>
    </row>
    <row r="29" spans="1:5" x14ac:dyDescent="0.25">
      <c r="A29" s="132">
        <v>38991</v>
      </c>
      <c r="B29" s="133">
        <v>84.917802740332405</v>
      </c>
      <c r="C29" s="131">
        <f t="shared" si="2"/>
        <v>7.9706086391588021E-2</v>
      </c>
      <c r="D29" s="131">
        <f t="shared" si="0"/>
        <v>1.2532283223714744</v>
      </c>
      <c r="E29" s="131">
        <f t="shared" si="1"/>
        <v>0.89493868730130921</v>
      </c>
    </row>
    <row r="30" spans="1:5" x14ac:dyDescent="0.25">
      <c r="A30" s="132">
        <v>39083</v>
      </c>
      <c r="B30" s="133">
        <v>86.457915262373305</v>
      </c>
      <c r="C30" s="131">
        <f t="shared" si="2"/>
        <v>7.855803651315775E-2</v>
      </c>
      <c r="D30" s="131">
        <f t="shared" si="0"/>
        <v>1.2259896146280529</v>
      </c>
      <c r="E30" s="131">
        <f t="shared" si="1"/>
        <v>0.88989870838759022</v>
      </c>
    </row>
    <row r="31" spans="1:5" x14ac:dyDescent="0.25">
      <c r="A31" s="132">
        <v>39173</v>
      </c>
      <c r="B31" s="133">
        <v>88.639938562583794</v>
      </c>
      <c r="C31" s="131">
        <f t="shared" si="2"/>
        <v>8.4414716994242689E-2</v>
      </c>
      <c r="D31" s="131">
        <f t="shared" si="0"/>
        <v>1.3649456051020885</v>
      </c>
      <c r="E31" s="131">
        <f t="shared" si="1"/>
        <v>0.91386492648500961</v>
      </c>
    </row>
    <row r="32" spans="1:5" x14ac:dyDescent="0.25">
      <c r="A32" s="132">
        <v>39264</v>
      </c>
      <c r="B32" s="133">
        <v>90.594547048530302</v>
      </c>
      <c r="C32" s="131">
        <f t="shared" si="2"/>
        <v>8.3524563057343321E-2</v>
      </c>
      <c r="D32" s="131">
        <f t="shared" si="0"/>
        <v>1.3438257536135707</v>
      </c>
      <c r="E32" s="131">
        <f t="shared" si="1"/>
        <v>0.91049763025785202</v>
      </c>
    </row>
    <row r="33" spans="1:5" x14ac:dyDescent="0.25">
      <c r="A33" s="132">
        <v>39356</v>
      </c>
      <c r="B33" s="133">
        <v>93.487984828425994</v>
      </c>
      <c r="C33" s="131">
        <f t="shared" si="2"/>
        <v>9.6149161494286275E-2</v>
      </c>
      <c r="D33" s="131">
        <f t="shared" si="0"/>
        <v>1.6433578154714845</v>
      </c>
      <c r="E33" s="131">
        <f t="shared" si="1"/>
        <v>0.94984553864295318</v>
      </c>
    </row>
    <row r="34" spans="1:5" x14ac:dyDescent="0.25">
      <c r="A34" s="132">
        <v>39448</v>
      </c>
      <c r="B34" s="133">
        <v>95.968381698588004</v>
      </c>
      <c r="C34" s="131">
        <f t="shared" si="2"/>
        <v>0.10436101312580724</v>
      </c>
      <c r="D34" s="131">
        <f t="shared" si="0"/>
        <v>1.838192753243681</v>
      </c>
      <c r="E34" s="131">
        <f t="shared" si="1"/>
        <v>0.96698299636817375</v>
      </c>
    </row>
    <row r="35" spans="1:5" x14ac:dyDescent="0.25">
      <c r="A35" s="132">
        <v>39539</v>
      </c>
      <c r="B35" s="133">
        <v>96.564923456944996</v>
      </c>
      <c r="C35" s="131">
        <f t="shared" si="2"/>
        <v>8.5633034178795142E-2</v>
      </c>
      <c r="D35" s="131">
        <f t="shared" si="0"/>
        <v>1.3938514796222676</v>
      </c>
      <c r="E35" s="131">
        <f t="shared" si="1"/>
        <v>0.91831877059754263</v>
      </c>
    </row>
    <row r="36" spans="1:5" x14ac:dyDescent="0.25">
      <c r="A36" s="132">
        <v>39630</v>
      </c>
      <c r="B36" s="133">
        <v>95.125460467284299</v>
      </c>
      <c r="C36" s="131">
        <f t="shared" si="2"/>
        <v>4.8802632689593783E-2</v>
      </c>
      <c r="D36" s="131">
        <f t="shared" si="0"/>
        <v>0.52001092523021608</v>
      </c>
      <c r="E36" s="131">
        <f t="shared" si="1"/>
        <v>0.69847201980314921</v>
      </c>
    </row>
    <row r="37" spans="1:5" x14ac:dyDescent="0.25">
      <c r="A37" s="132">
        <v>39722</v>
      </c>
      <c r="B37" s="133">
        <v>92.031779317809097</v>
      </c>
      <c r="C37" s="131">
        <f t="shared" si="2"/>
        <v>-1.5698978758183921E-2</v>
      </c>
      <c r="D37" s="131">
        <f t="shared" si="0"/>
        <v>-1.0103585963519119</v>
      </c>
      <c r="E37" s="131">
        <f t="shared" si="1"/>
        <v>0.15616175842759522</v>
      </c>
    </row>
    <row r="38" spans="1:5" x14ac:dyDescent="0.25">
      <c r="A38" s="132">
        <v>39814</v>
      </c>
      <c r="B38" s="133">
        <v>88.785835249664103</v>
      </c>
      <c r="C38" s="131">
        <f t="shared" si="2"/>
        <v>-7.7791655591084655E-2</v>
      </c>
      <c r="D38" s="131">
        <f t="shared" si="0"/>
        <v>-2.4835735751041041</v>
      </c>
      <c r="E38" s="131">
        <f t="shared" si="1"/>
        <v>6.5035730700149629E-3</v>
      </c>
    </row>
    <row r="39" spans="1:5" x14ac:dyDescent="0.25">
      <c r="A39" s="132">
        <v>39904</v>
      </c>
      <c r="B39" s="133">
        <v>87.490573519778806</v>
      </c>
      <c r="C39" s="131">
        <f t="shared" si="2"/>
        <v>-9.8684507708265687E-2</v>
      </c>
      <c r="D39" s="131">
        <f t="shared" si="0"/>
        <v>-2.9792787734919508</v>
      </c>
      <c r="E39" s="131">
        <f t="shared" si="1"/>
        <v>1.4446389063234675E-3</v>
      </c>
    </row>
    <row r="40" spans="1:5" x14ac:dyDescent="0.25">
      <c r="A40" s="132">
        <v>39995</v>
      </c>
      <c r="B40" s="133">
        <v>87.849656847123995</v>
      </c>
      <c r="C40" s="131">
        <f t="shared" si="2"/>
        <v>-7.956974832208305E-2</v>
      </c>
      <c r="D40" s="131">
        <f t="shared" si="0"/>
        <v>-2.5257607214557853</v>
      </c>
      <c r="E40" s="131">
        <f t="shared" si="1"/>
        <v>5.7724041200975058E-3</v>
      </c>
    </row>
    <row r="41" spans="1:5" x14ac:dyDescent="0.25">
      <c r="A41" s="132">
        <v>40087</v>
      </c>
      <c r="B41" s="133">
        <v>88.799934013444101</v>
      </c>
      <c r="C41" s="131">
        <f t="shared" si="2"/>
        <v>-3.5748037864230038E-2</v>
      </c>
      <c r="D41" s="131">
        <f t="shared" si="0"/>
        <v>-1.4860439056582224</v>
      </c>
      <c r="E41" s="131">
        <f t="shared" si="1"/>
        <v>6.8633754022089918E-2</v>
      </c>
    </row>
    <row r="42" spans="1:5" x14ac:dyDescent="0.25">
      <c r="A42" s="132">
        <v>40179</v>
      </c>
      <c r="B42" s="133">
        <v>90.698886877318301</v>
      </c>
      <c r="C42" s="131">
        <f t="shared" si="2"/>
        <v>2.1317960149010856E-2</v>
      </c>
      <c r="D42" s="131">
        <f t="shared" si="0"/>
        <v>-0.13209224277865869</v>
      </c>
      <c r="E42" s="131">
        <f t="shared" si="1"/>
        <v>0.44745566575723383</v>
      </c>
    </row>
    <row r="43" spans="1:5" x14ac:dyDescent="0.25">
      <c r="A43" s="132">
        <v>40269</v>
      </c>
      <c r="B43" s="133">
        <v>91.560616150533903</v>
      </c>
      <c r="C43" s="131">
        <f t="shared" si="2"/>
        <v>4.5470168176952583E-2</v>
      </c>
      <c r="D43" s="131">
        <f t="shared" si="0"/>
        <v>0.44094465064529109</v>
      </c>
      <c r="E43" s="131">
        <f t="shared" si="1"/>
        <v>0.6703734661543308</v>
      </c>
    </row>
    <row r="44" spans="1:5" x14ac:dyDescent="0.25">
      <c r="A44" s="132">
        <v>40360</v>
      </c>
      <c r="B44" s="133">
        <v>92.039947444047996</v>
      </c>
      <c r="C44" s="131">
        <f t="shared" si="2"/>
        <v>4.6595785652106786E-2</v>
      </c>
      <c r="D44" s="131">
        <f t="shared" si="0"/>
        <v>0.46765112569717243</v>
      </c>
      <c r="E44" s="131">
        <f t="shared" si="1"/>
        <v>0.67998295127389852</v>
      </c>
    </row>
    <row r="45" spans="1:5" x14ac:dyDescent="0.25">
      <c r="A45" s="132">
        <v>40452</v>
      </c>
      <c r="B45" s="133">
        <v>93.1968712026638</v>
      </c>
      <c r="C45" s="131">
        <f t="shared" si="2"/>
        <v>4.832824343516235E-2</v>
      </c>
      <c r="D45" s="131">
        <f t="shared" si="0"/>
        <v>0.50875553423993491</v>
      </c>
      <c r="E45" s="131">
        <f t="shared" si="1"/>
        <v>0.69453820460054971</v>
      </c>
    </row>
    <row r="46" spans="1:5" x14ac:dyDescent="0.25">
      <c r="A46" s="132">
        <v>40544</v>
      </c>
      <c r="B46" s="133">
        <v>94.021061085537895</v>
      </c>
      <c r="C46" s="131">
        <f t="shared" si="2"/>
        <v>3.5973726805741457E-2</v>
      </c>
      <c r="D46" s="131">
        <f t="shared" si="0"/>
        <v>0.21563145130360534</v>
      </c>
      <c r="E46" s="131">
        <f t="shared" si="1"/>
        <v>0.58536248105664579</v>
      </c>
    </row>
    <row r="47" spans="1:5" x14ac:dyDescent="0.25">
      <c r="A47" s="132">
        <v>40634</v>
      </c>
      <c r="B47" s="133">
        <v>95.123326561158606</v>
      </c>
      <c r="C47" s="131">
        <f t="shared" si="2"/>
        <v>3.8172999494205662E-2</v>
      </c>
      <c r="D47" s="131">
        <f t="shared" si="0"/>
        <v>0.26781154132815566</v>
      </c>
      <c r="E47" s="131">
        <f t="shared" si="1"/>
        <v>0.60557780677602413</v>
      </c>
    </row>
    <row r="48" spans="1:5" x14ac:dyDescent="0.25">
      <c r="A48" s="132">
        <v>40725</v>
      </c>
      <c r="B48" s="133">
        <v>96.381747025184694</v>
      </c>
      <c r="C48" s="131">
        <f t="shared" si="2"/>
        <v>4.6094143321545475E-2</v>
      </c>
      <c r="D48" s="131">
        <f t="shared" si="0"/>
        <v>0.45574912641072041</v>
      </c>
      <c r="E48" s="131">
        <f t="shared" si="1"/>
        <v>0.67571480454081212</v>
      </c>
    </row>
    <row r="49" spans="1:5" x14ac:dyDescent="0.25">
      <c r="A49" s="132">
        <v>40817</v>
      </c>
      <c r="B49" s="133">
        <v>97.601827110599501</v>
      </c>
      <c r="C49" s="131">
        <f t="shared" si="2"/>
        <v>4.6182063298144227E-2</v>
      </c>
      <c r="D49" s="131">
        <f t="shared" si="0"/>
        <v>0.45783512162083823</v>
      </c>
      <c r="E49" s="131">
        <f t="shared" si="1"/>
        <v>0.67646454953457014</v>
      </c>
    </row>
    <row r="50" spans="1:5" x14ac:dyDescent="0.25">
      <c r="A50" s="132">
        <v>40909</v>
      </c>
      <c r="B50" s="133">
        <v>98.973895519250107</v>
      </c>
      <c r="C50" s="131">
        <f t="shared" si="2"/>
        <v>5.1337322465642751E-2</v>
      </c>
      <c r="D50" s="131">
        <f t="shared" si="0"/>
        <v>0.58014914337491663</v>
      </c>
      <c r="E50" s="131">
        <f t="shared" si="1"/>
        <v>0.7190929770810458</v>
      </c>
    </row>
    <row r="51" spans="1:5" x14ac:dyDescent="0.25">
      <c r="A51" s="132">
        <v>41000</v>
      </c>
      <c r="B51" s="133">
        <v>99.406155515318105</v>
      </c>
      <c r="C51" s="131">
        <f t="shared" si="2"/>
        <v>4.4039814429834075E-2</v>
      </c>
      <c r="D51" s="131">
        <f t="shared" si="0"/>
        <v>0.40700798254447618</v>
      </c>
      <c r="E51" s="131">
        <f t="shared" si="1"/>
        <v>0.65799893733915171</v>
      </c>
    </row>
    <row r="52" spans="1:5" x14ac:dyDescent="0.25">
      <c r="A52" s="132">
        <v>41091</v>
      </c>
      <c r="B52" s="133">
        <v>99.917023276937996</v>
      </c>
      <c r="C52" s="131">
        <f t="shared" si="2"/>
        <v>3.6023236833623011E-2</v>
      </c>
      <c r="D52" s="131">
        <f t="shared" si="0"/>
        <v>0.21680612951678385</v>
      </c>
      <c r="E52" s="131">
        <f t="shared" si="1"/>
        <v>0.58582028254438556</v>
      </c>
    </row>
    <row r="53" spans="1:5" x14ac:dyDescent="0.25">
      <c r="A53" s="132">
        <v>41183</v>
      </c>
      <c r="B53" s="133">
        <v>99.9831228551121</v>
      </c>
      <c r="C53" s="131">
        <f t="shared" si="2"/>
        <v>2.4105186656399713E-2</v>
      </c>
      <c r="D53" s="131">
        <f t="shared" si="0"/>
        <v>-6.59623213563518E-2</v>
      </c>
      <c r="E53" s="131">
        <f t="shared" si="1"/>
        <v>0.47370391164753578</v>
      </c>
    </row>
    <row r="54" spans="1:5" x14ac:dyDescent="0.25">
      <c r="A54" s="132">
        <v>41275</v>
      </c>
      <c r="B54" s="133">
        <v>100.723567403028</v>
      </c>
      <c r="C54" s="131">
        <f t="shared" si="2"/>
        <v>1.752367438149495E-2</v>
      </c>
      <c r="D54" s="131">
        <f t="shared" si="0"/>
        <v>-0.22211571916080192</v>
      </c>
      <c r="E54" s="131">
        <f t="shared" si="1"/>
        <v>0.41211190068091103</v>
      </c>
    </row>
    <row r="55" spans="1:5" x14ac:dyDescent="0.25">
      <c r="A55" s="132">
        <v>41365</v>
      </c>
      <c r="B55" s="133">
        <v>101.066648237927</v>
      </c>
      <c r="C55" s="131">
        <f t="shared" si="2"/>
        <v>1.6566144299068983E-2</v>
      </c>
      <c r="D55" s="131">
        <f t="shared" si="0"/>
        <v>-0.24483414155756839</v>
      </c>
      <c r="E55" s="131">
        <f t="shared" si="1"/>
        <v>0.40329242856810765</v>
      </c>
    </row>
    <row r="56" spans="1:5" x14ac:dyDescent="0.25">
      <c r="A56" s="132">
        <v>41456</v>
      </c>
      <c r="B56" s="133">
        <v>101.107583238743</v>
      </c>
      <c r="C56" s="131">
        <f t="shared" si="2"/>
        <v>1.184505621048202E-2</v>
      </c>
      <c r="D56" s="131">
        <f t="shared" si="0"/>
        <v>-0.35684699142764459</v>
      </c>
      <c r="E56" s="131">
        <f t="shared" si="1"/>
        <v>0.36060317752353799</v>
      </c>
    </row>
    <row r="57" spans="1:5" x14ac:dyDescent="0.25">
      <c r="A57" s="132">
        <v>41548</v>
      </c>
      <c r="B57" s="133">
        <v>101.691786666608</v>
      </c>
      <c r="C57" s="131">
        <f t="shared" si="2"/>
        <v>1.6945139090507214E-2</v>
      </c>
      <c r="D57" s="131">
        <f t="shared" si="0"/>
        <v>-0.23584208593853895</v>
      </c>
      <c r="E57" s="131">
        <f t="shared" si="1"/>
        <v>0.40677760464245422</v>
      </c>
    </row>
    <row r="58" spans="1:5" x14ac:dyDescent="0.25">
      <c r="A58" s="132">
        <v>41640</v>
      </c>
      <c r="B58" s="133">
        <v>101.685783150473</v>
      </c>
      <c r="C58" s="131">
        <f t="shared" si="2"/>
        <v>9.5076931297134876E-3</v>
      </c>
      <c r="D58" s="131">
        <f t="shared" si="0"/>
        <v>-0.41230342328090969</v>
      </c>
      <c r="E58" s="131">
        <f t="shared" si="1"/>
        <v>0.34005851991434732</v>
      </c>
    </row>
    <row r="59" spans="1:5" x14ac:dyDescent="0.25">
      <c r="A59" s="132">
        <v>41730</v>
      </c>
      <c r="B59" s="133">
        <v>102.176648194897</v>
      </c>
      <c r="C59" s="131">
        <f t="shared" si="2"/>
        <v>1.0922977660154097E-2</v>
      </c>
      <c r="D59" s="131">
        <f t="shared" si="0"/>
        <v>-0.37872428841686745</v>
      </c>
      <c r="E59" s="131">
        <f t="shared" si="1"/>
        <v>0.35244630753476336</v>
      </c>
    </row>
    <row r="60" spans="1:5" x14ac:dyDescent="0.25">
      <c r="A60" s="132">
        <v>41821</v>
      </c>
      <c r="B60" s="133">
        <v>101.851953704517</v>
      </c>
      <c r="C60" s="131">
        <f t="shared" si="2"/>
        <v>7.335194143202212E-3</v>
      </c>
      <c r="D60" s="131">
        <f t="shared" si="0"/>
        <v>-0.46384827867288247</v>
      </c>
      <c r="E60" s="131">
        <f t="shared" si="1"/>
        <v>0.32137822550678413</v>
      </c>
    </row>
    <row r="61" spans="1:5" x14ac:dyDescent="0.25">
      <c r="A61" s="132">
        <v>41913</v>
      </c>
      <c r="B61" s="133">
        <v>101.609945313111</v>
      </c>
      <c r="C61" s="131">
        <f t="shared" si="2"/>
        <v>-8.0512209237945187E-4</v>
      </c>
      <c r="D61" s="131">
        <f t="shared" si="0"/>
        <v>-0.65698596288501165</v>
      </c>
      <c r="E61" s="131">
        <f t="shared" si="1"/>
        <v>0.25559497116075408</v>
      </c>
    </row>
    <row r="62" spans="1:5" x14ac:dyDescent="0.25">
      <c r="A62" s="132">
        <v>42005</v>
      </c>
      <c r="B62" s="133">
        <v>100.572668083382</v>
      </c>
      <c r="C62" s="131">
        <f t="shared" si="2"/>
        <v>-1.1006969532450901E-2</v>
      </c>
      <c r="D62" s="131">
        <f t="shared" si="0"/>
        <v>-0.89903567351520863</v>
      </c>
      <c r="E62" s="131">
        <f t="shared" si="1"/>
        <v>0.18431682974063909</v>
      </c>
    </row>
    <row r="63" spans="1:5" x14ac:dyDescent="0.25">
      <c r="A63" s="132">
        <v>42095</v>
      </c>
      <c r="B63" s="133">
        <v>99.896710017710902</v>
      </c>
      <c r="C63" s="131">
        <f t="shared" si="2"/>
        <v>-2.2566408061267411E-2</v>
      </c>
      <c r="D63" s="131">
        <f t="shared" si="0"/>
        <v>-1.1732956805760466</v>
      </c>
      <c r="E63" s="131">
        <f t="shared" si="1"/>
        <v>0.12033862691941419</v>
      </c>
    </row>
    <row r="64" spans="1:5" x14ac:dyDescent="0.25">
      <c r="A64" s="132">
        <v>42186</v>
      </c>
      <c r="B64" s="133">
        <v>100.090012742299</v>
      </c>
      <c r="C64" s="131">
        <f t="shared" si="2"/>
        <v>-1.7450416124441249E-2</v>
      </c>
      <c r="D64" s="131">
        <f t="shared" si="0"/>
        <v>-1.051913315747572</v>
      </c>
      <c r="E64" s="131">
        <f t="shared" si="1"/>
        <v>0.146419661040603</v>
      </c>
    </row>
    <row r="65" spans="1:5" x14ac:dyDescent="0.25">
      <c r="A65" s="132">
        <v>42278</v>
      </c>
      <c r="B65" s="133">
        <v>99.832763496625006</v>
      </c>
      <c r="C65" s="131">
        <f t="shared" si="2"/>
        <v>-1.7644996302949138E-2</v>
      </c>
      <c r="D65" s="131">
        <f t="shared" si="0"/>
        <v>-1.0565299379994604</v>
      </c>
      <c r="E65" s="131">
        <f t="shared" si="1"/>
        <v>0.14536308527443295</v>
      </c>
    </row>
    <row r="66" spans="1:5" x14ac:dyDescent="0.25">
      <c r="A66" s="132">
        <v>42370</v>
      </c>
      <c r="B66" s="133">
        <v>100.022544794415</v>
      </c>
      <c r="C66" s="131">
        <f t="shared" si="2"/>
        <v>-5.4849231968269064E-3</v>
      </c>
      <c r="D66" s="131">
        <f t="shared" si="0"/>
        <v>-0.76801923502443992</v>
      </c>
      <c r="E66" s="131">
        <f t="shared" si="1"/>
        <v>0.2212378787009921</v>
      </c>
    </row>
    <row r="67" spans="1:5" x14ac:dyDescent="0.25">
      <c r="A67" s="132">
        <v>42461</v>
      </c>
      <c r="B67" s="133">
        <v>100.07612995939201</v>
      </c>
      <c r="C67" s="131">
        <f t="shared" si="2"/>
        <v>1.7944435839027573E-3</v>
      </c>
      <c r="D67" s="131">
        <f t="shared" si="0"/>
        <v>-0.59530849481812054</v>
      </c>
      <c r="E67" s="131">
        <f t="shared" si="1"/>
        <v>0.27581863932444783</v>
      </c>
    </row>
    <row r="68" spans="1:5" x14ac:dyDescent="0.25">
      <c r="A68" s="132">
        <v>42552</v>
      </c>
      <c r="B68" s="133">
        <v>100.177367738196</v>
      </c>
      <c r="C68" s="131">
        <f t="shared" si="2"/>
        <v>8.7238372247700087E-4</v>
      </c>
      <c r="D68" s="131">
        <f t="shared" si="0"/>
        <v>-0.61718534839320804</v>
      </c>
      <c r="E68" s="131">
        <f t="shared" si="1"/>
        <v>0.26855623932204931</v>
      </c>
    </row>
    <row r="69" spans="1:5" x14ac:dyDescent="0.25">
      <c r="A69" s="132">
        <v>42644</v>
      </c>
      <c r="B69" s="133">
        <v>100.989607085302</v>
      </c>
      <c r="C69" s="131">
        <f t="shared" si="2"/>
        <v>1.1521190410264101E-2</v>
      </c>
      <c r="D69" s="131">
        <f t="shared" si="0"/>
        <v>-0.36453105293574489</v>
      </c>
      <c r="E69" s="131">
        <f t="shared" si="1"/>
        <v>0.35773074485377243</v>
      </c>
    </row>
    <row r="70" spans="1:5" x14ac:dyDescent="0.25">
      <c r="A70" s="132">
        <v>42736</v>
      </c>
      <c r="B70" s="133">
        <v>101.257871819486</v>
      </c>
      <c r="C70" s="131">
        <f t="shared" si="2"/>
        <v>1.2274840807177679E-2</v>
      </c>
      <c r="D70" s="131">
        <f t="shared" si="0"/>
        <v>-0.346649893512331</v>
      </c>
      <c r="E70" s="131">
        <f t="shared" si="1"/>
        <v>0.36442717887509335</v>
      </c>
    </row>
    <row r="71" spans="1:5" x14ac:dyDescent="0.25">
      <c r="A71" s="132">
        <v>42826</v>
      </c>
      <c r="B71" s="133">
        <v>101.88851663491199</v>
      </c>
      <c r="C71" s="131">
        <f t="shared" si="2"/>
        <v>1.7948045444430516E-2</v>
      </c>
      <c r="D71" s="131">
        <f t="shared" si="0"/>
        <v>-0.21204706310739757</v>
      </c>
      <c r="E71" s="131">
        <f t="shared" si="1"/>
        <v>0.4160351590062305</v>
      </c>
    </row>
    <row r="72" spans="1:5" x14ac:dyDescent="0.25">
      <c r="A72" s="132">
        <v>42917</v>
      </c>
      <c r="B72" s="133">
        <v>102.547713575958</v>
      </c>
      <c r="C72" s="131">
        <f t="shared" si="2"/>
        <v>2.3385896307959685E-2</v>
      </c>
      <c r="D72" s="131">
        <f t="shared" si="0"/>
        <v>-8.3028251985263743E-2</v>
      </c>
      <c r="E72" s="131">
        <f t="shared" si="1"/>
        <v>0.46691453766519231</v>
      </c>
    </row>
    <row r="73" spans="1:5" x14ac:dyDescent="0.25">
      <c r="A73" s="132">
        <v>43009</v>
      </c>
      <c r="B73" s="133">
        <v>102.57238261549</v>
      </c>
      <c r="C73" s="131">
        <f t="shared" si="2"/>
        <v>1.5551109813725818E-2</v>
      </c>
      <c r="D73" s="131">
        <f t="shared" si="0"/>
        <v>-0.26891691724111294</v>
      </c>
      <c r="E73" s="131">
        <f t="shared" si="1"/>
        <v>0.39399680913966767</v>
      </c>
    </row>
    <row r="74" spans="1:5" x14ac:dyDescent="0.25">
      <c r="A74" s="132">
        <v>43101</v>
      </c>
      <c r="B74" s="133">
        <v>103.932236667382</v>
      </c>
      <c r="C74" s="131">
        <f t="shared" si="2"/>
        <v>2.6068666941266135E-2</v>
      </c>
      <c r="D74" s="131">
        <f t="shared" si="0"/>
        <v>-1.9376657576156517E-2</v>
      </c>
      <c r="E74" s="131">
        <f t="shared" si="1"/>
        <v>0.49227031573428931</v>
      </c>
    </row>
    <row r="75" spans="1:5" x14ac:dyDescent="0.25">
      <c r="A75" s="132">
        <v>43191</v>
      </c>
      <c r="B75" s="133">
        <v>104.25095544716901</v>
      </c>
      <c r="C75" s="131">
        <f t="shared" si="2"/>
        <v>2.2921784212867051E-2</v>
      </c>
      <c r="D75" s="131">
        <f t="shared" si="0"/>
        <v>-9.4039806409798435E-2</v>
      </c>
      <c r="E75" s="131">
        <f t="shared" si="1"/>
        <v>0.46253876794349724</v>
      </c>
    </row>
    <row r="76" spans="1:5" x14ac:dyDescent="0.25">
      <c r="A76" s="132">
        <v>43282</v>
      </c>
      <c r="B76" s="133">
        <v>104.633733468153</v>
      </c>
      <c r="C76" s="131">
        <f t="shared" si="2"/>
        <v>2.013781076474036E-2</v>
      </c>
      <c r="D76" s="131">
        <f t="shared" si="0"/>
        <v>-0.16009254553177241</v>
      </c>
      <c r="E76" s="131">
        <f t="shared" si="1"/>
        <v>0.43640408662151653</v>
      </c>
    </row>
    <row r="77" spans="1:5" x14ac:dyDescent="0.25">
      <c r="A77" s="132">
        <v>43374</v>
      </c>
      <c r="B77" s="133">
        <v>105.083258037677</v>
      </c>
      <c r="C77" s="131">
        <f t="shared" si="2"/>
        <v>2.4184248428973331E-2</v>
      </c>
      <c r="D77" s="131">
        <f t="shared" si="0"/>
        <v>-6.4086496483869618E-2</v>
      </c>
      <c r="E77" s="131">
        <f t="shared" si="1"/>
        <v>0.47445067699376542</v>
      </c>
    </row>
    <row r="78" spans="1:5" x14ac:dyDescent="0.25">
      <c r="A78" s="132">
        <v>43466</v>
      </c>
      <c r="B78" s="133">
        <v>104.590818609754</v>
      </c>
      <c r="C78" s="131">
        <f t="shared" si="2"/>
        <v>6.3166553097698331E-3</v>
      </c>
      <c r="D78" s="131">
        <f t="shared" si="0"/>
        <v>-0.48801419875217744</v>
      </c>
      <c r="E78" s="131">
        <f t="shared" si="1"/>
        <v>0.31276989194338711</v>
      </c>
    </row>
    <row r="79" spans="1:5" x14ac:dyDescent="0.25">
      <c r="A79" s="132">
        <v>43556</v>
      </c>
      <c r="B79" s="133">
        <v>107.070858247443</v>
      </c>
      <c r="C79" s="131">
        <f t="shared" si="2"/>
        <v>2.6689816300470858E-2</v>
      </c>
      <c r="D79" s="131">
        <f t="shared" si="0"/>
        <v>-4.6392265827184731E-3</v>
      </c>
      <c r="E79" s="131">
        <f t="shared" si="1"/>
        <v>0.49814922300666137</v>
      </c>
    </row>
    <row r="80" spans="1:5" x14ac:dyDescent="0.25">
      <c r="A80" s="132">
        <v>43647</v>
      </c>
      <c r="B80" s="133">
        <v>106.129808977435</v>
      </c>
      <c r="C80" s="131">
        <f t="shared" ref="C80:C82" si="3">LN(B80/B76)</f>
        <v>1.4196958545347679E-2</v>
      </c>
      <c r="D80" s="131">
        <f t="shared" ref="D80:D82" si="4">(C80-$E$1)/$E$2</f>
        <v>-0.30104560026503274</v>
      </c>
      <c r="E80" s="131">
        <f t="shared" ref="E80:E82" si="5">_xlfn.NORM.DIST(C80,$E$1,$E$2,TRUE)</f>
        <v>0.38168986122077392</v>
      </c>
    </row>
    <row r="81" spans="1:5" x14ac:dyDescent="0.25">
      <c r="A81" s="132">
        <v>43739</v>
      </c>
      <c r="B81" s="133">
        <v>105.38131430377599</v>
      </c>
      <c r="C81" s="131">
        <f t="shared" si="3"/>
        <v>2.8323671014195044E-3</v>
      </c>
      <c r="D81" s="131">
        <f t="shared" si="4"/>
        <v>-0.57068265243545446</v>
      </c>
      <c r="E81" s="131">
        <f t="shared" si="5"/>
        <v>0.28410739006061431</v>
      </c>
    </row>
    <row r="82" spans="1:5" x14ac:dyDescent="0.25">
      <c r="A82" s="132">
        <v>43831</v>
      </c>
      <c r="B82" s="133">
        <v>104.45443668536301</v>
      </c>
      <c r="C82" s="131">
        <f t="shared" si="3"/>
        <v>-1.3048078374025777E-3</v>
      </c>
      <c r="D82" s="131">
        <f t="shared" si="4"/>
        <v>-0.66884154009290164</v>
      </c>
      <c r="E82" s="131">
        <f t="shared" si="5"/>
        <v>0.25179828254337111</v>
      </c>
    </row>
    <row r="83" spans="1:5" x14ac:dyDescent="0.25">
      <c r="A83" s="132">
        <v>43922</v>
      </c>
      <c r="B83" s="133">
        <v>101.07258177209999</v>
      </c>
      <c r="C83" s="131">
        <f t="shared" ref="C83" si="6">LN(B83/B79)</f>
        <v>-5.7651951741955705E-2</v>
      </c>
      <c r="D83" s="131">
        <f t="shared" ref="D83" si="7">(C83-$E$1)/$E$2</f>
        <v>-2.0057376225969188</v>
      </c>
      <c r="E83" s="131">
        <f t="shared" ref="E83" si="8">_xlfn.NORM.DIST(C83,$E$1,$E$2,TRUE)</f>
        <v>2.2442124464070085E-2</v>
      </c>
    </row>
  </sheetData>
  <hyperlinks>
    <hyperlink ref="A8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2"/>
  <sheetViews>
    <sheetView topLeftCell="D1" zoomScale="90" zoomScaleNormal="90" workbookViewId="0">
      <selection activeCell="K39" sqref="K39"/>
    </sheetView>
  </sheetViews>
  <sheetFormatPr defaultColWidth="8.7109375" defaultRowHeight="12.75" x14ac:dyDescent="0.2"/>
  <cols>
    <col min="1" max="1" width="26.85546875" style="188" customWidth="1"/>
    <col min="2" max="2" width="32.28515625" style="166" customWidth="1"/>
    <col min="3" max="3" width="27.42578125" style="166" customWidth="1"/>
    <col min="4" max="4" width="13.85546875" style="166" customWidth="1"/>
    <col min="5" max="5" width="17" style="165" customWidth="1"/>
    <col min="6" max="6" width="33.42578125" style="166" customWidth="1"/>
    <col min="7" max="7" width="15.140625" style="166" customWidth="1"/>
    <col min="8" max="10" width="16.5703125" style="166" customWidth="1"/>
    <col min="11" max="11" width="15.28515625" style="166" customWidth="1"/>
    <col min="12" max="12" width="16.5703125" style="166" customWidth="1"/>
    <col min="13" max="13" width="16.140625" style="166" customWidth="1"/>
    <col min="14" max="14" width="17.28515625" style="166" customWidth="1"/>
    <col min="15" max="15" width="13.42578125" style="166" customWidth="1"/>
    <col min="16" max="16" width="7.5703125" style="166" customWidth="1"/>
    <col min="17" max="17" width="18.7109375" style="166" customWidth="1"/>
    <col min="18" max="18" width="12.5703125" style="166" customWidth="1"/>
    <col min="19" max="19" width="8.7109375" style="166" customWidth="1"/>
    <col min="20" max="20" width="12.42578125" style="166" customWidth="1"/>
    <col min="21" max="21" width="8.7109375" style="166"/>
    <col min="22" max="22" width="14.5703125" style="166" customWidth="1"/>
    <col min="23" max="16384" width="8.7109375" style="166"/>
  </cols>
  <sheetData>
    <row r="1" spans="1:18" ht="23.25" customHeight="1" x14ac:dyDescent="0.2">
      <c r="A1" s="196" t="str">
        <f>F21</f>
        <v>Отрасль</v>
      </c>
      <c r="B1" s="197" t="str">
        <f>D21</f>
        <v>Вложения (руб)</v>
      </c>
      <c r="C1" s="171" t="s">
        <v>440</v>
      </c>
      <c r="D1" s="165"/>
      <c r="E1" s="222" t="s">
        <v>439</v>
      </c>
      <c r="F1" s="222"/>
      <c r="G1" s="222"/>
      <c r="K1" s="221"/>
      <c r="L1" s="221"/>
      <c r="M1" s="221"/>
      <c r="N1" s="221"/>
    </row>
    <row r="2" spans="1:18" x14ac:dyDescent="0.2">
      <c r="A2" s="185" t="s">
        <v>336</v>
      </c>
      <c r="B2" s="163">
        <f>SUMIF(F22:$F$462,"Банк",D22:$D$462)</f>
        <v>22386793077.029999</v>
      </c>
      <c r="C2" s="164">
        <f t="shared" ref="C2:C14" si="0">B2/$B$15</f>
        <v>0.32017463069394575</v>
      </c>
      <c r="D2" s="165"/>
      <c r="E2" s="166"/>
      <c r="I2" s="220" t="s">
        <v>495</v>
      </c>
      <c r="J2" s="220"/>
    </row>
    <row r="3" spans="1:18" x14ac:dyDescent="0.2">
      <c r="A3" s="185" t="s">
        <v>528</v>
      </c>
      <c r="B3" s="163">
        <f>SUMIF(F22:$F$462,"Страны",D22:$D$462)</f>
        <v>432693058.31</v>
      </c>
      <c r="C3" s="164">
        <f t="shared" si="0"/>
        <v>6.1883513047871338E-3</v>
      </c>
      <c r="D3" s="165"/>
      <c r="E3" s="166"/>
      <c r="J3" s="176" t="str">
        <f>D21</f>
        <v>Вложения (руб)</v>
      </c>
    </row>
    <row r="4" spans="1:18" ht="25.5" x14ac:dyDescent="0.2">
      <c r="A4" s="185" t="s">
        <v>418</v>
      </c>
      <c r="B4" s="163">
        <f>SUMIF($F$22:$F$462,"Электроэнергетика и теплоэнергетика",$D$22:$D$462)</f>
        <v>1142073518.1799998</v>
      </c>
      <c r="C4" s="164">
        <f t="shared" si="0"/>
        <v>1.6333869958525045E-2</v>
      </c>
      <c r="D4" s="165"/>
      <c r="E4" s="166"/>
      <c r="I4" s="182" t="s">
        <v>80</v>
      </c>
      <c r="J4" s="163">
        <f>SUMIF($H$22:$H$242,I4,$D$22:$D$242)</f>
        <v>1547720632</v>
      </c>
    </row>
    <row r="5" spans="1:18" x14ac:dyDescent="0.2">
      <c r="A5" s="185" t="s">
        <v>356</v>
      </c>
      <c r="B5" s="163">
        <f>SUMIF($F$22:$F$462,"Топливная промышленность",$D$22:$D$462)</f>
        <v>17442829756.939995</v>
      </c>
      <c r="C5" s="164">
        <f t="shared" si="0"/>
        <v>0.24946635082877827</v>
      </c>
      <c r="D5" s="165"/>
      <c r="E5" s="166"/>
      <c r="I5" s="162" t="s">
        <v>82</v>
      </c>
      <c r="J5" s="163">
        <f t="shared" ref="J5:J14" si="1">SUMIF($H$22:$H$242,I5,$D$22:$D$242)</f>
        <v>1837437586.2</v>
      </c>
    </row>
    <row r="6" spans="1:18" x14ac:dyDescent="0.2">
      <c r="A6" s="185" t="s">
        <v>343</v>
      </c>
      <c r="B6" s="163">
        <f>SUMIF($F$22:$F$462,"Транспорт",$D$22:$D$462)</f>
        <v>2395494145.5999999</v>
      </c>
      <c r="C6" s="164">
        <f t="shared" si="0"/>
        <v>3.4260219887588379E-2</v>
      </c>
      <c r="D6" s="165"/>
      <c r="E6" s="166"/>
      <c r="I6" s="162" t="s">
        <v>84</v>
      </c>
      <c r="J6" s="163">
        <f t="shared" si="1"/>
        <v>10830268401.169998</v>
      </c>
      <c r="L6" s="220" t="s">
        <v>499</v>
      </c>
      <c r="M6" s="220"/>
      <c r="N6" s="220"/>
      <c r="O6" s="180"/>
      <c r="P6" s="220" t="s">
        <v>500</v>
      </c>
      <c r="Q6" s="220"/>
      <c r="R6" s="220"/>
    </row>
    <row r="7" spans="1:18" x14ac:dyDescent="0.2">
      <c r="A7" s="185" t="s">
        <v>414</v>
      </c>
      <c r="B7" s="163">
        <f>SUMIF($F$22:$F$462,"Связь и телекоммуникации",$D$22:$D$462)</f>
        <v>916935903.33999991</v>
      </c>
      <c r="C7" s="164">
        <f t="shared" si="0"/>
        <v>1.3113964702837754E-2</v>
      </c>
      <c r="D7" s="165"/>
      <c r="E7" s="220" t="s">
        <v>498</v>
      </c>
      <c r="F7" s="220"/>
      <c r="G7" s="220"/>
      <c r="I7" s="162" t="s">
        <v>86</v>
      </c>
      <c r="J7" s="163">
        <f t="shared" si="1"/>
        <v>33213631587.799999</v>
      </c>
      <c r="M7" s="165" t="str">
        <f>D21</f>
        <v>Вложения (руб)</v>
      </c>
      <c r="N7" s="166" t="s">
        <v>315</v>
      </c>
      <c r="P7" s="175"/>
      <c r="Q7" s="176" t="str">
        <f>D21</f>
        <v>Вложения (руб)</v>
      </c>
      <c r="R7" s="175" t="str">
        <f>N7</f>
        <v>Доля</v>
      </c>
    </row>
    <row r="8" spans="1:18" ht="25.5" x14ac:dyDescent="0.2">
      <c r="A8" s="185" t="s">
        <v>419</v>
      </c>
      <c r="B8" s="163">
        <f>SUMIF($F$22:$F$462,"Горнодобывающая промышленность",$D$22:$D$462)</f>
        <v>3535123224.7700005</v>
      </c>
      <c r="C8" s="164">
        <f t="shared" si="0"/>
        <v>5.0559129619582213E-2</v>
      </c>
      <c r="D8" s="165"/>
      <c r="E8" s="166"/>
      <c r="F8" s="176" t="str">
        <f>D21</f>
        <v>Вложения (руб)</v>
      </c>
      <c r="G8" s="175" t="s">
        <v>441</v>
      </c>
      <c r="H8" s="175"/>
      <c r="I8" s="182" t="s">
        <v>88</v>
      </c>
      <c r="J8" s="163">
        <f t="shared" si="1"/>
        <v>8144082989.9199991</v>
      </c>
      <c r="L8" s="162">
        <v>1</v>
      </c>
      <c r="M8" s="163">
        <f>SUMIF($J$22:$J$281,L8,$D$22:$D$281)</f>
        <v>50502505579.139999</v>
      </c>
      <c r="N8" s="164">
        <f>M8/$M$12</f>
        <v>0.72996603489661582</v>
      </c>
      <c r="P8" s="162">
        <v>1</v>
      </c>
      <c r="Q8" s="163">
        <f>SUMIF($I$22:$I$281,P8,$D$22:$D$281)</f>
        <v>492521500</v>
      </c>
      <c r="R8" s="164">
        <f>Q8/$Q$11</f>
        <v>0.66933436522746537</v>
      </c>
    </row>
    <row r="9" spans="1:18" x14ac:dyDescent="0.2">
      <c r="A9" s="185" t="s">
        <v>399</v>
      </c>
      <c r="B9" s="163">
        <f>SUMIF($F$22:$F$462,"Финансовый лизинг",$D$22:$D$462)</f>
        <v>3001979396.5799999</v>
      </c>
      <c r="C9" s="164">
        <f t="shared" si="0"/>
        <v>4.2934137164873015E-2</v>
      </c>
      <c r="D9" s="165"/>
      <c r="E9" s="162" t="s">
        <v>437</v>
      </c>
      <c r="F9" s="163">
        <f>SUMIF($B$22:$B$242,"акции обыкновенные",D22:$D$242)+SUMIF($B$22:$B$242,"акции привилегированные",$D$22:$D$242)</f>
        <v>735837760</v>
      </c>
      <c r="G9" s="164">
        <f>F9/$F$11</f>
        <v>1.0523909442857826E-2</v>
      </c>
      <c r="H9" s="178"/>
      <c r="I9" s="183" t="s">
        <v>90</v>
      </c>
      <c r="J9" s="163">
        <f t="shared" si="1"/>
        <v>3456639220.2199998</v>
      </c>
      <c r="L9" s="162">
        <v>2</v>
      </c>
      <c r="M9" s="163">
        <f>SUMIF($J$22:$J$281,L9,$D$22:$D$281)</f>
        <v>16593463774.820002</v>
      </c>
      <c r="N9" s="164">
        <f t="shared" ref="N9:N11" si="2">M9/$M$12</f>
        <v>0.23984285171603664</v>
      </c>
      <c r="P9" s="162">
        <v>2</v>
      </c>
      <c r="Q9" s="163">
        <f>SUMIF($I$22:$I$281,P9,$D$22:$D$281)</f>
        <v>214599375</v>
      </c>
      <c r="R9" s="164">
        <f>Q9/$Q$11</f>
        <v>0.29163952526709147</v>
      </c>
    </row>
    <row r="10" spans="1:18" x14ac:dyDescent="0.2">
      <c r="A10" s="185" t="s">
        <v>412</v>
      </c>
      <c r="B10" s="163">
        <f>SUMIF($F$22:$F$462,"Цветная и черная металлургия",$D$22:$D$462)</f>
        <v>829037763.88</v>
      </c>
      <c r="C10" s="164">
        <f t="shared" si="0"/>
        <v>1.1856850553282929E-2</v>
      </c>
      <c r="D10" s="165"/>
      <c r="E10" s="162" t="s">
        <v>438</v>
      </c>
      <c r="F10" s="163">
        <f>SUMIF($B$22:$B$242,"корпоративные еврооблигации",D22:$D$242)+SUMIF($B$22:$B$242,"корпоративные рублевые облигации",D22:$D$242)+SUMIF($B$22:$B$242,"облигации РФ",D22:$D$242)+SUMIF($B$22:$B$242,"госеврооблигации",D22:$D$242)</f>
        <v>69184733487.349991</v>
      </c>
      <c r="G10" s="164">
        <f>F10/$F$11</f>
        <v>0.98947609055714214</v>
      </c>
      <c r="H10" s="178"/>
      <c r="I10" s="183" t="s">
        <v>92</v>
      </c>
      <c r="J10" s="163">
        <f t="shared" si="1"/>
        <v>9553372748.1599979</v>
      </c>
      <c r="L10" s="162">
        <v>3</v>
      </c>
      <c r="M10" s="163">
        <f t="shared" ref="M10:M11" si="3">SUMIF($J$22:$J$281,L10,$D$22:$D$281)</f>
        <v>0</v>
      </c>
      <c r="N10" s="164">
        <f t="shared" si="2"/>
        <v>0</v>
      </c>
      <c r="P10" s="162">
        <v>3</v>
      </c>
      <c r="Q10" s="163">
        <f t="shared" ref="Q10" si="4">SUMIF($I$22:$I$281,P10,$D$22:$D$281)</f>
        <v>28716885</v>
      </c>
      <c r="R10" s="164">
        <f>Q10/$Q$11</f>
        <v>3.9026109505443156E-2</v>
      </c>
    </row>
    <row r="11" spans="1:18" ht="25.5" x14ac:dyDescent="0.2">
      <c r="A11" s="185" t="s">
        <v>398</v>
      </c>
      <c r="B11" s="163">
        <f>SUMIF($F$22:$F$462,"Химическая и нефтехимическая промышленность",$D$22:$D$462)</f>
        <v>765013447.28999996</v>
      </c>
      <c r="C11" s="164">
        <f t="shared" si="0"/>
        <v>1.0941178449239206E-2</v>
      </c>
      <c r="D11" s="165"/>
      <c r="E11" s="166"/>
      <c r="F11" s="173">
        <f>SUM(F9:F10)</f>
        <v>69920571247.349991</v>
      </c>
      <c r="I11" s="182" t="s">
        <v>94</v>
      </c>
      <c r="J11" s="163">
        <f t="shared" si="1"/>
        <v>155717954.88999999</v>
      </c>
      <c r="L11" s="162">
        <v>4</v>
      </c>
      <c r="M11" s="163">
        <f t="shared" si="3"/>
        <v>2088764133.3899999</v>
      </c>
      <c r="N11" s="164">
        <f t="shared" si="2"/>
        <v>3.0191113387347476E-2</v>
      </c>
      <c r="Q11" s="165">
        <f>SUM(Q8:Q10)</f>
        <v>735837760</v>
      </c>
    </row>
    <row r="12" spans="1:18" x14ac:dyDescent="0.2">
      <c r="A12" s="185" t="s">
        <v>425</v>
      </c>
      <c r="B12" s="163">
        <f>SUMIF($F$22:$F$462,"Инвестиционная деятельность",$D$22:$D$462)</f>
        <v>3025515805.2500005</v>
      </c>
      <c r="C12" s="164">
        <f t="shared" si="0"/>
        <v>4.3270753531846597E-2</v>
      </c>
      <c r="D12" s="165"/>
      <c r="E12" s="167" t="s">
        <v>19</v>
      </c>
      <c r="F12" s="168">
        <f>B15-F11</f>
        <v>0</v>
      </c>
      <c r="I12" s="182" t="s">
        <v>96</v>
      </c>
      <c r="J12" s="163">
        <f t="shared" si="1"/>
        <v>432693058.31</v>
      </c>
      <c r="M12" s="173">
        <f>SUM(M8:M11)</f>
        <v>69184733487.350006</v>
      </c>
      <c r="P12" s="181" t="s">
        <v>19</v>
      </c>
      <c r="Q12" s="174">
        <f>Q11-F9</f>
        <v>0</v>
      </c>
    </row>
    <row r="13" spans="1:18" x14ac:dyDescent="0.2">
      <c r="A13" s="185" t="s">
        <v>404</v>
      </c>
      <c r="B13" s="163">
        <f>SUMIF($F$22:$F$462,"Строительство жилых зданий",$D$22:$D$462)</f>
        <v>971791616.61000001</v>
      </c>
      <c r="C13" s="164">
        <f t="shared" si="0"/>
        <v>1.3898507968022807E-2</v>
      </c>
      <c r="D13" s="165"/>
      <c r="E13" s="166"/>
      <c r="I13" s="182" t="s">
        <v>98</v>
      </c>
      <c r="J13" s="163">
        <f t="shared" si="1"/>
        <v>0</v>
      </c>
      <c r="L13" s="167" t="s">
        <v>19</v>
      </c>
      <c r="M13" s="174">
        <f>J16-M12</f>
        <v>0</v>
      </c>
    </row>
    <row r="14" spans="1:18" x14ac:dyDescent="0.2">
      <c r="A14" s="185" t="s">
        <v>350</v>
      </c>
      <c r="B14" s="163">
        <f>SUMIF($F$22:$F$462,"ОФЗ",$D$22:$D$462)</f>
        <v>13075290533.57</v>
      </c>
      <c r="C14" s="164">
        <f t="shared" si="0"/>
        <v>0.1870020553366912</v>
      </c>
      <c r="D14" s="165"/>
      <c r="E14" s="166"/>
      <c r="F14" s="165"/>
      <c r="I14" s="182" t="s">
        <v>129</v>
      </c>
      <c r="J14" s="163">
        <f t="shared" si="1"/>
        <v>13169308.679999992</v>
      </c>
    </row>
    <row r="15" spans="1:18" x14ac:dyDescent="0.2">
      <c r="A15" s="186"/>
      <c r="B15" s="169">
        <f>SUM(B2:B14)</f>
        <v>69920571247.349976</v>
      </c>
      <c r="C15" s="170">
        <f>SUM(C2:C14)</f>
        <v>1.0000000000000004</v>
      </c>
      <c r="D15" s="165"/>
      <c r="E15" s="166"/>
      <c r="I15" s="182"/>
      <c r="J15" s="163">
        <f>SUMIF($H$22:$H$242,I15,$D$22:$D$242)</f>
        <v>0</v>
      </c>
    </row>
    <row r="16" spans="1:18" x14ac:dyDescent="0.2">
      <c r="A16" s="187" t="s">
        <v>19</v>
      </c>
      <c r="B16" s="168">
        <f>SUM(D22:D150)-B15</f>
        <v>0</v>
      </c>
      <c r="D16" s="165"/>
      <c r="E16" s="167"/>
      <c r="F16" s="174"/>
      <c r="J16" s="173">
        <f>SUM(J4:J15)</f>
        <v>69184733487.349991</v>
      </c>
    </row>
    <row r="17" spans="1:14" x14ac:dyDescent="0.2">
      <c r="D17" s="165"/>
      <c r="E17" s="166"/>
      <c r="I17" s="167" t="s">
        <v>19</v>
      </c>
      <c r="J17" s="168">
        <f>J16-F10</f>
        <v>0</v>
      </c>
    </row>
    <row r="18" spans="1:14" x14ac:dyDescent="0.2">
      <c r="D18" s="165"/>
      <c r="E18" s="166"/>
      <c r="I18" s="167"/>
      <c r="J18" s="168"/>
    </row>
    <row r="19" spans="1:14" x14ac:dyDescent="0.2">
      <c r="D19" s="165"/>
      <c r="E19" s="166"/>
      <c r="I19" s="167"/>
      <c r="J19" s="167"/>
    </row>
    <row r="20" spans="1:14" x14ac:dyDescent="0.2">
      <c r="D20" s="165"/>
      <c r="E20" s="166"/>
    </row>
    <row r="21" spans="1:14" x14ac:dyDescent="0.2">
      <c r="A21" s="184" t="s">
        <v>118</v>
      </c>
      <c r="B21" s="162" t="s">
        <v>353</v>
      </c>
      <c r="C21" s="162" t="s">
        <v>52</v>
      </c>
      <c r="D21" s="163" t="s">
        <v>119</v>
      </c>
      <c r="E21" s="162" t="s">
        <v>114</v>
      </c>
      <c r="F21" s="162" t="s">
        <v>338</v>
      </c>
      <c r="G21" s="171" t="s">
        <v>434</v>
      </c>
      <c r="H21" s="177" t="s">
        <v>280</v>
      </c>
      <c r="I21" s="177" t="s">
        <v>496</v>
      </c>
      <c r="J21" s="177" t="s">
        <v>497</v>
      </c>
      <c r="L21" s="177" t="str">
        <f>E21</f>
        <v>Эмитент</v>
      </c>
      <c r="M21" s="177" t="s">
        <v>435</v>
      </c>
      <c r="N21" s="177" t="s">
        <v>442</v>
      </c>
    </row>
    <row r="22" spans="1:14" x14ac:dyDescent="0.2">
      <c r="A22" s="189" t="s">
        <v>506</v>
      </c>
      <c r="B22" s="190" t="s">
        <v>354</v>
      </c>
      <c r="C22" s="190" t="s">
        <v>355</v>
      </c>
      <c r="D22" s="191">
        <v>136939000.00000003</v>
      </c>
      <c r="E22" s="190" t="s">
        <v>267</v>
      </c>
      <c r="F22" s="195" t="str">
        <f>VLOOKUP(E22,'Справочник отрасли'!$A:$D,4,0)</f>
        <v>Банк</v>
      </c>
      <c r="G22" s="193">
        <f t="shared" ref="G22:G53" si="5">D22/$B$15</f>
        <v>1.9584937244801199E-3</v>
      </c>
      <c r="H22" s="192"/>
      <c r="I22" s="194">
        <f>VLOOKUP(C22,'Справочник эшелоны акции'!$G$6:$H$30,2,0)</f>
        <v>1</v>
      </c>
      <c r="J22" s="194" t="e">
        <f>VLOOKUP(A22,'Эшелоны результат'!$A$2:$H$79,8,FALSE)</f>
        <v>#N/A</v>
      </c>
      <c r="L22" s="162" t="s">
        <v>267</v>
      </c>
      <c r="M22" s="198">
        <f>SUMIF($E$22:$E$418,L22,$D$22:$D$418)</f>
        <v>965160064.55999994</v>
      </c>
      <c r="N22" s="199">
        <f>M22/$M$73</f>
        <v>1.3803663890926521E-2</v>
      </c>
    </row>
    <row r="23" spans="1:14" x14ac:dyDescent="0.2">
      <c r="A23" s="189" t="s">
        <v>507</v>
      </c>
      <c r="B23" s="190" t="s">
        <v>354</v>
      </c>
      <c r="C23" s="190" t="s">
        <v>382</v>
      </c>
      <c r="D23" s="191">
        <v>11100000</v>
      </c>
      <c r="E23" s="190" t="s">
        <v>393</v>
      </c>
      <c r="F23" s="195" t="str">
        <f>VLOOKUP(E23,'Справочник отрасли'!$A:$D,4,0)</f>
        <v>Электроэнергетика и теплоэнергетика</v>
      </c>
      <c r="G23" s="193">
        <f t="shared" si="5"/>
        <v>1.5875156340946936E-4</v>
      </c>
      <c r="H23" s="192"/>
      <c r="I23" s="194">
        <f>VLOOKUP(C23,'Справочник эшелоны акции'!$G$6:$H$30,2,0)</f>
        <v>3</v>
      </c>
      <c r="J23" s="194" t="e">
        <f>VLOOKUP(A23,'Эшелоны результат'!$A$2:$H$79,8,FALSE)</f>
        <v>#N/A</v>
      </c>
      <c r="L23" s="162" t="s">
        <v>393</v>
      </c>
      <c r="M23" s="198">
        <f t="shared" ref="M23:M72" si="6">SUMIF($E$22:$E$418,L23,$D$22:$D$418)</f>
        <v>11100000</v>
      </c>
      <c r="N23" s="199">
        <f t="shared" ref="N23:N72" si="7">M23/$M$73</f>
        <v>1.5875156340946936E-4</v>
      </c>
    </row>
    <row r="24" spans="1:14" x14ac:dyDescent="0.2">
      <c r="A24" s="189" t="s">
        <v>508</v>
      </c>
      <c r="B24" s="190" t="s">
        <v>354</v>
      </c>
      <c r="C24" s="190" t="s">
        <v>383</v>
      </c>
      <c r="D24" s="191">
        <v>147247500</v>
      </c>
      <c r="E24" s="190" t="s">
        <v>117</v>
      </c>
      <c r="F24" s="195" t="str">
        <f>VLOOKUP(E24,'Справочник отрасли'!$A:$D,4,0)</f>
        <v>Топливная промышленность</v>
      </c>
      <c r="G24" s="193">
        <f t="shared" si="5"/>
        <v>2.1059253002825083E-3</v>
      </c>
      <c r="H24" s="192"/>
      <c r="I24" s="194">
        <f>VLOOKUP(C24,'Справочник эшелоны акции'!$G$6:$H$30,2,0)</f>
        <v>1</v>
      </c>
      <c r="J24" s="194" t="e">
        <f>VLOOKUP(A24,'Эшелоны результат'!$A$2:$H$79,8,FALSE)</f>
        <v>#N/A</v>
      </c>
      <c r="L24" s="162" t="s">
        <v>117</v>
      </c>
      <c r="M24" s="198">
        <f t="shared" si="6"/>
        <v>1367061292.0799999</v>
      </c>
      <c r="N24" s="199">
        <f t="shared" si="7"/>
        <v>1.9551632197681912E-2</v>
      </c>
    </row>
    <row r="25" spans="1:14" x14ac:dyDescent="0.2">
      <c r="A25" s="189" t="s">
        <v>509</v>
      </c>
      <c r="B25" s="190" t="s">
        <v>354</v>
      </c>
      <c r="C25" s="190" t="s">
        <v>357</v>
      </c>
      <c r="D25" s="191">
        <v>55527500</v>
      </c>
      <c r="E25" s="190" t="s">
        <v>264</v>
      </c>
      <c r="F25" s="195" t="str">
        <f>VLOOKUP(E25,'Справочник отрасли'!$A:$D,4,0)</f>
        <v>Топливная промышленность</v>
      </c>
      <c r="G25" s="193">
        <f t="shared" si="5"/>
        <v>7.9415112047020813E-4</v>
      </c>
      <c r="H25" s="192"/>
      <c r="I25" s="194">
        <f>VLOOKUP(C25,'Справочник эшелоны акции'!$G$6:$H$30,2,0)</f>
        <v>2</v>
      </c>
      <c r="J25" s="194" t="e">
        <f>VLOOKUP(A25,'Эшелоны результат'!$A$2:$H$79,8,FALSE)</f>
        <v>#N/A</v>
      </c>
      <c r="L25" s="162" t="s">
        <v>264</v>
      </c>
      <c r="M25" s="198">
        <f t="shared" si="6"/>
        <v>5030577315.9399996</v>
      </c>
      <c r="N25" s="199">
        <f t="shared" si="7"/>
        <v>7.1947028266458296E-2</v>
      </c>
    </row>
    <row r="26" spans="1:14" x14ac:dyDescent="0.2">
      <c r="A26" s="189" t="s">
        <v>510</v>
      </c>
      <c r="B26" s="190" t="s">
        <v>354</v>
      </c>
      <c r="C26" s="190" t="s">
        <v>358</v>
      </c>
      <c r="D26" s="191">
        <v>208335000</v>
      </c>
      <c r="E26" s="190" t="s">
        <v>116</v>
      </c>
      <c r="F26" s="195" t="str">
        <f>VLOOKUP(E26,'Справочник отрасли'!$A:$D,4,0)</f>
        <v>Топливная промышленность</v>
      </c>
      <c r="G26" s="193">
        <f t="shared" si="5"/>
        <v>2.9795952218839459E-3</v>
      </c>
      <c r="H26" s="192"/>
      <c r="I26" s="194">
        <f>VLOOKUP(C26,'Справочник эшелоны акции'!$G$6:$H$30,2,0)</f>
        <v>1</v>
      </c>
      <c r="J26" s="194" t="e">
        <f>VLOOKUP(A26,'Эшелоны результат'!$A$2:$H$79,8,FALSE)</f>
        <v>#N/A</v>
      </c>
      <c r="L26" s="162" t="s">
        <v>116</v>
      </c>
      <c r="M26" s="198">
        <f t="shared" si="6"/>
        <v>1986356231.27</v>
      </c>
      <c r="N26" s="199">
        <f t="shared" si="7"/>
        <v>2.8408752901103965E-2</v>
      </c>
    </row>
    <row r="27" spans="1:14" x14ac:dyDescent="0.2">
      <c r="A27" s="189" t="s">
        <v>511</v>
      </c>
      <c r="B27" s="190" t="s">
        <v>354</v>
      </c>
      <c r="C27" s="190" t="s">
        <v>384</v>
      </c>
      <c r="D27" s="191">
        <v>72114000</v>
      </c>
      <c r="E27" s="190" t="s">
        <v>394</v>
      </c>
      <c r="F27" s="195" t="str">
        <f>VLOOKUP(E27,'Справочник отрасли'!$A:$D,4,0)</f>
        <v>Электроэнергетика и теплоэнергетика</v>
      </c>
      <c r="G27" s="193">
        <f t="shared" si="5"/>
        <v>1.0313702922261688E-3</v>
      </c>
      <c r="H27" s="192"/>
      <c r="I27" s="194">
        <f>VLOOKUP(C27,'Справочник эшелоны акции'!$G$6:$H$30,2,0)</f>
        <v>2</v>
      </c>
      <c r="J27" s="194" t="e">
        <f>VLOOKUP(A27,'Эшелоны результат'!$A$2:$H$79,8,FALSE)</f>
        <v>#N/A</v>
      </c>
      <c r="L27" s="162" t="s">
        <v>394</v>
      </c>
      <c r="M27" s="198">
        <f t="shared" si="6"/>
        <v>72114000</v>
      </c>
      <c r="N27" s="199">
        <f t="shared" si="7"/>
        <v>1.0313702922261688E-3</v>
      </c>
    </row>
    <row r="28" spans="1:14" x14ac:dyDescent="0.2">
      <c r="A28" s="189" t="s">
        <v>512</v>
      </c>
      <c r="B28" s="190" t="s">
        <v>354</v>
      </c>
      <c r="C28" s="190" t="s">
        <v>387</v>
      </c>
      <c r="D28" s="191">
        <v>23210875</v>
      </c>
      <c r="E28" s="190" t="s">
        <v>395</v>
      </c>
      <c r="F28" s="195" t="str">
        <f>VLOOKUP(E28,'Справочник отрасли'!$A:$D,4,0)</f>
        <v>Связь и телекоммуникации</v>
      </c>
      <c r="G28" s="193">
        <f t="shared" si="5"/>
        <v>3.3196060309475378E-4</v>
      </c>
      <c r="H28" s="192"/>
      <c r="I28" s="194">
        <f>VLOOKUP(C28,'Справочник эшелоны акции'!$G$6:$H$30,2,0)</f>
        <v>2</v>
      </c>
      <c r="J28" s="194" t="e">
        <f>VLOOKUP(A28,'Эшелоны результат'!$A$2:$H$79,8,FALSE)</f>
        <v>#N/A</v>
      </c>
      <c r="L28" s="162" t="s">
        <v>395</v>
      </c>
      <c r="M28" s="198">
        <f t="shared" si="6"/>
        <v>23210875</v>
      </c>
      <c r="N28" s="199">
        <f t="shared" si="7"/>
        <v>3.3196060309475378E-4</v>
      </c>
    </row>
    <row r="29" spans="1:14" x14ac:dyDescent="0.2">
      <c r="A29" s="189" t="s">
        <v>513</v>
      </c>
      <c r="B29" s="190" t="s">
        <v>354</v>
      </c>
      <c r="C29" s="190" t="s">
        <v>525</v>
      </c>
      <c r="D29" s="191">
        <v>21753000</v>
      </c>
      <c r="E29" s="190" t="s">
        <v>527</v>
      </c>
      <c r="F29" s="195" t="str">
        <f>VLOOKUP(E29,'Справочник отрасли'!$A:$D,4,0)</f>
        <v>Горнодобывающая промышленность</v>
      </c>
      <c r="G29" s="193">
        <f t="shared" si="5"/>
        <v>3.1111015845461143E-4</v>
      </c>
      <c r="H29" s="192"/>
      <c r="I29" s="194">
        <f>VLOOKUP(C29,'Справочник эшелоны акции'!$G$6:$H$30,2,0)</f>
        <v>2</v>
      </c>
      <c r="J29" s="194" t="e">
        <f>VLOOKUP(A29,'Эшелоны результат'!$A$2:$H$79,8,FALSE)</f>
        <v>#N/A</v>
      </c>
      <c r="L29" s="162" t="s">
        <v>527</v>
      </c>
      <c r="M29" s="198">
        <f t="shared" si="6"/>
        <v>21753000</v>
      </c>
      <c r="N29" s="199">
        <f t="shared" si="7"/>
        <v>3.1111015845461143E-4</v>
      </c>
    </row>
    <row r="30" spans="1:14" x14ac:dyDescent="0.2">
      <c r="A30" s="189" t="s">
        <v>159</v>
      </c>
      <c r="B30" s="190" t="s">
        <v>359</v>
      </c>
      <c r="C30" s="190" t="s">
        <v>210</v>
      </c>
      <c r="D30" s="191">
        <v>424652392.57999998</v>
      </c>
      <c r="E30" s="190" t="s">
        <v>259</v>
      </c>
      <c r="F30" s="195" t="str">
        <f>VLOOKUP(E30,'Справочник отрасли'!$A:$D,4,0)</f>
        <v>Банк</v>
      </c>
      <c r="G30" s="193">
        <f t="shared" si="5"/>
        <v>6.0733541646528595E-3</v>
      </c>
      <c r="H30" s="192" t="s">
        <v>88</v>
      </c>
      <c r="I30" s="194" t="e">
        <f>VLOOKUP(C30,'Справочник эшелоны акции'!$G$6:$H$30,2,0)</f>
        <v>#N/A</v>
      </c>
      <c r="J30" s="194">
        <f>VLOOKUP(A30,'Эшелоны результат'!$A$2:$H$79,8,FALSE)</f>
        <v>4</v>
      </c>
      <c r="L30" s="162" t="s">
        <v>259</v>
      </c>
      <c r="M30" s="198">
        <f t="shared" si="6"/>
        <v>3001038697.9499998</v>
      </c>
      <c r="N30" s="199">
        <f t="shared" si="7"/>
        <v>4.2920683347016285E-2</v>
      </c>
    </row>
    <row r="31" spans="1:14" x14ac:dyDescent="0.2">
      <c r="A31" s="189"/>
      <c r="B31" s="190"/>
      <c r="C31" s="190"/>
      <c r="D31" s="191"/>
      <c r="E31" s="190"/>
      <c r="F31" s="195" t="e">
        <f>VLOOKUP(E31,'Справочник отрасли'!$A:$D,4,0)</f>
        <v>#N/A</v>
      </c>
      <c r="G31" s="193">
        <f t="shared" si="5"/>
        <v>0</v>
      </c>
      <c r="H31" s="192"/>
      <c r="I31" s="194" t="e">
        <f>VLOOKUP(C31,'Справочник эшелоны акции'!$G$6:$H$30,2,0)</f>
        <v>#N/A</v>
      </c>
      <c r="J31" s="194" t="e">
        <f>VLOOKUP(A31,'Эшелоны результат'!$A$2:$H$79,8,FALSE)</f>
        <v>#N/A</v>
      </c>
      <c r="L31" s="162" t="s">
        <v>249</v>
      </c>
      <c r="M31" s="198">
        <f t="shared" si="6"/>
        <v>857542693.38</v>
      </c>
      <c r="N31" s="199">
        <f t="shared" si="7"/>
        <v>1.226452642022002E-2</v>
      </c>
    </row>
    <row r="32" spans="1:14" x14ac:dyDescent="0.2">
      <c r="A32" s="189"/>
      <c r="B32" s="190"/>
      <c r="C32" s="190"/>
      <c r="D32" s="191"/>
      <c r="E32" s="190"/>
      <c r="F32" s="195" t="e">
        <f>VLOOKUP(E32,'Справочник отрасли'!$A:$D,4,0)</f>
        <v>#N/A</v>
      </c>
      <c r="G32" s="193">
        <f t="shared" si="5"/>
        <v>0</v>
      </c>
      <c r="H32" s="192"/>
      <c r="I32" s="194" t="e">
        <f>VLOOKUP(C32,'Справочник эшелоны акции'!$G$6:$H$30,2,0)</f>
        <v>#N/A</v>
      </c>
      <c r="J32" s="194" t="e">
        <f>VLOOKUP(A32,'Эшелоны результат'!$A$2:$H$79,8,FALSE)</f>
        <v>#N/A</v>
      </c>
      <c r="L32" s="162" t="s">
        <v>247</v>
      </c>
      <c r="M32" s="198">
        <f t="shared" si="6"/>
        <v>2536138151.3999996</v>
      </c>
      <c r="N32" s="199">
        <f t="shared" si="7"/>
        <v>3.6271702392536166E-2</v>
      </c>
    </row>
    <row r="33" spans="1:14" x14ac:dyDescent="0.2">
      <c r="A33" s="189" t="s">
        <v>485</v>
      </c>
      <c r="B33" s="190" t="s">
        <v>359</v>
      </c>
      <c r="C33" s="190" t="s">
        <v>330</v>
      </c>
      <c r="D33" s="191">
        <v>155792839.40000001</v>
      </c>
      <c r="E33" s="190" t="s">
        <v>249</v>
      </c>
      <c r="F33" s="195" t="str">
        <f>VLOOKUP(E33,'Справочник отрасли'!$A:$D,4,0)</f>
        <v>Горнодобывающая промышленность</v>
      </c>
      <c r="G33" s="193">
        <f t="shared" si="5"/>
        <v>2.2281402543018356E-3</v>
      </c>
      <c r="H33" s="192" t="s">
        <v>86</v>
      </c>
      <c r="I33" s="194" t="e">
        <f>VLOOKUP(C33,'Справочник эшелоны акции'!$G$6:$H$30,2,0)</f>
        <v>#N/A</v>
      </c>
      <c r="J33" s="194">
        <f>VLOOKUP(A33,'Эшелоны результат'!$A$2:$H$79,8,FALSE)</f>
        <v>1</v>
      </c>
      <c r="L33" s="162" t="s">
        <v>248</v>
      </c>
      <c r="M33" s="198">
        <f t="shared" si="6"/>
        <v>243039999.35999998</v>
      </c>
      <c r="N33" s="199">
        <f t="shared" si="7"/>
        <v>3.4759441323816602E-3</v>
      </c>
    </row>
    <row r="34" spans="1:14" x14ac:dyDescent="0.2">
      <c r="A34" s="189" t="s">
        <v>146</v>
      </c>
      <c r="B34" s="190" t="s">
        <v>359</v>
      </c>
      <c r="C34" s="190" t="s">
        <v>197</v>
      </c>
      <c r="D34" s="191">
        <v>77690908</v>
      </c>
      <c r="E34" s="190" t="s">
        <v>247</v>
      </c>
      <c r="F34" s="195" t="str">
        <f>VLOOKUP(E34,'Справочник отрасли'!$A:$D,4,0)</f>
        <v>Финансовый лизинг</v>
      </c>
      <c r="G34" s="193">
        <f t="shared" si="5"/>
        <v>1.1111309106037162E-3</v>
      </c>
      <c r="H34" s="192" t="s">
        <v>90</v>
      </c>
      <c r="I34" s="194" t="e">
        <f>VLOOKUP(C34,'Справочник эшелоны акции'!$G$6:$H$30,2,0)</f>
        <v>#N/A</v>
      </c>
      <c r="J34" s="194">
        <f>VLOOKUP(A34,'Эшелоны результат'!$A$2:$H$79,8,FALSE)</f>
        <v>2</v>
      </c>
      <c r="L34" s="162" t="s">
        <v>250</v>
      </c>
      <c r="M34" s="198">
        <f t="shared" si="6"/>
        <v>354260203.03999996</v>
      </c>
      <c r="N34" s="199">
        <f t="shared" si="7"/>
        <v>5.0666091068789229E-3</v>
      </c>
    </row>
    <row r="35" spans="1:14" x14ac:dyDescent="0.2">
      <c r="A35" s="189" t="s">
        <v>147</v>
      </c>
      <c r="B35" s="190" t="s">
        <v>359</v>
      </c>
      <c r="C35" s="190" t="s">
        <v>198</v>
      </c>
      <c r="D35" s="191">
        <v>136791286.07999998</v>
      </c>
      <c r="E35" s="190" t="s">
        <v>248</v>
      </c>
      <c r="F35" s="195" t="str">
        <f>VLOOKUP(E35,'Справочник отрасли'!$A:$D,4,0)</f>
        <v>Цветная и черная металлургия</v>
      </c>
      <c r="G35" s="193">
        <f t="shared" si="5"/>
        <v>1.9563811284677461E-3</v>
      </c>
      <c r="H35" s="192" t="s">
        <v>88</v>
      </c>
      <c r="I35" s="194" t="e">
        <f>VLOOKUP(C35,'Справочник эшелоны акции'!$G$6:$H$30,2,0)</f>
        <v>#N/A</v>
      </c>
      <c r="J35" s="194">
        <f>VLOOKUP(A35,'Эшелоны результат'!$A$2:$H$79,8,FALSE)</f>
        <v>1</v>
      </c>
      <c r="L35" s="162" t="s">
        <v>251</v>
      </c>
      <c r="M35" s="198">
        <f t="shared" si="6"/>
        <v>2133785181.6400001</v>
      </c>
      <c r="N35" s="199">
        <f t="shared" si="7"/>
        <v>3.0517273294171945E-2</v>
      </c>
    </row>
    <row r="36" spans="1:14" x14ac:dyDescent="0.2">
      <c r="A36" s="189" t="s">
        <v>148</v>
      </c>
      <c r="B36" s="190" t="s">
        <v>359</v>
      </c>
      <c r="C36" s="190" t="s">
        <v>199</v>
      </c>
      <c r="D36" s="191">
        <v>354260203.03999996</v>
      </c>
      <c r="E36" s="190" t="s">
        <v>250</v>
      </c>
      <c r="F36" s="195" t="str">
        <f>VLOOKUP(E36,'Справочник отрасли'!$A:$D,4,0)</f>
        <v>Транспорт</v>
      </c>
      <c r="G36" s="193">
        <f t="shared" si="5"/>
        <v>5.0666091068789229E-3</v>
      </c>
      <c r="H36" s="192" t="s">
        <v>90</v>
      </c>
      <c r="I36" s="194" t="e">
        <f>VLOOKUP(C36,'Справочник эшелоны акции'!$G$6:$H$30,2,0)</f>
        <v>#N/A</v>
      </c>
      <c r="J36" s="194">
        <f>VLOOKUP(A36,'Эшелоны результат'!$A$2:$H$79,8,FALSE)</f>
        <v>2</v>
      </c>
      <c r="L36" s="162" t="s">
        <v>252</v>
      </c>
      <c r="M36" s="198">
        <f t="shared" si="6"/>
        <v>2710946280.96</v>
      </c>
      <c r="N36" s="199">
        <f t="shared" si="7"/>
        <v>3.8771798236169962E-2</v>
      </c>
    </row>
    <row r="37" spans="1:14" x14ac:dyDescent="0.2">
      <c r="A37" s="189" t="s">
        <v>149</v>
      </c>
      <c r="B37" s="190" t="s">
        <v>359</v>
      </c>
      <c r="C37" s="190" t="s">
        <v>200</v>
      </c>
      <c r="D37" s="191">
        <v>1949032941.4100001</v>
      </c>
      <c r="E37" s="190" t="s">
        <v>251</v>
      </c>
      <c r="F37" s="195" t="str">
        <f>VLOOKUP(E37,'Справочник отрасли'!$A:$D,4,0)</f>
        <v>Банк</v>
      </c>
      <c r="G37" s="193">
        <f t="shared" si="5"/>
        <v>2.7874957350035513E-2</v>
      </c>
      <c r="H37" s="192" t="s">
        <v>92</v>
      </c>
      <c r="I37" s="194" t="e">
        <f>VLOOKUP(C37,'Справочник эшелоны акции'!$G$6:$H$30,2,0)</f>
        <v>#N/A</v>
      </c>
      <c r="J37" s="194">
        <f>VLOOKUP(A37,'Эшелоны результат'!$A$2:$H$79,8,FALSE)</f>
        <v>2</v>
      </c>
      <c r="L37" s="162" t="s">
        <v>253</v>
      </c>
      <c r="M37" s="198">
        <f t="shared" si="6"/>
        <v>67674305.689999998</v>
      </c>
      <c r="N37" s="199">
        <f t="shared" si="7"/>
        <v>9.6787403882322954E-4</v>
      </c>
    </row>
    <row r="38" spans="1:14" x14ac:dyDescent="0.2">
      <c r="A38" s="189" t="s">
        <v>150</v>
      </c>
      <c r="B38" s="190" t="s">
        <v>359</v>
      </c>
      <c r="C38" s="190" t="s">
        <v>201</v>
      </c>
      <c r="D38" s="191">
        <v>1554974868.45</v>
      </c>
      <c r="E38" s="190" t="s">
        <v>252</v>
      </c>
      <c r="F38" s="195" t="str">
        <f>VLOOKUP(E38,'Справочник отрасли'!$A:$D,4,0)</f>
        <v>Банк</v>
      </c>
      <c r="G38" s="193">
        <f t="shared" si="5"/>
        <v>2.223916138998842E-2</v>
      </c>
      <c r="H38" s="192" t="s">
        <v>92</v>
      </c>
      <c r="I38" s="194" t="e">
        <f>VLOOKUP(C38,'Справочник эшелоны акции'!$G$6:$H$30,2,0)</f>
        <v>#N/A</v>
      </c>
      <c r="J38" s="194">
        <f>VLOOKUP(A38,'Эшелоны результат'!$A$2:$H$79,8,FALSE)</f>
        <v>2</v>
      </c>
      <c r="L38" s="162" t="s">
        <v>113</v>
      </c>
      <c r="M38" s="198">
        <f t="shared" si="6"/>
        <v>238267221.31999999</v>
      </c>
      <c r="N38" s="199">
        <f t="shared" si="7"/>
        <v>3.4076841345747791E-3</v>
      </c>
    </row>
    <row r="39" spans="1:14" x14ac:dyDescent="0.2">
      <c r="A39" s="189" t="s">
        <v>151</v>
      </c>
      <c r="B39" s="190" t="s">
        <v>359</v>
      </c>
      <c r="C39" s="190" t="s">
        <v>202</v>
      </c>
      <c r="D39" s="191">
        <v>67674305.689999998</v>
      </c>
      <c r="E39" s="190" t="s">
        <v>253</v>
      </c>
      <c r="F39" s="195" t="str">
        <f>VLOOKUP(E39,'Справочник отрасли'!$A:$D,4,0)</f>
        <v>Цветная и черная металлургия</v>
      </c>
      <c r="G39" s="193">
        <f t="shared" si="5"/>
        <v>9.6787403882322954E-4</v>
      </c>
      <c r="H39" s="192" t="s">
        <v>94</v>
      </c>
      <c r="I39" s="194" t="e">
        <f>VLOOKUP(C39,'Справочник эшелоны акции'!$G$6:$H$30,2,0)</f>
        <v>#N/A</v>
      </c>
      <c r="J39" s="194">
        <f>VLOOKUP(A39,'Эшелоны результат'!$A$2:$H$79,8,FALSE)</f>
        <v>2</v>
      </c>
      <c r="L39" s="162" t="s">
        <v>254</v>
      </c>
      <c r="M39" s="198">
        <f t="shared" si="6"/>
        <v>584261694.60000002</v>
      </c>
      <c r="N39" s="199">
        <f t="shared" si="7"/>
        <v>8.3560772484699026E-3</v>
      </c>
    </row>
    <row r="40" spans="1:14" x14ac:dyDescent="0.2">
      <c r="A40" s="189" t="s">
        <v>152</v>
      </c>
      <c r="B40" s="190" t="s">
        <v>359</v>
      </c>
      <c r="C40" s="190" t="s">
        <v>203</v>
      </c>
      <c r="D40" s="191">
        <v>238267221.31999999</v>
      </c>
      <c r="E40" s="190" t="s">
        <v>113</v>
      </c>
      <c r="F40" s="195" t="str">
        <f>VLOOKUP(E40,'Справочник отрасли'!$A:$D,4,0)</f>
        <v>Связь и телекоммуникации</v>
      </c>
      <c r="G40" s="193">
        <f t="shared" si="5"/>
        <v>3.4076841345747791E-3</v>
      </c>
      <c r="H40" s="192" t="s">
        <v>90</v>
      </c>
      <c r="I40" s="194" t="e">
        <f>VLOOKUP(C40,'Справочник эшелоны акции'!$G$6:$H$30,2,0)</f>
        <v>#N/A</v>
      </c>
      <c r="J40" s="194">
        <f>VLOOKUP(A40,'Эшелоны результат'!$A$2:$H$79,8,FALSE)</f>
        <v>2</v>
      </c>
      <c r="L40" s="162" t="s">
        <v>255</v>
      </c>
      <c r="M40" s="198">
        <f t="shared" si="6"/>
        <v>304879446.68000001</v>
      </c>
      <c r="N40" s="199">
        <f t="shared" si="7"/>
        <v>4.3603683614291851E-3</v>
      </c>
    </row>
    <row r="41" spans="1:14" x14ac:dyDescent="0.2">
      <c r="A41" s="189" t="s">
        <v>153</v>
      </c>
      <c r="B41" s="190" t="s">
        <v>359</v>
      </c>
      <c r="C41" s="190" t="s">
        <v>204</v>
      </c>
      <c r="D41" s="191">
        <v>584261694.60000002</v>
      </c>
      <c r="E41" s="190" t="s">
        <v>254</v>
      </c>
      <c r="F41" s="195" t="str">
        <f>VLOOKUP(E41,'Справочник отрасли'!$A:$D,4,0)</f>
        <v>Транспорт</v>
      </c>
      <c r="G41" s="193">
        <f t="shared" si="5"/>
        <v>8.3560772484699026E-3</v>
      </c>
      <c r="H41" s="192" t="s">
        <v>90</v>
      </c>
      <c r="I41" s="194" t="e">
        <f>VLOOKUP(C41,'Справочник эшелоны акции'!$G$6:$H$30,2,0)</f>
        <v>#N/A</v>
      </c>
      <c r="J41" s="194">
        <f>VLOOKUP(A41,'Эшелоны результат'!$A$2:$H$79,8,FALSE)</f>
        <v>2</v>
      </c>
      <c r="L41" s="162" t="s">
        <v>256</v>
      </c>
      <c r="M41" s="198">
        <f t="shared" si="6"/>
        <v>772720784.40999997</v>
      </c>
      <c r="N41" s="199">
        <f t="shared" si="7"/>
        <v>1.1051408342709821E-2</v>
      </c>
    </row>
    <row r="42" spans="1:14" x14ac:dyDescent="0.2">
      <c r="A42" s="189" t="s">
        <v>154</v>
      </c>
      <c r="B42" s="190" t="s">
        <v>359</v>
      </c>
      <c r="C42" s="190" t="s">
        <v>205</v>
      </c>
      <c r="D42" s="191">
        <v>304879446.68000001</v>
      </c>
      <c r="E42" s="190" t="s">
        <v>255</v>
      </c>
      <c r="F42" s="195" t="str">
        <f>VLOOKUP(E42,'Справочник отрасли'!$A:$D,4,0)</f>
        <v>Цветная и черная металлургия</v>
      </c>
      <c r="G42" s="193">
        <f t="shared" si="5"/>
        <v>4.3603683614291851E-3</v>
      </c>
      <c r="H42" s="192" t="s">
        <v>92</v>
      </c>
      <c r="I42" s="194" t="e">
        <f>VLOOKUP(C42,'Справочник эшелоны акции'!$G$6:$H$30,2,0)</f>
        <v>#N/A</v>
      </c>
      <c r="J42" s="194">
        <f>VLOOKUP(A42,'Эшелоны результат'!$A$2:$H$79,8,FALSE)</f>
        <v>2</v>
      </c>
      <c r="L42" s="162" t="s">
        <v>257</v>
      </c>
      <c r="M42" s="198">
        <f t="shared" si="6"/>
        <v>655457807.01999998</v>
      </c>
      <c r="N42" s="199">
        <f t="shared" si="7"/>
        <v>9.3743199651682221E-3</v>
      </c>
    </row>
    <row r="43" spans="1:14" x14ac:dyDescent="0.2">
      <c r="A43" s="189" t="s">
        <v>155</v>
      </c>
      <c r="B43" s="190" t="s">
        <v>359</v>
      </c>
      <c r="C43" s="190" t="s">
        <v>206</v>
      </c>
      <c r="D43" s="191">
        <v>773980601.83000004</v>
      </c>
      <c r="E43" s="190" t="s">
        <v>247</v>
      </c>
      <c r="F43" s="195" t="str">
        <f>VLOOKUP(E43,'Справочник отрасли'!$A:$D,4,0)</f>
        <v>Финансовый лизинг</v>
      </c>
      <c r="G43" s="193">
        <f t="shared" si="5"/>
        <v>1.1069426179199506E-2</v>
      </c>
      <c r="H43" s="192" t="s">
        <v>90</v>
      </c>
      <c r="I43" s="194" t="e">
        <f>VLOOKUP(C43,'Справочник эшелоны акции'!$G$6:$H$30,2,0)</f>
        <v>#N/A</v>
      </c>
      <c r="J43" s="194">
        <f>VLOOKUP(A43,'Эшелоны результат'!$A$2:$H$79,8,FALSE)</f>
        <v>2</v>
      </c>
      <c r="L43" s="162" t="s">
        <v>258</v>
      </c>
      <c r="M43" s="198">
        <f t="shared" si="6"/>
        <v>765013447.28999996</v>
      </c>
      <c r="N43" s="199">
        <f t="shared" si="7"/>
        <v>1.0941178449239206E-2</v>
      </c>
    </row>
    <row r="44" spans="1:14" x14ac:dyDescent="0.2">
      <c r="A44" s="189" t="s">
        <v>156</v>
      </c>
      <c r="B44" s="190" t="s">
        <v>359</v>
      </c>
      <c r="C44" s="190" t="s">
        <v>207</v>
      </c>
      <c r="D44" s="191">
        <v>772720784.40999997</v>
      </c>
      <c r="E44" s="190" t="s">
        <v>256</v>
      </c>
      <c r="F44" s="195" t="str">
        <f>VLOOKUP(E44,'Справочник отрасли'!$A:$D,4,0)</f>
        <v>Горнодобывающая промышленность</v>
      </c>
      <c r="G44" s="193">
        <f t="shared" si="5"/>
        <v>1.1051408342709821E-2</v>
      </c>
      <c r="H44" s="192" t="s">
        <v>90</v>
      </c>
      <c r="I44" s="194" t="e">
        <f>VLOOKUP(C44,'Справочник эшелоны акции'!$G$6:$H$30,2,0)</f>
        <v>#N/A</v>
      </c>
      <c r="J44" s="194">
        <f>VLOOKUP(A44,'Эшелоны результат'!$A$2:$H$79,8,FALSE)</f>
        <v>2</v>
      </c>
      <c r="L44" s="162" t="s">
        <v>260</v>
      </c>
      <c r="M44" s="198">
        <f t="shared" si="6"/>
        <v>1201848395.01</v>
      </c>
      <c r="N44" s="199">
        <f t="shared" si="7"/>
        <v>1.7188766818828739E-2</v>
      </c>
    </row>
    <row r="45" spans="1:14" x14ac:dyDescent="0.2">
      <c r="A45" s="189" t="s">
        <v>157</v>
      </c>
      <c r="B45" s="190" t="s">
        <v>359</v>
      </c>
      <c r="C45" s="190" t="s">
        <v>208</v>
      </c>
      <c r="D45" s="191">
        <v>655457807.01999998</v>
      </c>
      <c r="E45" s="190" t="s">
        <v>257</v>
      </c>
      <c r="F45" s="195" t="str">
        <f>VLOOKUP(E45,'Справочник отрасли'!$A:$D,4,0)</f>
        <v>Связь и телекоммуникации</v>
      </c>
      <c r="G45" s="193">
        <f t="shared" si="5"/>
        <v>9.3743199651682221E-3</v>
      </c>
      <c r="H45" s="192" t="s">
        <v>90</v>
      </c>
      <c r="I45" s="194" t="e">
        <f>VLOOKUP(C45,'Справочник эшелоны акции'!$G$6:$H$30,2,0)</f>
        <v>#N/A</v>
      </c>
      <c r="J45" s="194">
        <f>VLOOKUP(A45,'Эшелоны результат'!$A$2:$H$79,8,FALSE)</f>
        <v>2</v>
      </c>
      <c r="L45" s="162" t="s">
        <v>112</v>
      </c>
      <c r="M45" s="198">
        <f t="shared" si="6"/>
        <v>768378791.52999997</v>
      </c>
      <c r="N45" s="199">
        <f t="shared" si="7"/>
        <v>1.0989309409555517E-2</v>
      </c>
    </row>
    <row r="46" spans="1:14" x14ac:dyDescent="0.2">
      <c r="A46" s="189" t="s">
        <v>158</v>
      </c>
      <c r="B46" s="190" t="s">
        <v>359</v>
      </c>
      <c r="C46" s="190" t="s">
        <v>209</v>
      </c>
      <c r="D46" s="191">
        <v>765013447.28999996</v>
      </c>
      <c r="E46" s="190" t="s">
        <v>258</v>
      </c>
      <c r="F46" s="195" t="str">
        <f>VLOOKUP(E46,'Справочник отрасли'!$A:$D,4,0)</f>
        <v>Химическая и нефтехимическая промышленность</v>
      </c>
      <c r="G46" s="193">
        <f t="shared" si="5"/>
        <v>1.0941178449239206E-2</v>
      </c>
      <c r="H46" s="192" t="s">
        <v>92</v>
      </c>
      <c r="I46" s="194" t="e">
        <f>VLOOKUP(C46,'Справочник эшелоны акции'!$G$6:$H$30,2,0)</f>
        <v>#N/A</v>
      </c>
      <c r="J46" s="194">
        <f>VLOOKUP(A46,'Эшелоны результат'!$A$2:$H$79,8,FALSE)</f>
        <v>2</v>
      </c>
      <c r="L46" s="162" t="s">
        <v>263</v>
      </c>
      <c r="M46" s="198">
        <f t="shared" si="6"/>
        <v>6264436604.9500008</v>
      </c>
      <c r="N46" s="199">
        <f t="shared" si="7"/>
        <v>8.9593613055434326E-2</v>
      </c>
    </row>
    <row r="47" spans="1:14" x14ac:dyDescent="0.2">
      <c r="A47" s="189" t="s">
        <v>159</v>
      </c>
      <c r="B47" s="190" t="s">
        <v>359</v>
      </c>
      <c r="C47" s="190" t="s">
        <v>210</v>
      </c>
      <c r="D47" s="191">
        <v>1457450114.9399998</v>
      </c>
      <c r="E47" s="190" t="s">
        <v>259</v>
      </c>
      <c r="F47" s="195" t="str">
        <f>VLOOKUP(E47,'Справочник отрасли'!$A:$D,4,0)</f>
        <v>Банк</v>
      </c>
      <c r="G47" s="193">
        <f t="shared" si="5"/>
        <v>2.0844367958381602E-2</v>
      </c>
      <c r="H47" s="192" t="s">
        <v>88</v>
      </c>
      <c r="I47" s="194" t="e">
        <f>VLOOKUP(C47,'Справочник эшелоны акции'!$G$6:$H$30,2,0)</f>
        <v>#N/A</v>
      </c>
      <c r="J47" s="194">
        <f>VLOOKUP(A47,'Эшелоны результат'!$A$2:$H$79,8,FALSE)</f>
        <v>4</v>
      </c>
      <c r="L47" s="162" t="s">
        <v>265</v>
      </c>
      <c r="M47" s="198">
        <f t="shared" si="6"/>
        <v>8349928582.6499987</v>
      </c>
      <c r="N47" s="199">
        <f t="shared" si="7"/>
        <v>0.11942019971649567</v>
      </c>
    </row>
    <row r="48" spans="1:14" x14ac:dyDescent="0.2">
      <c r="A48" s="189" t="s">
        <v>160</v>
      </c>
      <c r="B48" s="190" t="s">
        <v>359</v>
      </c>
      <c r="C48" s="190" t="s">
        <v>211</v>
      </c>
      <c r="D48" s="191">
        <v>891785375.52999997</v>
      </c>
      <c r="E48" s="190" t="s">
        <v>260</v>
      </c>
      <c r="F48" s="195" t="str">
        <f>VLOOKUP(E48,'Справочник отрасли'!$A:$D,4,0)</f>
        <v>Банк</v>
      </c>
      <c r="G48" s="193">
        <f t="shared" si="5"/>
        <v>1.2754263296494437E-2</v>
      </c>
      <c r="H48" s="192" t="s">
        <v>92</v>
      </c>
      <c r="I48" s="194" t="e">
        <f>VLOOKUP(C48,'Справочник эшелоны акции'!$G$6:$H$30,2,0)</f>
        <v>#N/A</v>
      </c>
      <c r="J48" s="194">
        <f>VLOOKUP(A48,'Эшелоны результат'!$A$2:$H$79,8,FALSE)</f>
        <v>2</v>
      </c>
      <c r="L48" s="162" t="s">
        <v>266</v>
      </c>
      <c r="M48" s="198">
        <f t="shared" si="6"/>
        <v>1114727955.45</v>
      </c>
      <c r="N48" s="199">
        <f t="shared" si="7"/>
        <v>1.5942775288642238E-2</v>
      </c>
    </row>
    <row r="49" spans="1:14" x14ac:dyDescent="0.2">
      <c r="A49" s="189" t="s">
        <v>161</v>
      </c>
      <c r="B49" s="190" t="s">
        <v>359</v>
      </c>
      <c r="C49" s="190" t="s">
        <v>212</v>
      </c>
      <c r="D49" s="191">
        <v>1155971412.51</v>
      </c>
      <c r="E49" s="190" t="s">
        <v>252</v>
      </c>
      <c r="F49" s="195" t="str">
        <f>VLOOKUP(E49,'Справочник отрасли'!$A:$D,4,0)</f>
        <v>Банк</v>
      </c>
      <c r="G49" s="193">
        <f t="shared" si="5"/>
        <v>1.6532636846181545E-2</v>
      </c>
      <c r="H49" s="192" t="s">
        <v>92</v>
      </c>
      <c r="I49" s="194" t="e">
        <f>VLOOKUP(C49,'Справочник эшелоны акции'!$G$6:$H$30,2,0)</f>
        <v>#N/A</v>
      </c>
      <c r="J49" s="194">
        <f>VLOOKUP(A49,'Эшелоны результат'!$A$2:$H$79,8,FALSE)</f>
        <v>2</v>
      </c>
      <c r="L49" s="162" t="s">
        <v>268</v>
      </c>
      <c r="M49" s="198">
        <f t="shared" si="6"/>
        <v>1837437586.2</v>
      </c>
      <c r="N49" s="199">
        <f t="shared" si="7"/>
        <v>2.6278926979871317E-2</v>
      </c>
    </row>
    <row r="50" spans="1:14" x14ac:dyDescent="0.2">
      <c r="A50" s="189" t="s">
        <v>162</v>
      </c>
      <c r="B50" s="190" t="s">
        <v>359</v>
      </c>
      <c r="C50" s="190" t="s">
        <v>213</v>
      </c>
      <c r="D50" s="191">
        <v>149512511.24000001</v>
      </c>
      <c r="E50" s="190" t="s">
        <v>116</v>
      </c>
      <c r="F50" s="195" t="str">
        <f>VLOOKUP(E50,'Справочник отрасли'!$A:$D,4,0)</f>
        <v>Топливная промышленность</v>
      </c>
      <c r="G50" s="193">
        <f t="shared" si="5"/>
        <v>2.1383193611374651E-3</v>
      </c>
      <c r="H50" s="192" t="s">
        <v>84</v>
      </c>
      <c r="I50" s="194" t="e">
        <f>VLOOKUP(C50,'Справочник эшелоны акции'!$G$6:$H$30,2,0)</f>
        <v>#N/A</v>
      </c>
      <c r="J50" s="194">
        <f>VLOOKUP(A50,'Эшелоны результат'!$A$2:$H$79,8,FALSE)</f>
        <v>1</v>
      </c>
      <c r="L50" s="162" t="s">
        <v>502</v>
      </c>
      <c r="M50" s="198">
        <f t="shared" si="6"/>
        <v>432693058.31</v>
      </c>
      <c r="N50" s="199">
        <f t="shared" si="7"/>
        <v>6.1883513047871338E-3</v>
      </c>
    </row>
    <row r="51" spans="1:14" x14ac:dyDescent="0.2">
      <c r="A51" s="189" t="s">
        <v>163</v>
      </c>
      <c r="B51" s="190" t="s">
        <v>359</v>
      </c>
      <c r="C51" s="190" t="s">
        <v>214</v>
      </c>
      <c r="D51" s="191">
        <v>921372054.46000004</v>
      </c>
      <c r="E51" s="190" t="s">
        <v>116</v>
      </c>
      <c r="F51" s="195" t="str">
        <f>VLOOKUP(E51,'Справочник отрасли'!$A:$D,4,0)</f>
        <v>Топливная промышленность</v>
      </c>
      <c r="G51" s="193">
        <f t="shared" si="5"/>
        <v>1.3177410281740519E-2</v>
      </c>
      <c r="H51" s="192" t="s">
        <v>84</v>
      </c>
      <c r="I51" s="194" t="e">
        <f>VLOOKUP(C51,'Справочник эшелоны акции'!$G$6:$H$30,2,0)</f>
        <v>#N/A</v>
      </c>
      <c r="J51" s="194">
        <f>VLOOKUP(A51,'Эшелоны результат'!$A$2:$H$79,8,FALSE)</f>
        <v>1</v>
      </c>
      <c r="L51" s="162" t="s">
        <v>318</v>
      </c>
      <c r="M51" s="198">
        <f t="shared" si="6"/>
        <v>60759838.75</v>
      </c>
      <c r="N51" s="199">
        <f t="shared" si="7"/>
        <v>8.6898372919547379E-4</v>
      </c>
    </row>
    <row r="52" spans="1:14" x14ac:dyDescent="0.2">
      <c r="A52" s="189" t="s">
        <v>376</v>
      </c>
      <c r="B52" s="190" t="s">
        <v>359</v>
      </c>
      <c r="C52" s="190" t="s">
        <v>214</v>
      </c>
      <c r="D52" s="191">
        <v>650037216.14999998</v>
      </c>
      <c r="E52" s="190" t="s">
        <v>116</v>
      </c>
      <c r="F52" s="195" t="str">
        <f>VLOOKUP(E52,'Справочник отрасли'!$A:$D,4,0)</f>
        <v>Топливная промышленность</v>
      </c>
      <c r="G52" s="193">
        <f t="shared" si="5"/>
        <v>9.2967949854190681E-3</v>
      </c>
      <c r="H52" s="192" t="s">
        <v>88</v>
      </c>
      <c r="I52" s="194" t="e">
        <f>VLOOKUP(C52,'Справочник эшелоны акции'!$G$6:$H$30,2,0)</f>
        <v>#N/A</v>
      </c>
      <c r="J52" s="194">
        <f>VLOOKUP(A52,'Эшелоны результат'!$A$2:$H$79,8,FALSE)</f>
        <v>1</v>
      </c>
      <c r="L52" s="162" t="s">
        <v>269</v>
      </c>
      <c r="M52" s="198">
        <f t="shared" si="6"/>
        <v>136199442.19</v>
      </c>
      <c r="N52" s="199">
        <f t="shared" si="7"/>
        <v>1.9479166110955082E-3</v>
      </c>
    </row>
    <row r="53" spans="1:14" x14ac:dyDescent="0.2">
      <c r="A53" s="189" t="s">
        <v>164</v>
      </c>
      <c r="B53" s="190" t="s">
        <v>359</v>
      </c>
      <c r="C53" s="190" t="s">
        <v>215</v>
      </c>
      <c r="D53" s="191">
        <v>1219813792.0799999</v>
      </c>
      <c r="E53" s="190" t="s">
        <v>117</v>
      </c>
      <c r="F53" s="195" t="str">
        <f>VLOOKUP(E53,'Справочник отрасли'!$A:$D,4,0)</f>
        <v>Топливная промышленность</v>
      </c>
      <c r="G53" s="193">
        <f t="shared" si="5"/>
        <v>1.7445706897399403E-2</v>
      </c>
      <c r="H53" s="192" t="s">
        <v>84</v>
      </c>
      <c r="I53" s="194" t="e">
        <f>VLOOKUP(C53,'Справочник эшелоны акции'!$G$6:$H$30,2,0)</f>
        <v>#N/A</v>
      </c>
      <c r="J53" s="194">
        <f>VLOOKUP(A53,'Эшелоны результат'!$A$2:$H$79,8,FALSE)</f>
        <v>1</v>
      </c>
      <c r="L53" s="162" t="s">
        <v>320</v>
      </c>
      <c r="M53" s="198">
        <f t="shared" si="6"/>
        <v>13169308.679999992</v>
      </c>
      <c r="N53" s="199">
        <f t="shared" si="7"/>
        <v>1.8834669747494541E-4</v>
      </c>
    </row>
    <row r="54" spans="1:14" x14ac:dyDescent="0.2">
      <c r="A54" s="189" t="s">
        <v>165</v>
      </c>
      <c r="B54" s="190" t="s">
        <v>359</v>
      </c>
      <c r="C54" s="190" t="s">
        <v>216</v>
      </c>
      <c r="D54" s="191">
        <v>234505100.47999999</v>
      </c>
      <c r="E54" s="190" t="s">
        <v>112</v>
      </c>
      <c r="F54" s="195" t="str">
        <f>VLOOKUP(E54,'Справочник отрасли'!$A:$D,4,0)</f>
        <v>Горнодобывающая промышленность</v>
      </c>
      <c r="G54" s="193">
        <f t="shared" ref="G54:G86" si="8">D54/$B$15</f>
        <v>3.3538784980806039E-3</v>
      </c>
      <c r="H54" s="192" t="s">
        <v>84</v>
      </c>
      <c r="I54" s="194" t="e">
        <f>VLOOKUP(C54,'Справочник эшелоны акции'!$G$6:$H$30,2,0)</f>
        <v>#N/A</v>
      </c>
      <c r="J54" s="194">
        <f>VLOOKUP(A54,'Эшелоны результат'!$A$2:$H$79,8,FALSE)</f>
        <v>1</v>
      </c>
      <c r="L54" s="162" t="s">
        <v>271</v>
      </c>
      <c r="M54" s="198">
        <f t="shared" si="6"/>
        <v>1546844739.4500003</v>
      </c>
      <c r="N54" s="199">
        <f t="shared" si="7"/>
        <v>2.2122884751297374E-2</v>
      </c>
    </row>
    <row r="55" spans="1:14" x14ac:dyDescent="0.2">
      <c r="A55" s="189" t="s">
        <v>166</v>
      </c>
      <c r="B55" s="190" t="s">
        <v>359</v>
      </c>
      <c r="C55" s="190" t="s">
        <v>217</v>
      </c>
      <c r="D55" s="191">
        <v>6264436604.9500008</v>
      </c>
      <c r="E55" s="190" t="s">
        <v>263</v>
      </c>
      <c r="F55" s="195" t="str">
        <f>VLOOKUP(E55,'Справочник отрасли'!$A:$D,4,0)</f>
        <v>Банк</v>
      </c>
      <c r="G55" s="193">
        <f t="shared" si="8"/>
        <v>8.9593613055434326E-2</v>
      </c>
      <c r="H55" s="192" t="s">
        <v>86</v>
      </c>
      <c r="I55" s="194" t="e">
        <f>VLOOKUP(C55,'Справочник эшелоны акции'!$G$6:$H$30,2,0)</f>
        <v>#N/A</v>
      </c>
      <c r="J55" s="194">
        <f>VLOOKUP(A55,'Эшелоны результат'!$A$2:$H$79,8,FALSE)</f>
        <v>1</v>
      </c>
      <c r="L55" s="162" t="s">
        <v>322</v>
      </c>
      <c r="M55" s="198">
        <f t="shared" si="6"/>
        <v>228326660</v>
      </c>
      <c r="N55" s="199">
        <f t="shared" si="7"/>
        <v>3.2655147966722839E-3</v>
      </c>
    </row>
    <row r="56" spans="1:14" x14ac:dyDescent="0.2">
      <c r="A56" s="189" t="s">
        <v>167</v>
      </c>
      <c r="B56" s="190" t="s">
        <v>359</v>
      </c>
      <c r="C56" s="190" t="s">
        <v>218</v>
      </c>
      <c r="D56" s="191">
        <v>4975049815.9399996</v>
      </c>
      <c r="E56" s="190" t="s">
        <v>264</v>
      </c>
      <c r="F56" s="195" t="str">
        <f>VLOOKUP(E56,'Справочник отрасли'!$A:$D,4,0)</f>
        <v>Топливная промышленность</v>
      </c>
      <c r="G56" s="193">
        <f t="shared" si="8"/>
        <v>7.1152877145988086E-2</v>
      </c>
      <c r="H56" s="192" t="s">
        <v>84</v>
      </c>
      <c r="I56" s="194" t="e">
        <f>VLOOKUP(C56,'Справочник эшелоны акции'!$G$6:$H$30,2,0)</f>
        <v>#N/A</v>
      </c>
      <c r="J56" s="194">
        <f>VLOOKUP(A56,'Эшелоны результат'!$A$2:$H$79,8,FALSE)</f>
        <v>1</v>
      </c>
      <c r="L56" s="162" t="s">
        <v>275</v>
      </c>
      <c r="M56" s="198">
        <f t="shared" si="6"/>
        <v>183432018.58000004</v>
      </c>
      <c r="N56" s="199">
        <f t="shared" si="7"/>
        <v>2.623434209813499E-3</v>
      </c>
    </row>
    <row r="57" spans="1:14" x14ac:dyDescent="0.2">
      <c r="A57" s="189" t="s">
        <v>168</v>
      </c>
      <c r="B57" s="190" t="s">
        <v>359</v>
      </c>
      <c r="C57" s="190" t="s">
        <v>219</v>
      </c>
      <c r="D57" s="191">
        <v>184752240.22999999</v>
      </c>
      <c r="E57" s="190" t="s">
        <v>251</v>
      </c>
      <c r="F57" s="195" t="str">
        <f>VLOOKUP(E57,'Справочник отрасли'!$A:$D,4,0)</f>
        <v>Банк</v>
      </c>
      <c r="G57" s="193">
        <f t="shared" si="8"/>
        <v>2.6423159441364289E-3</v>
      </c>
      <c r="H57" s="192" t="s">
        <v>92</v>
      </c>
      <c r="I57" s="194" t="e">
        <f>VLOOKUP(C57,'Справочник эшелоны акции'!$G$6:$H$30,2,0)</f>
        <v>#N/A</v>
      </c>
      <c r="J57" s="194">
        <f>VLOOKUP(A57,'Эшелоны результат'!$A$2:$H$79,8,FALSE)</f>
        <v>2</v>
      </c>
      <c r="L57" s="162" t="s">
        <v>324</v>
      </c>
      <c r="M57" s="198">
        <f t="shared" si="6"/>
        <v>314087234.94999999</v>
      </c>
      <c r="N57" s="199">
        <f t="shared" si="7"/>
        <v>4.4920576211954794E-3</v>
      </c>
    </row>
    <row r="58" spans="1:14" x14ac:dyDescent="0.2">
      <c r="A58" s="189" t="s">
        <v>169</v>
      </c>
      <c r="B58" s="190" t="s">
        <v>359</v>
      </c>
      <c r="C58" s="190" t="s">
        <v>220</v>
      </c>
      <c r="D58" s="191">
        <v>8349928582.6499987</v>
      </c>
      <c r="E58" s="190" t="s">
        <v>265</v>
      </c>
      <c r="F58" s="195" t="str">
        <f>VLOOKUP(E58,'Справочник отрасли'!$A:$D,4,0)</f>
        <v>Топливная промышленность</v>
      </c>
      <c r="G58" s="193">
        <f t="shared" si="8"/>
        <v>0.11942019971649567</v>
      </c>
      <c r="H58" s="192" t="s">
        <v>86</v>
      </c>
      <c r="I58" s="194" t="e">
        <f>VLOOKUP(C58,'Справочник эшелоны акции'!$G$6:$H$30,2,0)</f>
        <v>#N/A</v>
      </c>
      <c r="J58" s="194">
        <f>VLOOKUP(A58,'Эшелоны результат'!$A$2:$H$79,8,FALSE)</f>
        <v>1</v>
      </c>
      <c r="L58" s="162" t="s">
        <v>327</v>
      </c>
      <c r="M58" s="198">
        <f t="shared" si="6"/>
        <v>666912335</v>
      </c>
      <c r="N58" s="199">
        <f t="shared" si="7"/>
        <v>9.5381419674152954E-3</v>
      </c>
    </row>
    <row r="59" spans="1:14" x14ac:dyDescent="0.2">
      <c r="A59" s="189" t="s">
        <v>170</v>
      </c>
      <c r="B59" s="190" t="s">
        <v>359</v>
      </c>
      <c r="C59" s="190" t="s">
        <v>221</v>
      </c>
      <c r="D59" s="191">
        <v>701749853.98000002</v>
      </c>
      <c r="E59" s="190" t="s">
        <v>249</v>
      </c>
      <c r="F59" s="195" t="str">
        <f>VLOOKUP(E59,'Справочник отрасли'!$A:$D,4,0)</f>
        <v>Горнодобывающая промышленность</v>
      </c>
      <c r="G59" s="193">
        <f t="shared" si="8"/>
        <v>1.0036386165918183E-2</v>
      </c>
      <c r="H59" s="192" t="s">
        <v>86</v>
      </c>
      <c r="I59" s="194" t="e">
        <f>VLOOKUP(C59,'Справочник эшелоны акции'!$G$6:$H$30,2,0)</f>
        <v>#N/A</v>
      </c>
      <c r="J59" s="194">
        <f>VLOOKUP(A59,'Эшелоны результат'!$A$2:$H$79,8,FALSE)</f>
        <v>1</v>
      </c>
      <c r="L59" s="162" t="s">
        <v>270</v>
      </c>
      <c r="M59" s="198">
        <f t="shared" si="6"/>
        <v>1547720632</v>
      </c>
      <c r="N59" s="199">
        <f t="shared" si="7"/>
        <v>2.2135411716314595E-2</v>
      </c>
    </row>
    <row r="60" spans="1:14" x14ac:dyDescent="0.2">
      <c r="A60" s="189" t="s">
        <v>171</v>
      </c>
      <c r="B60" s="190" t="s">
        <v>359</v>
      </c>
      <c r="C60" s="190" t="s">
        <v>222</v>
      </c>
      <c r="D60" s="191">
        <v>533873691.05000001</v>
      </c>
      <c r="E60" s="190" t="s">
        <v>112</v>
      </c>
      <c r="F60" s="195" t="str">
        <f>VLOOKUP(E60,'Справочник отрасли'!$A:$D,4,0)</f>
        <v>Горнодобывающая промышленность</v>
      </c>
      <c r="G60" s="193">
        <f t="shared" si="8"/>
        <v>7.6354309114749132E-3</v>
      </c>
      <c r="H60" s="192" t="s">
        <v>84</v>
      </c>
      <c r="I60" s="194" t="e">
        <f>VLOOKUP(C60,'Справочник эшелоны акции'!$G$6:$H$30,2,0)</f>
        <v>#N/A</v>
      </c>
      <c r="J60" s="194">
        <f>VLOOKUP(A60,'Эшелоны результат'!$A$2:$H$79,8,FALSE)</f>
        <v>1</v>
      </c>
      <c r="L60" s="162" t="s">
        <v>276</v>
      </c>
      <c r="M60" s="198">
        <f t="shared" si="6"/>
        <v>317037757.23000002</v>
      </c>
      <c r="N60" s="199">
        <f t="shared" si="7"/>
        <v>4.5342558216301173E-3</v>
      </c>
    </row>
    <row r="61" spans="1:14" x14ac:dyDescent="0.2">
      <c r="A61" s="189" t="s">
        <v>172</v>
      </c>
      <c r="B61" s="190" t="s">
        <v>359</v>
      </c>
      <c r="C61" s="190" t="s">
        <v>223</v>
      </c>
      <c r="D61" s="191">
        <v>1114727955.45</v>
      </c>
      <c r="E61" s="190" t="s">
        <v>266</v>
      </c>
      <c r="F61" s="195" t="str">
        <f>VLOOKUP(E61,'Справочник отрасли'!$A:$D,4,0)</f>
        <v>Горнодобывающая промышленность</v>
      </c>
      <c r="G61" s="193">
        <f t="shared" si="8"/>
        <v>1.5942775288642238E-2</v>
      </c>
      <c r="H61" s="192" t="s">
        <v>86</v>
      </c>
      <c r="I61" s="194" t="e">
        <f>VLOOKUP(C61,'Справочник эшелоны акции'!$G$6:$H$30,2,0)</f>
        <v>#N/A</v>
      </c>
      <c r="J61" s="194">
        <f>VLOOKUP(A61,'Эшелоны результат'!$A$2:$H$79,8,FALSE)</f>
        <v>1</v>
      </c>
      <c r="L61" s="162" t="s">
        <v>6</v>
      </c>
      <c r="M61" s="198">
        <f t="shared" si="6"/>
        <v>88043649.200000003</v>
      </c>
      <c r="N61" s="199">
        <f t="shared" si="7"/>
        <v>1.2591952215112502E-3</v>
      </c>
    </row>
    <row r="62" spans="1:14" x14ac:dyDescent="0.2">
      <c r="A62" s="189" t="s">
        <v>173</v>
      </c>
      <c r="B62" s="190" t="s">
        <v>359</v>
      </c>
      <c r="C62" s="190" t="s">
        <v>224</v>
      </c>
      <c r="D62" s="191">
        <v>57099449.420000002</v>
      </c>
      <c r="E62" s="190" t="s">
        <v>116</v>
      </c>
      <c r="F62" s="195" t="str">
        <f>VLOOKUP(E62,'Справочник отрасли'!$A:$D,4,0)</f>
        <v>Топливная промышленность</v>
      </c>
      <c r="G62" s="193">
        <f t="shared" si="8"/>
        <v>8.166330509229657E-4</v>
      </c>
      <c r="H62" s="192" t="s">
        <v>84</v>
      </c>
      <c r="I62" s="194" t="e">
        <f>VLOOKUP(C62,'Справочник эшелоны акции'!$G$6:$H$30,2,0)</f>
        <v>#N/A</v>
      </c>
      <c r="J62" s="194">
        <f>VLOOKUP(A62,'Эшелоны результат'!$A$2:$H$79,8,FALSE)</f>
        <v>1</v>
      </c>
      <c r="L62" s="162" t="s">
        <v>7</v>
      </c>
      <c r="M62" s="198">
        <f t="shared" si="6"/>
        <v>971791616.61000001</v>
      </c>
      <c r="N62" s="199">
        <f t="shared" si="7"/>
        <v>1.3898507968022807E-2</v>
      </c>
    </row>
    <row r="63" spans="1:14" x14ac:dyDescent="0.2">
      <c r="A63" s="189" t="s">
        <v>174</v>
      </c>
      <c r="B63" s="190" t="s">
        <v>359</v>
      </c>
      <c r="C63" s="190" t="s">
        <v>225</v>
      </c>
      <c r="D63" s="191">
        <v>828221064.55999994</v>
      </c>
      <c r="E63" s="190" t="s">
        <v>267</v>
      </c>
      <c r="F63" s="195" t="str">
        <f>VLOOKUP(E63,'Справочник отрасли'!$A:$D,4,0)</f>
        <v>Банк</v>
      </c>
      <c r="G63" s="193">
        <f t="shared" si="8"/>
        <v>1.18451701664464E-2</v>
      </c>
      <c r="H63" s="192" t="s">
        <v>86</v>
      </c>
      <c r="I63" s="194" t="e">
        <f>VLOOKUP(C63,'Справочник эшелоны акции'!$G$6:$H$30,2,0)</f>
        <v>#N/A</v>
      </c>
      <c r="J63" s="194">
        <f>VLOOKUP(A63,'Эшелоны результат'!$A$2:$H$79,8,FALSE)</f>
        <v>1</v>
      </c>
      <c r="L63" s="162" t="s">
        <v>272</v>
      </c>
      <c r="M63" s="198">
        <f t="shared" si="6"/>
        <v>1541523627.45</v>
      </c>
      <c r="N63" s="199">
        <f t="shared" si="7"/>
        <v>2.2046782512641794E-2</v>
      </c>
    </row>
    <row r="64" spans="1:14" x14ac:dyDescent="0.2">
      <c r="A64" s="189" t="s">
        <v>175</v>
      </c>
      <c r="B64" s="190" t="s">
        <v>359</v>
      </c>
      <c r="C64" s="190" t="s">
        <v>226</v>
      </c>
      <c r="D64" s="191">
        <v>1837437586.2</v>
      </c>
      <c r="E64" s="190" t="s">
        <v>268</v>
      </c>
      <c r="F64" s="195" t="str">
        <f>VLOOKUP(E64,'Справочник отрасли'!$A:$D,4,0)</f>
        <v>Банк</v>
      </c>
      <c r="G64" s="193">
        <f t="shared" si="8"/>
        <v>2.6278926979871317E-2</v>
      </c>
      <c r="H64" s="192" t="s">
        <v>82</v>
      </c>
      <c r="I64" s="194" t="e">
        <f>VLOOKUP(C64,'Справочник эшелоны акции'!$G$6:$H$30,2,0)</f>
        <v>#N/A</v>
      </c>
      <c r="J64" s="194">
        <f>VLOOKUP(A64,'Эшелоны результат'!$A$2:$H$79,8,FALSE)</f>
        <v>1</v>
      </c>
      <c r="L64" s="162" t="s">
        <v>273</v>
      </c>
      <c r="M64" s="198">
        <f t="shared" si="6"/>
        <v>1282069738.54</v>
      </c>
      <c r="N64" s="199">
        <f t="shared" si="7"/>
        <v>1.8336087873260777E-2</v>
      </c>
    </row>
    <row r="65" spans="1:14" x14ac:dyDescent="0.2">
      <c r="A65" s="189" t="s">
        <v>504</v>
      </c>
      <c r="B65" s="190" t="s">
        <v>359</v>
      </c>
      <c r="C65" s="190" t="s">
        <v>503</v>
      </c>
      <c r="D65" s="191">
        <v>432693058.31</v>
      </c>
      <c r="E65" s="190" t="s">
        <v>502</v>
      </c>
      <c r="F65" s="195" t="str">
        <f>VLOOKUP(E65,'Справочник отрасли'!$A:$D,4,0)</f>
        <v>Страны</v>
      </c>
      <c r="G65" s="193">
        <f t="shared" si="8"/>
        <v>6.1883513047871338E-3</v>
      </c>
      <c r="H65" s="192" t="s">
        <v>96</v>
      </c>
      <c r="I65" s="194" t="e">
        <f>VLOOKUP(C65,'Справочник эшелоны акции'!$G$6:$H$30,2,0)</f>
        <v>#N/A</v>
      </c>
      <c r="J65" s="194">
        <f>VLOOKUP(A65,'Эшелоны результат'!$A$2:$H$79,8,FALSE)</f>
        <v>1</v>
      </c>
      <c r="L65" s="162" t="s">
        <v>274</v>
      </c>
      <c r="M65" s="198">
        <f t="shared" si="6"/>
        <v>504282669.16999996</v>
      </c>
      <c r="N65" s="199">
        <f t="shared" si="7"/>
        <v>7.2122218136070008E-3</v>
      </c>
    </row>
    <row r="66" spans="1:14" x14ac:dyDescent="0.2">
      <c r="A66" s="189" t="s">
        <v>486</v>
      </c>
      <c r="B66" s="190" t="s">
        <v>362</v>
      </c>
      <c r="C66" s="190" t="s">
        <v>317</v>
      </c>
      <c r="D66" s="191">
        <v>60759838.75</v>
      </c>
      <c r="E66" s="190" t="s">
        <v>318</v>
      </c>
      <c r="F66" s="195" t="str">
        <f>VLOOKUP(E66,'Справочник отрасли'!$A:$D,4,0)</f>
        <v>Финансовый лизинг</v>
      </c>
      <c r="G66" s="193">
        <f t="shared" si="8"/>
        <v>8.6898372919547379E-4</v>
      </c>
      <c r="H66" s="192" t="s">
        <v>86</v>
      </c>
      <c r="I66" s="194" t="e">
        <f>VLOOKUP(C66,'Справочник эшелоны акции'!$G$6:$H$30,2,0)</f>
        <v>#N/A</v>
      </c>
      <c r="J66" s="194">
        <f>VLOOKUP(A66,'Эшелоны результат'!$A$2:$H$79,8,FALSE)</f>
        <v>1</v>
      </c>
      <c r="L66" s="162" t="s">
        <v>262</v>
      </c>
      <c r="M66" s="198">
        <f t="shared" si="6"/>
        <v>1456972247.96</v>
      </c>
      <c r="N66" s="199">
        <f t="shared" si="7"/>
        <v>2.0837533532239556E-2</v>
      </c>
    </row>
    <row r="67" spans="1:14" x14ac:dyDescent="0.2">
      <c r="A67" s="189" t="s">
        <v>178</v>
      </c>
      <c r="B67" s="190" t="s">
        <v>362</v>
      </c>
      <c r="C67" s="190" t="s">
        <v>229</v>
      </c>
      <c r="D67" s="191">
        <v>1354450.06</v>
      </c>
      <c r="E67" s="190" t="s">
        <v>269</v>
      </c>
      <c r="F67" s="195" t="str">
        <f>VLOOKUP(E67,'Справочник отрасли'!$A:$D,4,0)</f>
        <v>Банк</v>
      </c>
      <c r="G67" s="193">
        <f t="shared" si="8"/>
        <v>1.9371267079734198E-5</v>
      </c>
      <c r="H67" s="192" t="s">
        <v>86</v>
      </c>
      <c r="I67" s="194" t="e">
        <f>VLOOKUP(C67,'Справочник эшелоны акции'!$G$6:$H$30,2,0)</f>
        <v>#N/A</v>
      </c>
      <c r="J67" s="194">
        <f>VLOOKUP(A67,'Эшелоны результат'!$A$2:$H$79,8,FALSE)</f>
        <v>4</v>
      </c>
      <c r="L67" s="162" t="s">
        <v>277</v>
      </c>
      <c r="M67" s="198">
        <f t="shared" si="6"/>
        <v>1058859518.1799999</v>
      </c>
      <c r="N67" s="199">
        <f t="shared" si="7"/>
        <v>1.5143748102889409E-2</v>
      </c>
    </row>
    <row r="68" spans="1:14" x14ac:dyDescent="0.2">
      <c r="A68" s="189" t="s">
        <v>487</v>
      </c>
      <c r="B68" s="190" t="s">
        <v>362</v>
      </c>
      <c r="C68" s="190" t="s">
        <v>319</v>
      </c>
      <c r="D68" s="191">
        <v>13169308.679999992</v>
      </c>
      <c r="E68" s="190" t="s">
        <v>320</v>
      </c>
      <c r="F68" s="195" t="str">
        <f>VLOOKUP(E68,'Справочник отрасли'!$A:$D,4,0)</f>
        <v>Инвестиционная деятельность</v>
      </c>
      <c r="G68" s="193">
        <f t="shared" si="8"/>
        <v>1.8834669747494541E-4</v>
      </c>
      <c r="H68" s="192" t="s">
        <v>129</v>
      </c>
      <c r="I68" s="194" t="e">
        <f>VLOOKUP(C68,'Справочник эшелоны акции'!$G$6:$H$30,2,0)</f>
        <v>#N/A</v>
      </c>
      <c r="J68" s="194">
        <f>VLOOKUP(A68,'Эшелоны результат'!$A$2:$H$79,8,FALSE)</f>
        <v>4</v>
      </c>
      <c r="L68" s="162" t="s">
        <v>381</v>
      </c>
      <c r="M68" s="198">
        <f t="shared" si="6"/>
        <v>213444012.15000001</v>
      </c>
      <c r="N68" s="199">
        <f t="shared" si="7"/>
        <v>3.0526640206488538E-3</v>
      </c>
    </row>
    <row r="69" spans="1:14" x14ac:dyDescent="0.2">
      <c r="A69" s="189" t="s">
        <v>179</v>
      </c>
      <c r="B69" s="190" t="s">
        <v>362</v>
      </c>
      <c r="C69" s="190" t="s">
        <v>230</v>
      </c>
      <c r="D69" s="191">
        <v>36872872.079999998</v>
      </c>
      <c r="E69" s="190" t="s">
        <v>259</v>
      </c>
      <c r="F69" s="195" t="str">
        <f>VLOOKUP(E69,'Справочник отрасли'!$A:$D,4,0)</f>
        <v>Банк</v>
      </c>
      <c r="G69" s="193">
        <f t="shared" si="8"/>
        <v>5.2735370181057411E-4</v>
      </c>
      <c r="H69" s="192" t="s">
        <v>88</v>
      </c>
      <c r="I69" s="194" t="e">
        <f>VLOOKUP(C69,'Справочник эшелоны акции'!$G$6:$H$30,2,0)</f>
        <v>#N/A</v>
      </c>
      <c r="J69" s="194">
        <f>VLOOKUP(A69,'Эшелоны результат'!$A$2:$H$79,8,FALSE)</f>
        <v>2</v>
      </c>
      <c r="L69" s="162" t="s">
        <v>278</v>
      </c>
      <c r="M69" s="198">
        <f t="shared" si="6"/>
        <v>13075290533.57</v>
      </c>
      <c r="N69" s="199">
        <f t="shared" si="7"/>
        <v>0.1870020553366912</v>
      </c>
    </row>
    <row r="70" spans="1:14" x14ac:dyDescent="0.2">
      <c r="A70" s="189" t="s">
        <v>181</v>
      </c>
      <c r="B70" s="190" t="s">
        <v>362</v>
      </c>
      <c r="C70" s="190" t="s">
        <v>232</v>
      </c>
      <c r="D70" s="191">
        <v>168355534.76000011</v>
      </c>
      <c r="E70" s="190" t="s">
        <v>271</v>
      </c>
      <c r="F70" s="195" t="str">
        <f>VLOOKUP(E70,'Справочник отрасли'!$A:$D,4,0)</f>
        <v>Инвестиционная деятельность</v>
      </c>
      <c r="G70" s="193">
        <f t="shared" si="8"/>
        <v>2.407811202863719E-3</v>
      </c>
      <c r="H70" s="192" t="s">
        <v>92</v>
      </c>
      <c r="I70" s="194" t="e">
        <f>VLOOKUP(C70,'Справочник эшелоны акции'!$G$6:$H$30,2,0)</f>
        <v>#N/A</v>
      </c>
      <c r="J70" s="194">
        <f>VLOOKUP(A70,'Эшелоны результат'!$A$2:$H$79,8,FALSE)</f>
        <v>2</v>
      </c>
      <c r="L70" s="162" t="s">
        <v>139</v>
      </c>
      <c r="M70" s="198">
        <f t="shared" si="6"/>
        <v>4710000</v>
      </c>
      <c r="N70" s="199">
        <f t="shared" si="7"/>
        <v>6.736214987915322E-5</v>
      </c>
    </row>
    <row r="71" spans="1:14" x14ac:dyDescent="0.2">
      <c r="A71" s="189" t="s">
        <v>185</v>
      </c>
      <c r="B71" s="190" t="s">
        <v>362</v>
      </c>
      <c r="C71" s="190" t="s">
        <v>234</v>
      </c>
      <c r="D71" s="191">
        <v>54681037.44000002</v>
      </c>
      <c r="E71" s="190" t="s">
        <v>271</v>
      </c>
      <c r="F71" s="195" t="str">
        <f>VLOOKUP(E71,'Справочник отрасли'!$A:$D,4,0)</f>
        <v>Инвестиционная деятельность</v>
      </c>
      <c r="G71" s="193">
        <f t="shared" si="8"/>
        <v>7.8204506148213794E-4</v>
      </c>
      <c r="H71" s="192" t="s">
        <v>92</v>
      </c>
      <c r="I71" s="194" t="e">
        <f>VLOOKUP(C71,'Справочник эшелоны акции'!$G$6:$H$30,2,0)</f>
        <v>#N/A</v>
      </c>
      <c r="J71" s="194">
        <f>VLOOKUP(A71,'Эшелоны результат'!$A$2:$H$79,8,FALSE)</f>
        <v>2</v>
      </c>
      <c r="L71" s="162" t="s">
        <v>396</v>
      </c>
      <c r="M71" s="198">
        <f t="shared" si="6"/>
        <v>37284000</v>
      </c>
      <c r="N71" s="199">
        <f t="shared" si="7"/>
        <v>5.3323362974402302E-4</v>
      </c>
    </row>
    <row r="72" spans="1:14" x14ac:dyDescent="0.2">
      <c r="A72" s="189" t="s">
        <v>488</v>
      </c>
      <c r="B72" s="190" t="s">
        <v>362</v>
      </c>
      <c r="C72" s="190" t="s">
        <v>321</v>
      </c>
      <c r="D72" s="191">
        <v>228326660</v>
      </c>
      <c r="E72" s="190" t="s">
        <v>322</v>
      </c>
      <c r="F72" s="195" t="str">
        <f>VLOOKUP(E72,'Справочник отрасли'!$A:$D,4,0)</f>
        <v>Банк</v>
      </c>
      <c r="G72" s="193">
        <f t="shared" si="8"/>
        <v>3.2655147966722839E-3</v>
      </c>
      <c r="H72" s="192" t="s">
        <v>92</v>
      </c>
      <c r="I72" s="194" t="e">
        <f>VLOOKUP(C72,'Справочник эшелоны акции'!$G$6:$H$30,2,0)</f>
        <v>#N/A</v>
      </c>
      <c r="J72" s="194">
        <f>VLOOKUP(A72,'Эшелоны результат'!$A$2:$H$79,8,FALSE)</f>
        <v>2</v>
      </c>
      <c r="L72" s="162"/>
      <c r="M72" s="198">
        <f t="shared" si="6"/>
        <v>0</v>
      </c>
      <c r="N72" s="199">
        <f t="shared" si="7"/>
        <v>0</v>
      </c>
    </row>
    <row r="73" spans="1:14" ht="15" x14ac:dyDescent="0.25">
      <c r="A73" s="189" t="s">
        <v>191</v>
      </c>
      <c r="B73" s="190" t="s">
        <v>362</v>
      </c>
      <c r="C73" s="190" t="s">
        <v>240</v>
      </c>
      <c r="D73" s="191">
        <v>6375830.2999999998</v>
      </c>
      <c r="E73" s="190" t="s">
        <v>275</v>
      </c>
      <c r="F73" s="195" t="str">
        <f>VLOOKUP(E73,'Справочник отрасли'!$A:$D,4,0)</f>
        <v>Инвестиционная деятельность</v>
      </c>
      <c r="G73" s="193">
        <f t="shared" si="8"/>
        <v>9.1186759293555497E-5</v>
      </c>
      <c r="H73" s="192" t="s">
        <v>88</v>
      </c>
      <c r="I73" s="194" t="e">
        <f>VLOOKUP(C73,'Справочник эшелоны акции'!$G$6:$H$30,2,0)</f>
        <v>#N/A</v>
      </c>
      <c r="J73" s="194">
        <f>VLOOKUP(A73,'Эшелоны результат'!$A$2:$H$79,8,FALSE)</f>
        <v>1</v>
      </c>
      <c r="L73"/>
      <c r="M73" s="173">
        <f>SUM(M22:M72)</f>
        <v>69920571247.349976</v>
      </c>
    </row>
    <row r="74" spans="1:14" x14ac:dyDescent="0.2">
      <c r="A74" s="189" t="s">
        <v>489</v>
      </c>
      <c r="B74" s="190" t="s">
        <v>362</v>
      </c>
      <c r="C74" s="190" t="s">
        <v>323</v>
      </c>
      <c r="D74" s="191">
        <v>8914627.5500000007</v>
      </c>
      <c r="E74" s="190" t="s">
        <v>324</v>
      </c>
      <c r="F74" s="195" t="str">
        <f>VLOOKUP(E74,'Справочник отрасли'!$A:$D,4,0)</f>
        <v>Банк</v>
      </c>
      <c r="G74" s="193">
        <f t="shared" si="8"/>
        <v>1.2749649196176825E-4</v>
      </c>
      <c r="H74" s="192" t="s">
        <v>86</v>
      </c>
      <c r="I74" s="194" t="e">
        <f>VLOOKUP(C74,'Справочник эшелоны акции'!$G$6:$H$30,2,0)</f>
        <v>#N/A</v>
      </c>
      <c r="J74" s="194">
        <f>VLOOKUP(A74,'Эшелоны результат'!$A$2:$H$79,8,FALSE)</f>
        <v>2</v>
      </c>
      <c r="L74" s="172" t="s">
        <v>19</v>
      </c>
      <c r="M74" s="168">
        <f>M73-B15</f>
        <v>0</v>
      </c>
    </row>
    <row r="75" spans="1:14" ht="15" x14ac:dyDescent="0.25">
      <c r="A75" s="189" t="s">
        <v>490</v>
      </c>
      <c r="B75" s="190" t="s">
        <v>362</v>
      </c>
      <c r="C75" s="190" t="s">
        <v>325</v>
      </c>
      <c r="D75" s="191">
        <v>305172607.39999998</v>
      </c>
      <c r="E75" s="190" t="s">
        <v>324</v>
      </c>
      <c r="F75" s="195" t="str">
        <f>VLOOKUP(E75,'Справочник отрасли'!$A:$D,4,0)</f>
        <v>Банк</v>
      </c>
      <c r="G75" s="193">
        <f t="shared" si="8"/>
        <v>4.3645611292337117E-3</v>
      </c>
      <c r="H75" s="192" t="s">
        <v>86</v>
      </c>
      <c r="I75" s="194" t="e">
        <f>VLOOKUP(C75,'Справочник эшелоны акции'!$G$6:$H$30,2,0)</f>
        <v>#N/A</v>
      </c>
      <c r="J75" s="194">
        <f>VLOOKUP(A75,'Эшелоны результат'!$A$2:$H$79,8,FALSE)</f>
        <v>2</v>
      </c>
      <c r="L75"/>
    </row>
    <row r="76" spans="1:14" ht="15" x14ac:dyDescent="0.25">
      <c r="A76" s="189" t="s">
        <v>491</v>
      </c>
      <c r="B76" s="190" t="s">
        <v>362</v>
      </c>
      <c r="C76" s="190" t="s">
        <v>326</v>
      </c>
      <c r="D76" s="191">
        <v>511235000</v>
      </c>
      <c r="E76" s="190" t="s">
        <v>327</v>
      </c>
      <c r="F76" s="195" t="str">
        <f>VLOOKUP(E76,'Справочник отрасли'!$A:$D,4,0)</f>
        <v>Топливная промышленность</v>
      </c>
      <c r="G76" s="193">
        <f t="shared" si="8"/>
        <v>7.3116536504180245E-3</v>
      </c>
      <c r="H76" s="192" t="s">
        <v>86</v>
      </c>
      <c r="I76" s="194" t="e">
        <f>VLOOKUP(C76,'Справочник эшелоны акции'!$G$6:$H$30,2,0)</f>
        <v>#N/A</v>
      </c>
      <c r="J76" s="194">
        <f>VLOOKUP(A76,'Эшелоны результат'!$A$2:$H$79,8,FALSE)</f>
        <v>1</v>
      </c>
      <c r="L76"/>
    </row>
    <row r="77" spans="1:14" ht="15" x14ac:dyDescent="0.25">
      <c r="A77" s="189" t="s">
        <v>492</v>
      </c>
      <c r="B77" s="190" t="s">
        <v>362</v>
      </c>
      <c r="C77" s="190" t="s">
        <v>328</v>
      </c>
      <c r="D77" s="191">
        <v>138060450</v>
      </c>
      <c r="E77" s="190" t="s">
        <v>327</v>
      </c>
      <c r="F77" s="195" t="str">
        <f>VLOOKUP(E77,'Справочник отрасли'!$A:$D,4,0)</f>
        <v>Топливная промышленность</v>
      </c>
      <c r="G77" s="193">
        <f t="shared" si="8"/>
        <v>1.9745326380644032E-3</v>
      </c>
      <c r="H77" s="192" t="s">
        <v>86</v>
      </c>
      <c r="I77" s="194" t="e">
        <f>VLOOKUP(C77,'Справочник эшелоны акции'!$G$6:$H$30,2,0)</f>
        <v>#N/A</v>
      </c>
      <c r="J77" s="194">
        <f>VLOOKUP(A77,'Эшелоны результат'!$A$2:$H$79,8,FALSE)</f>
        <v>1</v>
      </c>
      <c r="L77"/>
    </row>
    <row r="78" spans="1:14" ht="15" x14ac:dyDescent="0.25">
      <c r="A78" s="189" t="s">
        <v>194</v>
      </c>
      <c r="B78" s="190" t="s">
        <v>362</v>
      </c>
      <c r="C78" s="190" t="s">
        <v>243</v>
      </c>
      <c r="D78" s="191">
        <v>187307757</v>
      </c>
      <c r="E78" s="190" t="s">
        <v>270</v>
      </c>
      <c r="F78" s="195" t="str">
        <f>VLOOKUP(E78,'Справочник отрасли'!$A:$D,4,0)</f>
        <v>Банк</v>
      </c>
      <c r="G78" s="193">
        <f t="shared" si="8"/>
        <v>2.6788647984208091E-3</v>
      </c>
      <c r="H78" s="192" t="s">
        <v>80</v>
      </c>
      <c r="I78" s="194" t="e">
        <f>VLOOKUP(C78,'Справочник эшелоны акции'!$G$6:$H$30,2,0)</f>
        <v>#N/A</v>
      </c>
      <c r="J78" s="194">
        <f>VLOOKUP(A78,'Эшелоны результат'!$A$2:$H$79,8,FALSE)</f>
        <v>2</v>
      </c>
      <c r="L78"/>
    </row>
    <row r="79" spans="1:14" ht="15" x14ac:dyDescent="0.25">
      <c r="A79" s="189" t="s">
        <v>195</v>
      </c>
      <c r="B79" s="190" t="s">
        <v>362</v>
      </c>
      <c r="C79" s="190" t="s">
        <v>244</v>
      </c>
      <c r="D79" s="191">
        <v>55928834.599999994</v>
      </c>
      <c r="E79" s="190" t="s">
        <v>276</v>
      </c>
      <c r="F79" s="195" t="str">
        <f>VLOOKUP(E79,'Справочник отрасли'!$A:$D,4,0)</f>
        <v>Финансовый лизинг</v>
      </c>
      <c r="G79" s="193">
        <f t="shared" si="8"/>
        <v>7.9989098490266879E-4</v>
      </c>
      <c r="H79" s="192" t="s">
        <v>88</v>
      </c>
      <c r="I79" s="194" t="e">
        <f>VLOOKUP(C79,'Справочник эшелоны акции'!$G$6:$H$30,2,0)</f>
        <v>#N/A</v>
      </c>
      <c r="J79" s="194">
        <f>VLOOKUP(A79,'Эшелоны результат'!$A$2:$H$79,8,FALSE)</f>
        <v>1</v>
      </c>
      <c r="L79"/>
    </row>
    <row r="80" spans="1:14" ht="15" x14ac:dyDescent="0.25">
      <c r="A80" s="189" t="s">
        <v>493</v>
      </c>
      <c r="B80" s="190" t="s">
        <v>362</v>
      </c>
      <c r="C80" s="190" t="s">
        <v>331</v>
      </c>
      <c r="D80" s="191">
        <v>609072000</v>
      </c>
      <c r="E80" s="190" t="s">
        <v>271</v>
      </c>
      <c r="F80" s="195" t="str">
        <f>VLOOKUP(E80,'Справочник отрасли'!$A:$D,4,0)</f>
        <v>Инвестиционная деятельность</v>
      </c>
      <c r="G80" s="193">
        <f t="shared" si="8"/>
        <v>8.710912813417326E-3</v>
      </c>
      <c r="H80" s="192" t="s">
        <v>92</v>
      </c>
      <c r="I80" s="194" t="e">
        <f>VLOOKUP(C80,'Справочник эшелоны акции'!$G$6:$H$30,2,0)</f>
        <v>#N/A</v>
      </c>
      <c r="J80" s="194">
        <f>VLOOKUP(A80,'Эшелоны результат'!$A$2:$H$79,8,FALSE)</f>
        <v>2</v>
      </c>
      <c r="L80"/>
    </row>
    <row r="81" spans="1:12" ht="15" x14ac:dyDescent="0.25">
      <c r="A81" s="189" t="s">
        <v>494</v>
      </c>
      <c r="B81" s="190" t="s">
        <v>362</v>
      </c>
      <c r="C81" s="190" t="s">
        <v>332</v>
      </c>
      <c r="D81" s="191">
        <v>57292875</v>
      </c>
      <c r="E81" s="190" t="s">
        <v>270</v>
      </c>
      <c r="F81" s="195" t="str">
        <f>VLOOKUP(E81,'Справочник отрасли'!$A:$D,4,0)</f>
        <v>Банк</v>
      </c>
      <c r="G81" s="193">
        <f t="shared" si="8"/>
        <v>8.1939941247507228E-4</v>
      </c>
      <c r="H81" s="192" t="s">
        <v>80</v>
      </c>
      <c r="I81" s="194" t="e">
        <f>VLOOKUP(C81,'Справочник эшелоны акции'!$G$6:$H$30,2,0)</f>
        <v>#N/A</v>
      </c>
      <c r="J81" s="194">
        <f>VLOOKUP(A81,'Эшелоны результат'!$A$2:$H$79,8,FALSE)</f>
        <v>4</v>
      </c>
      <c r="L81"/>
    </row>
    <row r="82" spans="1:12" ht="15" x14ac:dyDescent="0.25">
      <c r="A82" s="189" t="s">
        <v>176</v>
      </c>
      <c r="B82" s="190" t="s">
        <v>362</v>
      </c>
      <c r="C82" s="190" t="s">
        <v>227</v>
      </c>
      <c r="D82" s="191">
        <v>221520955.50999999</v>
      </c>
      <c r="E82" s="190" t="s">
        <v>247</v>
      </c>
      <c r="F82" s="195" t="str">
        <f>VLOOKUP(E82,'Справочник отрасли'!$A:$D,4,0)</f>
        <v>Финансовый лизинг</v>
      </c>
      <c r="G82" s="193">
        <f t="shared" si="8"/>
        <v>3.1681800013668472E-3</v>
      </c>
      <c r="H82" s="192" t="s">
        <v>88</v>
      </c>
      <c r="I82" s="194" t="e">
        <f>VLOOKUP(C82,'Справочник эшелоны акции'!$G$6:$H$30,2,0)</f>
        <v>#N/A</v>
      </c>
      <c r="J82" s="194">
        <f>VLOOKUP(A82,'Эшелоны результат'!$A$2:$H$79,8,FALSE)</f>
        <v>1</v>
      </c>
      <c r="L82"/>
    </row>
    <row r="83" spans="1:12" ht="15" x14ac:dyDescent="0.25">
      <c r="A83" s="189" t="s">
        <v>177</v>
      </c>
      <c r="B83" s="190" t="s">
        <v>362</v>
      </c>
      <c r="C83" s="190" t="s">
        <v>228</v>
      </c>
      <c r="D83" s="191">
        <v>106248713.28</v>
      </c>
      <c r="E83" s="190" t="s">
        <v>248</v>
      </c>
      <c r="F83" s="195" t="str">
        <f>VLOOKUP(E83,'Справочник отрасли'!$A:$D,4,0)</f>
        <v>Цветная и черная металлургия</v>
      </c>
      <c r="G83" s="193">
        <f t="shared" si="8"/>
        <v>1.5195630039139144E-3</v>
      </c>
      <c r="H83" s="192" t="s">
        <v>88</v>
      </c>
      <c r="I83" s="194" t="e">
        <f>VLOOKUP(C83,'Справочник эшелоны акции'!$G$6:$H$30,2,0)</f>
        <v>#N/A</v>
      </c>
      <c r="J83" s="194">
        <f>VLOOKUP(A83,'Эшелоны результат'!$A$2:$H$79,8,FALSE)</f>
        <v>1</v>
      </c>
      <c r="L83"/>
    </row>
    <row r="84" spans="1:12" ht="15" x14ac:dyDescent="0.25">
      <c r="A84" s="189" t="s">
        <v>178</v>
      </c>
      <c r="B84" s="190" t="s">
        <v>362</v>
      </c>
      <c r="C84" s="190" t="s">
        <v>229</v>
      </c>
      <c r="D84" s="191">
        <v>134844992.13</v>
      </c>
      <c r="E84" s="190" t="s">
        <v>269</v>
      </c>
      <c r="F84" s="195" t="str">
        <f>VLOOKUP(E84,'Справочник отрасли'!$A:$D,4,0)</f>
        <v>Банк</v>
      </c>
      <c r="G84" s="193">
        <f t="shared" si="8"/>
        <v>1.928545344015774E-3</v>
      </c>
      <c r="H84" s="192" t="s">
        <v>86</v>
      </c>
      <c r="I84" s="194" t="e">
        <f>VLOOKUP(C84,'Справочник эшелоны акции'!$G$6:$H$30,2,0)</f>
        <v>#N/A</v>
      </c>
      <c r="J84" s="194">
        <f>VLOOKUP(A84,'Эшелоны результат'!$A$2:$H$79,8,FALSE)</f>
        <v>4</v>
      </c>
      <c r="L84"/>
    </row>
    <row r="85" spans="1:12" ht="15" x14ac:dyDescent="0.25">
      <c r="A85" s="189" t="s">
        <v>179</v>
      </c>
      <c r="B85" s="190" t="s">
        <v>362</v>
      </c>
      <c r="C85" s="190" t="s">
        <v>230</v>
      </c>
      <c r="D85" s="191">
        <v>51998239.349999994</v>
      </c>
      <c r="E85" s="190" t="s">
        <v>259</v>
      </c>
      <c r="F85" s="195" t="str">
        <f>VLOOKUP(E85,'Справочник отрасли'!$A:$D,4,0)</f>
        <v>Банк</v>
      </c>
      <c r="G85" s="193">
        <f t="shared" si="8"/>
        <v>7.4367583705876482E-4</v>
      </c>
      <c r="H85" s="192" t="s">
        <v>88</v>
      </c>
      <c r="I85" s="194" t="e">
        <f>VLOOKUP(C85,'Справочник эшелоны акции'!$G$6:$H$30,2,0)</f>
        <v>#N/A</v>
      </c>
      <c r="J85" s="194">
        <f>VLOOKUP(A85,'Эшелоны результат'!$A$2:$H$79,8,FALSE)</f>
        <v>2</v>
      </c>
      <c r="L85"/>
    </row>
    <row r="86" spans="1:12" ht="15" x14ac:dyDescent="0.25">
      <c r="A86" s="189" t="s">
        <v>180</v>
      </c>
      <c r="B86" s="190" t="s">
        <v>362</v>
      </c>
      <c r="C86" s="190" t="s">
        <v>231</v>
      </c>
      <c r="D86" s="191">
        <v>484171162.25999999</v>
      </c>
      <c r="E86" s="190" t="s">
        <v>247</v>
      </c>
      <c r="F86" s="195" t="str">
        <f>VLOOKUP(E86,'Справочник отрасли'!$A:$D,4,0)</f>
        <v>Финансовый лизинг</v>
      </c>
      <c r="G86" s="193">
        <f t="shared" si="8"/>
        <v>6.924588195185123E-3</v>
      </c>
      <c r="H86" s="192" t="s">
        <v>88</v>
      </c>
      <c r="I86" s="194" t="e">
        <f>VLOOKUP(C86,'Справочник эшелоны акции'!$G$6:$H$30,2,0)</f>
        <v>#N/A</v>
      </c>
      <c r="J86" s="194">
        <f>VLOOKUP(A86,'Эшелоны результат'!$A$2:$H$79,8,FALSE)</f>
        <v>1</v>
      </c>
      <c r="L86"/>
    </row>
    <row r="87" spans="1:12" ht="15" x14ac:dyDescent="0.25">
      <c r="A87" s="189" t="s">
        <v>181</v>
      </c>
      <c r="B87" s="190" t="s">
        <v>362</v>
      </c>
      <c r="C87" s="190" t="s">
        <v>232</v>
      </c>
      <c r="D87" s="191">
        <v>570193946.37000012</v>
      </c>
      <c r="E87" s="190" t="s">
        <v>271</v>
      </c>
      <c r="F87" s="195" t="str">
        <f>VLOOKUP(E87,'Справочник отрасли'!$A:$D,4,0)</f>
        <v>Инвестиционная деятельность</v>
      </c>
      <c r="G87" s="193">
        <f t="shared" ref="G87:G114" si="9">D87/$B$15</f>
        <v>8.1548811200768158E-3</v>
      </c>
      <c r="H87" s="192" t="s">
        <v>92</v>
      </c>
      <c r="I87" s="194" t="e">
        <f>VLOOKUP(C87,'Справочник эшелоны акции'!$G$6:$H$30,2,0)</f>
        <v>#N/A</v>
      </c>
      <c r="J87" s="194">
        <f>VLOOKUP(A87,'Эшелоны результат'!$A$2:$H$79,8,FALSE)</f>
        <v>2</v>
      </c>
      <c r="L87"/>
    </row>
    <row r="88" spans="1:12" ht="15" x14ac:dyDescent="0.25">
      <c r="A88" s="189" t="s">
        <v>182</v>
      </c>
      <c r="B88" s="190" t="s">
        <v>362</v>
      </c>
      <c r="C88" s="190" t="s">
        <v>110</v>
      </c>
      <c r="D88" s="191">
        <v>88043649.200000003</v>
      </c>
      <c r="E88" s="190" t="s">
        <v>6</v>
      </c>
      <c r="F88" s="195" t="str">
        <f>VLOOKUP(E88,'Справочник отрасли'!$A:$D,4,0)</f>
        <v>Финансовый лизинг</v>
      </c>
      <c r="G88" s="193">
        <f t="shared" si="9"/>
        <v>1.2591952215112502E-3</v>
      </c>
      <c r="H88" s="192" t="s">
        <v>94</v>
      </c>
      <c r="I88" s="194" t="e">
        <f>VLOOKUP(C88,'Справочник эшелоны акции'!$G$6:$H$30,2,0)</f>
        <v>#N/A</v>
      </c>
      <c r="J88" s="194">
        <f>VLOOKUP(A88,'Эшелоны результат'!$A$2:$H$79,8,FALSE)</f>
        <v>2</v>
      </c>
      <c r="L88"/>
    </row>
    <row r="89" spans="1:12" ht="15" x14ac:dyDescent="0.25">
      <c r="A89" s="189" t="s">
        <v>183</v>
      </c>
      <c r="B89" s="190" t="s">
        <v>362</v>
      </c>
      <c r="C89" s="190" t="s">
        <v>233</v>
      </c>
      <c r="D89" s="191">
        <v>599171141.50999999</v>
      </c>
      <c r="E89" s="190" t="s">
        <v>247</v>
      </c>
      <c r="F89" s="195" t="str">
        <f>VLOOKUP(E89,'Справочник отрасли'!$A:$D,4,0)</f>
        <v>Финансовый лизинг</v>
      </c>
      <c r="G89" s="193">
        <f t="shared" si="9"/>
        <v>8.5693113031125139E-3</v>
      </c>
      <c r="H89" s="192" t="s">
        <v>88</v>
      </c>
      <c r="I89" s="194" t="e">
        <f>VLOOKUP(C89,'Справочник эшелоны акции'!$G$6:$H$30,2,0)</f>
        <v>#N/A</v>
      </c>
      <c r="J89" s="194">
        <f>VLOOKUP(A89,'Эшелоны результат'!$A$2:$H$79,8,FALSE)</f>
        <v>1</v>
      </c>
      <c r="L89"/>
    </row>
    <row r="90" spans="1:12" ht="15" x14ac:dyDescent="0.25">
      <c r="A90" s="189" t="s">
        <v>184</v>
      </c>
      <c r="B90" s="190" t="s">
        <v>362</v>
      </c>
      <c r="C90" s="190" t="s">
        <v>111</v>
      </c>
      <c r="D90" s="191">
        <v>971791616.61000001</v>
      </c>
      <c r="E90" s="190" t="s">
        <v>7</v>
      </c>
      <c r="F90" s="195" t="str">
        <f>VLOOKUP(E90,'Справочник отрасли'!$A:$D,4,0)</f>
        <v>Строительство жилых зданий</v>
      </c>
      <c r="G90" s="193">
        <f t="shared" si="9"/>
        <v>1.3898507968022807E-2</v>
      </c>
      <c r="H90" s="192" t="s">
        <v>92</v>
      </c>
      <c r="I90" s="194" t="e">
        <f>VLOOKUP(C90,'Справочник эшелоны акции'!$G$6:$H$30,2,0)</f>
        <v>#N/A</v>
      </c>
      <c r="J90" s="194">
        <f>VLOOKUP(A90,'Эшелоны результат'!$A$2:$H$79,8,FALSE)</f>
        <v>2</v>
      </c>
      <c r="L90"/>
    </row>
    <row r="91" spans="1:12" ht="15" x14ac:dyDescent="0.25">
      <c r="A91" s="189" t="s">
        <v>185</v>
      </c>
      <c r="B91" s="190" t="s">
        <v>362</v>
      </c>
      <c r="C91" s="190" t="s">
        <v>234</v>
      </c>
      <c r="D91" s="191">
        <v>144542220.88</v>
      </c>
      <c r="E91" s="190" t="s">
        <v>271</v>
      </c>
      <c r="F91" s="195" t="str">
        <f>VLOOKUP(E91,'Справочник отрасли'!$A:$D,4,0)</f>
        <v>Инвестиционная деятельность</v>
      </c>
      <c r="G91" s="193">
        <f t="shared" si="9"/>
        <v>2.0672345534573735E-3</v>
      </c>
      <c r="H91" s="192" t="s">
        <v>92</v>
      </c>
      <c r="I91" s="194" t="e">
        <f>VLOOKUP(C91,'Справочник эшелоны акции'!$G$6:$H$30,2,0)</f>
        <v>#N/A</v>
      </c>
      <c r="J91" s="194">
        <f>VLOOKUP(A91,'Эшелоны результат'!$A$2:$H$79,8,FALSE)</f>
        <v>2</v>
      </c>
      <c r="L91"/>
    </row>
    <row r="92" spans="1:12" ht="15" x14ac:dyDescent="0.25">
      <c r="A92" s="189" t="s">
        <v>186</v>
      </c>
      <c r="B92" s="190" t="s">
        <v>362</v>
      </c>
      <c r="C92" s="190" t="s">
        <v>235</v>
      </c>
      <c r="D92" s="191">
        <v>379603382.29000002</v>
      </c>
      <c r="E92" s="190" t="s">
        <v>247</v>
      </c>
      <c r="F92" s="195" t="str">
        <f>VLOOKUP(E92,'Справочник отрасли'!$A:$D,4,0)</f>
        <v>Финансовый лизинг</v>
      </c>
      <c r="G92" s="193">
        <f t="shared" si="9"/>
        <v>5.4290658030684662E-3</v>
      </c>
      <c r="H92" s="192" t="s">
        <v>88</v>
      </c>
      <c r="I92" s="194" t="e">
        <f>VLOOKUP(C92,'Справочник эшелоны акции'!$G$6:$H$30,2,0)</f>
        <v>#N/A</v>
      </c>
      <c r="J92" s="194">
        <f>VLOOKUP(A92,'Эшелоны результат'!$A$2:$H$79,8,FALSE)</f>
        <v>1</v>
      </c>
      <c r="L92"/>
    </row>
    <row r="93" spans="1:12" ht="15" x14ac:dyDescent="0.25">
      <c r="A93" s="189" t="s">
        <v>187</v>
      </c>
      <c r="B93" s="190" t="s">
        <v>362</v>
      </c>
      <c r="C93" s="190" t="s">
        <v>236</v>
      </c>
      <c r="D93" s="191">
        <v>1541523627.45</v>
      </c>
      <c r="E93" s="190" t="s">
        <v>272</v>
      </c>
      <c r="F93" s="195" t="str">
        <f>VLOOKUP(E93,'Справочник отрасли'!$A:$D,4,0)</f>
        <v>Банк</v>
      </c>
      <c r="G93" s="193">
        <f t="shared" si="9"/>
        <v>2.2046782512641794E-2</v>
      </c>
      <c r="H93" s="192" t="s">
        <v>88</v>
      </c>
      <c r="I93" s="194" t="e">
        <f>VLOOKUP(C93,'Справочник эшелоны акции'!$G$6:$H$30,2,0)</f>
        <v>#N/A</v>
      </c>
      <c r="J93" s="194">
        <f>VLOOKUP(A93,'Эшелоны результат'!$A$2:$H$79,8,FALSE)</f>
        <v>1</v>
      </c>
      <c r="L93"/>
    </row>
    <row r="94" spans="1:12" ht="15" x14ac:dyDescent="0.25">
      <c r="A94" s="189" t="s">
        <v>188</v>
      </c>
      <c r="B94" s="190" t="s">
        <v>362</v>
      </c>
      <c r="C94" s="190" t="s">
        <v>237</v>
      </c>
      <c r="D94" s="191">
        <v>1282069738.54</v>
      </c>
      <c r="E94" s="190" t="s">
        <v>273</v>
      </c>
      <c r="F94" s="195" t="str">
        <f>VLOOKUP(E94,'Справочник отрасли'!$A:$D,4,0)</f>
        <v>Инвестиционная деятельность</v>
      </c>
      <c r="G94" s="193">
        <f t="shared" si="9"/>
        <v>1.8336087873260777E-2</v>
      </c>
      <c r="H94" s="192" t="s">
        <v>84</v>
      </c>
      <c r="I94" s="194" t="e">
        <f>VLOOKUP(C94,'Справочник эшелоны акции'!$G$6:$H$30,2,0)</f>
        <v>#N/A</v>
      </c>
      <c r="J94" s="194">
        <f>VLOOKUP(A94,'Эшелоны результат'!$A$2:$H$79,8,FALSE)</f>
        <v>1</v>
      </c>
      <c r="L94"/>
    </row>
    <row r="95" spans="1:12" ht="15" x14ac:dyDescent="0.25">
      <c r="A95" s="189" t="s">
        <v>189</v>
      </c>
      <c r="B95" s="190" t="s">
        <v>362</v>
      </c>
      <c r="C95" s="190" t="s">
        <v>238</v>
      </c>
      <c r="D95" s="191">
        <v>1030065079</v>
      </c>
      <c r="E95" s="190" t="s">
        <v>259</v>
      </c>
      <c r="F95" s="195" t="str">
        <f>VLOOKUP(E95,'Справочник отрасли'!$A:$D,4,0)</f>
        <v>Банк</v>
      </c>
      <c r="G95" s="193">
        <f t="shared" si="9"/>
        <v>1.4731931685112484E-2</v>
      </c>
      <c r="H95" s="192" t="s">
        <v>88</v>
      </c>
      <c r="I95" s="194" t="e">
        <f>VLOOKUP(C95,'Справочник эшелоны акции'!$G$6:$H$30,2,0)</f>
        <v>#N/A</v>
      </c>
      <c r="J95" s="194">
        <f>VLOOKUP(A95,'Эшелоны результат'!$A$2:$H$79,8,FALSE)</f>
        <v>2</v>
      </c>
      <c r="L95"/>
    </row>
    <row r="96" spans="1:12" ht="15" x14ac:dyDescent="0.25">
      <c r="A96" s="189" t="s">
        <v>190</v>
      </c>
      <c r="B96" s="190" t="s">
        <v>362</v>
      </c>
      <c r="C96" s="190" t="s">
        <v>239</v>
      </c>
      <c r="D96" s="191">
        <v>504282669.16999996</v>
      </c>
      <c r="E96" s="190" t="s">
        <v>274</v>
      </c>
      <c r="F96" s="195" t="str">
        <f>VLOOKUP(E96,'Справочник отрасли'!$A:$D,4,0)</f>
        <v>Банк</v>
      </c>
      <c r="G96" s="193">
        <f t="shared" si="9"/>
        <v>7.2122218136070008E-3</v>
      </c>
      <c r="H96" s="192" t="s">
        <v>86</v>
      </c>
      <c r="I96" s="194" t="e">
        <f>VLOOKUP(C96,'Справочник эшелоны акции'!$G$6:$H$30,2,0)</f>
        <v>#N/A</v>
      </c>
      <c r="J96" s="194">
        <f>VLOOKUP(A96,'Эшелоны результат'!$A$2:$H$79,8,FALSE)</f>
        <v>2</v>
      </c>
      <c r="L96"/>
    </row>
    <row r="97" spans="1:12" ht="15" x14ac:dyDescent="0.25">
      <c r="A97" s="189" t="s">
        <v>191</v>
      </c>
      <c r="B97" s="190" t="s">
        <v>362</v>
      </c>
      <c r="C97" s="190" t="s">
        <v>240</v>
      </c>
      <c r="D97" s="191">
        <v>177056188.28000003</v>
      </c>
      <c r="E97" s="190" t="s">
        <v>275</v>
      </c>
      <c r="F97" s="195" t="str">
        <f>VLOOKUP(E97,'Справочник отрасли'!$A:$D,4,0)</f>
        <v>Инвестиционная деятельность</v>
      </c>
      <c r="G97" s="193">
        <f t="shared" si="9"/>
        <v>2.5322474505199435E-3</v>
      </c>
      <c r="H97" s="192" t="s">
        <v>88</v>
      </c>
      <c r="I97" s="194" t="e">
        <f>VLOOKUP(C97,'Справочник эшелоны акции'!$G$6:$H$30,2,0)</f>
        <v>#N/A</v>
      </c>
      <c r="J97" s="194">
        <f>VLOOKUP(A97,'Эшелоны результат'!$A$2:$H$79,8,FALSE)</f>
        <v>1</v>
      </c>
      <c r="L97"/>
    </row>
    <row r="98" spans="1:12" ht="15" x14ac:dyDescent="0.25">
      <c r="A98" s="189" t="s">
        <v>192</v>
      </c>
      <c r="B98" s="190" t="s">
        <v>362</v>
      </c>
      <c r="C98" s="190" t="s">
        <v>241</v>
      </c>
      <c r="D98" s="191">
        <v>1456972247.96</v>
      </c>
      <c r="E98" s="190" t="s">
        <v>262</v>
      </c>
      <c r="F98" s="195" t="str">
        <f>VLOOKUP(E98,'Справочник отрасли'!$A:$D,4,0)</f>
        <v>Транспорт</v>
      </c>
      <c r="G98" s="193">
        <f t="shared" si="9"/>
        <v>2.0837533532239556E-2</v>
      </c>
      <c r="H98" s="192" t="s">
        <v>84</v>
      </c>
      <c r="I98" s="194" t="e">
        <f>VLOOKUP(C98,'Справочник эшелоны акции'!$G$6:$H$30,2,0)</f>
        <v>#N/A</v>
      </c>
      <c r="J98" s="194">
        <f>VLOOKUP(A98,'Эшелоны результат'!$A$2:$H$79,8,FALSE)</f>
        <v>1</v>
      </c>
      <c r="L98"/>
    </row>
    <row r="99" spans="1:12" ht="15" x14ac:dyDescent="0.25">
      <c r="A99" s="189" t="s">
        <v>193</v>
      </c>
      <c r="B99" s="190" t="s">
        <v>362</v>
      </c>
      <c r="C99" s="190" t="s">
        <v>242</v>
      </c>
      <c r="D99" s="191">
        <v>310063019.48000002</v>
      </c>
      <c r="E99" s="190" t="s">
        <v>260</v>
      </c>
      <c r="F99" s="195" t="str">
        <f>VLOOKUP(E99,'Справочник отрасли'!$A:$D,4,0)</f>
        <v>Банк</v>
      </c>
      <c r="G99" s="193">
        <f t="shared" si="9"/>
        <v>4.4345035223343028E-3</v>
      </c>
      <c r="H99" s="192" t="s">
        <v>88</v>
      </c>
      <c r="I99" s="194" t="e">
        <f>VLOOKUP(C99,'Справочник эшелоны акции'!$G$6:$H$30,2,0)</f>
        <v>#N/A</v>
      </c>
      <c r="J99" s="194">
        <f>VLOOKUP(A99,'Эшелоны результат'!$A$2:$H$79,8,FALSE)</f>
        <v>1</v>
      </c>
      <c r="L99"/>
    </row>
    <row r="100" spans="1:12" ht="15" x14ac:dyDescent="0.25">
      <c r="A100" s="189" t="s">
        <v>194</v>
      </c>
      <c r="B100" s="190" t="s">
        <v>362</v>
      </c>
      <c r="C100" s="190" t="s">
        <v>243</v>
      </c>
      <c r="D100" s="191">
        <v>1303120000</v>
      </c>
      <c r="E100" s="190" t="s">
        <v>270</v>
      </c>
      <c r="F100" s="195" t="str">
        <f>VLOOKUP(E100,'Справочник отрасли'!$A:$D,4,0)</f>
        <v>Банк</v>
      </c>
      <c r="G100" s="193">
        <f t="shared" si="9"/>
        <v>1.8637147505418714E-2</v>
      </c>
      <c r="H100" s="192" t="s">
        <v>80</v>
      </c>
      <c r="I100" s="194" t="e">
        <f>VLOOKUP(C100,'Справочник эшелоны акции'!$G$6:$H$30,2,0)</f>
        <v>#N/A</v>
      </c>
      <c r="J100" s="194">
        <f>VLOOKUP(A100,'Эшелоны результат'!$A$2:$H$79,8,FALSE)</f>
        <v>2</v>
      </c>
      <c r="L100"/>
    </row>
    <row r="101" spans="1:12" ht="15" x14ac:dyDescent="0.25">
      <c r="A101" s="189" t="s">
        <v>195</v>
      </c>
      <c r="B101" s="190" t="s">
        <v>362</v>
      </c>
      <c r="C101" s="190" t="s">
        <v>244</v>
      </c>
      <c r="D101" s="191">
        <v>261108922.63</v>
      </c>
      <c r="E101" s="190" t="s">
        <v>276</v>
      </c>
      <c r="F101" s="195" t="str">
        <f>VLOOKUP(E101,'Справочник отрасли'!$A:$D,4,0)</f>
        <v>Финансовый лизинг</v>
      </c>
      <c r="G101" s="193">
        <f t="shared" si="9"/>
        <v>3.7343648367274482E-3</v>
      </c>
      <c r="H101" s="192" t="s">
        <v>88</v>
      </c>
      <c r="I101" s="194" t="e">
        <f>VLOOKUP(C101,'Справочник эшелоны акции'!$G$6:$H$30,2,0)</f>
        <v>#N/A</v>
      </c>
      <c r="J101" s="194">
        <f>VLOOKUP(A101,'Эшелоны результат'!$A$2:$H$79,8,FALSE)</f>
        <v>1</v>
      </c>
      <c r="L101"/>
    </row>
    <row r="102" spans="1:12" ht="15" x14ac:dyDescent="0.25">
      <c r="A102" s="189" t="s">
        <v>196</v>
      </c>
      <c r="B102" s="190" t="s">
        <v>362</v>
      </c>
      <c r="C102" s="190" t="s">
        <v>245</v>
      </c>
      <c r="D102" s="191">
        <v>1058859518.1799999</v>
      </c>
      <c r="E102" s="190" t="s">
        <v>277</v>
      </c>
      <c r="F102" s="195" t="str">
        <f>VLOOKUP(E102,'Справочник отрасли'!$A:$D,4,0)</f>
        <v>Электроэнергетика и теплоэнергетика</v>
      </c>
      <c r="G102" s="193">
        <f t="shared" si="9"/>
        <v>1.5143748102889409E-2</v>
      </c>
      <c r="H102" s="192" t="s">
        <v>86</v>
      </c>
      <c r="I102" s="194" t="e">
        <f>VLOOKUP(C102,'Справочник эшелоны акции'!$G$6:$H$30,2,0)</f>
        <v>#N/A</v>
      </c>
      <c r="J102" s="194">
        <f>VLOOKUP(A102,'Эшелоны результат'!$A$2:$H$79,8,FALSE)</f>
        <v>1</v>
      </c>
      <c r="L102"/>
    </row>
    <row r="103" spans="1:12" ht="15" x14ac:dyDescent="0.25">
      <c r="A103" s="189" t="s">
        <v>377</v>
      </c>
      <c r="B103" s="190" t="s">
        <v>362</v>
      </c>
      <c r="C103" s="190" t="s">
        <v>372</v>
      </c>
      <c r="D103" s="191">
        <v>213444012.15000001</v>
      </c>
      <c r="E103" s="190" t="s">
        <v>381</v>
      </c>
      <c r="F103" s="195" t="str">
        <f>VLOOKUP(E103,'Справочник отрасли'!$A:$D,4,0)</f>
        <v>Цветная и черная металлургия</v>
      </c>
      <c r="G103" s="193">
        <f t="shared" si="9"/>
        <v>3.0526640206488538E-3</v>
      </c>
      <c r="H103" s="192" t="s">
        <v>88</v>
      </c>
      <c r="I103" s="194" t="e">
        <f>VLOOKUP(C103,'Справочник эшелоны акции'!$G$6:$H$30,2,0)</f>
        <v>#N/A</v>
      </c>
      <c r="J103" s="194">
        <f>VLOOKUP(A103,'Эшелоны результат'!$A$2:$H$79,8,FALSE)</f>
        <v>1</v>
      </c>
      <c r="L103"/>
    </row>
    <row r="104" spans="1:12" ht="15" x14ac:dyDescent="0.25">
      <c r="A104" s="189" t="s">
        <v>514</v>
      </c>
      <c r="B104" s="190" t="s">
        <v>364</v>
      </c>
      <c r="C104" s="190" t="s">
        <v>365</v>
      </c>
      <c r="D104" s="191">
        <v>112115030.80000001</v>
      </c>
      <c r="E104" s="190" t="s">
        <v>278</v>
      </c>
      <c r="F104" s="195" t="str">
        <f>VLOOKUP(E104,'Справочник отрасли'!$A:$D,4,0)</f>
        <v>ОФЗ</v>
      </c>
      <c r="G104" s="193">
        <f t="shared" si="9"/>
        <v>1.6034627406487218E-3</v>
      </c>
      <c r="H104" s="192" t="s">
        <v>86</v>
      </c>
      <c r="I104" s="194" t="e">
        <f>VLOOKUP(C104,'Справочник эшелоны акции'!$G$6:$H$30,2,0)</f>
        <v>#N/A</v>
      </c>
      <c r="J104" s="194">
        <f>VLOOKUP(A104,'Эшелоны результат'!$A$2:$H$79,8,FALSE)</f>
        <v>1</v>
      </c>
      <c r="L104"/>
    </row>
    <row r="105" spans="1:12" ht="15" x14ac:dyDescent="0.25">
      <c r="A105" s="189" t="s">
        <v>515</v>
      </c>
      <c r="B105" s="190" t="s">
        <v>364</v>
      </c>
      <c r="C105" s="190" t="s">
        <v>366</v>
      </c>
      <c r="D105" s="191">
        <v>442816000</v>
      </c>
      <c r="E105" s="190" t="s">
        <v>278</v>
      </c>
      <c r="F105" s="195" t="str">
        <f>VLOOKUP(E105,'Справочник отрасли'!$A:$D,4,0)</f>
        <v>ОФЗ</v>
      </c>
      <c r="G105" s="193">
        <f t="shared" si="9"/>
        <v>6.3331290362817648E-3</v>
      </c>
      <c r="H105" s="192" t="s">
        <v>86</v>
      </c>
      <c r="I105" s="194" t="e">
        <f>VLOOKUP(C105,'Справочник эшелоны акции'!$G$6:$H$30,2,0)</f>
        <v>#N/A</v>
      </c>
      <c r="J105" s="194">
        <f>VLOOKUP(A105,'Эшелоны результат'!$A$2:$H$79,8,FALSE)</f>
        <v>1</v>
      </c>
      <c r="L105"/>
    </row>
    <row r="106" spans="1:12" ht="15" x14ac:dyDescent="0.25">
      <c r="A106" s="189" t="s">
        <v>516</v>
      </c>
      <c r="B106" s="190" t="s">
        <v>364</v>
      </c>
      <c r="C106" s="190" t="s">
        <v>367</v>
      </c>
      <c r="D106" s="191">
        <v>5007790000</v>
      </c>
      <c r="E106" s="190" t="s">
        <v>278</v>
      </c>
      <c r="F106" s="195" t="str">
        <f>VLOOKUP(E106,'Справочник отрасли'!$A:$D,4,0)</f>
        <v>ОФЗ</v>
      </c>
      <c r="G106" s="193">
        <f t="shared" si="9"/>
        <v>7.1621125380748343E-2</v>
      </c>
      <c r="H106" s="192" t="s">
        <v>86</v>
      </c>
      <c r="I106" s="194" t="e">
        <f>VLOOKUP(C106,'Справочник эшелоны акции'!$G$6:$H$30,2,0)</f>
        <v>#N/A</v>
      </c>
      <c r="J106" s="194">
        <f>VLOOKUP(A106,'Эшелоны результат'!$A$2:$H$79,8,FALSE)</f>
        <v>1</v>
      </c>
      <c r="L106"/>
    </row>
    <row r="107" spans="1:12" ht="15" x14ac:dyDescent="0.25">
      <c r="A107" s="189" t="s">
        <v>517</v>
      </c>
      <c r="B107" s="190" t="s">
        <v>364</v>
      </c>
      <c r="C107" s="190" t="s">
        <v>368</v>
      </c>
      <c r="D107" s="191">
        <v>2585550000</v>
      </c>
      <c r="E107" s="190" t="s">
        <v>278</v>
      </c>
      <c r="F107" s="195" t="str">
        <f>VLOOKUP(E107,'Справочник отрасли'!$A:$D,4,0)</f>
        <v>ОФЗ</v>
      </c>
      <c r="G107" s="193">
        <f t="shared" si="9"/>
        <v>3.6978387817419238E-2</v>
      </c>
      <c r="H107" s="192" t="s">
        <v>86</v>
      </c>
      <c r="I107" s="194" t="e">
        <f>VLOOKUP(C107,'Справочник эшелоны акции'!$G$6:$H$30,2,0)</f>
        <v>#N/A</v>
      </c>
      <c r="J107" s="194">
        <f>VLOOKUP(A107,'Эшелоны результат'!$A$2:$H$79,8,FALSE)</f>
        <v>1</v>
      </c>
      <c r="L107"/>
    </row>
    <row r="108" spans="1:12" ht="15" x14ac:dyDescent="0.25">
      <c r="A108" s="189" t="s">
        <v>518</v>
      </c>
      <c r="B108" s="190" t="s">
        <v>364</v>
      </c>
      <c r="C108" s="190" t="s">
        <v>388</v>
      </c>
      <c r="D108" s="191">
        <v>1873972245.6000001</v>
      </c>
      <c r="E108" s="190" t="s">
        <v>278</v>
      </c>
      <c r="F108" s="195" t="str">
        <f>VLOOKUP(E108,'Справочник отрасли'!$A:$D,4,0)</f>
        <v>ОФЗ</v>
      </c>
      <c r="G108" s="193">
        <f t="shared" si="9"/>
        <v>2.6801443583329199E-2</v>
      </c>
      <c r="H108" s="192" t="s">
        <v>86</v>
      </c>
      <c r="I108" s="194" t="e">
        <f>VLOOKUP(C108,'Справочник эшелоны акции'!$G$6:$H$30,2,0)</f>
        <v>#N/A</v>
      </c>
      <c r="J108" s="194">
        <f>VLOOKUP(A108,'Эшелоны результат'!$A$2:$H$79,8,FALSE)</f>
        <v>1</v>
      </c>
      <c r="L108"/>
    </row>
    <row r="109" spans="1:12" ht="15" x14ac:dyDescent="0.25">
      <c r="A109" s="189" t="s">
        <v>519</v>
      </c>
      <c r="B109" s="190" t="s">
        <v>364</v>
      </c>
      <c r="C109" s="190" t="s">
        <v>389</v>
      </c>
      <c r="D109" s="191">
        <v>1358691100</v>
      </c>
      <c r="E109" s="190" t="s">
        <v>278</v>
      </c>
      <c r="F109" s="195" t="str">
        <f>VLOOKUP(E109,'Справочник отрасли'!$A:$D,4,0)</f>
        <v>ОФЗ</v>
      </c>
      <c r="G109" s="193">
        <f t="shared" si="9"/>
        <v>1.9431922190588438E-2</v>
      </c>
      <c r="H109" s="192" t="s">
        <v>86</v>
      </c>
      <c r="I109" s="194" t="e">
        <f>VLOOKUP(C109,'Справочник эшелоны акции'!$G$6:$H$30,2,0)</f>
        <v>#N/A</v>
      </c>
      <c r="J109" s="194">
        <f>VLOOKUP(A109,'Эшелоны результат'!$A$2:$H$79,8,FALSE)</f>
        <v>1</v>
      </c>
      <c r="L109"/>
    </row>
    <row r="110" spans="1:12" ht="15" x14ac:dyDescent="0.25">
      <c r="A110" s="189" t="s">
        <v>505</v>
      </c>
      <c r="B110" s="190" t="s">
        <v>364</v>
      </c>
      <c r="C110" s="190" t="s">
        <v>373</v>
      </c>
      <c r="D110" s="191">
        <v>778413143.19000006</v>
      </c>
      <c r="E110" s="190" t="s">
        <v>278</v>
      </c>
      <c r="F110" s="195" t="str">
        <f>VLOOKUP(E110,'Справочник отрасли'!$A:$D,4,0)</f>
        <v>ОФЗ</v>
      </c>
      <c r="G110" s="193">
        <f t="shared" si="9"/>
        <v>1.1132820131521771E-2</v>
      </c>
      <c r="H110" s="192" t="s">
        <v>86</v>
      </c>
      <c r="I110" s="194" t="e">
        <f>VLOOKUP(C110,'Справочник эшелоны акции'!$G$6:$H$30,2,0)</f>
        <v>#N/A</v>
      </c>
      <c r="J110" s="194">
        <f>VLOOKUP(A110,'Эшелоны результат'!$A$2:$H$79,8,FALSE)</f>
        <v>1</v>
      </c>
      <c r="L110"/>
    </row>
    <row r="111" spans="1:12" ht="15" x14ac:dyDescent="0.25">
      <c r="A111" s="189" t="s">
        <v>520</v>
      </c>
      <c r="B111" s="190" t="s">
        <v>369</v>
      </c>
      <c r="C111" s="190" t="s">
        <v>370</v>
      </c>
      <c r="D111" s="191">
        <v>4710000</v>
      </c>
      <c r="E111" s="190" t="s">
        <v>139</v>
      </c>
      <c r="F111" s="195" t="str">
        <f>VLOOKUP(E111,'Справочник отрасли'!$A:$D,4,0)</f>
        <v>Топливная промышленность</v>
      </c>
      <c r="G111" s="193">
        <f t="shared" si="9"/>
        <v>6.736214987915322E-5</v>
      </c>
      <c r="H111" s="192"/>
      <c r="I111" s="194">
        <f>VLOOKUP(C111,'Справочник эшелоны акции'!$G$6:$H$30,2,0)</f>
        <v>2</v>
      </c>
      <c r="J111" s="194" t="e">
        <f>VLOOKUP(A111,'Эшелоны результат'!$A$2:$H$79,8,FALSE)</f>
        <v>#N/A</v>
      </c>
      <c r="L111"/>
    </row>
    <row r="112" spans="1:12" ht="15" x14ac:dyDescent="0.25">
      <c r="A112" s="189" t="s">
        <v>521</v>
      </c>
      <c r="B112" s="190" t="s">
        <v>369</v>
      </c>
      <c r="C112" s="190" t="s">
        <v>371</v>
      </c>
      <c r="D112" s="191">
        <v>17616885</v>
      </c>
      <c r="E112" s="190" t="s">
        <v>327</v>
      </c>
      <c r="F112" s="195" t="str">
        <f>VLOOKUP(E112,'Справочник отрасли'!$A:$D,4,0)</f>
        <v>Топливная промышленность</v>
      </c>
      <c r="G112" s="193">
        <f t="shared" si="9"/>
        <v>2.5195567893286755E-4</v>
      </c>
      <c r="H112" s="192"/>
      <c r="I112" s="194">
        <f>VLOOKUP(C112,'Справочник эшелоны акции'!$G$6:$H$30,2,0)</f>
        <v>3</v>
      </c>
      <c r="J112" s="194" t="e">
        <f>VLOOKUP(A112,'Эшелоны результат'!$A$2:$H$79,8,FALSE)</f>
        <v>#N/A</v>
      </c>
      <c r="L112"/>
    </row>
    <row r="113" spans="1:12" ht="15" x14ac:dyDescent="0.25">
      <c r="A113" s="189" t="s">
        <v>522</v>
      </c>
      <c r="B113" s="190" t="s">
        <v>369</v>
      </c>
      <c r="C113" s="190" t="s">
        <v>391</v>
      </c>
      <c r="D113" s="191">
        <v>37284000</v>
      </c>
      <c r="E113" s="190" t="s">
        <v>396</v>
      </c>
      <c r="F113" s="195" t="str">
        <f>VLOOKUP(E113,'Справочник отрасли'!$A:$D,4,0)</f>
        <v>Топливная промышленность</v>
      </c>
      <c r="G113" s="193">
        <f t="shared" si="9"/>
        <v>5.3323362974402302E-4</v>
      </c>
      <c r="H113" s="192"/>
      <c r="I113" s="194">
        <f>VLOOKUP(C113,'Справочник эшелоны акции'!$G$6:$H$30,2,0)</f>
        <v>2</v>
      </c>
      <c r="J113" s="194" t="e">
        <f>VLOOKUP(A113,'Эшелоны результат'!$A$2:$H$79,8,FALSE)</f>
        <v>#N/A</v>
      </c>
      <c r="L113"/>
    </row>
    <row r="114" spans="1:12" ht="15" x14ac:dyDescent="0.25">
      <c r="A114" s="189" t="s">
        <v>523</v>
      </c>
      <c r="B114" s="190" t="s">
        <v>524</v>
      </c>
      <c r="C114" s="190" t="s">
        <v>526</v>
      </c>
      <c r="D114" s="191">
        <v>915943013.98000002</v>
      </c>
      <c r="E114" s="190" t="s">
        <v>278</v>
      </c>
      <c r="F114" s="195" t="str">
        <f>VLOOKUP(E114,'Справочник отрасли'!$A:$D,4,0)</f>
        <v>ОФЗ</v>
      </c>
      <c r="G114" s="193">
        <f t="shared" si="9"/>
        <v>1.3099764456153734E-2</v>
      </c>
      <c r="H114" s="192" t="s">
        <v>86</v>
      </c>
      <c r="I114" s="194" t="e">
        <f>VLOOKUP(C114,'Справочник эшелоны акции'!$G$6:$H$30,2,0)</f>
        <v>#N/A</v>
      </c>
      <c r="J114" s="194">
        <f>VLOOKUP(A114,'Эшелоны результат'!$A$2:$H$79,8,FALSE)</f>
        <v>1</v>
      </c>
      <c r="L114"/>
    </row>
    <row r="115" spans="1:12" ht="15" x14ac:dyDescent="0.25">
      <c r="A115" s="189"/>
      <c r="B115" s="190"/>
      <c r="C115" s="190"/>
      <c r="D115" s="191"/>
      <c r="E115" s="190"/>
      <c r="F115" s="195"/>
      <c r="G115" s="193"/>
      <c r="H115" s="192"/>
      <c r="I115" s="194"/>
      <c r="J115" s="194"/>
      <c r="L115"/>
    </row>
    <row r="116" spans="1:12" ht="15" x14ac:dyDescent="0.25">
      <c r="A116" s="189"/>
      <c r="B116" s="190"/>
      <c r="C116" s="190"/>
      <c r="D116" s="191"/>
      <c r="E116" s="190"/>
      <c r="F116" s="195"/>
      <c r="G116" s="193"/>
      <c r="H116" s="192"/>
      <c r="I116" s="194"/>
      <c r="J116" s="194"/>
      <c r="L116"/>
    </row>
    <row r="117" spans="1:12" ht="15" x14ac:dyDescent="0.25">
      <c r="A117" s="189"/>
      <c r="B117" s="190"/>
      <c r="C117" s="190"/>
      <c r="D117" s="191"/>
      <c r="E117" s="190"/>
      <c r="F117" s="195"/>
      <c r="G117" s="193"/>
      <c r="H117" s="192"/>
      <c r="I117" s="194"/>
      <c r="J117" s="194"/>
      <c r="L117"/>
    </row>
    <row r="118" spans="1:12" ht="15" x14ac:dyDescent="0.25">
      <c r="A118" s="189"/>
      <c r="B118" s="190"/>
      <c r="C118" s="190"/>
      <c r="D118" s="191"/>
      <c r="E118" s="190"/>
      <c r="F118" s="195"/>
      <c r="G118" s="193"/>
      <c r="H118" s="192"/>
      <c r="I118" s="194"/>
      <c r="J118" s="194"/>
      <c r="L118"/>
    </row>
    <row r="119" spans="1:12" ht="15" x14ac:dyDescent="0.25">
      <c r="A119" s="189"/>
      <c r="B119" s="190"/>
      <c r="C119" s="190"/>
      <c r="D119" s="191"/>
      <c r="E119" s="190"/>
      <c r="F119" s="195"/>
      <c r="G119" s="193"/>
      <c r="H119" s="192"/>
      <c r="I119" s="194"/>
      <c r="J119" s="194"/>
      <c r="L119"/>
    </row>
    <row r="120" spans="1:12" ht="15" x14ac:dyDescent="0.25">
      <c r="A120" s="189"/>
      <c r="B120" s="190"/>
      <c r="C120" s="190"/>
      <c r="D120" s="191"/>
      <c r="E120" s="190"/>
      <c r="F120" s="195"/>
      <c r="G120" s="193"/>
      <c r="H120" s="192"/>
      <c r="I120" s="194"/>
      <c r="J120" s="194"/>
      <c r="L120"/>
    </row>
    <row r="121" spans="1:12" ht="15" x14ac:dyDescent="0.25">
      <c r="A121" s="189"/>
      <c r="B121" s="190"/>
      <c r="C121" s="190"/>
      <c r="D121" s="191"/>
      <c r="E121" s="190"/>
      <c r="F121" s="195"/>
      <c r="G121" s="193"/>
      <c r="H121" s="192"/>
      <c r="I121" s="194"/>
      <c r="J121" s="194"/>
      <c r="L121"/>
    </row>
    <row r="122" spans="1:12" ht="15" x14ac:dyDescent="0.25">
      <c r="A122" s="189"/>
      <c r="B122" s="190"/>
      <c r="C122" s="190"/>
      <c r="D122" s="191"/>
      <c r="E122" s="190"/>
      <c r="F122" s="195"/>
      <c r="G122" s="193"/>
      <c r="H122" s="192"/>
      <c r="I122" s="194"/>
      <c r="J122" s="194"/>
      <c r="L122"/>
    </row>
    <row r="123" spans="1:12" ht="15" x14ac:dyDescent="0.25">
      <c r="A123" s="189"/>
      <c r="B123" s="190"/>
      <c r="C123" s="190"/>
      <c r="D123" s="191"/>
      <c r="E123" s="190"/>
      <c r="F123" s="195"/>
      <c r="G123" s="193"/>
      <c r="H123" s="192"/>
      <c r="I123" s="194"/>
      <c r="J123" s="194"/>
      <c r="L123"/>
    </row>
    <row r="124" spans="1:12" ht="15" x14ac:dyDescent="0.25">
      <c r="A124" s="189"/>
      <c r="B124" s="190"/>
      <c r="C124" s="190"/>
      <c r="D124" s="191"/>
      <c r="E124" s="190"/>
      <c r="F124" s="195"/>
      <c r="G124" s="193"/>
      <c r="H124" s="192"/>
      <c r="I124" s="194"/>
      <c r="J124" s="194"/>
      <c r="L124"/>
    </row>
    <row r="125" spans="1:12" ht="15" x14ac:dyDescent="0.25">
      <c r="A125" s="189"/>
      <c r="B125" s="190"/>
      <c r="C125" s="190"/>
      <c r="D125" s="191"/>
      <c r="E125" s="190"/>
      <c r="F125" s="195"/>
      <c r="G125" s="193"/>
      <c r="H125" s="192"/>
      <c r="I125" s="194"/>
      <c r="J125" s="194"/>
      <c r="L125"/>
    </row>
    <row r="126" spans="1:12" ht="15" x14ac:dyDescent="0.25">
      <c r="A126" s="189"/>
      <c r="B126" s="190"/>
      <c r="C126" s="190"/>
      <c r="D126" s="191"/>
      <c r="E126" s="190"/>
      <c r="F126" s="195"/>
      <c r="G126" s="193"/>
      <c r="H126" s="192"/>
      <c r="I126" s="194"/>
      <c r="J126" s="194"/>
      <c r="L126"/>
    </row>
    <row r="131" spans="11:11" ht="15" x14ac:dyDescent="0.25">
      <c r="K131"/>
    </row>
    <row r="132" spans="11:11" ht="15" x14ac:dyDescent="0.25">
      <c r="K132"/>
    </row>
    <row r="133" spans="11:11" ht="15" x14ac:dyDescent="0.25">
      <c r="K133"/>
    </row>
    <row r="134" spans="11:11" ht="15" x14ac:dyDescent="0.25">
      <c r="K134"/>
    </row>
    <row r="135" spans="11:11" ht="15" x14ac:dyDescent="0.25">
      <c r="K135"/>
    </row>
    <row r="136" spans="11:11" ht="15" x14ac:dyDescent="0.25">
      <c r="K136"/>
    </row>
    <row r="137" spans="11:11" ht="15" x14ac:dyDescent="0.25">
      <c r="K137"/>
    </row>
    <row r="138" spans="11:11" ht="15" x14ac:dyDescent="0.25">
      <c r="K138"/>
    </row>
    <row r="139" spans="11:11" ht="15" x14ac:dyDescent="0.25">
      <c r="K139"/>
    </row>
    <row r="140" spans="11:11" ht="15" x14ac:dyDescent="0.25">
      <c r="K140"/>
    </row>
    <row r="141" spans="11:11" ht="15" x14ac:dyDescent="0.25">
      <c r="K141"/>
    </row>
    <row r="142" spans="11:11" ht="15" x14ac:dyDescent="0.25">
      <c r="K142"/>
    </row>
    <row r="143" spans="11:11" ht="15" x14ac:dyDescent="0.25">
      <c r="K143"/>
    </row>
    <row r="144" spans="11:11" ht="15" x14ac:dyDescent="0.25">
      <c r="K144"/>
    </row>
    <row r="145" spans="11:11" ht="15" x14ac:dyDescent="0.25">
      <c r="K145"/>
    </row>
    <row r="146" spans="11:11" ht="15" x14ac:dyDescent="0.25">
      <c r="K146"/>
    </row>
    <row r="147" spans="11:11" ht="15" x14ac:dyDescent="0.25">
      <c r="K147"/>
    </row>
    <row r="148" spans="11:11" ht="15" x14ac:dyDescent="0.25">
      <c r="K148"/>
    </row>
    <row r="149" spans="11:11" ht="15" x14ac:dyDescent="0.25">
      <c r="K149"/>
    </row>
    <row r="150" spans="11:11" ht="15" x14ac:dyDescent="0.25">
      <c r="K150"/>
    </row>
    <row r="151" spans="11:11" ht="15" x14ac:dyDescent="0.25">
      <c r="K151"/>
    </row>
    <row r="152" spans="11:11" ht="15" x14ac:dyDescent="0.25">
      <c r="K152"/>
    </row>
  </sheetData>
  <autoFilter ref="A21:N114"/>
  <dataConsolidate/>
  <mergeCells count="6">
    <mergeCell ref="E7:G7"/>
    <mergeCell ref="K1:N1"/>
    <mergeCell ref="I2:J2"/>
    <mergeCell ref="L6:N6"/>
    <mergeCell ref="P6:R6"/>
    <mergeCell ref="E1:G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34" workbookViewId="0">
      <selection activeCell="B71" sqref="B71"/>
    </sheetView>
  </sheetViews>
  <sheetFormatPr defaultRowHeight="15" x14ac:dyDescent="0.25"/>
  <cols>
    <col min="1" max="1" width="43.28515625" customWidth="1"/>
    <col min="2" max="2" width="59.140625" customWidth="1"/>
    <col min="3" max="3" width="19.140625" customWidth="1"/>
    <col min="4" max="4" width="59.85546875" customWidth="1"/>
  </cols>
  <sheetData>
    <row r="1" spans="1:4" x14ac:dyDescent="0.25">
      <c r="A1" t="s">
        <v>337</v>
      </c>
      <c r="B1" t="s">
        <v>429</v>
      </c>
      <c r="C1" t="s">
        <v>347</v>
      </c>
      <c r="D1" t="s">
        <v>428</v>
      </c>
    </row>
    <row r="2" spans="1:4" ht="15" customHeight="1" x14ac:dyDescent="0.25">
      <c r="A2" t="s">
        <v>267</v>
      </c>
      <c r="B2" t="s">
        <v>336</v>
      </c>
      <c r="D2" t="s">
        <v>336</v>
      </c>
    </row>
    <row r="3" spans="1:4" x14ac:dyDescent="0.25">
      <c r="A3" t="s">
        <v>117</v>
      </c>
      <c r="B3" t="s">
        <v>341</v>
      </c>
      <c r="D3" t="s">
        <v>356</v>
      </c>
    </row>
    <row r="4" spans="1:4" x14ac:dyDescent="0.25">
      <c r="A4" t="s">
        <v>264</v>
      </c>
      <c r="B4" t="s">
        <v>341</v>
      </c>
      <c r="D4" t="s">
        <v>356</v>
      </c>
    </row>
    <row r="5" spans="1:4" x14ac:dyDescent="0.25">
      <c r="A5" t="s">
        <v>116</v>
      </c>
      <c r="B5" t="s">
        <v>341</v>
      </c>
      <c r="D5" t="s">
        <v>356</v>
      </c>
    </row>
    <row r="6" spans="1:4" ht="15" customHeight="1" x14ac:dyDescent="0.25">
      <c r="A6" t="s">
        <v>249</v>
      </c>
      <c r="B6" t="s">
        <v>351</v>
      </c>
      <c r="C6" t="s">
        <v>345</v>
      </c>
      <c r="D6" t="s">
        <v>419</v>
      </c>
    </row>
    <row r="7" spans="1:4" ht="15" customHeight="1" x14ac:dyDescent="0.25">
      <c r="A7" t="s">
        <v>259</v>
      </c>
      <c r="B7" t="s">
        <v>336</v>
      </c>
      <c r="D7" t="s">
        <v>336</v>
      </c>
    </row>
    <row r="8" spans="1:4" ht="15" customHeight="1" x14ac:dyDescent="0.25">
      <c r="A8" t="s">
        <v>247</v>
      </c>
      <c r="B8" t="s">
        <v>340</v>
      </c>
      <c r="D8" t="s">
        <v>399</v>
      </c>
    </row>
    <row r="9" spans="1:4" ht="15" customHeight="1" x14ac:dyDescent="0.25">
      <c r="A9" t="s">
        <v>248</v>
      </c>
      <c r="B9" t="s">
        <v>351</v>
      </c>
      <c r="C9" t="s">
        <v>342</v>
      </c>
      <c r="D9" t="s">
        <v>412</v>
      </c>
    </row>
    <row r="10" spans="1:4" ht="15" customHeight="1" x14ac:dyDescent="0.25">
      <c r="A10" t="s">
        <v>250</v>
      </c>
      <c r="B10" t="s">
        <v>343</v>
      </c>
      <c r="D10" t="s">
        <v>343</v>
      </c>
    </row>
    <row r="11" spans="1:4" ht="15" customHeight="1" x14ac:dyDescent="0.25">
      <c r="A11" t="s">
        <v>251</v>
      </c>
      <c r="B11" t="s">
        <v>336</v>
      </c>
      <c r="D11" t="s">
        <v>336</v>
      </c>
    </row>
    <row r="12" spans="1:4" ht="15" customHeight="1" x14ac:dyDescent="0.25">
      <c r="A12" t="s">
        <v>252</v>
      </c>
      <c r="B12" t="s">
        <v>336</v>
      </c>
      <c r="D12" t="s">
        <v>336</v>
      </c>
    </row>
    <row r="13" spans="1:4" ht="15" customHeight="1" x14ac:dyDescent="0.25">
      <c r="A13" t="s">
        <v>253</v>
      </c>
      <c r="B13" t="s">
        <v>351</v>
      </c>
      <c r="C13" t="s">
        <v>342</v>
      </c>
      <c r="D13" t="s">
        <v>412</v>
      </c>
    </row>
    <row r="14" spans="1:4" ht="15" customHeight="1" x14ac:dyDescent="0.25">
      <c r="A14" t="s">
        <v>113</v>
      </c>
      <c r="B14" t="s">
        <v>360</v>
      </c>
      <c r="D14" t="s">
        <v>414</v>
      </c>
    </row>
    <row r="15" spans="1:4" ht="15" customHeight="1" x14ac:dyDescent="0.25">
      <c r="A15" t="s">
        <v>254</v>
      </c>
      <c r="B15" t="s">
        <v>343</v>
      </c>
      <c r="D15" t="s">
        <v>343</v>
      </c>
    </row>
    <row r="16" spans="1:4" ht="15" customHeight="1" x14ac:dyDescent="0.25">
      <c r="A16" t="s">
        <v>255</v>
      </c>
      <c r="B16" t="s">
        <v>351</v>
      </c>
      <c r="C16" t="s">
        <v>342</v>
      </c>
      <c r="D16" t="s">
        <v>412</v>
      </c>
    </row>
    <row r="17" spans="1:4" ht="15" customHeight="1" x14ac:dyDescent="0.25">
      <c r="A17" t="s">
        <v>256</v>
      </c>
      <c r="B17" t="s">
        <v>351</v>
      </c>
      <c r="C17" t="s">
        <v>346</v>
      </c>
      <c r="D17" t="s">
        <v>419</v>
      </c>
    </row>
    <row r="18" spans="1:4" ht="15" customHeight="1" x14ac:dyDescent="0.25">
      <c r="A18" t="s">
        <v>257</v>
      </c>
      <c r="B18" t="s">
        <v>360</v>
      </c>
      <c r="D18" t="s">
        <v>414</v>
      </c>
    </row>
    <row r="19" spans="1:4" ht="15" customHeight="1" x14ac:dyDescent="0.25">
      <c r="A19" t="s">
        <v>258</v>
      </c>
      <c r="B19" t="s">
        <v>352</v>
      </c>
      <c r="D19" t="s">
        <v>398</v>
      </c>
    </row>
    <row r="20" spans="1:4" ht="15" customHeight="1" x14ac:dyDescent="0.25">
      <c r="A20" t="s">
        <v>260</v>
      </c>
      <c r="B20" t="s">
        <v>336</v>
      </c>
      <c r="D20" t="s">
        <v>336</v>
      </c>
    </row>
    <row r="21" spans="1:4" ht="15" customHeight="1" x14ac:dyDescent="0.25">
      <c r="A21" t="s">
        <v>261</v>
      </c>
      <c r="B21" t="s">
        <v>336</v>
      </c>
      <c r="D21" t="s">
        <v>336</v>
      </c>
    </row>
    <row r="22" spans="1:4" ht="15" customHeight="1" x14ac:dyDescent="0.25">
      <c r="A22" t="s">
        <v>262</v>
      </c>
      <c r="B22" t="s">
        <v>343</v>
      </c>
      <c r="D22" t="s">
        <v>343</v>
      </c>
    </row>
    <row r="23" spans="1:4" ht="15" customHeight="1" x14ac:dyDescent="0.25">
      <c r="A23" t="s">
        <v>112</v>
      </c>
      <c r="B23" t="s">
        <v>351</v>
      </c>
      <c r="C23" t="s">
        <v>346</v>
      </c>
      <c r="D23" t="s">
        <v>419</v>
      </c>
    </row>
    <row r="24" spans="1:4" ht="15" customHeight="1" x14ac:dyDescent="0.25">
      <c r="A24" t="s">
        <v>263</v>
      </c>
      <c r="B24" t="s">
        <v>336</v>
      </c>
      <c r="D24" t="s">
        <v>336</v>
      </c>
    </row>
    <row r="25" spans="1:4" x14ac:dyDescent="0.25">
      <c r="A25" t="s">
        <v>265</v>
      </c>
      <c r="B25" t="s">
        <v>341</v>
      </c>
      <c r="D25" t="s">
        <v>356</v>
      </c>
    </row>
    <row r="26" spans="1:4" ht="15" customHeight="1" x14ac:dyDescent="0.25">
      <c r="A26" t="s">
        <v>266</v>
      </c>
      <c r="B26" t="s">
        <v>351</v>
      </c>
      <c r="C26" t="s">
        <v>345</v>
      </c>
      <c r="D26" t="s">
        <v>419</v>
      </c>
    </row>
    <row r="27" spans="1:4" ht="15" customHeight="1" x14ac:dyDescent="0.25">
      <c r="A27" t="s">
        <v>268</v>
      </c>
      <c r="B27" t="s">
        <v>336</v>
      </c>
      <c r="D27" t="s">
        <v>336</v>
      </c>
    </row>
    <row r="28" spans="1:4" ht="15" customHeight="1" x14ac:dyDescent="0.25">
      <c r="A28" t="s">
        <v>318</v>
      </c>
      <c r="B28" t="s">
        <v>340</v>
      </c>
      <c r="D28" t="s">
        <v>399</v>
      </c>
    </row>
    <row r="29" spans="1:4" ht="15" customHeight="1" x14ac:dyDescent="0.25">
      <c r="A29" t="s">
        <v>269</v>
      </c>
      <c r="B29" t="s">
        <v>336</v>
      </c>
      <c r="D29" t="s">
        <v>336</v>
      </c>
    </row>
    <row r="30" spans="1:4" ht="15" customHeight="1" x14ac:dyDescent="0.25">
      <c r="A30" t="s">
        <v>320</v>
      </c>
      <c r="B30" t="s">
        <v>349</v>
      </c>
      <c r="D30" t="s">
        <v>425</v>
      </c>
    </row>
    <row r="31" spans="1:4" ht="15" customHeight="1" x14ac:dyDescent="0.25">
      <c r="A31" t="s">
        <v>9</v>
      </c>
      <c r="B31" t="s">
        <v>340</v>
      </c>
      <c r="D31" t="s">
        <v>399</v>
      </c>
    </row>
    <row r="32" spans="1:4" ht="15" customHeight="1" x14ac:dyDescent="0.25">
      <c r="A32" t="s">
        <v>270</v>
      </c>
      <c r="B32" t="s">
        <v>336</v>
      </c>
      <c r="D32" t="s">
        <v>336</v>
      </c>
    </row>
    <row r="33" spans="1:4" ht="15" customHeight="1" x14ac:dyDescent="0.25">
      <c r="A33" t="s">
        <v>271</v>
      </c>
      <c r="B33" t="s">
        <v>349</v>
      </c>
      <c r="D33" t="s">
        <v>425</v>
      </c>
    </row>
    <row r="34" spans="1:4" ht="15" customHeight="1" x14ac:dyDescent="0.25">
      <c r="A34" t="s">
        <v>322</v>
      </c>
      <c r="B34" t="s">
        <v>336</v>
      </c>
      <c r="D34" t="s">
        <v>336</v>
      </c>
    </row>
    <row r="35" spans="1:4" ht="15" customHeight="1" x14ac:dyDescent="0.25">
      <c r="A35" t="s">
        <v>275</v>
      </c>
      <c r="B35" t="s">
        <v>349</v>
      </c>
      <c r="D35" t="s">
        <v>425</v>
      </c>
    </row>
    <row r="36" spans="1:4" ht="15" customHeight="1" x14ac:dyDescent="0.25">
      <c r="A36" t="s">
        <v>324</v>
      </c>
      <c r="B36" t="s">
        <v>336</v>
      </c>
      <c r="D36" t="s">
        <v>336</v>
      </c>
    </row>
    <row r="37" spans="1:4" x14ac:dyDescent="0.25">
      <c r="A37" t="s">
        <v>327</v>
      </c>
      <c r="B37" t="s">
        <v>341</v>
      </c>
      <c r="D37" t="s">
        <v>356</v>
      </c>
    </row>
    <row r="38" spans="1:4" ht="15" customHeight="1" x14ac:dyDescent="0.25">
      <c r="A38" t="s">
        <v>329</v>
      </c>
      <c r="B38" t="s">
        <v>349</v>
      </c>
      <c r="D38" t="s">
        <v>425</v>
      </c>
    </row>
    <row r="39" spans="1:4" ht="15" customHeight="1" x14ac:dyDescent="0.25">
      <c r="A39" t="s">
        <v>276</v>
      </c>
      <c r="B39" t="s">
        <v>340</v>
      </c>
      <c r="D39" t="s">
        <v>399</v>
      </c>
    </row>
    <row r="40" spans="1:4" ht="15" customHeight="1" x14ac:dyDescent="0.25">
      <c r="A40" t="s">
        <v>6</v>
      </c>
      <c r="B40" t="s">
        <v>340</v>
      </c>
      <c r="D40" t="s">
        <v>399</v>
      </c>
    </row>
    <row r="41" spans="1:4" ht="15" customHeight="1" x14ac:dyDescent="0.25">
      <c r="A41" t="s">
        <v>7</v>
      </c>
      <c r="B41" t="s">
        <v>339</v>
      </c>
      <c r="D41" t="s">
        <v>404</v>
      </c>
    </row>
    <row r="42" spans="1:4" ht="15" customHeight="1" x14ac:dyDescent="0.25">
      <c r="A42" t="s">
        <v>272</v>
      </c>
      <c r="B42" t="s">
        <v>336</v>
      </c>
      <c r="D42" t="s">
        <v>336</v>
      </c>
    </row>
    <row r="43" spans="1:4" ht="15" customHeight="1" x14ac:dyDescent="0.25">
      <c r="A43" t="s">
        <v>274</v>
      </c>
      <c r="B43" t="s">
        <v>336</v>
      </c>
      <c r="D43" t="s">
        <v>336</v>
      </c>
    </row>
    <row r="44" spans="1:4" ht="15" customHeight="1" x14ac:dyDescent="0.25">
      <c r="A44" t="s">
        <v>277</v>
      </c>
      <c r="B44" t="s">
        <v>348</v>
      </c>
      <c r="D44" t="s">
        <v>418</v>
      </c>
    </row>
    <row r="45" spans="1:4" ht="15" customHeight="1" x14ac:dyDescent="0.25">
      <c r="A45" t="s">
        <v>278</v>
      </c>
      <c r="B45" t="s">
        <v>350</v>
      </c>
      <c r="D45" t="s">
        <v>350</v>
      </c>
    </row>
    <row r="46" spans="1:4" x14ac:dyDescent="0.25">
      <c r="A46" t="s">
        <v>139</v>
      </c>
      <c r="B46" t="s">
        <v>341</v>
      </c>
      <c r="D46" t="s">
        <v>356</v>
      </c>
    </row>
    <row r="47" spans="1:4" ht="15" customHeight="1" x14ac:dyDescent="0.25">
      <c r="A47" t="s">
        <v>344</v>
      </c>
      <c r="B47" t="s">
        <v>351</v>
      </c>
      <c r="C47" t="s">
        <v>345</v>
      </c>
      <c r="D47" t="s">
        <v>419</v>
      </c>
    </row>
    <row r="48" spans="1:4" ht="15" customHeight="1" x14ac:dyDescent="0.25">
      <c r="A48" t="s">
        <v>529</v>
      </c>
      <c r="B48" t="s">
        <v>351</v>
      </c>
      <c r="C48" t="s">
        <v>345</v>
      </c>
      <c r="D48" t="s">
        <v>419</v>
      </c>
    </row>
    <row r="49" spans="1:4" ht="15" customHeight="1" x14ac:dyDescent="0.25">
      <c r="A49" t="s">
        <v>396</v>
      </c>
      <c r="B49" t="s">
        <v>341</v>
      </c>
      <c r="C49" t="s">
        <v>431</v>
      </c>
      <c r="D49" t="s">
        <v>356</v>
      </c>
    </row>
    <row r="50" spans="1:4" ht="15" customHeight="1" x14ac:dyDescent="0.25">
      <c r="A50" t="s">
        <v>397</v>
      </c>
      <c r="B50" t="s">
        <v>341</v>
      </c>
      <c r="C50" t="s">
        <v>430</v>
      </c>
      <c r="D50" t="s">
        <v>356</v>
      </c>
    </row>
    <row r="51" spans="1:4" x14ac:dyDescent="0.25">
      <c r="A51" t="s">
        <v>381</v>
      </c>
      <c r="B51" t="s">
        <v>351</v>
      </c>
      <c r="C51" t="s">
        <v>432</v>
      </c>
      <c r="D51" t="s">
        <v>412</v>
      </c>
    </row>
    <row r="52" spans="1:4" x14ac:dyDescent="0.25">
      <c r="A52" t="s">
        <v>393</v>
      </c>
      <c r="C52" t="s">
        <v>363</v>
      </c>
      <c r="D52" t="s">
        <v>418</v>
      </c>
    </row>
    <row r="53" spans="1:4" x14ac:dyDescent="0.25">
      <c r="A53" t="s">
        <v>394</v>
      </c>
      <c r="C53" t="s">
        <v>363</v>
      </c>
      <c r="D53" t="s">
        <v>418</v>
      </c>
    </row>
    <row r="54" spans="1:4" x14ac:dyDescent="0.25">
      <c r="A54" t="s">
        <v>135</v>
      </c>
      <c r="C54" t="s">
        <v>433</v>
      </c>
      <c r="D54" t="s">
        <v>356</v>
      </c>
    </row>
    <row r="55" spans="1:4" x14ac:dyDescent="0.25">
      <c r="A55" t="s">
        <v>137</v>
      </c>
      <c r="D55" t="s">
        <v>343</v>
      </c>
    </row>
    <row r="56" spans="1:4" x14ac:dyDescent="0.25">
      <c r="A56" t="s">
        <v>395</v>
      </c>
      <c r="D56" t="s">
        <v>414</v>
      </c>
    </row>
    <row r="57" spans="1:4" x14ac:dyDescent="0.25">
      <c r="A57" t="s">
        <v>502</v>
      </c>
      <c r="D57" t="s">
        <v>528</v>
      </c>
    </row>
    <row r="65" spans="2:2" x14ac:dyDescent="0.25">
      <c r="B65" t="s">
        <v>398</v>
      </c>
    </row>
    <row r="66" spans="2:2" x14ac:dyDescent="0.25">
      <c r="B66" t="s">
        <v>399</v>
      </c>
    </row>
    <row r="67" spans="2:2" x14ac:dyDescent="0.25">
      <c r="B67" t="s">
        <v>400</v>
      </c>
    </row>
    <row r="68" spans="2:2" x14ac:dyDescent="0.25">
      <c r="B68" t="s">
        <v>401</v>
      </c>
    </row>
    <row r="69" spans="2:2" x14ac:dyDescent="0.25">
      <c r="B69" t="s">
        <v>402</v>
      </c>
    </row>
    <row r="70" spans="2:2" x14ac:dyDescent="0.25">
      <c r="B70" t="s">
        <v>403</v>
      </c>
    </row>
    <row r="71" spans="2:2" x14ac:dyDescent="0.25">
      <c r="B71" t="s">
        <v>404</v>
      </c>
    </row>
    <row r="72" spans="2:2" x14ac:dyDescent="0.25">
      <c r="B72" t="s">
        <v>405</v>
      </c>
    </row>
    <row r="73" spans="2:2" x14ac:dyDescent="0.25">
      <c r="B73" t="s">
        <v>406</v>
      </c>
    </row>
    <row r="74" spans="2:2" x14ac:dyDescent="0.25">
      <c r="B74" t="s">
        <v>407</v>
      </c>
    </row>
    <row r="75" spans="2:2" x14ac:dyDescent="0.25">
      <c r="B75" t="s">
        <v>408</v>
      </c>
    </row>
    <row r="76" spans="2:2" x14ac:dyDescent="0.25">
      <c r="B76" t="s">
        <v>356</v>
      </c>
    </row>
    <row r="77" spans="2:2" x14ac:dyDescent="0.25">
      <c r="B77" t="s">
        <v>409</v>
      </c>
    </row>
    <row r="78" spans="2:2" x14ac:dyDescent="0.25">
      <c r="B78" t="s">
        <v>410</v>
      </c>
    </row>
    <row r="79" spans="2:2" x14ac:dyDescent="0.25">
      <c r="B79" t="s">
        <v>343</v>
      </c>
    </row>
    <row r="80" spans="2:2" x14ac:dyDescent="0.25">
      <c r="B80" t="s">
        <v>411</v>
      </c>
    </row>
    <row r="81" spans="2:2" x14ac:dyDescent="0.25">
      <c r="B81" t="s">
        <v>412</v>
      </c>
    </row>
    <row r="82" spans="2:2" x14ac:dyDescent="0.25">
      <c r="B82" t="s">
        <v>413</v>
      </c>
    </row>
    <row r="83" spans="2:2" x14ac:dyDescent="0.25">
      <c r="B83" t="s">
        <v>414</v>
      </c>
    </row>
    <row r="84" spans="2:2" x14ac:dyDescent="0.25">
      <c r="B84" t="s">
        <v>415</v>
      </c>
    </row>
    <row r="85" spans="2:2" x14ac:dyDescent="0.25">
      <c r="B85" t="s">
        <v>416</v>
      </c>
    </row>
    <row r="86" spans="2:2" x14ac:dyDescent="0.25">
      <c r="B86" t="s">
        <v>417</v>
      </c>
    </row>
    <row r="87" spans="2:2" x14ac:dyDescent="0.25">
      <c r="B87" t="s">
        <v>418</v>
      </c>
    </row>
    <row r="88" spans="2:2" x14ac:dyDescent="0.25">
      <c r="B88" t="s">
        <v>419</v>
      </c>
    </row>
    <row r="89" spans="2:2" x14ac:dyDescent="0.25">
      <c r="B89" t="s">
        <v>420</v>
      </c>
    </row>
    <row r="90" spans="2:2" x14ac:dyDescent="0.25">
      <c r="B90" t="s">
        <v>421</v>
      </c>
    </row>
    <row r="91" spans="2:2" x14ac:dyDescent="0.25">
      <c r="B91" t="s">
        <v>422</v>
      </c>
    </row>
    <row r="92" spans="2:2" x14ac:dyDescent="0.25">
      <c r="B92" t="s">
        <v>423</v>
      </c>
    </row>
    <row r="93" spans="2:2" x14ac:dyDescent="0.25">
      <c r="B93" t="s">
        <v>361</v>
      </c>
    </row>
    <row r="94" spans="2:2" x14ac:dyDescent="0.25">
      <c r="B94" t="s">
        <v>424</v>
      </c>
    </row>
    <row r="95" spans="2:2" x14ac:dyDescent="0.25">
      <c r="B95" t="s">
        <v>425</v>
      </c>
    </row>
    <row r="96" spans="2:2" x14ac:dyDescent="0.25">
      <c r="B96" t="s">
        <v>426</v>
      </c>
    </row>
    <row r="97" spans="2:2" x14ac:dyDescent="0.25">
      <c r="B97" t="s">
        <v>427</v>
      </c>
    </row>
  </sheetData>
  <autoFilter ref="A1:D5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45"/>
  <sheetViews>
    <sheetView workbookViewId="0">
      <selection activeCell="A32" sqref="A32:XFD32"/>
    </sheetView>
  </sheetViews>
  <sheetFormatPr defaultRowHeight="15" x14ac:dyDescent="0.25"/>
  <cols>
    <col min="2" max="2" width="29.7109375" customWidth="1"/>
    <col min="3" max="3" width="14.140625" customWidth="1"/>
    <col min="7" max="7" width="37.7109375" customWidth="1"/>
  </cols>
  <sheetData>
    <row r="4" spans="2:8" x14ac:dyDescent="0.25">
      <c r="B4" s="223" t="s">
        <v>484</v>
      </c>
      <c r="C4" s="223"/>
    </row>
    <row r="5" spans="2:8" x14ac:dyDescent="0.25">
      <c r="B5" t="s">
        <v>443</v>
      </c>
      <c r="C5" t="s">
        <v>458</v>
      </c>
      <c r="G5" t="str">
        <f>B5</f>
        <v>Наименование инструмента</v>
      </c>
      <c r="H5" t="str">
        <f>C5</f>
        <v>Эшелон</v>
      </c>
    </row>
    <row r="6" spans="2:8" x14ac:dyDescent="0.25">
      <c r="B6" t="s">
        <v>444</v>
      </c>
      <c r="C6">
        <v>1</v>
      </c>
      <c r="E6" s="179"/>
      <c r="G6" t="s">
        <v>355</v>
      </c>
      <c r="H6">
        <v>1</v>
      </c>
    </row>
    <row r="7" spans="2:8" x14ac:dyDescent="0.25">
      <c r="B7" t="s">
        <v>445</v>
      </c>
      <c r="C7">
        <v>1</v>
      </c>
      <c r="E7" s="179"/>
      <c r="G7" t="s">
        <v>382</v>
      </c>
      <c r="H7">
        <v>3</v>
      </c>
    </row>
    <row r="8" spans="2:8" x14ac:dyDescent="0.25">
      <c r="B8" t="s">
        <v>446</v>
      </c>
      <c r="C8">
        <v>1</v>
      </c>
      <c r="E8" s="179"/>
      <c r="G8" t="s">
        <v>383</v>
      </c>
      <c r="H8">
        <v>1</v>
      </c>
    </row>
    <row r="9" spans="2:8" x14ac:dyDescent="0.25">
      <c r="B9" t="s">
        <v>447</v>
      </c>
      <c r="C9">
        <v>1</v>
      </c>
      <c r="E9" s="179"/>
      <c r="G9" t="s">
        <v>357</v>
      </c>
      <c r="H9">
        <v>2</v>
      </c>
    </row>
    <row r="10" spans="2:8" x14ac:dyDescent="0.25">
      <c r="B10" t="s">
        <v>448</v>
      </c>
      <c r="C10">
        <v>1</v>
      </c>
      <c r="E10" s="179"/>
      <c r="G10" t="s">
        <v>358</v>
      </c>
      <c r="H10">
        <v>1</v>
      </c>
    </row>
    <row r="11" spans="2:8" x14ac:dyDescent="0.25">
      <c r="B11" t="s">
        <v>449</v>
      </c>
      <c r="C11">
        <v>1</v>
      </c>
      <c r="E11" s="179"/>
      <c r="G11" t="s">
        <v>384</v>
      </c>
      <c r="H11">
        <v>2</v>
      </c>
    </row>
    <row r="12" spans="2:8" x14ac:dyDescent="0.25">
      <c r="B12" t="s">
        <v>450</v>
      </c>
      <c r="C12">
        <v>1</v>
      </c>
      <c r="E12" s="179"/>
      <c r="G12" t="s">
        <v>385</v>
      </c>
      <c r="H12">
        <v>1</v>
      </c>
    </row>
    <row r="13" spans="2:8" x14ac:dyDescent="0.25">
      <c r="B13" t="s">
        <v>451</v>
      </c>
      <c r="C13">
        <v>1</v>
      </c>
      <c r="E13" s="179"/>
      <c r="G13" t="s">
        <v>386</v>
      </c>
      <c r="H13">
        <v>2</v>
      </c>
    </row>
    <row r="14" spans="2:8" x14ac:dyDescent="0.25">
      <c r="B14" t="s">
        <v>452</v>
      </c>
      <c r="C14">
        <v>1</v>
      </c>
      <c r="E14" s="179"/>
      <c r="G14" t="s">
        <v>387</v>
      </c>
      <c r="H14">
        <v>2</v>
      </c>
    </row>
    <row r="15" spans="2:8" x14ac:dyDescent="0.25">
      <c r="B15" t="s">
        <v>453</v>
      </c>
      <c r="C15">
        <v>1</v>
      </c>
      <c r="D15" s="2"/>
      <c r="E15" s="179"/>
      <c r="G15" t="s">
        <v>390</v>
      </c>
      <c r="H15">
        <v>2</v>
      </c>
    </row>
    <row r="16" spans="2:8" x14ac:dyDescent="0.25">
      <c r="B16" t="s">
        <v>454</v>
      </c>
      <c r="C16">
        <v>1</v>
      </c>
      <c r="E16" s="179"/>
      <c r="G16" t="s">
        <v>370</v>
      </c>
      <c r="H16">
        <v>2</v>
      </c>
    </row>
    <row r="17" spans="2:8" x14ac:dyDescent="0.25">
      <c r="B17" t="s">
        <v>455</v>
      </c>
      <c r="C17">
        <v>1</v>
      </c>
      <c r="E17" s="179"/>
      <c r="G17" t="s">
        <v>371</v>
      </c>
      <c r="H17">
        <v>3</v>
      </c>
    </row>
    <row r="18" spans="2:8" x14ac:dyDescent="0.25">
      <c r="B18" t="s">
        <v>456</v>
      </c>
      <c r="C18">
        <v>1</v>
      </c>
      <c r="E18" s="179"/>
      <c r="G18" t="s">
        <v>391</v>
      </c>
      <c r="H18">
        <v>2</v>
      </c>
    </row>
    <row r="19" spans="2:8" x14ac:dyDescent="0.25">
      <c r="B19" t="s">
        <v>457</v>
      </c>
      <c r="C19">
        <v>1</v>
      </c>
      <c r="E19" s="179"/>
      <c r="G19" t="s">
        <v>392</v>
      </c>
      <c r="H19">
        <v>1</v>
      </c>
    </row>
    <row r="20" spans="2:8" x14ac:dyDescent="0.25">
      <c r="B20" t="s">
        <v>459</v>
      </c>
      <c r="C20">
        <v>2</v>
      </c>
      <c r="E20" s="179"/>
      <c r="G20" t="s">
        <v>525</v>
      </c>
      <c r="H20">
        <v>2</v>
      </c>
    </row>
    <row r="21" spans="2:8" x14ac:dyDescent="0.25">
      <c r="B21" t="s">
        <v>460</v>
      </c>
      <c r="C21">
        <v>2</v>
      </c>
      <c r="E21" s="179"/>
      <c r="H21" s="190"/>
    </row>
    <row r="22" spans="2:8" x14ac:dyDescent="0.25">
      <c r="B22" t="s">
        <v>461</v>
      </c>
      <c r="C22">
        <v>2</v>
      </c>
      <c r="E22" s="179"/>
    </row>
    <row r="23" spans="2:8" x14ac:dyDescent="0.25">
      <c r="B23" t="s">
        <v>462</v>
      </c>
      <c r="C23">
        <v>2</v>
      </c>
      <c r="E23" s="179"/>
    </row>
    <row r="24" spans="2:8" x14ac:dyDescent="0.25">
      <c r="B24" t="s">
        <v>463</v>
      </c>
      <c r="C24">
        <v>2</v>
      </c>
      <c r="E24" s="179"/>
    </row>
    <row r="25" spans="2:8" x14ac:dyDescent="0.25">
      <c r="B25" t="s">
        <v>344</v>
      </c>
      <c r="C25">
        <v>2</v>
      </c>
      <c r="E25" s="179"/>
    </row>
    <row r="26" spans="2:8" x14ac:dyDescent="0.25">
      <c r="B26" t="s">
        <v>464</v>
      </c>
      <c r="C26">
        <v>2</v>
      </c>
      <c r="E26" s="179"/>
    </row>
    <row r="27" spans="2:8" x14ac:dyDescent="0.25">
      <c r="B27" t="s">
        <v>465</v>
      </c>
      <c r="C27">
        <v>2</v>
      </c>
      <c r="E27" s="179"/>
    </row>
    <row r="28" spans="2:8" x14ac:dyDescent="0.25">
      <c r="B28" t="s">
        <v>466</v>
      </c>
      <c r="C28">
        <v>2</v>
      </c>
      <c r="E28" s="179"/>
    </row>
    <row r="29" spans="2:8" x14ac:dyDescent="0.25">
      <c r="B29" t="s">
        <v>467</v>
      </c>
      <c r="C29">
        <v>2</v>
      </c>
      <c r="E29" s="179"/>
    </row>
    <row r="30" spans="2:8" x14ac:dyDescent="0.25">
      <c r="B30" t="s">
        <v>468</v>
      </c>
      <c r="C30">
        <v>2</v>
      </c>
      <c r="E30" s="179"/>
    </row>
    <row r="31" spans="2:8" x14ac:dyDescent="0.25">
      <c r="B31" t="s">
        <v>469</v>
      </c>
      <c r="C31">
        <v>2</v>
      </c>
      <c r="E31" s="179"/>
    </row>
    <row r="32" spans="2:8" x14ac:dyDescent="0.25">
      <c r="B32" t="s">
        <v>470</v>
      </c>
      <c r="C32">
        <v>2</v>
      </c>
      <c r="E32" s="179"/>
    </row>
    <row r="33" spans="2:5" x14ac:dyDescent="0.25">
      <c r="B33" t="s">
        <v>471</v>
      </c>
      <c r="C33">
        <v>2</v>
      </c>
      <c r="E33" s="179"/>
    </row>
    <row r="34" spans="2:5" x14ac:dyDescent="0.25">
      <c r="B34" t="s">
        <v>472</v>
      </c>
      <c r="C34">
        <v>2</v>
      </c>
      <c r="E34" s="179"/>
    </row>
    <row r="35" spans="2:5" x14ac:dyDescent="0.25">
      <c r="B35" t="s">
        <v>473</v>
      </c>
      <c r="C35">
        <v>3</v>
      </c>
      <c r="E35" s="179"/>
    </row>
    <row r="36" spans="2:5" x14ac:dyDescent="0.25">
      <c r="B36" t="s">
        <v>474</v>
      </c>
      <c r="C36">
        <v>2</v>
      </c>
      <c r="E36" s="179"/>
    </row>
    <row r="37" spans="2:5" x14ac:dyDescent="0.25">
      <c r="B37" t="s">
        <v>475</v>
      </c>
      <c r="C37">
        <v>3</v>
      </c>
      <c r="E37" s="179"/>
    </row>
    <row r="38" spans="2:5" x14ac:dyDescent="0.25">
      <c r="B38" t="s">
        <v>476</v>
      </c>
      <c r="C38">
        <v>3</v>
      </c>
      <c r="E38" s="179"/>
    </row>
    <row r="39" spans="2:5" x14ac:dyDescent="0.25">
      <c r="B39" t="s">
        <v>477</v>
      </c>
      <c r="C39">
        <v>3</v>
      </c>
      <c r="E39" s="179"/>
    </row>
    <row r="40" spans="2:5" x14ac:dyDescent="0.25">
      <c r="B40" t="s">
        <v>478</v>
      </c>
      <c r="C40">
        <v>3</v>
      </c>
      <c r="E40" s="179"/>
    </row>
    <row r="41" spans="2:5" x14ac:dyDescent="0.25">
      <c r="B41" t="s">
        <v>479</v>
      </c>
      <c r="C41">
        <v>3</v>
      </c>
      <c r="E41" s="179"/>
    </row>
    <row r="42" spans="2:5" x14ac:dyDescent="0.25">
      <c r="B42" t="s">
        <v>480</v>
      </c>
      <c r="C42">
        <v>3</v>
      </c>
      <c r="E42" s="179"/>
    </row>
    <row r="43" spans="2:5" x14ac:dyDescent="0.25">
      <c r="B43" t="s">
        <v>481</v>
      </c>
      <c r="C43">
        <v>3</v>
      </c>
      <c r="E43" s="179"/>
    </row>
    <row r="44" spans="2:5" x14ac:dyDescent="0.25">
      <c r="B44" t="s">
        <v>482</v>
      </c>
      <c r="C44">
        <v>3</v>
      </c>
      <c r="E44" s="179"/>
    </row>
    <row r="45" spans="2:5" x14ac:dyDescent="0.25">
      <c r="B45" t="s">
        <v>483</v>
      </c>
      <c r="C45">
        <v>3</v>
      </c>
      <c r="E45" s="179"/>
    </row>
  </sheetData>
  <autoFilter ref="B5:C45"/>
  <mergeCells count="1">
    <mergeCell ref="B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selection activeCell="A7" sqref="A7"/>
    </sheetView>
  </sheetViews>
  <sheetFormatPr defaultRowHeight="15" x14ac:dyDescent="0.25"/>
  <cols>
    <col min="1" max="1" width="15.140625" style="201" bestFit="1" customWidth="1"/>
    <col min="2" max="2" width="28.7109375" style="201" bestFit="1" customWidth="1"/>
    <col min="3" max="3" width="9.42578125" style="201" bestFit="1" customWidth="1"/>
    <col min="4" max="4" width="19.7109375" style="201" bestFit="1" customWidth="1"/>
    <col min="5" max="5" width="8.85546875" style="201" bestFit="1" customWidth="1"/>
    <col min="6" max="6" width="10.5703125" style="201" bestFit="1" customWidth="1"/>
    <col min="7" max="7" width="14" style="201" bestFit="1" customWidth="1"/>
    <col min="8" max="8" width="8" style="201" bestFit="1" customWidth="1"/>
  </cols>
  <sheetData>
    <row r="1" spans="1:8" x14ac:dyDescent="0.25">
      <c r="A1" s="200" t="s">
        <v>118</v>
      </c>
      <c r="B1" s="200" t="s">
        <v>530</v>
      </c>
      <c r="C1" s="200" t="s">
        <v>531</v>
      </c>
      <c r="D1" s="200" t="s">
        <v>532</v>
      </c>
      <c r="E1" s="200" t="s">
        <v>533</v>
      </c>
      <c r="F1" s="200" t="s">
        <v>534</v>
      </c>
      <c r="G1" s="200" t="s">
        <v>535</v>
      </c>
      <c r="H1" s="200" t="s">
        <v>536</v>
      </c>
    </row>
    <row r="2" spans="1:8" x14ac:dyDescent="0.25">
      <c r="A2" s="201" t="s">
        <v>485</v>
      </c>
      <c r="B2" s="201" t="s">
        <v>537</v>
      </c>
      <c r="C2" s="201">
        <v>4.2229999999999999</v>
      </c>
      <c r="D2" s="201">
        <v>500000000</v>
      </c>
      <c r="E2" s="201" t="s">
        <v>538</v>
      </c>
      <c r="F2" s="201">
        <v>10</v>
      </c>
      <c r="G2" s="201" t="s">
        <v>86</v>
      </c>
      <c r="H2" s="201">
        <v>1</v>
      </c>
    </row>
    <row r="3" spans="1:8" x14ac:dyDescent="0.25">
      <c r="A3" s="201" t="s">
        <v>146</v>
      </c>
      <c r="B3" s="201" t="s">
        <v>539</v>
      </c>
      <c r="C3" s="201">
        <v>0.55800000000000005</v>
      </c>
      <c r="D3" s="201">
        <v>350000000</v>
      </c>
      <c r="E3" s="201" t="s">
        <v>538</v>
      </c>
      <c r="F3" s="201">
        <v>10</v>
      </c>
      <c r="G3" s="201" t="s">
        <v>90</v>
      </c>
      <c r="H3" s="201">
        <v>2</v>
      </c>
    </row>
    <row r="4" spans="1:8" x14ac:dyDescent="0.25">
      <c r="A4" s="201" t="s">
        <v>147</v>
      </c>
      <c r="B4" s="201" t="s">
        <v>540</v>
      </c>
      <c r="C4" s="201">
        <v>9.7000000000000003E-2</v>
      </c>
      <c r="D4" s="201">
        <v>750000000</v>
      </c>
      <c r="E4" s="201" t="s">
        <v>538</v>
      </c>
      <c r="F4" s="201">
        <v>10</v>
      </c>
      <c r="G4" s="201" t="s">
        <v>88</v>
      </c>
      <c r="H4" s="201">
        <v>1</v>
      </c>
    </row>
    <row r="5" spans="1:8" x14ac:dyDescent="0.25">
      <c r="A5" s="201" t="s">
        <v>148</v>
      </c>
      <c r="B5" s="201" t="s">
        <v>541</v>
      </c>
      <c r="C5" s="201">
        <v>2.3580000000000001</v>
      </c>
      <c r="D5" s="201">
        <v>900000000</v>
      </c>
      <c r="E5" s="201" t="s">
        <v>538</v>
      </c>
      <c r="F5" s="201">
        <v>10</v>
      </c>
      <c r="G5" s="201" t="s">
        <v>90</v>
      </c>
      <c r="H5" s="201">
        <v>2</v>
      </c>
    </row>
    <row r="6" spans="1:8" x14ac:dyDescent="0.25">
      <c r="A6" s="201" t="s">
        <v>149</v>
      </c>
      <c r="B6" s="201" t="s">
        <v>542</v>
      </c>
      <c r="C6" s="201">
        <v>1.85</v>
      </c>
      <c r="D6" s="201">
        <v>165000000</v>
      </c>
      <c r="E6" s="201" t="s">
        <v>543</v>
      </c>
      <c r="F6" s="201">
        <v>9</v>
      </c>
      <c r="G6" s="201" t="s">
        <v>92</v>
      </c>
      <c r="H6" s="201">
        <v>2</v>
      </c>
    </row>
    <row r="7" spans="1:8" x14ac:dyDescent="0.25">
      <c r="A7" s="201" t="s">
        <v>150</v>
      </c>
      <c r="B7" s="201" t="s">
        <v>544</v>
      </c>
      <c r="C7" s="201">
        <v>2.89</v>
      </c>
      <c r="D7" s="201">
        <v>327228000</v>
      </c>
      <c r="E7" s="201" t="s">
        <v>545</v>
      </c>
      <c r="F7" s="201">
        <v>10</v>
      </c>
      <c r="G7" s="201" t="s">
        <v>92</v>
      </c>
      <c r="H7" s="201">
        <v>2</v>
      </c>
    </row>
    <row r="8" spans="1:8" x14ac:dyDescent="0.25">
      <c r="A8" s="201" t="s">
        <v>151</v>
      </c>
      <c r="B8" s="201" t="s">
        <v>546</v>
      </c>
      <c r="C8" s="201">
        <v>1.9910000000000001</v>
      </c>
      <c r="D8" s="201">
        <v>500000000</v>
      </c>
      <c r="E8" s="201" t="s">
        <v>538</v>
      </c>
      <c r="F8" s="201">
        <v>8</v>
      </c>
      <c r="G8" s="201" t="s">
        <v>94</v>
      </c>
      <c r="H8" s="201">
        <v>2</v>
      </c>
    </row>
    <row r="9" spans="1:8" x14ac:dyDescent="0.25">
      <c r="A9" s="201" t="s">
        <v>152</v>
      </c>
      <c r="B9" s="201" t="s">
        <v>547</v>
      </c>
      <c r="C9" s="201">
        <v>1.964</v>
      </c>
      <c r="D9" s="201">
        <v>700000000</v>
      </c>
      <c r="E9" s="201" t="s">
        <v>538</v>
      </c>
      <c r="F9" s="201">
        <v>10</v>
      </c>
      <c r="G9" s="201" t="s">
        <v>90</v>
      </c>
      <c r="H9" s="201">
        <v>2</v>
      </c>
    </row>
    <row r="10" spans="1:8" x14ac:dyDescent="0.25">
      <c r="A10" s="201" t="s">
        <v>153</v>
      </c>
      <c r="B10" s="201" t="s">
        <v>548</v>
      </c>
      <c r="C10" s="201">
        <v>1.798</v>
      </c>
      <c r="D10" s="201">
        <v>300000000</v>
      </c>
      <c r="E10" s="201" t="s">
        <v>538</v>
      </c>
      <c r="F10" s="201">
        <v>10</v>
      </c>
      <c r="G10" s="201" t="s">
        <v>90</v>
      </c>
      <c r="H10" s="201">
        <v>2</v>
      </c>
    </row>
    <row r="11" spans="1:8" x14ac:dyDescent="0.25">
      <c r="A11" s="201" t="s">
        <v>154</v>
      </c>
      <c r="B11" s="201" t="s">
        <v>549</v>
      </c>
      <c r="C11" s="201">
        <v>3.2370000000000001</v>
      </c>
      <c r="D11" s="201">
        <v>300000000</v>
      </c>
      <c r="E11" s="201" t="s">
        <v>538</v>
      </c>
      <c r="F11" s="201">
        <v>9</v>
      </c>
      <c r="G11" s="201" t="s">
        <v>92</v>
      </c>
      <c r="H11" s="201">
        <v>2</v>
      </c>
    </row>
    <row r="12" spans="1:8" x14ac:dyDescent="0.25">
      <c r="A12" s="201" t="s">
        <v>155</v>
      </c>
      <c r="B12" s="201" t="s">
        <v>550</v>
      </c>
      <c r="C12" s="201">
        <v>4.5549999999999997</v>
      </c>
      <c r="D12" s="201">
        <v>550000000</v>
      </c>
      <c r="E12" s="201" t="s">
        <v>538</v>
      </c>
      <c r="F12" s="201">
        <v>10</v>
      </c>
      <c r="G12" s="201" t="s">
        <v>90</v>
      </c>
      <c r="H12" s="201">
        <v>2</v>
      </c>
    </row>
    <row r="13" spans="1:8" x14ac:dyDescent="0.25">
      <c r="A13" s="201" t="s">
        <v>156</v>
      </c>
      <c r="B13" s="201" t="s">
        <v>551</v>
      </c>
      <c r="C13" s="201">
        <v>3.3159999999999998</v>
      </c>
      <c r="D13" s="201">
        <v>400000000</v>
      </c>
      <c r="E13" s="201" t="s">
        <v>538</v>
      </c>
      <c r="F13" s="201">
        <v>9</v>
      </c>
      <c r="G13" s="201" t="s">
        <v>90</v>
      </c>
      <c r="H13" s="201">
        <v>2</v>
      </c>
    </row>
    <row r="14" spans="1:8" x14ac:dyDescent="0.25">
      <c r="A14" s="201" t="s">
        <v>157</v>
      </c>
      <c r="B14" s="201" t="s">
        <v>552</v>
      </c>
      <c r="C14" s="201">
        <v>3.7549999999999999</v>
      </c>
      <c r="D14" s="201">
        <v>1000000000</v>
      </c>
      <c r="E14" s="201" t="s">
        <v>538</v>
      </c>
      <c r="F14" s="201">
        <v>10</v>
      </c>
      <c r="G14" s="201" t="s">
        <v>90</v>
      </c>
      <c r="H14" s="201">
        <v>2</v>
      </c>
    </row>
    <row r="15" spans="1:8" x14ac:dyDescent="0.25">
      <c r="A15" s="201" t="s">
        <v>158</v>
      </c>
      <c r="B15" s="201" t="s">
        <v>553</v>
      </c>
      <c r="C15" s="201">
        <v>3.5750000000000002</v>
      </c>
      <c r="D15" s="201">
        <v>500000000</v>
      </c>
      <c r="E15" s="201" t="s">
        <v>538</v>
      </c>
      <c r="F15" s="201">
        <v>9</v>
      </c>
      <c r="G15" s="201" t="s">
        <v>92</v>
      </c>
      <c r="H15" s="201">
        <v>2</v>
      </c>
    </row>
    <row r="16" spans="1:8" x14ac:dyDescent="0.25">
      <c r="A16" s="201" t="s">
        <v>160</v>
      </c>
      <c r="B16" s="201" t="s">
        <v>554</v>
      </c>
      <c r="C16" s="201">
        <v>3.839</v>
      </c>
      <c r="D16" s="201">
        <v>850000000</v>
      </c>
      <c r="E16" s="201" t="s">
        <v>538</v>
      </c>
      <c r="F16" s="201">
        <v>10</v>
      </c>
      <c r="G16" s="201" t="s">
        <v>92</v>
      </c>
      <c r="H16" s="201">
        <v>2</v>
      </c>
    </row>
    <row r="17" spans="1:8" x14ac:dyDescent="0.25">
      <c r="A17" s="201" t="s">
        <v>161</v>
      </c>
      <c r="B17" s="201" t="s">
        <v>555</v>
      </c>
      <c r="C17" s="201">
        <v>3.7189999999999999</v>
      </c>
      <c r="D17" s="201">
        <v>541000000</v>
      </c>
      <c r="E17" s="201" t="s">
        <v>538</v>
      </c>
      <c r="F17" s="201">
        <v>10</v>
      </c>
      <c r="G17" s="201" t="s">
        <v>92</v>
      </c>
      <c r="H17" s="201">
        <v>2</v>
      </c>
    </row>
    <row r="18" spans="1:8" x14ac:dyDescent="0.25">
      <c r="A18" s="201" t="s">
        <v>162</v>
      </c>
      <c r="B18" s="201" t="s">
        <v>556</v>
      </c>
      <c r="C18" s="201">
        <v>7.9489999999999998</v>
      </c>
      <c r="D18" s="201">
        <v>2000000000</v>
      </c>
      <c r="E18" s="201" t="s">
        <v>538</v>
      </c>
      <c r="F18" s="201">
        <v>10</v>
      </c>
      <c r="G18" s="201" t="s">
        <v>84</v>
      </c>
      <c r="H18" s="201">
        <v>1</v>
      </c>
    </row>
    <row r="19" spans="1:8" x14ac:dyDescent="0.25">
      <c r="A19" s="201" t="s">
        <v>163</v>
      </c>
      <c r="B19" s="201" t="s">
        <v>557</v>
      </c>
      <c r="C19" s="201">
        <v>4.0430000000000001</v>
      </c>
      <c r="D19" s="201">
        <v>1000000000</v>
      </c>
      <c r="E19" s="201" t="s">
        <v>545</v>
      </c>
      <c r="F19" s="201">
        <v>10</v>
      </c>
      <c r="G19" s="201" t="s">
        <v>84</v>
      </c>
      <c r="H19" s="201">
        <v>1</v>
      </c>
    </row>
    <row r="20" spans="1:8" x14ac:dyDescent="0.25">
      <c r="A20" s="201" t="s">
        <v>376</v>
      </c>
      <c r="B20" s="201" t="s">
        <v>558</v>
      </c>
      <c r="C20" s="201">
        <v>4.3769999999999998</v>
      </c>
      <c r="D20" s="201">
        <v>1400000000</v>
      </c>
      <c r="E20" s="201" t="s">
        <v>538</v>
      </c>
      <c r="F20" s="201">
        <v>9</v>
      </c>
      <c r="G20" s="201" t="s">
        <v>88</v>
      </c>
      <c r="H20" s="201">
        <v>1</v>
      </c>
    </row>
    <row r="21" spans="1:8" x14ac:dyDescent="0.25">
      <c r="A21" s="201" t="s">
        <v>164</v>
      </c>
      <c r="B21" s="201" t="s">
        <v>559</v>
      </c>
      <c r="C21" s="201">
        <v>7.9770000000000003</v>
      </c>
      <c r="D21" s="201">
        <v>1500000000</v>
      </c>
      <c r="E21" s="201" t="s">
        <v>538</v>
      </c>
      <c r="F21" s="201">
        <v>10</v>
      </c>
      <c r="G21" s="201" t="s">
        <v>84</v>
      </c>
      <c r="H21" s="201">
        <v>1</v>
      </c>
    </row>
    <row r="22" spans="1:8" x14ac:dyDescent="0.25">
      <c r="A22" s="201" t="s">
        <v>165</v>
      </c>
      <c r="B22" s="201" t="s">
        <v>560</v>
      </c>
      <c r="C22" s="201">
        <v>1.736</v>
      </c>
      <c r="D22" s="201">
        <v>634051000</v>
      </c>
      <c r="E22" s="201" t="s">
        <v>538</v>
      </c>
      <c r="F22" s="201">
        <v>10</v>
      </c>
      <c r="G22" s="201" t="s">
        <v>84</v>
      </c>
      <c r="H22" s="201">
        <v>1</v>
      </c>
    </row>
    <row r="23" spans="1:8" x14ac:dyDescent="0.25">
      <c r="A23" s="201" t="s">
        <v>166</v>
      </c>
      <c r="B23" s="201" t="s">
        <v>561</v>
      </c>
      <c r="C23" s="201">
        <v>1.452</v>
      </c>
      <c r="D23" s="201">
        <v>1000000000</v>
      </c>
      <c r="E23" s="201" t="s">
        <v>538</v>
      </c>
      <c r="F23" s="201">
        <v>10</v>
      </c>
      <c r="G23" s="201" t="s">
        <v>86</v>
      </c>
      <c r="H23" s="201">
        <v>1</v>
      </c>
    </row>
    <row r="24" spans="1:8" x14ac:dyDescent="0.25">
      <c r="A24" s="201" t="s">
        <v>167</v>
      </c>
      <c r="B24" s="201" t="s">
        <v>562</v>
      </c>
      <c r="C24" s="201">
        <v>1.6779999999999999</v>
      </c>
      <c r="D24" s="201">
        <v>1500000000</v>
      </c>
      <c r="E24" s="201" t="s">
        <v>538</v>
      </c>
      <c r="F24" s="201">
        <v>10</v>
      </c>
      <c r="G24" s="201" t="s">
        <v>84</v>
      </c>
      <c r="H24" s="201">
        <v>1</v>
      </c>
    </row>
    <row r="25" spans="1:8" x14ac:dyDescent="0.25">
      <c r="A25" s="201" t="s">
        <v>168</v>
      </c>
      <c r="B25" s="201" t="s">
        <v>563</v>
      </c>
      <c r="C25" s="201">
        <v>2.3879999999999999</v>
      </c>
      <c r="D25" s="201">
        <v>350000000</v>
      </c>
      <c r="E25" s="201" t="s">
        <v>545</v>
      </c>
      <c r="F25" s="201">
        <v>9</v>
      </c>
      <c r="G25" s="201" t="s">
        <v>92</v>
      </c>
      <c r="H25" s="201">
        <v>2</v>
      </c>
    </row>
    <row r="26" spans="1:8" x14ac:dyDescent="0.25">
      <c r="A26" s="201" t="s">
        <v>169</v>
      </c>
      <c r="B26" s="201" t="s">
        <v>564</v>
      </c>
      <c r="C26" s="201">
        <v>1.173</v>
      </c>
      <c r="D26" s="201">
        <v>2000000000</v>
      </c>
      <c r="E26" s="201" t="s">
        <v>538</v>
      </c>
      <c r="F26" s="201">
        <v>10</v>
      </c>
      <c r="G26" s="201" t="s">
        <v>86</v>
      </c>
      <c r="H26" s="201">
        <v>1</v>
      </c>
    </row>
    <row r="27" spans="1:8" x14ac:dyDescent="0.25">
      <c r="A27" s="201" t="s">
        <v>170</v>
      </c>
      <c r="B27" s="201" t="s">
        <v>565</v>
      </c>
      <c r="C27" s="201">
        <v>1.264</v>
      </c>
      <c r="D27" s="201">
        <v>500000000</v>
      </c>
      <c r="E27" s="201" t="s">
        <v>538</v>
      </c>
      <c r="F27" s="201">
        <v>10</v>
      </c>
      <c r="G27" s="201" t="s">
        <v>86</v>
      </c>
      <c r="H27" s="201">
        <v>1</v>
      </c>
    </row>
    <row r="28" spans="1:8" x14ac:dyDescent="0.25">
      <c r="A28" s="201" t="s">
        <v>171</v>
      </c>
      <c r="B28" s="201" t="s">
        <v>566</v>
      </c>
      <c r="C28" s="201">
        <v>0.66800000000000004</v>
      </c>
      <c r="D28" s="201">
        <v>500000000</v>
      </c>
      <c r="E28" s="201" t="s">
        <v>538</v>
      </c>
      <c r="F28" s="201">
        <v>10</v>
      </c>
      <c r="G28" s="201" t="s">
        <v>84</v>
      </c>
      <c r="H28" s="201">
        <v>1</v>
      </c>
    </row>
    <row r="29" spans="1:8" x14ac:dyDescent="0.25">
      <c r="A29" s="201" t="s">
        <v>172</v>
      </c>
      <c r="B29" s="201" t="s">
        <v>567</v>
      </c>
      <c r="C29" s="201">
        <v>5.8639999999999999</v>
      </c>
      <c r="D29" s="201">
        <v>500000000</v>
      </c>
      <c r="E29" s="201" t="s">
        <v>538</v>
      </c>
      <c r="F29" s="201">
        <v>10</v>
      </c>
      <c r="G29" s="201" t="s">
        <v>86</v>
      </c>
      <c r="H29" s="201">
        <v>1</v>
      </c>
    </row>
    <row r="30" spans="1:8" x14ac:dyDescent="0.25">
      <c r="A30" s="201" t="s">
        <v>173</v>
      </c>
      <c r="B30" s="201" t="s">
        <v>568</v>
      </c>
      <c r="C30" s="201">
        <v>0.17799999999999999</v>
      </c>
      <c r="D30" s="201">
        <v>750000000</v>
      </c>
      <c r="E30" s="201" t="s">
        <v>545</v>
      </c>
      <c r="F30" s="201">
        <v>10</v>
      </c>
      <c r="G30" s="201" t="s">
        <v>84</v>
      </c>
      <c r="H30" s="201">
        <v>1</v>
      </c>
    </row>
    <row r="31" spans="1:8" x14ac:dyDescent="0.25">
      <c r="A31" s="201" t="s">
        <v>174</v>
      </c>
      <c r="B31" s="201" t="s">
        <v>569</v>
      </c>
      <c r="C31" s="201">
        <v>1.08</v>
      </c>
      <c r="D31" s="201">
        <v>1500000000</v>
      </c>
      <c r="E31" s="201" t="s">
        <v>538</v>
      </c>
      <c r="F31" s="201">
        <v>10</v>
      </c>
      <c r="G31" s="201" t="s">
        <v>86</v>
      </c>
      <c r="H31" s="201">
        <v>1</v>
      </c>
    </row>
    <row r="32" spans="1:8" x14ac:dyDescent="0.25">
      <c r="A32" s="201" t="s">
        <v>175</v>
      </c>
      <c r="B32" s="201" t="s">
        <v>570</v>
      </c>
      <c r="C32" s="201">
        <v>1.675</v>
      </c>
      <c r="D32" s="201">
        <v>335812000</v>
      </c>
      <c r="E32" s="201" t="s">
        <v>538</v>
      </c>
      <c r="F32" s="201">
        <v>10</v>
      </c>
      <c r="G32" s="201" t="s">
        <v>82</v>
      </c>
      <c r="H32" s="201">
        <v>1</v>
      </c>
    </row>
    <row r="33" spans="1:8" x14ac:dyDescent="0.25">
      <c r="A33" s="201" t="s">
        <v>504</v>
      </c>
      <c r="B33" s="201" t="s">
        <v>571</v>
      </c>
      <c r="C33" s="201">
        <v>2.0249999999999999</v>
      </c>
      <c r="D33" s="201">
        <v>800000000</v>
      </c>
      <c r="E33" s="201" t="s">
        <v>538</v>
      </c>
      <c r="F33" s="201">
        <v>10</v>
      </c>
      <c r="G33" s="201" t="s">
        <v>96</v>
      </c>
      <c r="H33" s="201">
        <v>1</v>
      </c>
    </row>
    <row r="34" spans="1:8" x14ac:dyDescent="0.25">
      <c r="A34" s="201" t="s">
        <v>486</v>
      </c>
      <c r="B34" s="201" t="s">
        <v>572</v>
      </c>
      <c r="C34" s="201">
        <v>0.27700000000000002</v>
      </c>
      <c r="D34" s="201">
        <v>5000000000</v>
      </c>
      <c r="E34" s="201" t="s">
        <v>573</v>
      </c>
      <c r="F34" s="201">
        <v>8</v>
      </c>
      <c r="G34" s="201" t="s">
        <v>86</v>
      </c>
      <c r="H34" s="201">
        <v>1</v>
      </c>
    </row>
    <row r="35" spans="1:8" x14ac:dyDescent="0.25">
      <c r="A35" s="201" t="s">
        <v>179</v>
      </c>
      <c r="B35" s="201" t="s">
        <v>574</v>
      </c>
      <c r="C35" s="201">
        <v>4.2140000000000004</v>
      </c>
      <c r="D35" s="201">
        <v>5000000000</v>
      </c>
      <c r="E35" s="201" t="s">
        <v>573</v>
      </c>
      <c r="F35" s="201">
        <v>7</v>
      </c>
      <c r="G35" s="201" t="s">
        <v>88</v>
      </c>
      <c r="H35" s="201">
        <v>2</v>
      </c>
    </row>
    <row r="36" spans="1:8" x14ac:dyDescent="0.25">
      <c r="A36" s="201" t="s">
        <v>181</v>
      </c>
      <c r="B36" s="201" t="s">
        <v>575</v>
      </c>
      <c r="C36" s="201">
        <v>1.226</v>
      </c>
      <c r="D36" s="201">
        <v>5000000000</v>
      </c>
      <c r="E36" s="201" t="s">
        <v>573</v>
      </c>
      <c r="F36" s="201">
        <v>9</v>
      </c>
      <c r="G36" s="201" t="s">
        <v>92</v>
      </c>
      <c r="H36" s="201">
        <v>2</v>
      </c>
    </row>
    <row r="37" spans="1:8" x14ac:dyDescent="0.25">
      <c r="A37" s="201" t="s">
        <v>185</v>
      </c>
      <c r="B37" s="201" t="s">
        <v>576</v>
      </c>
      <c r="C37" s="201">
        <v>4.9430000000000014</v>
      </c>
      <c r="D37" s="201">
        <v>6500000000</v>
      </c>
      <c r="E37" s="201" t="s">
        <v>573</v>
      </c>
      <c r="F37" s="201">
        <v>9</v>
      </c>
      <c r="G37" s="201" t="s">
        <v>92</v>
      </c>
      <c r="H37" s="201">
        <v>2</v>
      </c>
    </row>
    <row r="38" spans="1:8" x14ac:dyDescent="0.25">
      <c r="A38" s="201" t="s">
        <v>488</v>
      </c>
      <c r="B38" s="201" t="s">
        <v>577</v>
      </c>
      <c r="C38" s="201">
        <v>6.3109999999999999</v>
      </c>
      <c r="D38" s="201">
        <v>10000000000</v>
      </c>
      <c r="E38" s="201" t="s">
        <v>573</v>
      </c>
      <c r="F38" s="201">
        <v>7</v>
      </c>
      <c r="G38" s="201" t="s">
        <v>92</v>
      </c>
      <c r="H38" s="201">
        <v>2</v>
      </c>
    </row>
    <row r="39" spans="1:8" x14ac:dyDescent="0.25">
      <c r="A39" s="201" t="s">
        <v>191</v>
      </c>
      <c r="B39" s="201" t="s">
        <v>578</v>
      </c>
      <c r="C39" s="201">
        <v>1.4139999999999999</v>
      </c>
      <c r="D39" s="201">
        <v>20000000000</v>
      </c>
      <c r="E39" s="201" t="s">
        <v>573</v>
      </c>
      <c r="F39" s="201">
        <v>9</v>
      </c>
      <c r="G39" s="201" t="s">
        <v>88</v>
      </c>
      <c r="H39" s="201">
        <v>1</v>
      </c>
    </row>
    <row r="40" spans="1:8" x14ac:dyDescent="0.25">
      <c r="A40" s="201" t="s">
        <v>489</v>
      </c>
      <c r="B40" s="201" t="s">
        <v>579</v>
      </c>
      <c r="C40" s="201">
        <v>1.9119999999999999</v>
      </c>
      <c r="D40" s="201">
        <v>5000000000</v>
      </c>
      <c r="E40" s="201" t="s">
        <v>573</v>
      </c>
      <c r="F40" s="201">
        <v>6</v>
      </c>
      <c r="G40" s="201" t="s">
        <v>86</v>
      </c>
      <c r="H40" s="201">
        <v>2</v>
      </c>
    </row>
    <row r="41" spans="1:8" x14ac:dyDescent="0.25">
      <c r="A41" s="201" t="s">
        <v>490</v>
      </c>
      <c r="B41" s="201" t="s">
        <v>580</v>
      </c>
      <c r="C41" s="201">
        <v>0.56500000000000006</v>
      </c>
      <c r="D41" s="201">
        <v>7000000000</v>
      </c>
      <c r="E41" s="201" t="s">
        <v>573</v>
      </c>
      <c r="F41" s="201">
        <v>6</v>
      </c>
      <c r="G41" s="201" t="s">
        <v>86</v>
      </c>
      <c r="H41" s="201">
        <v>2</v>
      </c>
    </row>
    <row r="42" spans="1:8" x14ac:dyDescent="0.25">
      <c r="A42" s="201" t="s">
        <v>491</v>
      </c>
      <c r="B42" s="201" t="s">
        <v>581</v>
      </c>
      <c r="C42" s="201">
        <v>0.13400000000000001</v>
      </c>
      <c r="D42" s="201">
        <v>10000000000</v>
      </c>
      <c r="E42" s="201" t="s">
        <v>573</v>
      </c>
      <c r="F42" s="201">
        <v>9</v>
      </c>
      <c r="G42" s="201" t="s">
        <v>86</v>
      </c>
      <c r="H42" s="201">
        <v>1</v>
      </c>
    </row>
    <row r="43" spans="1:8" x14ac:dyDescent="0.25">
      <c r="A43" s="201" t="s">
        <v>492</v>
      </c>
      <c r="B43" s="201" t="s">
        <v>581</v>
      </c>
      <c r="C43" s="201">
        <v>0.13100000000000001</v>
      </c>
      <c r="D43" s="201">
        <v>5000000000</v>
      </c>
      <c r="E43" s="201" t="s">
        <v>573</v>
      </c>
      <c r="F43" s="201">
        <v>9</v>
      </c>
      <c r="G43" s="201" t="s">
        <v>86</v>
      </c>
      <c r="H43" s="201">
        <v>1</v>
      </c>
    </row>
    <row r="44" spans="1:8" x14ac:dyDescent="0.25">
      <c r="A44" s="201" t="s">
        <v>194</v>
      </c>
      <c r="B44" s="201" t="s">
        <v>582</v>
      </c>
      <c r="C44" s="201">
        <v>2.2229999999999999</v>
      </c>
      <c r="D44" s="201">
        <v>7000000000</v>
      </c>
      <c r="E44" s="201" t="s">
        <v>573</v>
      </c>
      <c r="F44" s="201">
        <v>7</v>
      </c>
      <c r="G44" s="201" t="s">
        <v>86</v>
      </c>
      <c r="H44" s="201">
        <v>2</v>
      </c>
    </row>
    <row r="45" spans="1:8" x14ac:dyDescent="0.25">
      <c r="A45" s="201" t="s">
        <v>195</v>
      </c>
      <c r="B45" s="201" t="s">
        <v>583</v>
      </c>
      <c r="C45" s="201">
        <v>0.96099999999999997</v>
      </c>
      <c r="D45" s="201">
        <v>3000000000</v>
      </c>
      <c r="E45" s="201" t="s">
        <v>573</v>
      </c>
      <c r="F45" s="201">
        <v>8</v>
      </c>
      <c r="G45" s="201" t="s">
        <v>88</v>
      </c>
      <c r="H45" s="201">
        <v>1</v>
      </c>
    </row>
    <row r="46" spans="1:8" x14ac:dyDescent="0.25">
      <c r="A46" s="201" t="s">
        <v>493</v>
      </c>
      <c r="B46" s="201" t="s">
        <v>584</v>
      </c>
      <c r="C46" s="201">
        <v>7.1480000000000006</v>
      </c>
      <c r="D46" s="201">
        <v>10000000000</v>
      </c>
      <c r="E46" s="201" t="s">
        <v>573</v>
      </c>
      <c r="F46" s="201">
        <v>9</v>
      </c>
      <c r="G46" s="201" t="s">
        <v>92</v>
      </c>
      <c r="H46" s="201">
        <v>2</v>
      </c>
    </row>
    <row r="47" spans="1:8" x14ac:dyDescent="0.25">
      <c r="A47" s="201" t="s">
        <v>176</v>
      </c>
      <c r="B47" s="201" t="s">
        <v>585</v>
      </c>
      <c r="C47" s="201">
        <v>0</v>
      </c>
      <c r="D47" s="201">
        <v>4000000000</v>
      </c>
      <c r="E47" s="201" t="s">
        <v>573</v>
      </c>
      <c r="F47" s="201">
        <v>8</v>
      </c>
      <c r="G47" s="201" t="s">
        <v>88</v>
      </c>
      <c r="H47" s="201">
        <v>1</v>
      </c>
    </row>
    <row r="48" spans="1:8" x14ac:dyDescent="0.25">
      <c r="A48" s="201" t="s">
        <v>177</v>
      </c>
      <c r="B48" s="201" t="s">
        <v>586</v>
      </c>
      <c r="C48" s="201">
        <v>0.247</v>
      </c>
      <c r="D48" s="201">
        <v>15000000000</v>
      </c>
      <c r="E48" s="201" t="s">
        <v>573</v>
      </c>
      <c r="F48" s="201">
        <v>9</v>
      </c>
      <c r="G48" s="201" t="s">
        <v>88</v>
      </c>
      <c r="H48" s="201">
        <v>1</v>
      </c>
    </row>
    <row r="49" spans="1:8" x14ac:dyDescent="0.25">
      <c r="A49" s="201" t="s">
        <v>179</v>
      </c>
      <c r="B49" s="201" t="s">
        <v>574</v>
      </c>
      <c r="C49" s="201">
        <v>4.2140000000000004</v>
      </c>
      <c r="D49" s="201">
        <v>5000000000</v>
      </c>
      <c r="E49" s="201" t="s">
        <v>573</v>
      </c>
      <c r="F49" s="201">
        <v>7</v>
      </c>
      <c r="G49" s="201" t="s">
        <v>88</v>
      </c>
      <c r="H49" s="201">
        <v>2</v>
      </c>
    </row>
    <row r="50" spans="1:8" x14ac:dyDescent="0.25">
      <c r="A50" s="201" t="s">
        <v>180</v>
      </c>
      <c r="B50" s="201" t="s">
        <v>587</v>
      </c>
      <c r="C50" s="201">
        <v>8.7059999999999995</v>
      </c>
      <c r="D50" s="201">
        <v>10000000000</v>
      </c>
      <c r="E50" s="201" t="s">
        <v>573</v>
      </c>
      <c r="F50" s="201">
        <v>8</v>
      </c>
      <c r="G50" s="201" t="s">
        <v>88</v>
      </c>
      <c r="H50" s="201">
        <v>1</v>
      </c>
    </row>
    <row r="51" spans="1:8" x14ac:dyDescent="0.25">
      <c r="A51" s="201" t="s">
        <v>181</v>
      </c>
      <c r="B51" s="201" t="s">
        <v>575</v>
      </c>
      <c r="C51" s="201">
        <v>1.226</v>
      </c>
      <c r="D51" s="201">
        <v>5000000000</v>
      </c>
      <c r="E51" s="201" t="s">
        <v>573</v>
      </c>
      <c r="F51" s="201">
        <v>9</v>
      </c>
      <c r="G51" s="201" t="s">
        <v>92</v>
      </c>
      <c r="H51" s="201">
        <v>2</v>
      </c>
    </row>
    <row r="52" spans="1:8" x14ac:dyDescent="0.25">
      <c r="A52" s="201" t="s">
        <v>182</v>
      </c>
      <c r="B52" s="201" t="s">
        <v>588</v>
      </c>
      <c r="C52" s="201">
        <v>0.23100000000000001</v>
      </c>
      <c r="D52" s="201">
        <v>1160005000</v>
      </c>
      <c r="E52" s="201" t="s">
        <v>573</v>
      </c>
      <c r="F52" s="201">
        <v>9</v>
      </c>
      <c r="G52" s="201" t="s">
        <v>94</v>
      </c>
      <c r="H52" s="201">
        <v>2</v>
      </c>
    </row>
    <row r="53" spans="1:8" x14ac:dyDescent="0.25">
      <c r="A53" s="201" t="s">
        <v>183</v>
      </c>
      <c r="B53" s="201" t="s">
        <v>589</v>
      </c>
      <c r="C53" s="201">
        <v>8.088000000000001</v>
      </c>
      <c r="D53" s="201">
        <v>10000000000</v>
      </c>
      <c r="E53" s="201" t="s">
        <v>573</v>
      </c>
      <c r="F53" s="201">
        <v>9</v>
      </c>
      <c r="G53" s="201" t="s">
        <v>88</v>
      </c>
      <c r="H53" s="201">
        <v>1</v>
      </c>
    </row>
    <row r="54" spans="1:8" x14ac:dyDescent="0.25">
      <c r="A54" s="201" t="s">
        <v>184</v>
      </c>
      <c r="B54" s="201" t="s">
        <v>590</v>
      </c>
      <c r="C54" s="201">
        <v>0.48499999999999999</v>
      </c>
      <c r="D54" s="201">
        <v>6000000000</v>
      </c>
      <c r="E54" s="201" t="s">
        <v>573</v>
      </c>
      <c r="F54" s="201">
        <v>9</v>
      </c>
      <c r="G54" s="201" t="s">
        <v>92</v>
      </c>
      <c r="H54" s="201">
        <v>2</v>
      </c>
    </row>
    <row r="55" spans="1:8" x14ac:dyDescent="0.25">
      <c r="A55" s="201" t="s">
        <v>185</v>
      </c>
      <c r="B55" s="201" t="s">
        <v>576</v>
      </c>
      <c r="C55" s="201">
        <v>4.9430000000000014</v>
      </c>
      <c r="D55" s="201">
        <v>6500000000</v>
      </c>
      <c r="E55" s="201" t="s">
        <v>573</v>
      </c>
      <c r="F55" s="201">
        <v>9</v>
      </c>
      <c r="G55" s="201" t="s">
        <v>92</v>
      </c>
      <c r="H55" s="201">
        <v>2</v>
      </c>
    </row>
    <row r="56" spans="1:8" x14ac:dyDescent="0.25">
      <c r="A56" s="201" t="s">
        <v>186</v>
      </c>
      <c r="B56" s="201" t="s">
        <v>591</v>
      </c>
      <c r="C56" s="201">
        <v>2.4710000000000001</v>
      </c>
      <c r="D56" s="201">
        <v>5000000000</v>
      </c>
      <c r="E56" s="201" t="s">
        <v>573</v>
      </c>
      <c r="F56" s="201">
        <v>8</v>
      </c>
      <c r="G56" s="201" t="s">
        <v>88</v>
      </c>
      <c r="H56" s="201">
        <v>1</v>
      </c>
    </row>
    <row r="57" spans="1:8" x14ac:dyDescent="0.25">
      <c r="A57" s="201" t="s">
        <v>187</v>
      </c>
      <c r="B57" s="201" t="s">
        <v>592</v>
      </c>
      <c r="C57" s="201">
        <v>0.58299999999999996</v>
      </c>
      <c r="D57" s="201">
        <v>7000000000</v>
      </c>
      <c r="E57" s="201" t="s">
        <v>573</v>
      </c>
      <c r="F57" s="201">
        <v>8</v>
      </c>
      <c r="G57" s="201" t="s">
        <v>88</v>
      </c>
      <c r="H57" s="201">
        <v>1</v>
      </c>
    </row>
    <row r="58" spans="1:8" x14ac:dyDescent="0.25">
      <c r="A58" s="201" t="s">
        <v>188</v>
      </c>
      <c r="B58" s="201" t="s">
        <v>593</v>
      </c>
      <c r="C58" s="201">
        <v>1.6479999999999999</v>
      </c>
      <c r="D58" s="201">
        <v>9000000000</v>
      </c>
      <c r="E58" s="201" t="s">
        <v>573</v>
      </c>
      <c r="F58" s="201">
        <v>8</v>
      </c>
      <c r="G58" s="201" t="s">
        <v>84</v>
      </c>
      <c r="H58" s="201">
        <v>1</v>
      </c>
    </row>
    <row r="59" spans="1:8" x14ac:dyDescent="0.25">
      <c r="A59" s="201" t="s">
        <v>189</v>
      </c>
      <c r="B59" s="201" t="s">
        <v>594</v>
      </c>
      <c r="C59" s="201">
        <v>1.252</v>
      </c>
      <c r="D59" s="201">
        <v>10000000000</v>
      </c>
      <c r="E59" s="201" t="s">
        <v>573</v>
      </c>
      <c r="F59" s="201">
        <v>7</v>
      </c>
      <c r="G59" s="201" t="s">
        <v>88</v>
      </c>
      <c r="H59" s="201">
        <v>2</v>
      </c>
    </row>
    <row r="60" spans="1:8" x14ac:dyDescent="0.25">
      <c r="A60" s="201" t="s">
        <v>190</v>
      </c>
      <c r="B60" s="201" t="s">
        <v>595</v>
      </c>
      <c r="C60" s="201">
        <v>6.4219999999999997</v>
      </c>
      <c r="D60" s="201">
        <v>7000000000</v>
      </c>
      <c r="E60" s="201" t="s">
        <v>573</v>
      </c>
      <c r="F60" s="201">
        <v>6</v>
      </c>
      <c r="G60" s="201" t="s">
        <v>86</v>
      </c>
      <c r="H60" s="201">
        <v>2</v>
      </c>
    </row>
    <row r="61" spans="1:8" x14ac:dyDescent="0.25">
      <c r="A61" s="201" t="s">
        <v>191</v>
      </c>
      <c r="B61" s="201" t="s">
        <v>578</v>
      </c>
      <c r="C61" s="201">
        <v>1.4139999999999999</v>
      </c>
      <c r="D61" s="201">
        <v>20000000000</v>
      </c>
      <c r="E61" s="201" t="s">
        <v>573</v>
      </c>
      <c r="F61" s="201">
        <v>9</v>
      </c>
      <c r="G61" s="201" t="s">
        <v>88</v>
      </c>
      <c r="H61" s="201">
        <v>1</v>
      </c>
    </row>
    <row r="62" spans="1:8" x14ac:dyDescent="0.25">
      <c r="A62" s="201" t="s">
        <v>192</v>
      </c>
      <c r="B62" s="201" t="s">
        <v>596</v>
      </c>
      <c r="C62" s="201">
        <v>1.881</v>
      </c>
      <c r="D62" s="201">
        <v>15000000000</v>
      </c>
      <c r="E62" s="201" t="s">
        <v>573</v>
      </c>
      <c r="F62" s="201">
        <v>9</v>
      </c>
      <c r="G62" s="201" t="s">
        <v>84</v>
      </c>
      <c r="H62" s="201">
        <v>1</v>
      </c>
    </row>
    <row r="63" spans="1:8" x14ac:dyDescent="0.25">
      <c r="A63" s="201" t="s">
        <v>193</v>
      </c>
      <c r="B63" s="201" t="s">
        <v>597</v>
      </c>
      <c r="C63" s="201">
        <v>1.494</v>
      </c>
      <c r="D63" s="201">
        <v>10000000000</v>
      </c>
      <c r="E63" s="201" t="s">
        <v>573</v>
      </c>
      <c r="F63" s="201">
        <v>9</v>
      </c>
      <c r="G63" s="201" t="s">
        <v>88</v>
      </c>
      <c r="H63" s="201">
        <v>1</v>
      </c>
    </row>
    <row r="64" spans="1:8" x14ac:dyDescent="0.25">
      <c r="A64" s="201" t="s">
        <v>194</v>
      </c>
      <c r="B64" s="201" t="s">
        <v>582</v>
      </c>
      <c r="C64" s="201">
        <v>2.2229999999999999</v>
      </c>
      <c r="D64" s="201">
        <v>7000000000</v>
      </c>
      <c r="E64" s="201" t="s">
        <v>573</v>
      </c>
      <c r="F64" s="201">
        <v>7</v>
      </c>
      <c r="G64" s="201" t="s">
        <v>86</v>
      </c>
      <c r="H64" s="201">
        <v>2</v>
      </c>
    </row>
    <row r="65" spans="1:8" x14ac:dyDescent="0.25">
      <c r="A65" s="201" t="s">
        <v>195</v>
      </c>
      <c r="B65" s="201" t="s">
        <v>583</v>
      </c>
      <c r="C65" s="201">
        <v>0.96099999999999997</v>
      </c>
      <c r="D65" s="201">
        <v>3000000000</v>
      </c>
      <c r="E65" s="201" t="s">
        <v>573</v>
      </c>
      <c r="F65" s="201">
        <v>8</v>
      </c>
      <c r="G65" s="201" t="s">
        <v>88</v>
      </c>
      <c r="H65" s="201">
        <v>1</v>
      </c>
    </row>
    <row r="66" spans="1:8" x14ac:dyDescent="0.25">
      <c r="A66" s="201" t="s">
        <v>196</v>
      </c>
      <c r="B66" s="201" t="s">
        <v>598</v>
      </c>
      <c r="C66" s="201">
        <v>1.43</v>
      </c>
      <c r="D66" s="201">
        <v>20000000000</v>
      </c>
      <c r="E66" s="201" t="s">
        <v>573</v>
      </c>
      <c r="F66" s="201">
        <v>10</v>
      </c>
      <c r="G66" s="201" t="s">
        <v>86</v>
      </c>
      <c r="H66" s="201">
        <v>1</v>
      </c>
    </row>
    <row r="67" spans="1:8" x14ac:dyDescent="0.25">
      <c r="A67" s="201" t="s">
        <v>377</v>
      </c>
      <c r="B67" s="201" t="s">
        <v>599</v>
      </c>
      <c r="C67" s="201">
        <v>1.9239999999999999</v>
      </c>
      <c r="D67" s="201">
        <v>5000000000</v>
      </c>
      <c r="E67" s="201" t="s">
        <v>573</v>
      </c>
      <c r="F67" s="201">
        <v>8</v>
      </c>
      <c r="G67" s="201" t="s">
        <v>88</v>
      </c>
      <c r="H67" s="201">
        <v>1</v>
      </c>
    </row>
    <row r="68" spans="1:8" x14ac:dyDescent="0.25">
      <c r="A68" s="201" t="s">
        <v>514</v>
      </c>
      <c r="B68" s="201" t="s">
        <v>600</v>
      </c>
      <c r="C68" s="201">
        <v>6.5070000000000006</v>
      </c>
      <c r="D68" s="201">
        <v>276950000000</v>
      </c>
      <c r="E68" s="201" t="s">
        <v>573</v>
      </c>
      <c r="F68" s="201">
        <v>9</v>
      </c>
      <c r="G68" s="201" t="s">
        <v>86</v>
      </c>
      <c r="H68" s="201">
        <v>1</v>
      </c>
    </row>
    <row r="69" spans="1:8" x14ac:dyDescent="0.25">
      <c r="A69" s="201" t="s">
        <v>515</v>
      </c>
      <c r="B69" s="201" t="s">
        <v>601</v>
      </c>
      <c r="C69" s="201">
        <v>3.1309999999999998</v>
      </c>
      <c r="D69" s="201">
        <v>400000000000</v>
      </c>
      <c r="E69" s="201" t="s">
        <v>573</v>
      </c>
      <c r="F69" s="201">
        <v>9</v>
      </c>
      <c r="G69" s="201" t="s">
        <v>86</v>
      </c>
      <c r="H69" s="201">
        <v>1</v>
      </c>
    </row>
    <row r="70" spans="1:8" x14ac:dyDescent="0.25">
      <c r="A70" s="201" t="s">
        <v>516</v>
      </c>
      <c r="B70" s="201" t="s">
        <v>602</v>
      </c>
      <c r="C70" s="201">
        <v>4.2210000000000001</v>
      </c>
      <c r="D70" s="201">
        <v>450000000000</v>
      </c>
      <c r="E70" s="201" t="s">
        <v>573</v>
      </c>
      <c r="F70" s="201">
        <v>9</v>
      </c>
      <c r="G70" s="201" t="s">
        <v>86</v>
      </c>
      <c r="H70" s="201">
        <v>1</v>
      </c>
    </row>
    <row r="71" spans="1:8" x14ac:dyDescent="0.25">
      <c r="A71" s="201" t="s">
        <v>517</v>
      </c>
      <c r="B71" s="201" t="s">
        <v>603</v>
      </c>
      <c r="C71" s="201">
        <v>5.6340000000000003</v>
      </c>
      <c r="D71" s="201">
        <v>450000000000</v>
      </c>
      <c r="E71" s="201" t="s">
        <v>573</v>
      </c>
      <c r="F71" s="201">
        <v>9</v>
      </c>
      <c r="G71" s="201" t="s">
        <v>86</v>
      </c>
      <c r="H71" s="201">
        <v>1</v>
      </c>
    </row>
    <row r="72" spans="1:8" x14ac:dyDescent="0.25">
      <c r="A72" s="201" t="s">
        <v>518</v>
      </c>
      <c r="B72" s="201" t="s">
        <v>604</v>
      </c>
      <c r="C72" s="201">
        <v>4.8979999999999997</v>
      </c>
      <c r="D72" s="201">
        <v>350000000000</v>
      </c>
      <c r="E72" s="201" t="s">
        <v>573</v>
      </c>
      <c r="F72" s="201">
        <v>10</v>
      </c>
      <c r="G72" s="201" t="s">
        <v>86</v>
      </c>
      <c r="H72" s="201">
        <v>1</v>
      </c>
    </row>
    <row r="73" spans="1:8" x14ac:dyDescent="0.25">
      <c r="A73" s="201" t="s">
        <v>519</v>
      </c>
      <c r="B73" s="201" t="s">
        <v>605</v>
      </c>
      <c r="C73" s="201">
        <v>4.72</v>
      </c>
      <c r="D73" s="201">
        <v>350000000000</v>
      </c>
      <c r="E73" s="201" t="s">
        <v>573</v>
      </c>
      <c r="F73" s="201">
        <v>10</v>
      </c>
      <c r="G73" s="201" t="s">
        <v>86</v>
      </c>
      <c r="H73" s="201">
        <v>1</v>
      </c>
    </row>
    <row r="74" spans="1:8" x14ac:dyDescent="0.25">
      <c r="A74" s="201" t="s">
        <v>505</v>
      </c>
      <c r="B74" s="201" t="s">
        <v>606</v>
      </c>
      <c r="C74" s="201">
        <v>5.2629999999999999</v>
      </c>
      <c r="D74" s="201">
        <v>190287001000</v>
      </c>
      <c r="E74" s="201" t="s">
        <v>573</v>
      </c>
      <c r="F74" s="201">
        <v>9</v>
      </c>
      <c r="G74" s="201" t="s">
        <v>86</v>
      </c>
      <c r="H74" s="201">
        <v>1</v>
      </c>
    </row>
    <row r="75" spans="1:8" x14ac:dyDescent="0.25">
      <c r="A75" s="201" t="s">
        <v>523</v>
      </c>
      <c r="B75" s="201" t="s">
        <v>607</v>
      </c>
      <c r="C75" s="201">
        <v>10.787000000000001</v>
      </c>
      <c r="D75" s="201">
        <v>1250000000</v>
      </c>
      <c r="E75" s="201" t="s">
        <v>545</v>
      </c>
      <c r="F75" s="201">
        <v>8</v>
      </c>
      <c r="G75" s="201" t="s">
        <v>86</v>
      </c>
      <c r="H75" s="201">
        <v>1</v>
      </c>
    </row>
    <row r="76" spans="1:8" x14ac:dyDescent="0.25">
      <c r="A76" s="201" t="s">
        <v>159</v>
      </c>
      <c r="H76" s="201">
        <v>4</v>
      </c>
    </row>
    <row r="77" spans="1:8" x14ac:dyDescent="0.25">
      <c r="A77" s="201" t="s">
        <v>178</v>
      </c>
      <c r="H77" s="201">
        <v>4</v>
      </c>
    </row>
    <row r="78" spans="1:8" x14ac:dyDescent="0.25">
      <c r="A78" s="201" t="s">
        <v>487</v>
      </c>
      <c r="H78" s="201">
        <v>4</v>
      </c>
    </row>
    <row r="79" spans="1:8" x14ac:dyDescent="0.25">
      <c r="A79" s="201" t="s">
        <v>494</v>
      </c>
      <c r="H79" s="20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</vt:lpstr>
      <vt:lpstr>портефль до погашения</vt:lpstr>
      <vt:lpstr>рейтинг В</vt:lpstr>
      <vt:lpstr>РейтPD</vt:lpstr>
      <vt:lpstr>FRED Graph - раз в квартал</vt:lpstr>
      <vt:lpstr>Инвест политика</vt:lpstr>
      <vt:lpstr>Справочник отрасли</vt:lpstr>
      <vt:lpstr>Справочник эшелоны акции</vt:lpstr>
      <vt:lpstr>Эшелоны результат</vt:lpstr>
      <vt:lpstr>Для КУАП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2024-04-18T08:21:55Z</dcterms:modified>
</cp:coreProperties>
</file>