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jeongmingi/Documents/Pravate_Project/DokBak.testdata.generator/CREATE_DATA/document/"/>
    </mc:Choice>
  </mc:AlternateContent>
  <xr:revisionPtr revIDLastSave="0" documentId="13_ncr:2001_{4E1B7A82-A307-3A43-8830-3A69B369F16F}" xr6:coauthVersionLast="47" xr6:coauthVersionMax="47" xr10:uidLastSave="{00000000-0000-0000-0000-000000000000}"/>
  <bookViews>
    <workbookView xWindow="-32700" yWindow="500" windowWidth="32680" windowHeight="20500" firstSheet="10" activeTab="18" xr2:uid="{7E2FBAE0-0A52-7F43-8CFF-E0DB27A18ABF}"/>
  </bookViews>
  <sheets>
    <sheet name="表紙" sheetId="2" r:id="rId1"/>
    <sheet name="修正履歴" sheetId="1" r:id="rId2"/>
    <sheet name="基本情報→" sheetId="9" r:id="rId3"/>
    <sheet name="基本設計" sheetId="4" r:id="rId4"/>
    <sheet name="単体テスト→" sheetId="10" r:id="rId5"/>
    <sheet name="db_gen_string_data" sheetId="13" r:id="rId6"/>
    <sheet name="db_gen_number_data" sheetId="14" r:id="rId7"/>
    <sheet name="db_gen_date_data" sheetId="15" r:id="rId8"/>
    <sheet name="db_check_files_exist" sheetId="16" r:id="rId9"/>
    <sheet name="db_check_data_validate_config1" sheetId="22" r:id="rId10"/>
    <sheet name="db_check_data_validate_config2" sheetId="23" r:id="rId11"/>
    <sheet name="db_check_data_validate_config3" sheetId="24" r:id="rId12"/>
    <sheet name="db_check_data_validate_config4" sheetId="25" r:id="rId13"/>
    <sheet name="db_check_data_validate_config5" sheetId="26" r:id="rId14"/>
    <sheet name="ログ一覧" sheetId="11" r:id="rId15"/>
    <sheet name="設定ファイル" sheetId="5" r:id="rId16"/>
    <sheet name="設定値一覧" sheetId="7" r:id="rId17"/>
    <sheet name="詳細設計" sheetId="8" r:id="rId18"/>
    <sheet name="db_check_file_validate_config" sheetId="27" r:id="rId19"/>
    <sheet name="ラベル" sheetId="3" r:id="rId20"/>
  </sheets>
  <externalReferences>
    <externalReference r:id="rId21"/>
  </externalReferences>
  <definedNames>
    <definedName name="_xlnm._FilterDatabase" localSheetId="14" hidden="1">ログ一覧!$D$44:$AQ$45</definedName>
    <definedName name="項目リスト">db_check_data_validate_config1!$AZ$154</definedName>
    <definedName name="_xlnm.Print_Area" localSheetId="3">基本設計!$A$1:$AR$125</definedName>
    <definedName name="_xlnm.Print_Area" localSheetId="17">詳細設計!$A$1:$AR$398</definedName>
    <definedName name="_xlnm.Print_Area" localSheetId="16">設定値一覧!$A$1:$AR$95</definedName>
    <definedName name="_xlnm.Print_Area" localSheetId="15">設定ファイル!$A$1:$AR$301</definedName>
    <definedName name="_xlnm.Print_Area" localSheetId="1">修正履歴!$A$1:$AR$21</definedName>
    <definedName name="_xlnm.Print_Area" localSheetId="0">表紙!$A$1:$AR$28</definedName>
    <definedName name="_xlnm.Print_Area" localSheetId="9">db_check_data_validate_config1!$A$1:$AR$208</definedName>
    <definedName name="_xlnm.Print_Area" localSheetId="10">db_check_data_validate_config2!$A$1:$AR$195</definedName>
    <definedName name="_xlnm.Print_Area" localSheetId="11">db_check_data_validate_config3!$A$1:$AR$210</definedName>
    <definedName name="_xlnm.Print_Area" localSheetId="12">db_check_data_validate_config4!$A$1:$AR$201</definedName>
    <definedName name="_xlnm.Print_Area" localSheetId="13">db_check_data_validate_config5!$A$1:$AR$229</definedName>
    <definedName name="_xlnm.Print_Area" localSheetId="18">db_check_file_validate_config!$A$1:$AR$172</definedName>
    <definedName name="_xlnm.Print_Area" localSheetId="8">db_check_files_exist!$A$1:$AR$75</definedName>
    <definedName name="_xlnm.Print_Area" localSheetId="7">db_gen_date_data!$A$1:$AR$79</definedName>
    <definedName name="_xlnm.Print_Area" localSheetId="6">db_gen_number_data!$A$1:$AR$73</definedName>
    <definedName name="_xlnm.Print_Area" localSheetId="5">db_gen_string_data!$A$1:$AR$90</definedName>
    <definedName name="_xlnm.Print_Area" localSheetId="14">ログ一覧!$A$1:$AR$167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L134" i="27" l="1"/>
  <c r="BJ134" i="27"/>
  <c r="BH134" i="27"/>
  <c r="BF134" i="27"/>
  <c r="BD134" i="27"/>
  <c r="BB134" i="27"/>
  <c r="AZ134" i="27"/>
  <c r="AX134" i="27"/>
  <c r="AW194" i="26"/>
  <c r="AX194" i="26"/>
  <c r="AY194" i="26"/>
  <c r="AZ194" i="26"/>
  <c r="BA194" i="26"/>
  <c r="BB194" i="26"/>
  <c r="BC194" i="26"/>
  <c r="BD194" i="26"/>
  <c r="BE194" i="26"/>
  <c r="BF194" i="26"/>
  <c r="BG194" i="26"/>
  <c r="BH194" i="26"/>
  <c r="BI194" i="26"/>
  <c r="BJ194" i="26"/>
  <c r="BK194" i="26"/>
  <c r="BL194" i="26"/>
  <c r="BM194" i="26"/>
  <c r="BN194" i="26"/>
  <c r="BO194" i="26"/>
  <c r="BP194" i="26"/>
  <c r="BQ194" i="26"/>
  <c r="BR194" i="26"/>
  <c r="BS194" i="26"/>
  <c r="BT194" i="26"/>
  <c r="AW195" i="26"/>
  <c r="AX195" i="26"/>
  <c r="AY195" i="26"/>
  <c r="AZ195" i="26"/>
  <c r="BA195" i="26"/>
  <c r="BB195" i="26"/>
  <c r="BC195" i="26"/>
  <c r="BD195" i="26"/>
  <c r="BE195" i="26"/>
  <c r="BF195" i="26"/>
  <c r="BG195" i="26"/>
  <c r="BH195" i="26"/>
  <c r="BI195" i="26"/>
  <c r="BJ195" i="26"/>
  <c r="BK195" i="26"/>
  <c r="BL195" i="26"/>
  <c r="BM195" i="26"/>
  <c r="BN195" i="26"/>
  <c r="BO195" i="26"/>
  <c r="BP195" i="26"/>
  <c r="BQ195" i="26"/>
  <c r="BR195" i="26"/>
  <c r="BS195" i="26"/>
  <c r="BT195" i="26"/>
  <c r="AW196" i="26"/>
  <c r="AX196" i="26"/>
  <c r="AY196" i="26"/>
  <c r="AZ196" i="26"/>
  <c r="BA196" i="26"/>
  <c r="BB196" i="26"/>
  <c r="BC196" i="26"/>
  <c r="BD196" i="26"/>
  <c r="BE196" i="26"/>
  <c r="BF196" i="26"/>
  <c r="BG196" i="26"/>
  <c r="BH196" i="26"/>
  <c r="BI196" i="26"/>
  <c r="BJ196" i="26"/>
  <c r="BK196" i="26"/>
  <c r="BL196" i="26"/>
  <c r="BM196" i="26"/>
  <c r="BN196" i="26"/>
  <c r="BO196" i="26"/>
  <c r="BP196" i="26"/>
  <c r="BQ196" i="26"/>
  <c r="BR196" i="26"/>
  <c r="BS196" i="26"/>
  <c r="BT196" i="26"/>
  <c r="AW197" i="26"/>
  <c r="AX197" i="26"/>
  <c r="AY197" i="26"/>
  <c r="AZ197" i="26"/>
  <c r="BA197" i="26"/>
  <c r="BB197" i="26"/>
  <c r="BC197" i="26"/>
  <c r="BD197" i="26"/>
  <c r="BE197" i="26"/>
  <c r="BF197" i="26"/>
  <c r="BG197" i="26"/>
  <c r="BH197" i="26"/>
  <c r="BI197" i="26"/>
  <c r="BJ197" i="26"/>
  <c r="BK197" i="26"/>
  <c r="BL197" i="26"/>
  <c r="BM197" i="26"/>
  <c r="BN197" i="26"/>
  <c r="BO197" i="26"/>
  <c r="BP197" i="26"/>
  <c r="BQ197" i="26"/>
  <c r="BR197" i="26"/>
  <c r="BS197" i="26"/>
  <c r="BT197" i="26"/>
  <c r="AW198" i="26"/>
  <c r="AX198" i="26"/>
  <c r="AY198" i="26"/>
  <c r="AZ198" i="26"/>
  <c r="BA198" i="26"/>
  <c r="BB198" i="26"/>
  <c r="BC198" i="26"/>
  <c r="BD198" i="26"/>
  <c r="BE198" i="26"/>
  <c r="BF198" i="26"/>
  <c r="BG198" i="26"/>
  <c r="BH198" i="26"/>
  <c r="BI198" i="26"/>
  <c r="BJ198" i="26"/>
  <c r="BK198" i="26"/>
  <c r="BL198" i="26"/>
  <c r="BM198" i="26"/>
  <c r="BN198" i="26"/>
  <c r="BO198" i="26"/>
  <c r="BP198" i="26"/>
  <c r="BQ198" i="26"/>
  <c r="BR198" i="26"/>
  <c r="BS198" i="26"/>
  <c r="BT198" i="26"/>
  <c r="AW199" i="26"/>
  <c r="AX199" i="26"/>
  <c r="AY199" i="26"/>
  <c r="AZ199" i="26"/>
  <c r="BA199" i="26"/>
  <c r="BB199" i="26"/>
  <c r="BC199" i="26"/>
  <c r="BD199" i="26"/>
  <c r="BE199" i="26"/>
  <c r="BF199" i="26"/>
  <c r="BG199" i="26"/>
  <c r="BH199" i="26"/>
  <c r="BI199" i="26"/>
  <c r="BJ199" i="26"/>
  <c r="BK199" i="26"/>
  <c r="BL199" i="26"/>
  <c r="BM199" i="26"/>
  <c r="BN199" i="26"/>
  <c r="BO199" i="26"/>
  <c r="BP199" i="26"/>
  <c r="BQ199" i="26"/>
  <c r="BR199" i="26"/>
  <c r="BS199" i="26"/>
  <c r="BT199" i="26"/>
  <c r="AW200" i="26"/>
  <c r="AX200" i="26"/>
  <c r="AY200" i="26"/>
  <c r="AZ200" i="26"/>
  <c r="BA200" i="26"/>
  <c r="BB200" i="26"/>
  <c r="BC200" i="26"/>
  <c r="BD200" i="26"/>
  <c r="BE200" i="26"/>
  <c r="BF200" i="26"/>
  <c r="BG200" i="26"/>
  <c r="BH200" i="26"/>
  <c r="BI200" i="26"/>
  <c r="BJ200" i="26"/>
  <c r="BK200" i="26"/>
  <c r="BL200" i="26"/>
  <c r="BM200" i="26"/>
  <c r="BN200" i="26"/>
  <c r="BO200" i="26"/>
  <c r="BP200" i="26"/>
  <c r="BQ200" i="26"/>
  <c r="BR200" i="26"/>
  <c r="BS200" i="26"/>
  <c r="BT200" i="26"/>
  <c r="AW201" i="26"/>
  <c r="AX201" i="26"/>
  <c r="AY201" i="26"/>
  <c r="AZ201" i="26"/>
  <c r="BA201" i="26"/>
  <c r="BB201" i="26"/>
  <c r="BC201" i="26"/>
  <c r="BD201" i="26"/>
  <c r="BE201" i="26"/>
  <c r="BF201" i="26"/>
  <c r="BG201" i="26"/>
  <c r="BH201" i="26"/>
  <c r="BI201" i="26"/>
  <c r="BJ201" i="26"/>
  <c r="BK201" i="26"/>
  <c r="BL201" i="26"/>
  <c r="BM201" i="26"/>
  <c r="BN201" i="26"/>
  <c r="BO201" i="26"/>
  <c r="BP201" i="26"/>
  <c r="BQ201" i="26"/>
  <c r="BR201" i="26"/>
  <c r="BS201" i="26"/>
  <c r="BT201" i="26"/>
  <c r="AW202" i="26"/>
  <c r="AX202" i="26"/>
  <c r="AY202" i="26"/>
  <c r="AZ202" i="26"/>
  <c r="BA202" i="26"/>
  <c r="BB202" i="26"/>
  <c r="BC202" i="26"/>
  <c r="BD202" i="26"/>
  <c r="BE202" i="26"/>
  <c r="BF202" i="26"/>
  <c r="BG202" i="26"/>
  <c r="BH202" i="26"/>
  <c r="BI202" i="26"/>
  <c r="BJ202" i="26"/>
  <c r="BK202" i="26"/>
  <c r="BL202" i="26"/>
  <c r="BM202" i="26"/>
  <c r="BN202" i="26"/>
  <c r="BO202" i="26"/>
  <c r="BP202" i="26"/>
  <c r="BQ202" i="26"/>
  <c r="BR202" i="26"/>
  <c r="BS202" i="26"/>
  <c r="BT202" i="26"/>
  <c r="AW203" i="26"/>
  <c r="AX203" i="26"/>
  <c r="AY203" i="26"/>
  <c r="AZ203" i="26"/>
  <c r="BA203" i="26"/>
  <c r="BB203" i="26"/>
  <c r="BC203" i="26"/>
  <c r="BD203" i="26"/>
  <c r="BE203" i="26"/>
  <c r="BF203" i="26"/>
  <c r="BG203" i="26"/>
  <c r="BH203" i="26"/>
  <c r="BI203" i="26"/>
  <c r="BJ203" i="26"/>
  <c r="BK203" i="26"/>
  <c r="BL203" i="26"/>
  <c r="BM203" i="26"/>
  <c r="BN203" i="26"/>
  <c r="BO203" i="26"/>
  <c r="BP203" i="26"/>
  <c r="BQ203" i="26"/>
  <c r="BR203" i="26"/>
  <c r="BS203" i="26"/>
  <c r="BT203" i="26"/>
  <c r="AW204" i="26"/>
  <c r="AX204" i="26"/>
  <c r="AY204" i="26"/>
  <c r="AZ204" i="26"/>
  <c r="BA204" i="26"/>
  <c r="BB204" i="26"/>
  <c r="BC204" i="26"/>
  <c r="BD204" i="26"/>
  <c r="BE204" i="26"/>
  <c r="BF204" i="26"/>
  <c r="BG204" i="26"/>
  <c r="BH204" i="26"/>
  <c r="BI204" i="26"/>
  <c r="BJ204" i="26"/>
  <c r="BK204" i="26"/>
  <c r="BL204" i="26"/>
  <c r="BM204" i="26"/>
  <c r="BN204" i="26"/>
  <c r="BO204" i="26"/>
  <c r="BP204" i="26"/>
  <c r="BQ204" i="26"/>
  <c r="BR204" i="26"/>
  <c r="BS204" i="26"/>
  <c r="BT204" i="26"/>
  <c r="AW205" i="26"/>
  <c r="AX205" i="26"/>
  <c r="AY205" i="26"/>
  <c r="AZ205" i="26"/>
  <c r="BA205" i="26"/>
  <c r="BB205" i="26"/>
  <c r="BC205" i="26"/>
  <c r="BD205" i="26"/>
  <c r="BE205" i="26"/>
  <c r="BF205" i="26"/>
  <c r="BG205" i="26"/>
  <c r="BH205" i="26"/>
  <c r="BI205" i="26"/>
  <c r="BJ205" i="26"/>
  <c r="BK205" i="26"/>
  <c r="BL205" i="26"/>
  <c r="BM205" i="26"/>
  <c r="BN205" i="26"/>
  <c r="BO205" i="26"/>
  <c r="BP205" i="26"/>
  <c r="BQ205" i="26"/>
  <c r="BR205" i="26"/>
  <c r="BS205" i="26"/>
  <c r="BT205" i="26"/>
  <c r="AW206" i="26"/>
  <c r="AX206" i="26"/>
  <c r="AY206" i="26"/>
  <c r="AZ206" i="26"/>
  <c r="BA206" i="26"/>
  <c r="BB206" i="26"/>
  <c r="BC206" i="26"/>
  <c r="BD206" i="26"/>
  <c r="BE206" i="26"/>
  <c r="BF206" i="26"/>
  <c r="BG206" i="26"/>
  <c r="BH206" i="26"/>
  <c r="BI206" i="26"/>
  <c r="BJ206" i="26"/>
  <c r="BK206" i="26"/>
  <c r="BL206" i="26"/>
  <c r="BM206" i="26"/>
  <c r="BN206" i="26"/>
  <c r="BO206" i="26"/>
  <c r="BP206" i="26"/>
  <c r="BQ206" i="26"/>
  <c r="BR206" i="26"/>
  <c r="BS206" i="26"/>
  <c r="BT206" i="26"/>
  <c r="AW207" i="26"/>
  <c r="AX207" i="26"/>
  <c r="AY207" i="26"/>
  <c r="AZ207" i="26"/>
  <c r="BA207" i="26"/>
  <c r="BB207" i="26"/>
  <c r="BC207" i="26"/>
  <c r="BD207" i="26"/>
  <c r="BE207" i="26"/>
  <c r="BF207" i="26"/>
  <c r="BG207" i="26"/>
  <c r="BH207" i="26"/>
  <c r="BI207" i="26"/>
  <c r="BJ207" i="26"/>
  <c r="BK207" i="26"/>
  <c r="BL207" i="26"/>
  <c r="BM207" i="26"/>
  <c r="BN207" i="26"/>
  <c r="BO207" i="26"/>
  <c r="BP207" i="26"/>
  <c r="BQ207" i="26"/>
  <c r="BR207" i="26"/>
  <c r="BS207" i="26"/>
  <c r="BT207" i="26"/>
  <c r="AW208" i="26"/>
  <c r="AX208" i="26"/>
  <c r="AY208" i="26"/>
  <c r="AZ208" i="26"/>
  <c r="BA208" i="26"/>
  <c r="BB208" i="26"/>
  <c r="BC208" i="26"/>
  <c r="BD208" i="26"/>
  <c r="BE208" i="26"/>
  <c r="BF208" i="26"/>
  <c r="BG208" i="26"/>
  <c r="BH208" i="26"/>
  <c r="BI208" i="26"/>
  <c r="BJ208" i="26"/>
  <c r="BK208" i="26"/>
  <c r="BL208" i="26"/>
  <c r="BM208" i="26"/>
  <c r="BN208" i="26"/>
  <c r="BO208" i="26"/>
  <c r="BP208" i="26"/>
  <c r="BQ208" i="26"/>
  <c r="BR208" i="26"/>
  <c r="BS208" i="26"/>
  <c r="BT208" i="26"/>
  <c r="AW209" i="26"/>
  <c r="AX209" i="26"/>
  <c r="AY209" i="26"/>
  <c r="AZ209" i="26"/>
  <c r="BA209" i="26"/>
  <c r="BB209" i="26"/>
  <c r="BC209" i="26"/>
  <c r="BD209" i="26"/>
  <c r="BE209" i="26"/>
  <c r="BF209" i="26"/>
  <c r="BG209" i="26"/>
  <c r="BH209" i="26"/>
  <c r="BI209" i="26"/>
  <c r="BJ209" i="26"/>
  <c r="BK209" i="26"/>
  <c r="BL209" i="26"/>
  <c r="BM209" i="26"/>
  <c r="BN209" i="26"/>
  <c r="BO209" i="26"/>
  <c r="BP209" i="26"/>
  <c r="BQ209" i="26"/>
  <c r="BR209" i="26"/>
  <c r="BS209" i="26"/>
  <c r="BT209" i="26"/>
  <c r="AW210" i="26"/>
  <c r="AX210" i="26"/>
  <c r="AY210" i="26"/>
  <c r="AZ210" i="26"/>
  <c r="BA210" i="26"/>
  <c r="BB210" i="26"/>
  <c r="BC210" i="26"/>
  <c r="BD210" i="26"/>
  <c r="BE210" i="26"/>
  <c r="BF210" i="26"/>
  <c r="BG210" i="26"/>
  <c r="BH210" i="26"/>
  <c r="BI210" i="26"/>
  <c r="BJ210" i="26"/>
  <c r="BK210" i="26"/>
  <c r="BL210" i="26"/>
  <c r="BM210" i="26"/>
  <c r="BN210" i="26"/>
  <c r="BO210" i="26"/>
  <c r="BP210" i="26"/>
  <c r="BQ210" i="26"/>
  <c r="BR210" i="26"/>
  <c r="BS210" i="26"/>
  <c r="BT210" i="26"/>
  <c r="AW211" i="26"/>
  <c r="AX211" i="26"/>
  <c r="AY211" i="26"/>
  <c r="AZ211" i="26"/>
  <c r="BA211" i="26"/>
  <c r="BB211" i="26"/>
  <c r="BC211" i="26"/>
  <c r="BD211" i="26"/>
  <c r="BE211" i="26"/>
  <c r="BF211" i="26"/>
  <c r="BG211" i="26"/>
  <c r="BH211" i="26"/>
  <c r="BI211" i="26"/>
  <c r="BJ211" i="26"/>
  <c r="BK211" i="26"/>
  <c r="BL211" i="26"/>
  <c r="BM211" i="26"/>
  <c r="BN211" i="26"/>
  <c r="BO211" i="26"/>
  <c r="BP211" i="26"/>
  <c r="BQ211" i="26"/>
  <c r="BR211" i="26"/>
  <c r="BS211" i="26"/>
  <c r="BT211" i="26"/>
  <c r="AW212" i="26"/>
  <c r="AX212" i="26"/>
  <c r="AY212" i="26"/>
  <c r="AZ212" i="26"/>
  <c r="BA212" i="26"/>
  <c r="BB212" i="26"/>
  <c r="BC212" i="26"/>
  <c r="BD212" i="26"/>
  <c r="BE212" i="26"/>
  <c r="BF212" i="26"/>
  <c r="BG212" i="26"/>
  <c r="BH212" i="26"/>
  <c r="BI212" i="26"/>
  <c r="BJ212" i="26"/>
  <c r="BK212" i="26"/>
  <c r="BL212" i="26"/>
  <c r="BM212" i="26"/>
  <c r="BN212" i="26"/>
  <c r="BO212" i="26"/>
  <c r="BP212" i="26"/>
  <c r="BQ212" i="26"/>
  <c r="BR212" i="26"/>
  <c r="BS212" i="26"/>
  <c r="BT212" i="26"/>
  <c r="AW213" i="26"/>
  <c r="AX213" i="26"/>
  <c r="AY213" i="26"/>
  <c r="AZ213" i="26"/>
  <c r="BA213" i="26"/>
  <c r="BB213" i="26"/>
  <c r="BC213" i="26"/>
  <c r="BD213" i="26"/>
  <c r="BE213" i="26"/>
  <c r="BF213" i="26"/>
  <c r="BG213" i="26"/>
  <c r="BH213" i="26"/>
  <c r="BI213" i="26"/>
  <c r="BJ213" i="26"/>
  <c r="BK213" i="26"/>
  <c r="BL213" i="26"/>
  <c r="BM213" i="26"/>
  <c r="BN213" i="26"/>
  <c r="BO213" i="26"/>
  <c r="BP213" i="26"/>
  <c r="BQ213" i="26"/>
  <c r="BR213" i="26"/>
  <c r="BS213" i="26"/>
  <c r="BT213" i="26"/>
  <c r="AW214" i="26"/>
  <c r="AX214" i="26"/>
  <c r="AY214" i="26"/>
  <c r="AZ214" i="26"/>
  <c r="BA214" i="26"/>
  <c r="BB214" i="26"/>
  <c r="BC214" i="26"/>
  <c r="BD214" i="26"/>
  <c r="BE214" i="26"/>
  <c r="BF214" i="26"/>
  <c r="BG214" i="26"/>
  <c r="BH214" i="26"/>
  <c r="BI214" i="26"/>
  <c r="BJ214" i="26"/>
  <c r="BK214" i="26"/>
  <c r="BL214" i="26"/>
  <c r="BM214" i="26"/>
  <c r="BN214" i="26"/>
  <c r="BO214" i="26"/>
  <c r="BP214" i="26"/>
  <c r="BQ214" i="26"/>
  <c r="BR214" i="26"/>
  <c r="BS214" i="26"/>
  <c r="BT214" i="26"/>
  <c r="AW215" i="26"/>
  <c r="AX215" i="26"/>
  <c r="AY215" i="26"/>
  <c r="AZ215" i="26"/>
  <c r="BA215" i="26"/>
  <c r="BB215" i="26"/>
  <c r="BC215" i="26"/>
  <c r="BD215" i="26"/>
  <c r="BE215" i="26"/>
  <c r="BF215" i="26"/>
  <c r="BG215" i="26"/>
  <c r="BH215" i="26"/>
  <c r="BI215" i="26"/>
  <c r="BJ215" i="26"/>
  <c r="BK215" i="26"/>
  <c r="BL215" i="26"/>
  <c r="BM215" i="26"/>
  <c r="BN215" i="26"/>
  <c r="BO215" i="26"/>
  <c r="BP215" i="26"/>
  <c r="BQ215" i="26"/>
  <c r="BR215" i="26"/>
  <c r="BS215" i="26"/>
  <c r="BT215" i="26"/>
  <c r="AW216" i="26"/>
  <c r="AX216" i="26"/>
  <c r="AY216" i="26"/>
  <c r="AZ216" i="26"/>
  <c r="BA216" i="26"/>
  <c r="BB216" i="26"/>
  <c r="BC216" i="26"/>
  <c r="BD216" i="26"/>
  <c r="BE216" i="26"/>
  <c r="BF216" i="26"/>
  <c r="BG216" i="26"/>
  <c r="BH216" i="26"/>
  <c r="BI216" i="26"/>
  <c r="BJ216" i="26"/>
  <c r="BK216" i="26"/>
  <c r="BL216" i="26"/>
  <c r="BM216" i="26"/>
  <c r="BN216" i="26"/>
  <c r="BO216" i="26"/>
  <c r="BP216" i="26"/>
  <c r="BQ216" i="26"/>
  <c r="BR216" i="26"/>
  <c r="BS216" i="26"/>
  <c r="BT216" i="26"/>
  <c r="AW217" i="26"/>
  <c r="AX217" i="26"/>
  <c r="AY217" i="26"/>
  <c r="AZ217" i="26"/>
  <c r="BA217" i="26"/>
  <c r="BB217" i="26"/>
  <c r="BC217" i="26"/>
  <c r="BD217" i="26"/>
  <c r="BE217" i="26"/>
  <c r="BF217" i="26"/>
  <c r="BG217" i="26"/>
  <c r="BH217" i="26"/>
  <c r="BI217" i="26"/>
  <c r="BJ217" i="26"/>
  <c r="BK217" i="26"/>
  <c r="BL217" i="26"/>
  <c r="BM217" i="26"/>
  <c r="BN217" i="26"/>
  <c r="BO217" i="26"/>
  <c r="BP217" i="26"/>
  <c r="BQ217" i="26"/>
  <c r="BR217" i="26"/>
  <c r="BS217" i="26"/>
  <c r="BT217" i="26"/>
  <c r="AW218" i="26"/>
  <c r="AX218" i="26"/>
  <c r="AY218" i="26"/>
  <c r="AZ218" i="26"/>
  <c r="BA218" i="26"/>
  <c r="BB218" i="26"/>
  <c r="BC218" i="26"/>
  <c r="BD218" i="26"/>
  <c r="BE218" i="26"/>
  <c r="BF218" i="26"/>
  <c r="BG218" i="26"/>
  <c r="BH218" i="26"/>
  <c r="BI218" i="26"/>
  <c r="BJ218" i="26"/>
  <c r="BK218" i="26"/>
  <c r="BL218" i="26"/>
  <c r="BM218" i="26"/>
  <c r="BN218" i="26"/>
  <c r="BO218" i="26"/>
  <c r="BP218" i="26"/>
  <c r="BQ218" i="26"/>
  <c r="BR218" i="26"/>
  <c r="BS218" i="26"/>
  <c r="BT218" i="26"/>
  <c r="AW219" i="26"/>
  <c r="AX219" i="26"/>
  <c r="AY219" i="26"/>
  <c r="AZ219" i="26"/>
  <c r="BA219" i="26"/>
  <c r="BB219" i="26"/>
  <c r="BC219" i="26"/>
  <c r="BD219" i="26"/>
  <c r="BE219" i="26"/>
  <c r="BF219" i="26"/>
  <c r="BG219" i="26"/>
  <c r="BH219" i="26"/>
  <c r="BI219" i="26"/>
  <c r="BJ219" i="26"/>
  <c r="BK219" i="26"/>
  <c r="BL219" i="26"/>
  <c r="BM219" i="26"/>
  <c r="BN219" i="26"/>
  <c r="BO219" i="26"/>
  <c r="BP219" i="26"/>
  <c r="BQ219" i="26"/>
  <c r="BR219" i="26"/>
  <c r="BS219" i="26"/>
  <c r="BT219" i="26"/>
  <c r="AW220" i="26"/>
  <c r="AX220" i="26"/>
  <c r="AY220" i="26"/>
  <c r="AZ220" i="26"/>
  <c r="BA220" i="26"/>
  <c r="BB220" i="26"/>
  <c r="BC220" i="26"/>
  <c r="BD220" i="26"/>
  <c r="BE220" i="26"/>
  <c r="BF220" i="26"/>
  <c r="BG220" i="26"/>
  <c r="BH220" i="26"/>
  <c r="BI220" i="26"/>
  <c r="BJ220" i="26"/>
  <c r="BK220" i="26"/>
  <c r="BL220" i="26"/>
  <c r="BM220" i="26"/>
  <c r="BN220" i="26"/>
  <c r="BO220" i="26"/>
  <c r="BP220" i="26"/>
  <c r="BQ220" i="26"/>
  <c r="BR220" i="26"/>
  <c r="BS220" i="26"/>
  <c r="BT220" i="26"/>
  <c r="AW221" i="26"/>
  <c r="AX221" i="26"/>
  <c r="AY221" i="26"/>
  <c r="AZ221" i="26"/>
  <c r="BA221" i="26"/>
  <c r="BB221" i="26"/>
  <c r="BC221" i="26"/>
  <c r="BD221" i="26"/>
  <c r="BE221" i="26"/>
  <c r="BF221" i="26"/>
  <c r="BG221" i="26"/>
  <c r="BH221" i="26"/>
  <c r="BI221" i="26"/>
  <c r="BJ221" i="26"/>
  <c r="BK221" i="26"/>
  <c r="BL221" i="26"/>
  <c r="BM221" i="26"/>
  <c r="BN221" i="26"/>
  <c r="BO221" i="26"/>
  <c r="BP221" i="26"/>
  <c r="BQ221" i="26"/>
  <c r="BR221" i="26"/>
  <c r="BS221" i="26"/>
  <c r="BT221" i="26"/>
  <c r="AW222" i="26"/>
  <c r="AX222" i="26"/>
  <c r="AY222" i="26"/>
  <c r="AZ222" i="26"/>
  <c r="BA222" i="26"/>
  <c r="BB222" i="26"/>
  <c r="BC222" i="26"/>
  <c r="BD222" i="26"/>
  <c r="BE222" i="26"/>
  <c r="BF222" i="26"/>
  <c r="BG222" i="26"/>
  <c r="BH222" i="26"/>
  <c r="BI222" i="26"/>
  <c r="BJ222" i="26"/>
  <c r="BK222" i="26"/>
  <c r="BL222" i="26"/>
  <c r="BM222" i="26"/>
  <c r="BN222" i="26"/>
  <c r="BO222" i="26"/>
  <c r="BP222" i="26"/>
  <c r="BQ222" i="26"/>
  <c r="BR222" i="26"/>
  <c r="BS222" i="26"/>
  <c r="BT222" i="26"/>
  <c r="AW223" i="26"/>
  <c r="AX223" i="26"/>
  <c r="AY223" i="26"/>
  <c r="AZ223" i="26"/>
  <c r="BA223" i="26"/>
  <c r="BB223" i="26"/>
  <c r="BC223" i="26"/>
  <c r="BD223" i="26"/>
  <c r="BE223" i="26"/>
  <c r="BF223" i="26"/>
  <c r="BG223" i="26"/>
  <c r="BH223" i="26"/>
  <c r="BI223" i="26"/>
  <c r="BJ223" i="26"/>
  <c r="BK223" i="26"/>
  <c r="BL223" i="26"/>
  <c r="BM223" i="26"/>
  <c r="BN223" i="26"/>
  <c r="BO223" i="26"/>
  <c r="BP223" i="26"/>
  <c r="BQ223" i="26"/>
  <c r="BR223" i="26"/>
  <c r="BS223" i="26"/>
  <c r="BT223" i="26"/>
  <c r="AW224" i="26"/>
  <c r="AX224" i="26"/>
  <c r="AY224" i="26"/>
  <c r="AZ224" i="26"/>
  <c r="BA224" i="26"/>
  <c r="BB224" i="26"/>
  <c r="BC224" i="26"/>
  <c r="BD224" i="26"/>
  <c r="BE224" i="26"/>
  <c r="BF224" i="26"/>
  <c r="BG224" i="26"/>
  <c r="BH224" i="26"/>
  <c r="BI224" i="26"/>
  <c r="BJ224" i="26"/>
  <c r="BK224" i="26"/>
  <c r="BL224" i="26"/>
  <c r="BM224" i="26"/>
  <c r="BN224" i="26"/>
  <c r="BO224" i="26"/>
  <c r="BP224" i="26"/>
  <c r="BQ224" i="26"/>
  <c r="BR224" i="26"/>
  <c r="BS224" i="26"/>
  <c r="BT224" i="26"/>
  <c r="AW225" i="26"/>
  <c r="AX225" i="26"/>
  <c r="AY225" i="26"/>
  <c r="AZ225" i="26"/>
  <c r="BA225" i="26"/>
  <c r="BB225" i="26"/>
  <c r="BC225" i="26"/>
  <c r="BD225" i="26"/>
  <c r="BE225" i="26"/>
  <c r="BF225" i="26"/>
  <c r="BG225" i="26"/>
  <c r="BH225" i="26"/>
  <c r="BI225" i="26"/>
  <c r="BJ225" i="26"/>
  <c r="BK225" i="26"/>
  <c r="BL225" i="26"/>
  <c r="BM225" i="26"/>
  <c r="BN225" i="26"/>
  <c r="BO225" i="26"/>
  <c r="BP225" i="26"/>
  <c r="BQ225" i="26"/>
  <c r="BR225" i="26"/>
  <c r="BS225" i="26"/>
  <c r="BT225" i="26"/>
  <c r="AW226" i="26"/>
  <c r="AX226" i="26"/>
  <c r="AY226" i="26"/>
  <c r="AZ226" i="26"/>
  <c r="BA226" i="26"/>
  <c r="BB226" i="26"/>
  <c r="BC226" i="26"/>
  <c r="BD226" i="26"/>
  <c r="BE226" i="26"/>
  <c r="BF226" i="26"/>
  <c r="BG226" i="26"/>
  <c r="BH226" i="26"/>
  <c r="BI226" i="26"/>
  <c r="BJ226" i="26"/>
  <c r="BK226" i="26"/>
  <c r="BL226" i="26"/>
  <c r="BM226" i="26"/>
  <c r="BN226" i="26"/>
  <c r="BO226" i="26"/>
  <c r="BP226" i="26"/>
  <c r="BQ226" i="26"/>
  <c r="BR226" i="26"/>
  <c r="BS226" i="26"/>
  <c r="BT226" i="26"/>
  <c r="AW227" i="26"/>
  <c r="AX227" i="26"/>
  <c r="AY227" i="26"/>
  <c r="AZ227" i="26"/>
  <c r="BA227" i="26"/>
  <c r="BB227" i="26"/>
  <c r="BC227" i="26"/>
  <c r="BD227" i="26"/>
  <c r="BE227" i="26"/>
  <c r="BF227" i="26"/>
  <c r="BG227" i="26"/>
  <c r="BH227" i="26"/>
  <c r="BI227" i="26"/>
  <c r="BJ227" i="26"/>
  <c r="BK227" i="26"/>
  <c r="BL227" i="26"/>
  <c r="BM227" i="26"/>
  <c r="BN227" i="26"/>
  <c r="BO227" i="26"/>
  <c r="BP227" i="26"/>
  <c r="BQ227" i="26"/>
  <c r="BR227" i="26"/>
  <c r="BS227" i="26"/>
  <c r="BT227" i="26"/>
  <c r="BR193" i="26"/>
  <c r="BP193" i="26"/>
  <c r="BN193" i="26"/>
  <c r="BL193" i="26"/>
  <c r="BJ193" i="26"/>
  <c r="BH193" i="26"/>
  <c r="BF193" i="26"/>
  <c r="BD193" i="26"/>
  <c r="BB193" i="26"/>
  <c r="AZ193" i="26"/>
  <c r="AX193" i="26"/>
  <c r="BT193" i="26"/>
  <c r="BS193" i="26"/>
  <c r="BQ193" i="26"/>
  <c r="BO193" i="26"/>
  <c r="BM193" i="26"/>
  <c r="BK193" i="26"/>
  <c r="BI193" i="26"/>
  <c r="BG193" i="26"/>
  <c r="BE193" i="26"/>
  <c r="BC193" i="26"/>
  <c r="BA193" i="26"/>
  <c r="AY193" i="26"/>
  <c r="AW193" i="26"/>
  <c r="BT191" i="26"/>
  <c r="BR191" i="26"/>
  <c r="BP191" i="26"/>
  <c r="BN191" i="26"/>
  <c r="BL191" i="26"/>
  <c r="BJ191" i="26"/>
  <c r="BH191" i="26"/>
  <c r="BF191" i="26"/>
  <c r="BD191" i="26"/>
  <c r="BB191" i="26"/>
  <c r="AZ191" i="26"/>
  <c r="AX191" i="26"/>
  <c r="AW166" i="25"/>
  <c r="AX166" i="25"/>
  <c r="AY166" i="25"/>
  <c r="AZ166" i="25"/>
  <c r="BA166" i="25"/>
  <c r="BB166" i="25"/>
  <c r="BC166" i="25"/>
  <c r="BD166" i="25"/>
  <c r="BE166" i="25"/>
  <c r="BF166" i="25"/>
  <c r="BG166" i="25"/>
  <c r="BH166" i="25"/>
  <c r="BI166" i="25"/>
  <c r="BJ166" i="25"/>
  <c r="BK166" i="25"/>
  <c r="BL166" i="25"/>
  <c r="BM166" i="25"/>
  <c r="BN166" i="25"/>
  <c r="BO166" i="25"/>
  <c r="BP166" i="25"/>
  <c r="BQ166" i="25"/>
  <c r="BR166" i="25"/>
  <c r="BS166" i="25"/>
  <c r="BT166" i="25"/>
  <c r="AW167" i="25"/>
  <c r="AX167" i="25"/>
  <c r="AY167" i="25"/>
  <c r="AZ167" i="25"/>
  <c r="BA167" i="25"/>
  <c r="BB167" i="25"/>
  <c r="BC167" i="25"/>
  <c r="BD167" i="25"/>
  <c r="BE167" i="25"/>
  <c r="BF167" i="25"/>
  <c r="BG167" i="25"/>
  <c r="BH167" i="25"/>
  <c r="BI167" i="25"/>
  <c r="BJ167" i="25"/>
  <c r="BK167" i="25"/>
  <c r="BL167" i="25"/>
  <c r="BM167" i="25"/>
  <c r="BN167" i="25"/>
  <c r="BO167" i="25"/>
  <c r="BP167" i="25"/>
  <c r="BQ167" i="25"/>
  <c r="BR167" i="25"/>
  <c r="BS167" i="25"/>
  <c r="BT167" i="25"/>
  <c r="AW168" i="25"/>
  <c r="AX168" i="25"/>
  <c r="AY168" i="25"/>
  <c r="AZ168" i="25"/>
  <c r="BA168" i="25"/>
  <c r="BB168" i="25"/>
  <c r="BC168" i="25"/>
  <c r="BD168" i="25"/>
  <c r="BE168" i="25"/>
  <c r="BF168" i="25"/>
  <c r="BG168" i="25"/>
  <c r="BH168" i="25"/>
  <c r="BI168" i="25"/>
  <c r="BJ168" i="25"/>
  <c r="BK168" i="25"/>
  <c r="BL168" i="25"/>
  <c r="BM168" i="25"/>
  <c r="BN168" i="25"/>
  <c r="BO168" i="25"/>
  <c r="BP168" i="25"/>
  <c r="BQ168" i="25"/>
  <c r="BR168" i="25"/>
  <c r="BS168" i="25"/>
  <c r="BT168" i="25"/>
  <c r="AW169" i="25"/>
  <c r="AX169" i="25"/>
  <c r="AY169" i="25"/>
  <c r="AZ169" i="25"/>
  <c r="BA169" i="25"/>
  <c r="BB169" i="25"/>
  <c r="BC169" i="25"/>
  <c r="BD169" i="25"/>
  <c r="BE169" i="25"/>
  <c r="BF169" i="25"/>
  <c r="BG169" i="25"/>
  <c r="BH169" i="25"/>
  <c r="BI169" i="25"/>
  <c r="BJ169" i="25"/>
  <c r="BK169" i="25"/>
  <c r="BL169" i="25"/>
  <c r="BM169" i="25"/>
  <c r="BN169" i="25"/>
  <c r="BO169" i="25"/>
  <c r="BP169" i="25"/>
  <c r="BQ169" i="25"/>
  <c r="BR169" i="25"/>
  <c r="BS169" i="25"/>
  <c r="BT169" i="25"/>
  <c r="AW170" i="25"/>
  <c r="AX170" i="25"/>
  <c r="AY170" i="25"/>
  <c r="AZ170" i="25"/>
  <c r="BA170" i="25"/>
  <c r="BB170" i="25"/>
  <c r="BC170" i="25"/>
  <c r="BD170" i="25"/>
  <c r="BE170" i="25"/>
  <c r="BF170" i="25"/>
  <c r="BG170" i="25"/>
  <c r="BH170" i="25"/>
  <c r="BI170" i="25"/>
  <c r="BJ170" i="25"/>
  <c r="BK170" i="25"/>
  <c r="BL170" i="25"/>
  <c r="BM170" i="25"/>
  <c r="BN170" i="25"/>
  <c r="BO170" i="25"/>
  <c r="BP170" i="25"/>
  <c r="BQ170" i="25"/>
  <c r="BR170" i="25"/>
  <c r="BS170" i="25"/>
  <c r="BT170" i="25"/>
  <c r="AW171" i="25"/>
  <c r="AX171" i="25"/>
  <c r="AY171" i="25"/>
  <c r="AZ171" i="25"/>
  <c r="BA171" i="25"/>
  <c r="BB171" i="25"/>
  <c r="BC171" i="25"/>
  <c r="BD171" i="25"/>
  <c r="BE171" i="25"/>
  <c r="BF171" i="25"/>
  <c r="BG171" i="25"/>
  <c r="BH171" i="25"/>
  <c r="BI171" i="25"/>
  <c r="BJ171" i="25"/>
  <c r="BK171" i="25"/>
  <c r="BL171" i="25"/>
  <c r="BM171" i="25"/>
  <c r="BN171" i="25"/>
  <c r="BO171" i="25"/>
  <c r="BP171" i="25"/>
  <c r="BQ171" i="25"/>
  <c r="BR171" i="25"/>
  <c r="BS171" i="25"/>
  <c r="BT171" i="25"/>
  <c r="AW172" i="25"/>
  <c r="AX172" i="25"/>
  <c r="AY172" i="25"/>
  <c r="AZ172" i="25"/>
  <c r="BA172" i="25"/>
  <c r="BB172" i="25"/>
  <c r="BC172" i="25"/>
  <c r="BD172" i="25"/>
  <c r="BE172" i="25"/>
  <c r="BF172" i="25"/>
  <c r="BG172" i="25"/>
  <c r="BH172" i="25"/>
  <c r="BI172" i="25"/>
  <c r="BJ172" i="25"/>
  <c r="BK172" i="25"/>
  <c r="BL172" i="25"/>
  <c r="BM172" i="25"/>
  <c r="BN172" i="25"/>
  <c r="BO172" i="25"/>
  <c r="BP172" i="25"/>
  <c r="BQ172" i="25"/>
  <c r="BR172" i="25"/>
  <c r="BS172" i="25"/>
  <c r="BT172" i="25"/>
  <c r="AW173" i="25"/>
  <c r="AX173" i="25"/>
  <c r="AY173" i="25"/>
  <c r="AZ173" i="25"/>
  <c r="BA173" i="25"/>
  <c r="BB173" i="25"/>
  <c r="BC173" i="25"/>
  <c r="BD173" i="25"/>
  <c r="BE173" i="25"/>
  <c r="BF173" i="25"/>
  <c r="BG173" i="25"/>
  <c r="BH173" i="25"/>
  <c r="BI173" i="25"/>
  <c r="BJ173" i="25"/>
  <c r="BK173" i="25"/>
  <c r="BL173" i="25"/>
  <c r="BM173" i="25"/>
  <c r="BN173" i="25"/>
  <c r="BO173" i="25"/>
  <c r="BP173" i="25"/>
  <c r="BQ173" i="25"/>
  <c r="BR173" i="25"/>
  <c r="BS173" i="25"/>
  <c r="BT173" i="25"/>
  <c r="AW174" i="25"/>
  <c r="AX174" i="25"/>
  <c r="AY174" i="25"/>
  <c r="AZ174" i="25"/>
  <c r="BA174" i="25"/>
  <c r="BB174" i="25"/>
  <c r="BC174" i="25"/>
  <c r="BD174" i="25"/>
  <c r="BE174" i="25"/>
  <c r="BF174" i="25"/>
  <c r="BG174" i="25"/>
  <c r="BH174" i="25"/>
  <c r="BI174" i="25"/>
  <c r="BJ174" i="25"/>
  <c r="BK174" i="25"/>
  <c r="BL174" i="25"/>
  <c r="BM174" i="25"/>
  <c r="BN174" i="25"/>
  <c r="BO174" i="25"/>
  <c r="BP174" i="25"/>
  <c r="BQ174" i="25"/>
  <c r="BR174" i="25"/>
  <c r="BS174" i="25"/>
  <c r="BT174" i="25"/>
  <c r="AW175" i="25"/>
  <c r="AX175" i="25"/>
  <c r="AY175" i="25"/>
  <c r="AZ175" i="25"/>
  <c r="BA175" i="25"/>
  <c r="BB175" i="25"/>
  <c r="BC175" i="25"/>
  <c r="BD175" i="25"/>
  <c r="BE175" i="25"/>
  <c r="BF175" i="25"/>
  <c r="BG175" i="25"/>
  <c r="BH175" i="25"/>
  <c r="BI175" i="25"/>
  <c r="BJ175" i="25"/>
  <c r="BK175" i="25"/>
  <c r="BL175" i="25"/>
  <c r="BM175" i="25"/>
  <c r="BN175" i="25"/>
  <c r="BO175" i="25"/>
  <c r="BP175" i="25"/>
  <c r="BQ175" i="25"/>
  <c r="BR175" i="25"/>
  <c r="BS175" i="25"/>
  <c r="BT175" i="25"/>
  <c r="AW176" i="25"/>
  <c r="AX176" i="25"/>
  <c r="AY176" i="25"/>
  <c r="AZ176" i="25"/>
  <c r="BA176" i="25"/>
  <c r="BB176" i="25"/>
  <c r="BC176" i="25"/>
  <c r="BD176" i="25"/>
  <c r="BE176" i="25"/>
  <c r="BF176" i="25"/>
  <c r="BG176" i="25"/>
  <c r="BH176" i="25"/>
  <c r="BI176" i="25"/>
  <c r="BJ176" i="25"/>
  <c r="BK176" i="25"/>
  <c r="BL176" i="25"/>
  <c r="BM176" i="25"/>
  <c r="BN176" i="25"/>
  <c r="BO176" i="25"/>
  <c r="BP176" i="25"/>
  <c r="BQ176" i="25"/>
  <c r="BR176" i="25"/>
  <c r="BS176" i="25"/>
  <c r="BT176" i="25"/>
  <c r="AW177" i="25"/>
  <c r="AX177" i="25"/>
  <c r="AY177" i="25"/>
  <c r="AZ177" i="25"/>
  <c r="BA177" i="25"/>
  <c r="BB177" i="25"/>
  <c r="BC177" i="25"/>
  <c r="BD177" i="25"/>
  <c r="BE177" i="25"/>
  <c r="BF177" i="25"/>
  <c r="BG177" i="25"/>
  <c r="BH177" i="25"/>
  <c r="BI177" i="25"/>
  <c r="BJ177" i="25"/>
  <c r="BK177" i="25"/>
  <c r="BL177" i="25"/>
  <c r="BM177" i="25"/>
  <c r="BN177" i="25"/>
  <c r="BO177" i="25"/>
  <c r="BP177" i="25"/>
  <c r="BQ177" i="25"/>
  <c r="BR177" i="25"/>
  <c r="BS177" i="25"/>
  <c r="BT177" i="25"/>
  <c r="AW178" i="25"/>
  <c r="AX178" i="25"/>
  <c r="AY178" i="25"/>
  <c r="AZ178" i="25"/>
  <c r="BA178" i="25"/>
  <c r="BB178" i="25"/>
  <c r="BC178" i="25"/>
  <c r="BD178" i="25"/>
  <c r="BE178" i="25"/>
  <c r="BF178" i="25"/>
  <c r="BG178" i="25"/>
  <c r="BH178" i="25"/>
  <c r="BI178" i="25"/>
  <c r="BJ178" i="25"/>
  <c r="BK178" i="25"/>
  <c r="BL178" i="25"/>
  <c r="BM178" i="25"/>
  <c r="BN178" i="25"/>
  <c r="BO178" i="25"/>
  <c r="BP178" i="25"/>
  <c r="BQ178" i="25"/>
  <c r="BR178" i="25"/>
  <c r="BS178" i="25"/>
  <c r="BT178" i="25"/>
  <c r="AW179" i="25"/>
  <c r="AX179" i="25"/>
  <c r="AY179" i="25"/>
  <c r="AZ179" i="25"/>
  <c r="BA179" i="25"/>
  <c r="BB179" i="25"/>
  <c r="BC179" i="25"/>
  <c r="BD179" i="25"/>
  <c r="BE179" i="25"/>
  <c r="BF179" i="25"/>
  <c r="BG179" i="25"/>
  <c r="BH179" i="25"/>
  <c r="BI179" i="25"/>
  <c r="BJ179" i="25"/>
  <c r="BK179" i="25"/>
  <c r="BL179" i="25"/>
  <c r="BM179" i="25"/>
  <c r="BN179" i="25"/>
  <c r="BO179" i="25"/>
  <c r="BP179" i="25"/>
  <c r="BQ179" i="25"/>
  <c r="BR179" i="25"/>
  <c r="BS179" i="25"/>
  <c r="BT179" i="25"/>
  <c r="AW180" i="25"/>
  <c r="AX180" i="25"/>
  <c r="AY180" i="25"/>
  <c r="AZ180" i="25"/>
  <c r="BA180" i="25"/>
  <c r="BB180" i="25"/>
  <c r="BC180" i="25"/>
  <c r="BD180" i="25"/>
  <c r="BE180" i="25"/>
  <c r="BF180" i="25"/>
  <c r="BG180" i="25"/>
  <c r="BH180" i="25"/>
  <c r="BI180" i="25"/>
  <c r="BJ180" i="25"/>
  <c r="BK180" i="25"/>
  <c r="BL180" i="25"/>
  <c r="BM180" i="25"/>
  <c r="BN180" i="25"/>
  <c r="BO180" i="25"/>
  <c r="BP180" i="25"/>
  <c r="BQ180" i="25"/>
  <c r="BR180" i="25"/>
  <c r="BS180" i="25"/>
  <c r="BT180" i="25"/>
  <c r="AW181" i="25"/>
  <c r="AX181" i="25"/>
  <c r="AY181" i="25"/>
  <c r="AZ181" i="25"/>
  <c r="BA181" i="25"/>
  <c r="BB181" i="25"/>
  <c r="BC181" i="25"/>
  <c r="BD181" i="25"/>
  <c r="BE181" i="25"/>
  <c r="BF181" i="25"/>
  <c r="BG181" i="25"/>
  <c r="BH181" i="25"/>
  <c r="BI181" i="25"/>
  <c r="BJ181" i="25"/>
  <c r="BK181" i="25"/>
  <c r="BL181" i="25"/>
  <c r="BM181" i="25"/>
  <c r="BN181" i="25"/>
  <c r="BO181" i="25"/>
  <c r="BP181" i="25"/>
  <c r="BQ181" i="25"/>
  <c r="BR181" i="25"/>
  <c r="BS181" i="25"/>
  <c r="BT181" i="25"/>
  <c r="AW182" i="25"/>
  <c r="AX182" i="25"/>
  <c r="AY182" i="25"/>
  <c r="AZ182" i="25"/>
  <c r="BA182" i="25"/>
  <c r="BB182" i="25"/>
  <c r="BC182" i="25"/>
  <c r="BD182" i="25"/>
  <c r="BE182" i="25"/>
  <c r="BF182" i="25"/>
  <c r="BG182" i="25"/>
  <c r="BH182" i="25"/>
  <c r="BI182" i="25"/>
  <c r="BJ182" i="25"/>
  <c r="BK182" i="25"/>
  <c r="BL182" i="25"/>
  <c r="BM182" i="25"/>
  <c r="BN182" i="25"/>
  <c r="BO182" i="25"/>
  <c r="BP182" i="25"/>
  <c r="BQ182" i="25"/>
  <c r="BR182" i="25"/>
  <c r="BS182" i="25"/>
  <c r="BT182" i="25"/>
  <c r="AW183" i="25"/>
  <c r="AX183" i="25"/>
  <c r="AY183" i="25"/>
  <c r="AZ183" i="25"/>
  <c r="BA183" i="25"/>
  <c r="BB183" i="25"/>
  <c r="BC183" i="25"/>
  <c r="BD183" i="25"/>
  <c r="BE183" i="25"/>
  <c r="BF183" i="25"/>
  <c r="BG183" i="25"/>
  <c r="BH183" i="25"/>
  <c r="BI183" i="25"/>
  <c r="BJ183" i="25"/>
  <c r="BK183" i="25"/>
  <c r="BL183" i="25"/>
  <c r="BM183" i="25"/>
  <c r="BN183" i="25"/>
  <c r="BO183" i="25"/>
  <c r="BP183" i="25"/>
  <c r="BQ183" i="25"/>
  <c r="BR183" i="25"/>
  <c r="BS183" i="25"/>
  <c r="BT183" i="25"/>
  <c r="AW184" i="25"/>
  <c r="AX184" i="25"/>
  <c r="AY184" i="25"/>
  <c r="AZ184" i="25"/>
  <c r="BA184" i="25"/>
  <c r="BB184" i="25"/>
  <c r="BC184" i="25"/>
  <c r="BD184" i="25"/>
  <c r="BE184" i="25"/>
  <c r="BF184" i="25"/>
  <c r="BG184" i="25"/>
  <c r="BH184" i="25"/>
  <c r="BI184" i="25"/>
  <c r="BJ184" i="25"/>
  <c r="BK184" i="25"/>
  <c r="BL184" i="25"/>
  <c r="BM184" i="25"/>
  <c r="BN184" i="25"/>
  <c r="BO184" i="25"/>
  <c r="BP184" i="25"/>
  <c r="BQ184" i="25"/>
  <c r="BR184" i="25"/>
  <c r="BS184" i="25"/>
  <c r="BT184" i="25"/>
  <c r="AW185" i="25"/>
  <c r="AX185" i="25"/>
  <c r="AY185" i="25"/>
  <c r="AZ185" i="25"/>
  <c r="BA185" i="25"/>
  <c r="BB185" i="25"/>
  <c r="BC185" i="25"/>
  <c r="BD185" i="25"/>
  <c r="BE185" i="25"/>
  <c r="BF185" i="25"/>
  <c r="BG185" i="25"/>
  <c r="BH185" i="25"/>
  <c r="BI185" i="25"/>
  <c r="BJ185" i="25"/>
  <c r="BK185" i="25"/>
  <c r="BL185" i="25"/>
  <c r="BM185" i="25"/>
  <c r="BN185" i="25"/>
  <c r="BO185" i="25"/>
  <c r="BP185" i="25"/>
  <c r="BQ185" i="25"/>
  <c r="BR185" i="25"/>
  <c r="BS185" i="25"/>
  <c r="BT185" i="25"/>
  <c r="AW186" i="25"/>
  <c r="AX186" i="25"/>
  <c r="AY186" i="25"/>
  <c r="AZ186" i="25"/>
  <c r="BA186" i="25"/>
  <c r="BB186" i="25"/>
  <c r="BC186" i="25"/>
  <c r="BD186" i="25"/>
  <c r="BE186" i="25"/>
  <c r="BF186" i="25"/>
  <c r="BG186" i="25"/>
  <c r="BH186" i="25"/>
  <c r="BI186" i="25"/>
  <c r="BJ186" i="25"/>
  <c r="BK186" i="25"/>
  <c r="BL186" i="25"/>
  <c r="BM186" i="25"/>
  <c r="BN186" i="25"/>
  <c r="BO186" i="25"/>
  <c r="BP186" i="25"/>
  <c r="BQ186" i="25"/>
  <c r="BR186" i="25"/>
  <c r="BS186" i="25"/>
  <c r="BT186" i="25"/>
  <c r="AW187" i="25"/>
  <c r="AX187" i="25"/>
  <c r="AY187" i="25"/>
  <c r="AZ187" i="25"/>
  <c r="BA187" i="25"/>
  <c r="BB187" i="25"/>
  <c r="BC187" i="25"/>
  <c r="BD187" i="25"/>
  <c r="BE187" i="25"/>
  <c r="BF187" i="25"/>
  <c r="BG187" i="25"/>
  <c r="BH187" i="25"/>
  <c r="BI187" i="25"/>
  <c r="BJ187" i="25"/>
  <c r="BK187" i="25"/>
  <c r="BL187" i="25"/>
  <c r="BM187" i="25"/>
  <c r="BN187" i="25"/>
  <c r="BO187" i="25"/>
  <c r="BP187" i="25"/>
  <c r="BQ187" i="25"/>
  <c r="BR187" i="25"/>
  <c r="BS187" i="25"/>
  <c r="BT187" i="25"/>
  <c r="AW188" i="25"/>
  <c r="AX188" i="25"/>
  <c r="AY188" i="25"/>
  <c r="AZ188" i="25"/>
  <c r="BA188" i="25"/>
  <c r="BB188" i="25"/>
  <c r="BC188" i="25"/>
  <c r="BD188" i="25"/>
  <c r="BE188" i="25"/>
  <c r="BF188" i="25"/>
  <c r="BG188" i="25"/>
  <c r="BH188" i="25"/>
  <c r="BI188" i="25"/>
  <c r="BJ188" i="25"/>
  <c r="BK188" i="25"/>
  <c r="BL188" i="25"/>
  <c r="BM188" i="25"/>
  <c r="BN188" i="25"/>
  <c r="BO188" i="25"/>
  <c r="BP188" i="25"/>
  <c r="BQ188" i="25"/>
  <c r="BR188" i="25"/>
  <c r="BS188" i="25"/>
  <c r="BT188" i="25"/>
  <c r="AW189" i="25"/>
  <c r="AX189" i="25"/>
  <c r="AY189" i="25"/>
  <c r="AZ189" i="25"/>
  <c r="BA189" i="25"/>
  <c r="BB189" i="25"/>
  <c r="BC189" i="25"/>
  <c r="BD189" i="25"/>
  <c r="BE189" i="25"/>
  <c r="BF189" i="25"/>
  <c r="BG189" i="25"/>
  <c r="BH189" i="25"/>
  <c r="BI189" i="25"/>
  <c r="BJ189" i="25"/>
  <c r="BK189" i="25"/>
  <c r="BL189" i="25"/>
  <c r="BM189" i="25"/>
  <c r="BN189" i="25"/>
  <c r="BO189" i="25"/>
  <c r="BP189" i="25"/>
  <c r="BQ189" i="25"/>
  <c r="BR189" i="25"/>
  <c r="BS189" i="25"/>
  <c r="BT189" i="25"/>
  <c r="AW190" i="25"/>
  <c r="AX190" i="25"/>
  <c r="AY190" i="25"/>
  <c r="AZ190" i="25"/>
  <c r="BA190" i="25"/>
  <c r="BB190" i="25"/>
  <c r="BC190" i="25"/>
  <c r="BD190" i="25"/>
  <c r="BE190" i="25"/>
  <c r="BF190" i="25"/>
  <c r="BG190" i="25"/>
  <c r="BH190" i="25"/>
  <c r="BI190" i="25"/>
  <c r="BJ190" i="25"/>
  <c r="BK190" i="25"/>
  <c r="BL190" i="25"/>
  <c r="BM190" i="25"/>
  <c r="BN190" i="25"/>
  <c r="BO190" i="25"/>
  <c r="BP190" i="25"/>
  <c r="BQ190" i="25"/>
  <c r="BR190" i="25"/>
  <c r="BS190" i="25"/>
  <c r="BT190" i="25"/>
  <c r="AW191" i="25"/>
  <c r="AX191" i="25"/>
  <c r="AY191" i="25"/>
  <c r="AZ191" i="25"/>
  <c r="BA191" i="25"/>
  <c r="BB191" i="25"/>
  <c r="BC191" i="25"/>
  <c r="BD191" i="25"/>
  <c r="BE191" i="25"/>
  <c r="BF191" i="25"/>
  <c r="BG191" i="25"/>
  <c r="BH191" i="25"/>
  <c r="BI191" i="25"/>
  <c r="BJ191" i="25"/>
  <c r="BK191" i="25"/>
  <c r="BL191" i="25"/>
  <c r="BM191" i="25"/>
  <c r="BN191" i="25"/>
  <c r="BO191" i="25"/>
  <c r="BP191" i="25"/>
  <c r="BQ191" i="25"/>
  <c r="BR191" i="25"/>
  <c r="BS191" i="25"/>
  <c r="BT191" i="25"/>
  <c r="AW192" i="25"/>
  <c r="AX192" i="25"/>
  <c r="AY192" i="25"/>
  <c r="AZ192" i="25"/>
  <c r="BA192" i="25"/>
  <c r="BB192" i="25"/>
  <c r="BC192" i="25"/>
  <c r="BD192" i="25"/>
  <c r="BE192" i="25"/>
  <c r="BF192" i="25"/>
  <c r="BG192" i="25"/>
  <c r="BH192" i="25"/>
  <c r="BI192" i="25"/>
  <c r="BJ192" i="25"/>
  <c r="BK192" i="25"/>
  <c r="BL192" i="25"/>
  <c r="BM192" i="25"/>
  <c r="BN192" i="25"/>
  <c r="BO192" i="25"/>
  <c r="BP192" i="25"/>
  <c r="BQ192" i="25"/>
  <c r="BR192" i="25"/>
  <c r="BS192" i="25"/>
  <c r="BT192" i="25"/>
  <c r="AW193" i="25"/>
  <c r="AX193" i="25"/>
  <c r="AY193" i="25"/>
  <c r="AZ193" i="25"/>
  <c r="BA193" i="25"/>
  <c r="BB193" i="25"/>
  <c r="BC193" i="25"/>
  <c r="BD193" i="25"/>
  <c r="BE193" i="25"/>
  <c r="BF193" i="25"/>
  <c r="BG193" i="25"/>
  <c r="BH193" i="25"/>
  <c r="BI193" i="25"/>
  <c r="BJ193" i="25"/>
  <c r="BK193" i="25"/>
  <c r="BL193" i="25"/>
  <c r="BM193" i="25"/>
  <c r="BN193" i="25"/>
  <c r="BO193" i="25"/>
  <c r="BP193" i="25"/>
  <c r="BQ193" i="25"/>
  <c r="BR193" i="25"/>
  <c r="BS193" i="25"/>
  <c r="BT193" i="25"/>
  <c r="AW194" i="25"/>
  <c r="AX194" i="25"/>
  <c r="AY194" i="25"/>
  <c r="AZ194" i="25"/>
  <c r="BA194" i="25"/>
  <c r="BB194" i="25"/>
  <c r="BC194" i="25"/>
  <c r="BD194" i="25"/>
  <c r="BE194" i="25"/>
  <c r="BF194" i="25"/>
  <c r="BG194" i="25"/>
  <c r="BH194" i="25"/>
  <c r="BI194" i="25"/>
  <c r="BJ194" i="25"/>
  <c r="BK194" i="25"/>
  <c r="BL194" i="25"/>
  <c r="BM194" i="25"/>
  <c r="BN194" i="25"/>
  <c r="BO194" i="25"/>
  <c r="BP194" i="25"/>
  <c r="BQ194" i="25"/>
  <c r="BR194" i="25"/>
  <c r="BS194" i="25"/>
  <c r="BT194" i="25"/>
  <c r="AW195" i="25"/>
  <c r="AX195" i="25"/>
  <c r="AY195" i="25"/>
  <c r="AZ195" i="25"/>
  <c r="BA195" i="25"/>
  <c r="BB195" i="25"/>
  <c r="BC195" i="25"/>
  <c r="BD195" i="25"/>
  <c r="BE195" i="25"/>
  <c r="BF195" i="25"/>
  <c r="BG195" i="25"/>
  <c r="BH195" i="25"/>
  <c r="BI195" i="25"/>
  <c r="BJ195" i="25"/>
  <c r="BK195" i="25"/>
  <c r="BL195" i="25"/>
  <c r="BM195" i="25"/>
  <c r="BN195" i="25"/>
  <c r="BO195" i="25"/>
  <c r="BP195" i="25"/>
  <c r="BQ195" i="25"/>
  <c r="BR195" i="25"/>
  <c r="BS195" i="25"/>
  <c r="BT195" i="25"/>
  <c r="AW196" i="25"/>
  <c r="AX196" i="25"/>
  <c r="AY196" i="25"/>
  <c r="AZ196" i="25"/>
  <c r="BA196" i="25"/>
  <c r="BB196" i="25"/>
  <c r="BC196" i="25"/>
  <c r="BD196" i="25"/>
  <c r="BE196" i="25"/>
  <c r="BF196" i="25"/>
  <c r="BG196" i="25"/>
  <c r="BH196" i="25"/>
  <c r="BI196" i="25"/>
  <c r="BJ196" i="25"/>
  <c r="BK196" i="25"/>
  <c r="BL196" i="25"/>
  <c r="BM196" i="25"/>
  <c r="BN196" i="25"/>
  <c r="BO196" i="25"/>
  <c r="BP196" i="25"/>
  <c r="BQ196" i="25"/>
  <c r="BR196" i="25"/>
  <c r="BS196" i="25"/>
  <c r="BT196" i="25"/>
  <c r="AW197" i="25"/>
  <c r="AX197" i="25"/>
  <c r="AY197" i="25"/>
  <c r="AZ197" i="25"/>
  <c r="BA197" i="25"/>
  <c r="BB197" i="25"/>
  <c r="BC197" i="25"/>
  <c r="BD197" i="25"/>
  <c r="BE197" i="25"/>
  <c r="BF197" i="25"/>
  <c r="BG197" i="25"/>
  <c r="BH197" i="25"/>
  <c r="BI197" i="25"/>
  <c r="BJ197" i="25"/>
  <c r="BK197" i="25"/>
  <c r="BL197" i="25"/>
  <c r="BM197" i="25"/>
  <c r="BN197" i="25"/>
  <c r="BO197" i="25"/>
  <c r="BP197" i="25"/>
  <c r="BQ197" i="25"/>
  <c r="BR197" i="25"/>
  <c r="BS197" i="25"/>
  <c r="BT197" i="25"/>
  <c r="AW198" i="25"/>
  <c r="AX198" i="25"/>
  <c r="AY198" i="25"/>
  <c r="AZ198" i="25"/>
  <c r="BA198" i="25"/>
  <c r="BB198" i="25"/>
  <c r="BC198" i="25"/>
  <c r="BD198" i="25"/>
  <c r="BE198" i="25"/>
  <c r="BF198" i="25"/>
  <c r="BG198" i="25"/>
  <c r="BH198" i="25"/>
  <c r="BI198" i="25"/>
  <c r="BJ198" i="25"/>
  <c r="BK198" i="25"/>
  <c r="BL198" i="25"/>
  <c r="BM198" i="25"/>
  <c r="BN198" i="25"/>
  <c r="BO198" i="25"/>
  <c r="BP198" i="25"/>
  <c r="BQ198" i="25"/>
  <c r="BR198" i="25"/>
  <c r="BS198" i="25"/>
  <c r="BT198" i="25"/>
  <c r="AW199" i="25"/>
  <c r="AX199" i="25"/>
  <c r="AY199" i="25"/>
  <c r="AZ199" i="25"/>
  <c r="BA199" i="25"/>
  <c r="BB199" i="25"/>
  <c r="BC199" i="25"/>
  <c r="BD199" i="25"/>
  <c r="BE199" i="25"/>
  <c r="BF199" i="25"/>
  <c r="BG199" i="25"/>
  <c r="BH199" i="25"/>
  <c r="BI199" i="25"/>
  <c r="BJ199" i="25"/>
  <c r="BK199" i="25"/>
  <c r="BL199" i="25"/>
  <c r="BM199" i="25"/>
  <c r="BN199" i="25"/>
  <c r="BO199" i="25"/>
  <c r="BP199" i="25"/>
  <c r="BQ199" i="25"/>
  <c r="BR199" i="25"/>
  <c r="BS199" i="25"/>
  <c r="BT199" i="25"/>
  <c r="AW200" i="25"/>
  <c r="AX200" i="25"/>
  <c r="AY200" i="25"/>
  <c r="AZ200" i="25"/>
  <c r="BA200" i="25"/>
  <c r="BB200" i="25"/>
  <c r="BC200" i="25"/>
  <c r="BD200" i="25"/>
  <c r="BE200" i="25"/>
  <c r="BF200" i="25"/>
  <c r="BG200" i="25"/>
  <c r="BH200" i="25"/>
  <c r="BI200" i="25"/>
  <c r="BJ200" i="25"/>
  <c r="BK200" i="25"/>
  <c r="BL200" i="25"/>
  <c r="BM200" i="25"/>
  <c r="BN200" i="25"/>
  <c r="BO200" i="25"/>
  <c r="BP200" i="25"/>
  <c r="BQ200" i="25"/>
  <c r="BR200" i="25"/>
  <c r="BS200" i="25"/>
  <c r="BT200" i="25"/>
  <c r="BT165" i="25"/>
  <c r="BR165" i="25"/>
  <c r="BP165" i="25"/>
  <c r="BN165" i="25"/>
  <c r="BL165" i="25"/>
  <c r="BJ165" i="25"/>
  <c r="BH165" i="25"/>
  <c r="BF165" i="25"/>
  <c r="BD165" i="25"/>
  <c r="BB165" i="25"/>
  <c r="AZ165" i="25"/>
  <c r="AX165" i="25"/>
  <c r="BS165" i="25"/>
  <c r="BQ165" i="25"/>
  <c r="BO165" i="25"/>
  <c r="BM165" i="25"/>
  <c r="BK165" i="25"/>
  <c r="BI165" i="25"/>
  <c r="BG165" i="25"/>
  <c r="BE165" i="25"/>
  <c r="BC165" i="25"/>
  <c r="BA165" i="25"/>
  <c r="AY165" i="25"/>
  <c r="AW165" i="25"/>
  <c r="BT163" i="25"/>
  <c r="BR163" i="25"/>
  <c r="BP163" i="25"/>
  <c r="BN163" i="25"/>
  <c r="BL163" i="25"/>
  <c r="BJ163" i="25"/>
  <c r="BH163" i="25"/>
  <c r="BF163" i="25"/>
  <c r="BD163" i="25"/>
  <c r="BB163" i="25"/>
  <c r="AZ163" i="25"/>
  <c r="AX163" i="25"/>
  <c r="AW175" i="24"/>
  <c r="AX175" i="24"/>
  <c r="AY175" i="24"/>
  <c r="AZ175" i="24"/>
  <c r="BA175" i="24"/>
  <c r="BB175" i="24"/>
  <c r="BC175" i="24"/>
  <c r="BD175" i="24"/>
  <c r="BE175" i="24"/>
  <c r="BF175" i="24"/>
  <c r="BG175" i="24"/>
  <c r="BH175" i="24"/>
  <c r="BI175" i="24"/>
  <c r="BJ175" i="24"/>
  <c r="BK175" i="24"/>
  <c r="BL175" i="24"/>
  <c r="BM175" i="24"/>
  <c r="BN175" i="24"/>
  <c r="BO175" i="24"/>
  <c r="BP175" i="24"/>
  <c r="BQ175" i="24"/>
  <c r="BR175" i="24"/>
  <c r="BS175" i="24"/>
  <c r="BT175" i="24"/>
  <c r="AW176" i="24"/>
  <c r="AX176" i="24"/>
  <c r="AY176" i="24"/>
  <c r="AZ176" i="24"/>
  <c r="BA176" i="24"/>
  <c r="BB176" i="24"/>
  <c r="BC176" i="24"/>
  <c r="BD176" i="24"/>
  <c r="BE176" i="24"/>
  <c r="BF176" i="24"/>
  <c r="BG176" i="24"/>
  <c r="BH176" i="24"/>
  <c r="BI176" i="24"/>
  <c r="BJ176" i="24"/>
  <c r="BK176" i="24"/>
  <c r="BL176" i="24"/>
  <c r="BM176" i="24"/>
  <c r="BN176" i="24"/>
  <c r="BO176" i="24"/>
  <c r="BP176" i="24"/>
  <c r="BQ176" i="24"/>
  <c r="BR176" i="24"/>
  <c r="BS176" i="24"/>
  <c r="BT176" i="24"/>
  <c r="AW177" i="24"/>
  <c r="AX177" i="24"/>
  <c r="AY177" i="24"/>
  <c r="AZ177" i="24"/>
  <c r="BA177" i="24"/>
  <c r="BB177" i="24"/>
  <c r="BC177" i="24"/>
  <c r="BD177" i="24"/>
  <c r="BE177" i="24"/>
  <c r="BF177" i="24"/>
  <c r="BG177" i="24"/>
  <c r="BH177" i="24"/>
  <c r="BI177" i="24"/>
  <c r="BJ177" i="24"/>
  <c r="BK177" i="24"/>
  <c r="BL177" i="24"/>
  <c r="BM177" i="24"/>
  <c r="BN177" i="24"/>
  <c r="BO177" i="24"/>
  <c r="BP177" i="24"/>
  <c r="BQ177" i="24"/>
  <c r="BR177" i="24"/>
  <c r="BS177" i="24"/>
  <c r="BT177" i="24"/>
  <c r="AW178" i="24"/>
  <c r="AX178" i="24"/>
  <c r="AY178" i="24"/>
  <c r="AZ178" i="24"/>
  <c r="BA178" i="24"/>
  <c r="BB178" i="24"/>
  <c r="BC178" i="24"/>
  <c r="BD178" i="24"/>
  <c r="BE178" i="24"/>
  <c r="BF178" i="24"/>
  <c r="BG178" i="24"/>
  <c r="BH178" i="24"/>
  <c r="BI178" i="24"/>
  <c r="BJ178" i="24"/>
  <c r="BK178" i="24"/>
  <c r="BL178" i="24"/>
  <c r="BM178" i="24"/>
  <c r="BN178" i="24"/>
  <c r="BO178" i="24"/>
  <c r="BP178" i="24"/>
  <c r="BQ178" i="24"/>
  <c r="BR178" i="24"/>
  <c r="BS178" i="24"/>
  <c r="BT178" i="24"/>
  <c r="AW179" i="24"/>
  <c r="AX179" i="24"/>
  <c r="AY179" i="24"/>
  <c r="AZ179" i="24"/>
  <c r="BA179" i="24"/>
  <c r="BB179" i="24"/>
  <c r="BC179" i="24"/>
  <c r="BD179" i="24"/>
  <c r="BE179" i="24"/>
  <c r="BF179" i="24"/>
  <c r="BG179" i="24"/>
  <c r="BH179" i="24"/>
  <c r="BI179" i="24"/>
  <c r="BJ179" i="24"/>
  <c r="BK179" i="24"/>
  <c r="BL179" i="24"/>
  <c r="BM179" i="24"/>
  <c r="BN179" i="24"/>
  <c r="BO179" i="24"/>
  <c r="BP179" i="24"/>
  <c r="BQ179" i="24"/>
  <c r="BR179" i="24"/>
  <c r="BS179" i="24"/>
  <c r="BT179" i="24"/>
  <c r="AW180" i="24"/>
  <c r="AX180" i="24"/>
  <c r="AY180" i="24"/>
  <c r="AZ180" i="24"/>
  <c r="BA180" i="24"/>
  <c r="BB180" i="24"/>
  <c r="BC180" i="24"/>
  <c r="BD180" i="24"/>
  <c r="BE180" i="24"/>
  <c r="BF180" i="24"/>
  <c r="BG180" i="24"/>
  <c r="BH180" i="24"/>
  <c r="BI180" i="24"/>
  <c r="BJ180" i="24"/>
  <c r="BK180" i="24"/>
  <c r="BL180" i="24"/>
  <c r="BM180" i="24"/>
  <c r="BN180" i="24"/>
  <c r="BO180" i="24"/>
  <c r="BP180" i="24"/>
  <c r="BQ180" i="24"/>
  <c r="BR180" i="24"/>
  <c r="BS180" i="24"/>
  <c r="BT180" i="24"/>
  <c r="AW181" i="24"/>
  <c r="AX181" i="24"/>
  <c r="AY181" i="24"/>
  <c r="AZ181" i="24"/>
  <c r="BA181" i="24"/>
  <c r="BB181" i="24"/>
  <c r="BC181" i="24"/>
  <c r="BD181" i="24"/>
  <c r="BE181" i="24"/>
  <c r="BF181" i="24"/>
  <c r="BG181" i="24"/>
  <c r="BH181" i="24"/>
  <c r="BI181" i="24"/>
  <c r="BJ181" i="24"/>
  <c r="BK181" i="24"/>
  <c r="BL181" i="24"/>
  <c r="BM181" i="24"/>
  <c r="BN181" i="24"/>
  <c r="BO181" i="24"/>
  <c r="BP181" i="24"/>
  <c r="BQ181" i="24"/>
  <c r="BR181" i="24"/>
  <c r="BS181" i="24"/>
  <c r="BT181" i="24"/>
  <c r="AW182" i="24"/>
  <c r="AX182" i="24"/>
  <c r="AY182" i="24"/>
  <c r="AZ182" i="24"/>
  <c r="BA182" i="24"/>
  <c r="BB182" i="24"/>
  <c r="BC182" i="24"/>
  <c r="BD182" i="24"/>
  <c r="BE182" i="24"/>
  <c r="BF182" i="24"/>
  <c r="BG182" i="24"/>
  <c r="BH182" i="24"/>
  <c r="BI182" i="24"/>
  <c r="BJ182" i="24"/>
  <c r="BK182" i="24"/>
  <c r="BL182" i="24"/>
  <c r="BM182" i="24"/>
  <c r="BN182" i="24"/>
  <c r="BO182" i="24"/>
  <c r="BP182" i="24"/>
  <c r="BQ182" i="24"/>
  <c r="BR182" i="24"/>
  <c r="BS182" i="24"/>
  <c r="BT182" i="24"/>
  <c r="AW183" i="24"/>
  <c r="AX183" i="24"/>
  <c r="AY183" i="24"/>
  <c r="AZ183" i="24"/>
  <c r="BA183" i="24"/>
  <c r="BB183" i="24"/>
  <c r="BC183" i="24"/>
  <c r="BD183" i="24"/>
  <c r="BE183" i="24"/>
  <c r="BF183" i="24"/>
  <c r="BG183" i="24"/>
  <c r="BH183" i="24"/>
  <c r="BI183" i="24"/>
  <c r="BJ183" i="24"/>
  <c r="BK183" i="24"/>
  <c r="BL183" i="24"/>
  <c r="BM183" i="24"/>
  <c r="BN183" i="24"/>
  <c r="BO183" i="24"/>
  <c r="BP183" i="24"/>
  <c r="BQ183" i="24"/>
  <c r="BR183" i="24"/>
  <c r="BS183" i="24"/>
  <c r="BT183" i="24"/>
  <c r="AW184" i="24"/>
  <c r="AX184" i="24"/>
  <c r="AY184" i="24"/>
  <c r="AZ184" i="24"/>
  <c r="BA184" i="24"/>
  <c r="BB184" i="24"/>
  <c r="BC184" i="24"/>
  <c r="BD184" i="24"/>
  <c r="BE184" i="24"/>
  <c r="BF184" i="24"/>
  <c r="BG184" i="24"/>
  <c r="BH184" i="24"/>
  <c r="BI184" i="24"/>
  <c r="BJ184" i="24"/>
  <c r="BK184" i="24"/>
  <c r="BL184" i="24"/>
  <c r="BM184" i="24"/>
  <c r="BN184" i="24"/>
  <c r="BO184" i="24"/>
  <c r="BP184" i="24"/>
  <c r="BQ184" i="24"/>
  <c r="BR184" i="24"/>
  <c r="BS184" i="24"/>
  <c r="BT184" i="24"/>
  <c r="AW185" i="24"/>
  <c r="AX185" i="24"/>
  <c r="AY185" i="24"/>
  <c r="AZ185" i="24"/>
  <c r="BA185" i="24"/>
  <c r="BB185" i="24"/>
  <c r="BC185" i="24"/>
  <c r="BD185" i="24"/>
  <c r="BE185" i="24"/>
  <c r="BF185" i="24"/>
  <c r="BG185" i="24"/>
  <c r="BH185" i="24"/>
  <c r="BI185" i="24"/>
  <c r="BJ185" i="24"/>
  <c r="BK185" i="24"/>
  <c r="BL185" i="24"/>
  <c r="BM185" i="24"/>
  <c r="BN185" i="24"/>
  <c r="BO185" i="24"/>
  <c r="BP185" i="24"/>
  <c r="BQ185" i="24"/>
  <c r="BR185" i="24"/>
  <c r="BS185" i="24"/>
  <c r="BT185" i="24"/>
  <c r="AW186" i="24"/>
  <c r="AX186" i="24"/>
  <c r="AY186" i="24"/>
  <c r="AZ186" i="24"/>
  <c r="BA186" i="24"/>
  <c r="BB186" i="24"/>
  <c r="BC186" i="24"/>
  <c r="BD186" i="24"/>
  <c r="BE186" i="24"/>
  <c r="BF186" i="24"/>
  <c r="BG186" i="24"/>
  <c r="BH186" i="24"/>
  <c r="BI186" i="24"/>
  <c r="BJ186" i="24"/>
  <c r="BK186" i="24"/>
  <c r="BL186" i="24"/>
  <c r="BM186" i="24"/>
  <c r="BN186" i="24"/>
  <c r="BO186" i="24"/>
  <c r="BP186" i="24"/>
  <c r="BQ186" i="24"/>
  <c r="BR186" i="24"/>
  <c r="BS186" i="24"/>
  <c r="BT186" i="24"/>
  <c r="AW187" i="24"/>
  <c r="AX187" i="24"/>
  <c r="AY187" i="24"/>
  <c r="AZ187" i="24"/>
  <c r="BA187" i="24"/>
  <c r="BB187" i="24"/>
  <c r="BC187" i="24"/>
  <c r="BD187" i="24"/>
  <c r="BE187" i="24"/>
  <c r="BF187" i="24"/>
  <c r="BG187" i="24"/>
  <c r="BH187" i="24"/>
  <c r="BI187" i="24"/>
  <c r="BJ187" i="24"/>
  <c r="BK187" i="24"/>
  <c r="BL187" i="24"/>
  <c r="BM187" i="24"/>
  <c r="BN187" i="24"/>
  <c r="BO187" i="24"/>
  <c r="BP187" i="24"/>
  <c r="BQ187" i="24"/>
  <c r="BR187" i="24"/>
  <c r="BS187" i="24"/>
  <c r="BT187" i="24"/>
  <c r="AW188" i="24"/>
  <c r="AX188" i="24"/>
  <c r="AY188" i="24"/>
  <c r="AZ188" i="24"/>
  <c r="BA188" i="24"/>
  <c r="BB188" i="24"/>
  <c r="BC188" i="24"/>
  <c r="BD188" i="24"/>
  <c r="BE188" i="24"/>
  <c r="BF188" i="24"/>
  <c r="BG188" i="24"/>
  <c r="BH188" i="24"/>
  <c r="BI188" i="24"/>
  <c r="BJ188" i="24"/>
  <c r="BK188" i="24"/>
  <c r="BL188" i="24"/>
  <c r="BM188" i="24"/>
  <c r="BN188" i="24"/>
  <c r="BO188" i="24"/>
  <c r="BP188" i="24"/>
  <c r="BQ188" i="24"/>
  <c r="BR188" i="24"/>
  <c r="BS188" i="24"/>
  <c r="BT188" i="24"/>
  <c r="AW189" i="24"/>
  <c r="AX189" i="24"/>
  <c r="AY189" i="24"/>
  <c r="AZ189" i="24"/>
  <c r="BA189" i="24"/>
  <c r="BB189" i="24"/>
  <c r="BC189" i="24"/>
  <c r="BD189" i="24"/>
  <c r="BE189" i="24"/>
  <c r="BF189" i="24"/>
  <c r="BG189" i="24"/>
  <c r="BH189" i="24"/>
  <c r="BI189" i="24"/>
  <c r="BJ189" i="24"/>
  <c r="BK189" i="24"/>
  <c r="BL189" i="24"/>
  <c r="BM189" i="24"/>
  <c r="BN189" i="24"/>
  <c r="BO189" i="24"/>
  <c r="BP189" i="24"/>
  <c r="BQ189" i="24"/>
  <c r="BR189" i="24"/>
  <c r="BS189" i="24"/>
  <c r="BT189" i="24"/>
  <c r="AW190" i="24"/>
  <c r="AX190" i="24"/>
  <c r="AY190" i="24"/>
  <c r="AZ190" i="24"/>
  <c r="BA190" i="24"/>
  <c r="BB190" i="24"/>
  <c r="BC190" i="24"/>
  <c r="BD190" i="24"/>
  <c r="BE190" i="24"/>
  <c r="BF190" i="24"/>
  <c r="BG190" i="24"/>
  <c r="BH190" i="24"/>
  <c r="BI190" i="24"/>
  <c r="BJ190" i="24"/>
  <c r="BK190" i="24"/>
  <c r="BL190" i="24"/>
  <c r="BM190" i="24"/>
  <c r="BN190" i="24"/>
  <c r="BO190" i="24"/>
  <c r="BP190" i="24"/>
  <c r="BQ190" i="24"/>
  <c r="BR190" i="24"/>
  <c r="BS190" i="24"/>
  <c r="BT190" i="24"/>
  <c r="AW191" i="24"/>
  <c r="AX191" i="24"/>
  <c r="AY191" i="24"/>
  <c r="AZ191" i="24"/>
  <c r="BA191" i="24"/>
  <c r="BB191" i="24"/>
  <c r="BC191" i="24"/>
  <c r="BD191" i="24"/>
  <c r="BE191" i="24"/>
  <c r="BF191" i="24"/>
  <c r="BG191" i="24"/>
  <c r="BH191" i="24"/>
  <c r="BI191" i="24"/>
  <c r="BJ191" i="24"/>
  <c r="BK191" i="24"/>
  <c r="BL191" i="24"/>
  <c r="BM191" i="24"/>
  <c r="BN191" i="24"/>
  <c r="BO191" i="24"/>
  <c r="BP191" i="24"/>
  <c r="BQ191" i="24"/>
  <c r="BR191" i="24"/>
  <c r="BS191" i="24"/>
  <c r="BT191" i="24"/>
  <c r="AW192" i="24"/>
  <c r="AX192" i="24"/>
  <c r="AY192" i="24"/>
  <c r="AZ192" i="24"/>
  <c r="BA192" i="24"/>
  <c r="BB192" i="24"/>
  <c r="BC192" i="24"/>
  <c r="BD192" i="24"/>
  <c r="BE192" i="24"/>
  <c r="BF192" i="24"/>
  <c r="BG192" i="24"/>
  <c r="BH192" i="24"/>
  <c r="BI192" i="24"/>
  <c r="BJ192" i="24"/>
  <c r="BK192" i="24"/>
  <c r="BL192" i="24"/>
  <c r="BM192" i="24"/>
  <c r="BN192" i="24"/>
  <c r="BO192" i="24"/>
  <c r="BP192" i="24"/>
  <c r="BQ192" i="24"/>
  <c r="BR192" i="24"/>
  <c r="BS192" i="24"/>
  <c r="BT192" i="24"/>
  <c r="AW193" i="24"/>
  <c r="AX193" i="24"/>
  <c r="AY193" i="24"/>
  <c r="AZ193" i="24"/>
  <c r="BA193" i="24"/>
  <c r="BB193" i="24"/>
  <c r="BC193" i="24"/>
  <c r="BD193" i="24"/>
  <c r="BE193" i="24"/>
  <c r="BF193" i="24"/>
  <c r="BG193" i="24"/>
  <c r="BH193" i="24"/>
  <c r="BI193" i="24"/>
  <c r="BJ193" i="24"/>
  <c r="BK193" i="24"/>
  <c r="BL193" i="24"/>
  <c r="BM193" i="24"/>
  <c r="BN193" i="24"/>
  <c r="BO193" i="24"/>
  <c r="BP193" i="24"/>
  <c r="BQ193" i="24"/>
  <c r="BR193" i="24"/>
  <c r="BS193" i="24"/>
  <c r="BT193" i="24"/>
  <c r="AW194" i="24"/>
  <c r="AX194" i="24"/>
  <c r="AY194" i="24"/>
  <c r="AZ194" i="24"/>
  <c r="BA194" i="24"/>
  <c r="BB194" i="24"/>
  <c r="BC194" i="24"/>
  <c r="BD194" i="24"/>
  <c r="BE194" i="24"/>
  <c r="BF194" i="24"/>
  <c r="BG194" i="24"/>
  <c r="BH194" i="24"/>
  <c r="BI194" i="24"/>
  <c r="BJ194" i="24"/>
  <c r="BK194" i="24"/>
  <c r="BL194" i="24"/>
  <c r="BM194" i="24"/>
  <c r="BN194" i="24"/>
  <c r="BO194" i="24"/>
  <c r="BP194" i="24"/>
  <c r="BQ194" i="24"/>
  <c r="BR194" i="24"/>
  <c r="BS194" i="24"/>
  <c r="BT194" i="24"/>
  <c r="AW195" i="24"/>
  <c r="AX195" i="24"/>
  <c r="AY195" i="24"/>
  <c r="AZ195" i="24"/>
  <c r="BA195" i="24"/>
  <c r="BB195" i="24"/>
  <c r="BC195" i="24"/>
  <c r="BD195" i="24"/>
  <c r="BE195" i="24"/>
  <c r="BF195" i="24"/>
  <c r="BG195" i="24"/>
  <c r="BH195" i="24"/>
  <c r="BI195" i="24"/>
  <c r="BJ195" i="24"/>
  <c r="BK195" i="24"/>
  <c r="BL195" i="24"/>
  <c r="BM195" i="24"/>
  <c r="BN195" i="24"/>
  <c r="BO195" i="24"/>
  <c r="BP195" i="24"/>
  <c r="BQ195" i="24"/>
  <c r="BR195" i="24"/>
  <c r="BS195" i="24"/>
  <c r="BT195" i="24"/>
  <c r="AW196" i="24"/>
  <c r="AX196" i="24"/>
  <c r="AY196" i="24"/>
  <c r="AZ196" i="24"/>
  <c r="BA196" i="24"/>
  <c r="BB196" i="24"/>
  <c r="BC196" i="24"/>
  <c r="BD196" i="24"/>
  <c r="BE196" i="24"/>
  <c r="BF196" i="24"/>
  <c r="BG196" i="24"/>
  <c r="BH196" i="24"/>
  <c r="BI196" i="24"/>
  <c r="BJ196" i="24"/>
  <c r="BK196" i="24"/>
  <c r="BL196" i="24"/>
  <c r="BM196" i="24"/>
  <c r="BN196" i="24"/>
  <c r="BO196" i="24"/>
  <c r="BP196" i="24"/>
  <c r="BQ196" i="24"/>
  <c r="BR196" i="24"/>
  <c r="BS196" i="24"/>
  <c r="BT196" i="24"/>
  <c r="AW197" i="24"/>
  <c r="AX197" i="24"/>
  <c r="AY197" i="24"/>
  <c r="AZ197" i="24"/>
  <c r="BA197" i="24"/>
  <c r="BB197" i="24"/>
  <c r="BC197" i="24"/>
  <c r="BD197" i="24"/>
  <c r="BE197" i="24"/>
  <c r="BF197" i="24"/>
  <c r="BG197" i="24"/>
  <c r="BH197" i="24"/>
  <c r="BI197" i="24"/>
  <c r="BJ197" i="24"/>
  <c r="BK197" i="24"/>
  <c r="BL197" i="24"/>
  <c r="BM197" i="24"/>
  <c r="BN197" i="24"/>
  <c r="BO197" i="24"/>
  <c r="BP197" i="24"/>
  <c r="BQ197" i="24"/>
  <c r="BR197" i="24"/>
  <c r="BS197" i="24"/>
  <c r="BT197" i="24"/>
  <c r="AW198" i="24"/>
  <c r="AX198" i="24"/>
  <c r="AY198" i="24"/>
  <c r="AZ198" i="24"/>
  <c r="BA198" i="24"/>
  <c r="BB198" i="24"/>
  <c r="BC198" i="24"/>
  <c r="BD198" i="24"/>
  <c r="BE198" i="24"/>
  <c r="BF198" i="24"/>
  <c r="BG198" i="24"/>
  <c r="BH198" i="24"/>
  <c r="BI198" i="24"/>
  <c r="BJ198" i="24"/>
  <c r="BK198" i="24"/>
  <c r="BL198" i="24"/>
  <c r="BM198" i="24"/>
  <c r="BN198" i="24"/>
  <c r="BO198" i="24"/>
  <c r="BP198" i="24"/>
  <c r="BQ198" i="24"/>
  <c r="BR198" i="24"/>
  <c r="BS198" i="24"/>
  <c r="BT198" i="24"/>
  <c r="AW199" i="24"/>
  <c r="AX199" i="24"/>
  <c r="AY199" i="24"/>
  <c r="AZ199" i="24"/>
  <c r="BA199" i="24"/>
  <c r="BB199" i="24"/>
  <c r="BC199" i="24"/>
  <c r="BD199" i="24"/>
  <c r="BE199" i="24"/>
  <c r="BF199" i="24"/>
  <c r="BG199" i="24"/>
  <c r="BH199" i="24"/>
  <c r="BI199" i="24"/>
  <c r="BJ199" i="24"/>
  <c r="BK199" i="24"/>
  <c r="BL199" i="24"/>
  <c r="BM199" i="24"/>
  <c r="BN199" i="24"/>
  <c r="BO199" i="24"/>
  <c r="BP199" i="24"/>
  <c r="BQ199" i="24"/>
  <c r="BR199" i="24"/>
  <c r="BS199" i="24"/>
  <c r="BT199" i="24"/>
  <c r="AW200" i="24"/>
  <c r="AX200" i="24"/>
  <c r="AY200" i="24"/>
  <c r="AZ200" i="24"/>
  <c r="BA200" i="24"/>
  <c r="BB200" i="24"/>
  <c r="BC200" i="24"/>
  <c r="BD200" i="24"/>
  <c r="BE200" i="24"/>
  <c r="BF200" i="24"/>
  <c r="BG200" i="24"/>
  <c r="BH200" i="24"/>
  <c r="BI200" i="24"/>
  <c r="BJ200" i="24"/>
  <c r="BK200" i="24"/>
  <c r="BL200" i="24"/>
  <c r="BM200" i="24"/>
  <c r="BN200" i="24"/>
  <c r="BO200" i="24"/>
  <c r="BP200" i="24"/>
  <c r="BQ200" i="24"/>
  <c r="BR200" i="24"/>
  <c r="BS200" i="24"/>
  <c r="BT200" i="24"/>
  <c r="AW201" i="24"/>
  <c r="AX201" i="24"/>
  <c r="AY201" i="24"/>
  <c r="AZ201" i="24"/>
  <c r="BA201" i="24"/>
  <c r="BB201" i="24"/>
  <c r="BC201" i="24"/>
  <c r="BD201" i="24"/>
  <c r="BE201" i="24"/>
  <c r="BF201" i="24"/>
  <c r="BG201" i="24"/>
  <c r="BH201" i="24"/>
  <c r="BI201" i="24"/>
  <c r="BJ201" i="24"/>
  <c r="BK201" i="24"/>
  <c r="BL201" i="24"/>
  <c r="BM201" i="24"/>
  <c r="BN201" i="24"/>
  <c r="BO201" i="24"/>
  <c r="BP201" i="24"/>
  <c r="BQ201" i="24"/>
  <c r="BR201" i="24"/>
  <c r="BS201" i="24"/>
  <c r="BT201" i="24"/>
  <c r="AW202" i="24"/>
  <c r="AX202" i="24"/>
  <c r="AY202" i="24"/>
  <c r="AZ202" i="24"/>
  <c r="BA202" i="24"/>
  <c r="BB202" i="24"/>
  <c r="BC202" i="24"/>
  <c r="BD202" i="24"/>
  <c r="BE202" i="24"/>
  <c r="BF202" i="24"/>
  <c r="BG202" i="24"/>
  <c r="BH202" i="24"/>
  <c r="BI202" i="24"/>
  <c r="BJ202" i="24"/>
  <c r="BK202" i="24"/>
  <c r="BL202" i="24"/>
  <c r="BM202" i="24"/>
  <c r="BN202" i="24"/>
  <c r="BO202" i="24"/>
  <c r="BP202" i="24"/>
  <c r="BQ202" i="24"/>
  <c r="BR202" i="24"/>
  <c r="BS202" i="24"/>
  <c r="BT202" i="24"/>
  <c r="AW203" i="24"/>
  <c r="AX203" i="24"/>
  <c r="AY203" i="24"/>
  <c r="AZ203" i="24"/>
  <c r="BA203" i="24"/>
  <c r="BB203" i="24"/>
  <c r="BC203" i="24"/>
  <c r="BD203" i="24"/>
  <c r="BE203" i="24"/>
  <c r="BF203" i="24"/>
  <c r="BG203" i="24"/>
  <c r="BH203" i="24"/>
  <c r="BI203" i="24"/>
  <c r="BJ203" i="24"/>
  <c r="BK203" i="24"/>
  <c r="BL203" i="24"/>
  <c r="BM203" i="24"/>
  <c r="BN203" i="24"/>
  <c r="BO203" i="24"/>
  <c r="BP203" i="24"/>
  <c r="BQ203" i="24"/>
  <c r="BR203" i="24"/>
  <c r="BS203" i="24"/>
  <c r="BT203" i="24"/>
  <c r="AW204" i="24"/>
  <c r="AX204" i="24"/>
  <c r="AY204" i="24"/>
  <c r="AZ204" i="24"/>
  <c r="BA204" i="24"/>
  <c r="BB204" i="24"/>
  <c r="BC204" i="24"/>
  <c r="BD204" i="24"/>
  <c r="BE204" i="24"/>
  <c r="BF204" i="24"/>
  <c r="BG204" i="24"/>
  <c r="BH204" i="24"/>
  <c r="BI204" i="24"/>
  <c r="BJ204" i="24"/>
  <c r="BK204" i="24"/>
  <c r="BL204" i="24"/>
  <c r="BM204" i="24"/>
  <c r="BN204" i="24"/>
  <c r="BO204" i="24"/>
  <c r="BP204" i="24"/>
  <c r="BQ204" i="24"/>
  <c r="BR204" i="24"/>
  <c r="BS204" i="24"/>
  <c r="BT204" i="24"/>
  <c r="AW205" i="24"/>
  <c r="AX205" i="24"/>
  <c r="AY205" i="24"/>
  <c r="AZ205" i="24"/>
  <c r="BA205" i="24"/>
  <c r="BB205" i="24"/>
  <c r="BC205" i="24"/>
  <c r="BD205" i="24"/>
  <c r="BE205" i="24"/>
  <c r="BF205" i="24"/>
  <c r="BG205" i="24"/>
  <c r="BH205" i="24"/>
  <c r="BI205" i="24"/>
  <c r="BJ205" i="24"/>
  <c r="BK205" i="24"/>
  <c r="BL205" i="24"/>
  <c r="BM205" i="24"/>
  <c r="BN205" i="24"/>
  <c r="BO205" i="24"/>
  <c r="BP205" i="24"/>
  <c r="BQ205" i="24"/>
  <c r="BR205" i="24"/>
  <c r="BS205" i="24"/>
  <c r="BT205" i="24"/>
  <c r="AW206" i="24"/>
  <c r="AX206" i="24"/>
  <c r="AY206" i="24"/>
  <c r="AZ206" i="24"/>
  <c r="BA206" i="24"/>
  <c r="BB206" i="24"/>
  <c r="BC206" i="24"/>
  <c r="BD206" i="24"/>
  <c r="BE206" i="24"/>
  <c r="BF206" i="24"/>
  <c r="BG206" i="24"/>
  <c r="BH206" i="24"/>
  <c r="BI206" i="24"/>
  <c r="BJ206" i="24"/>
  <c r="BK206" i="24"/>
  <c r="BL206" i="24"/>
  <c r="BM206" i="24"/>
  <c r="BN206" i="24"/>
  <c r="BO206" i="24"/>
  <c r="BP206" i="24"/>
  <c r="BQ206" i="24"/>
  <c r="BR206" i="24"/>
  <c r="BS206" i="24"/>
  <c r="BT206" i="24"/>
  <c r="AW207" i="24"/>
  <c r="AX207" i="24"/>
  <c r="AY207" i="24"/>
  <c r="AZ207" i="24"/>
  <c r="BA207" i="24"/>
  <c r="BB207" i="24"/>
  <c r="BC207" i="24"/>
  <c r="BD207" i="24"/>
  <c r="BE207" i="24"/>
  <c r="BF207" i="24"/>
  <c r="BG207" i="24"/>
  <c r="BH207" i="24"/>
  <c r="BI207" i="24"/>
  <c r="BJ207" i="24"/>
  <c r="BK207" i="24"/>
  <c r="BL207" i="24"/>
  <c r="BM207" i="24"/>
  <c r="BN207" i="24"/>
  <c r="BO207" i="24"/>
  <c r="BP207" i="24"/>
  <c r="BQ207" i="24"/>
  <c r="BR207" i="24"/>
  <c r="BS207" i="24"/>
  <c r="BT207" i="24"/>
  <c r="AW208" i="24"/>
  <c r="AX208" i="24"/>
  <c r="AY208" i="24"/>
  <c r="AZ208" i="24"/>
  <c r="BA208" i="24"/>
  <c r="BB208" i="24"/>
  <c r="BC208" i="24"/>
  <c r="BD208" i="24"/>
  <c r="BE208" i="24"/>
  <c r="BF208" i="24"/>
  <c r="BG208" i="24"/>
  <c r="BH208" i="24"/>
  <c r="BI208" i="24"/>
  <c r="BJ208" i="24"/>
  <c r="BK208" i="24"/>
  <c r="BL208" i="24"/>
  <c r="BM208" i="24"/>
  <c r="BN208" i="24"/>
  <c r="BO208" i="24"/>
  <c r="BP208" i="24"/>
  <c r="BQ208" i="24"/>
  <c r="BR208" i="24"/>
  <c r="BS208" i="24"/>
  <c r="BT208" i="24"/>
  <c r="AW209" i="24"/>
  <c r="AX209" i="24"/>
  <c r="AY209" i="24"/>
  <c r="AZ209" i="24"/>
  <c r="BA209" i="24"/>
  <c r="BB209" i="24"/>
  <c r="BC209" i="24"/>
  <c r="BD209" i="24"/>
  <c r="BE209" i="24"/>
  <c r="BF209" i="24"/>
  <c r="BG209" i="24"/>
  <c r="BH209" i="24"/>
  <c r="BI209" i="24"/>
  <c r="BJ209" i="24"/>
  <c r="BK209" i="24"/>
  <c r="BL209" i="24"/>
  <c r="BM209" i="24"/>
  <c r="BN209" i="24"/>
  <c r="BO209" i="24"/>
  <c r="BP209" i="24"/>
  <c r="BQ209" i="24"/>
  <c r="BR209" i="24"/>
  <c r="BS209" i="24"/>
  <c r="BT209" i="24"/>
  <c r="BP174" i="24"/>
  <c r="BN174" i="24"/>
  <c r="BL174" i="24"/>
  <c r="BJ174" i="24"/>
  <c r="BH174" i="24"/>
  <c r="BF174" i="24"/>
  <c r="BD174" i="24"/>
  <c r="BB174" i="24"/>
  <c r="AZ174" i="24"/>
  <c r="AX174" i="24"/>
  <c r="BR174" i="24"/>
  <c r="BT174" i="24"/>
  <c r="BS174" i="24"/>
  <c r="BQ174" i="24"/>
  <c r="BO174" i="24"/>
  <c r="BM174" i="24"/>
  <c r="BK174" i="24"/>
  <c r="BI174" i="24"/>
  <c r="BG174" i="24"/>
  <c r="BE174" i="24"/>
  <c r="BC174" i="24"/>
  <c r="BA174" i="24"/>
  <c r="AY174" i="24"/>
  <c r="AW174" i="24"/>
  <c r="BT172" i="24"/>
  <c r="BR172" i="24"/>
  <c r="BP172" i="24"/>
  <c r="BN172" i="24"/>
  <c r="BL172" i="24"/>
  <c r="BJ172" i="24"/>
  <c r="BH172" i="24"/>
  <c r="BF172" i="24"/>
  <c r="BD172" i="24"/>
  <c r="BB172" i="24"/>
  <c r="AZ172" i="24"/>
  <c r="AX172" i="24"/>
  <c r="AW160" i="23"/>
  <c r="AX160" i="23"/>
  <c r="AY160" i="23"/>
  <c r="AZ160" i="23"/>
  <c r="BA160" i="23"/>
  <c r="BB160" i="23"/>
  <c r="BC160" i="23"/>
  <c r="BD160" i="23"/>
  <c r="BE160" i="23"/>
  <c r="BF160" i="23"/>
  <c r="BG160" i="23"/>
  <c r="BH160" i="23"/>
  <c r="BI160" i="23"/>
  <c r="BJ160" i="23"/>
  <c r="BK160" i="23"/>
  <c r="BL160" i="23"/>
  <c r="BM160" i="23"/>
  <c r="BN160" i="23"/>
  <c r="BO160" i="23"/>
  <c r="BP160" i="23"/>
  <c r="BQ160" i="23"/>
  <c r="BR160" i="23"/>
  <c r="BS160" i="23"/>
  <c r="BT160" i="23"/>
  <c r="AW161" i="23"/>
  <c r="AX161" i="23"/>
  <c r="AY161" i="23"/>
  <c r="AZ161" i="23"/>
  <c r="BA161" i="23"/>
  <c r="BB161" i="23"/>
  <c r="BC161" i="23"/>
  <c r="BD161" i="23"/>
  <c r="BE161" i="23"/>
  <c r="BF161" i="23"/>
  <c r="BG161" i="23"/>
  <c r="BH161" i="23"/>
  <c r="BI161" i="23"/>
  <c r="BJ161" i="23"/>
  <c r="BK161" i="23"/>
  <c r="BL161" i="23"/>
  <c r="BM161" i="23"/>
  <c r="BN161" i="23"/>
  <c r="BO161" i="23"/>
  <c r="BP161" i="23"/>
  <c r="BQ161" i="23"/>
  <c r="BR161" i="23"/>
  <c r="BS161" i="23"/>
  <c r="BT161" i="23"/>
  <c r="AW162" i="23"/>
  <c r="AX162" i="23"/>
  <c r="AY162" i="23"/>
  <c r="AZ162" i="23"/>
  <c r="BA162" i="23"/>
  <c r="BB162" i="23"/>
  <c r="BC162" i="23"/>
  <c r="BD162" i="23"/>
  <c r="BE162" i="23"/>
  <c r="BF162" i="23"/>
  <c r="BG162" i="23"/>
  <c r="BH162" i="23"/>
  <c r="BI162" i="23"/>
  <c r="BJ162" i="23"/>
  <c r="BK162" i="23"/>
  <c r="BL162" i="23"/>
  <c r="BM162" i="23"/>
  <c r="BN162" i="23"/>
  <c r="BO162" i="23"/>
  <c r="BP162" i="23"/>
  <c r="BQ162" i="23"/>
  <c r="BR162" i="23"/>
  <c r="BS162" i="23"/>
  <c r="BT162" i="23"/>
  <c r="AW163" i="23"/>
  <c r="AX163" i="23"/>
  <c r="AY163" i="23"/>
  <c r="AZ163" i="23"/>
  <c r="BA163" i="23"/>
  <c r="BB163" i="23"/>
  <c r="BC163" i="23"/>
  <c r="BD163" i="23"/>
  <c r="BE163" i="23"/>
  <c r="BF163" i="23"/>
  <c r="BG163" i="23"/>
  <c r="BH163" i="23"/>
  <c r="BI163" i="23"/>
  <c r="BJ163" i="23"/>
  <c r="BK163" i="23"/>
  <c r="BL163" i="23"/>
  <c r="BM163" i="23"/>
  <c r="BN163" i="23"/>
  <c r="BO163" i="23"/>
  <c r="BP163" i="23"/>
  <c r="BQ163" i="23"/>
  <c r="BR163" i="23"/>
  <c r="BS163" i="23"/>
  <c r="BT163" i="23"/>
  <c r="AW164" i="23"/>
  <c r="AX164" i="23"/>
  <c r="AY164" i="23"/>
  <c r="AZ164" i="23"/>
  <c r="BA164" i="23"/>
  <c r="BB164" i="23"/>
  <c r="BC164" i="23"/>
  <c r="BD164" i="23"/>
  <c r="BE164" i="23"/>
  <c r="BF164" i="23"/>
  <c r="BG164" i="23"/>
  <c r="BH164" i="23"/>
  <c r="BI164" i="23"/>
  <c r="BJ164" i="23"/>
  <c r="BK164" i="23"/>
  <c r="BL164" i="23"/>
  <c r="BM164" i="23"/>
  <c r="BN164" i="23"/>
  <c r="BO164" i="23"/>
  <c r="BP164" i="23"/>
  <c r="BQ164" i="23"/>
  <c r="BR164" i="23"/>
  <c r="BS164" i="23"/>
  <c r="BT164" i="23"/>
  <c r="AW165" i="23"/>
  <c r="AX165" i="23"/>
  <c r="AY165" i="23"/>
  <c r="AZ165" i="23"/>
  <c r="BA165" i="23"/>
  <c r="BB165" i="23"/>
  <c r="BC165" i="23"/>
  <c r="BD165" i="23"/>
  <c r="BE165" i="23"/>
  <c r="BF165" i="23"/>
  <c r="BG165" i="23"/>
  <c r="BH165" i="23"/>
  <c r="BI165" i="23"/>
  <c r="BJ165" i="23"/>
  <c r="BK165" i="23"/>
  <c r="BL165" i="23"/>
  <c r="BM165" i="23"/>
  <c r="BN165" i="23"/>
  <c r="BO165" i="23"/>
  <c r="BP165" i="23"/>
  <c r="BQ165" i="23"/>
  <c r="BR165" i="23"/>
  <c r="BS165" i="23"/>
  <c r="BT165" i="23"/>
  <c r="AW166" i="23"/>
  <c r="AX166" i="23"/>
  <c r="AY166" i="23"/>
  <c r="AZ166" i="23"/>
  <c r="BA166" i="23"/>
  <c r="BB166" i="23"/>
  <c r="BC166" i="23"/>
  <c r="BD166" i="23"/>
  <c r="BE166" i="23"/>
  <c r="BF166" i="23"/>
  <c r="BG166" i="23"/>
  <c r="BH166" i="23"/>
  <c r="BI166" i="23"/>
  <c r="BJ166" i="23"/>
  <c r="BK166" i="23"/>
  <c r="BL166" i="23"/>
  <c r="BM166" i="23"/>
  <c r="BN166" i="23"/>
  <c r="BO166" i="23"/>
  <c r="BP166" i="23"/>
  <c r="BQ166" i="23"/>
  <c r="BR166" i="23"/>
  <c r="BS166" i="23"/>
  <c r="BT166" i="23"/>
  <c r="AW167" i="23"/>
  <c r="AX167" i="23"/>
  <c r="AY167" i="23"/>
  <c r="AZ167" i="23"/>
  <c r="BA167" i="23"/>
  <c r="BB167" i="23"/>
  <c r="BC167" i="23"/>
  <c r="BD167" i="23"/>
  <c r="BE167" i="23"/>
  <c r="BF167" i="23"/>
  <c r="BG167" i="23"/>
  <c r="BH167" i="23"/>
  <c r="BI167" i="23"/>
  <c r="BJ167" i="23"/>
  <c r="BK167" i="23"/>
  <c r="BL167" i="23"/>
  <c r="BM167" i="23"/>
  <c r="BN167" i="23"/>
  <c r="BO167" i="23"/>
  <c r="BP167" i="23"/>
  <c r="BQ167" i="23"/>
  <c r="BR167" i="23"/>
  <c r="BS167" i="23"/>
  <c r="BT167" i="23"/>
  <c r="AW168" i="23"/>
  <c r="AX168" i="23"/>
  <c r="AY168" i="23"/>
  <c r="AZ168" i="23"/>
  <c r="BA168" i="23"/>
  <c r="BB168" i="23"/>
  <c r="BC168" i="23"/>
  <c r="BD168" i="23"/>
  <c r="BE168" i="23"/>
  <c r="BF168" i="23"/>
  <c r="BG168" i="23"/>
  <c r="BH168" i="23"/>
  <c r="BI168" i="23"/>
  <c r="BJ168" i="23"/>
  <c r="BK168" i="23"/>
  <c r="BL168" i="23"/>
  <c r="BM168" i="23"/>
  <c r="BN168" i="23"/>
  <c r="BO168" i="23"/>
  <c r="BP168" i="23"/>
  <c r="BQ168" i="23"/>
  <c r="BR168" i="23"/>
  <c r="BS168" i="23"/>
  <c r="BT168" i="23"/>
  <c r="AW169" i="23"/>
  <c r="AX169" i="23"/>
  <c r="AY169" i="23"/>
  <c r="AZ169" i="23"/>
  <c r="BA169" i="23"/>
  <c r="BB169" i="23"/>
  <c r="BC169" i="23"/>
  <c r="BD169" i="23"/>
  <c r="BE169" i="23"/>
  <c r="BF169" i="23"/>
  <c r="BG169" i="23"/>
  <c r="BH169" i="23"/>
  <c r="BI169" i="23"/>
  <c r="BJ169" i="23"/>
  <c r="BK169" i="23"/>
  <c r="BL169" i="23"/>
  <c r="BM169" i="23"/>
  <c r="BN169" i="23"/>
  <c r="BO169" i="23"/>
  <c r="BP169" i="23"/>
  <c r="BQ169" i="23"/>
  <c r="BR169" i="23"/>
  <c r="BS169" i="23"/>
  <c r="BT169" i="23"/>
  <c r="AW170" i="23"/>
  <c r="AX170" i="23"/>
  <c r="AY170" i="23"/>
  <c r="AZ170" i="23"/>
  <c r="BA170" i="23"/>
  <c r="BB170" i="23"/>
  <c r="BC170" i="23"/>
  <c r="BD170" i="23"/>
  <c r="BE170" i="23"/>
  <c r="BF170" i="23"/>
  <c r="BG170" i="23"/>
  <c r="BH170" i="23"/>
  <c r="BI170" i="23"/>
  <c r="BJ170" i="23"/>
  <c r="BK170" i="23"/>
  <c r="BL170" i="23"/>
  <c r="BM170" i="23"/>
  <c r="BN170" i="23"/>
  <c r="BO170" i="23"/>
  <c r="BP170" i="23"/>
  <c r="BQ170" i="23"/>
  <c r="BR170" i="23"/>
  <c r="BS170" i="23"/>
  <c r="BT170" i="23"/>
  <c r="AW171" i="23"/>
  <c r="AX171" i="23"/>
  <c r="AY171" i="23"/>
  <c r="AZ171" i="23"/>
  <c r="BA171" i="23"/>
  <c r="BB171" i="23"/>
  <c r="BC171" i="23"/>
  <c r="BD171" i="23"/>
  <c r="BE171" i="23"/>
  <c r="BF171" i="23"/>
  <c r="BG171" i="23"/>
  <c r="BH171" i="23"/>
  <c r="BI171" i="23"/>
  <c r="BJ171" i="23"/>
  <c r="BK171" i="23"/>
  <c r="BL171" i="23"/>
  <c r="BM171" i="23"/>
  <c r="BN171" i="23"/>
  <c r="BO171" i="23"/>
  <c r="BP171" i="23"/>
  <c r="BQ171" i="23"/>
  <c r="BR171" i="23"/>
  <c r="BS171" i="23"/>
  <c r="BT171" i="23"/>
  <c r="AW172" i="23"/>
  <c r="AX172" i="23"/>
  <c r="AY172" i="23"/>
  <c r="AZ172" i="23"/>
  <c r="BA172" i="23"/>
  <c r="BB172" i="23"/>
  <c r="BC172" i="23"/>
  <c r="BD172" i="23"/>
  <c r="BE172" i="23"/>
  <c r="BF172" i="23"/>
  <c r="BG172" i="23"/>
  <c r="BH172" i="23"/>
  <c r="BI172" i="23"/>
  <c r="BJ172" i="23"/>
  <c r="BK172" i="23"/>
  <c r="BL172" i="23"/>
  <c r="BM172" i="23"/>
  <c r="BN172" i="23"/>
  <c r="BO172" i="23"/>
  <c r="BP172" i="23"/>
  <c r="BQ172" i="23"/>
  <c r="BR172" i="23"/>
  <c r="BS172" i="23"/>
  <c r="BT172" i="23"/>
  <c r="AW173" i="23"/>
  <c r="AX173" i="23"/>
  <c r="AY173" i="23"/>
  <c r="AZ173" i="23"/>
  <c r="BA173" i="23"/>
  <c r="BB173" i="23"/>
  <c r="BC173" i="23"/>
  <c r="BD173" i="23"/>
  <c r="BE173" i="23"/>
  <c r="BF173" i="23"/>
  <c r="BG173" i="23"/>
  <c r="BH173" i="23"/>
  <c r="BI173" i="23"/>
  <c r="BJ173" i="23"/>
  <c r="BK173" i="23"/>
  <c r="BL173" i="23"/>
  <c r="BM173" i="23"/>
  <c r="BN173" i="23"/>
  <c r="BO173" i="23"/>
  <c r="BP173" i="23"/>
  <c r="BQ173" i="23"/>
  <c r="BR173" i="23"/>
  <c r="BS173" i="23"/>
  <c r="BT173" i="23"/>
  <c r="AW174" i="23"/>
  <c r="AX174" i="23"/>
  <c r="AY174" i="23"/>
  <c r="AZ174" i="23"/>
  <c r="BA174" i="23"/>
  <c r="BB174" i="23"/>
  <c r="BC174" i="23"/>
  <c r="BD174" i="23"/>
  <c r="BE174" i="23"/>
  <c r="BF174" i="23"/>
  <c r="BG174" i="23"/>
  <c r="BH174" i="23"/>
  <c r="BI174" i="23"/>
  <c r="BJ174" i="23"/>
  <c r="BK174" i="23"/>
  <c r="BL174" i="23"/>
  <c r="BM174" i="23"/>
  <c r="BN174" i="23"/>
  <c r="BO174" i="23"/>
  <c r="BP174" i="23"/>
  <c r="BQ174" i="23"/>
  <c r="BR174" i="23"/>
  <c r="BS174" i="23"/>
  <c r="BT174" i="23"/>
  <c r="AW175" i="23"/>
  <c r="AX175" i="23"/>
  <c r="AY175" i="23"/>
  <c r="AZ175" i="23"/>
  <c r="BA175" i="23"/>
  <c r="BB175" i="23"/>
  <c r="BC175" i="23"/>
  <c r="BD175" i="23"/>
  <c r="BE175" i="23"/>
  <c r="BF175" i="23"/>
  <c r="BG175" i="23"/>
  <c r="BH175" i="23"/>
  <c r="BI175" i="23"/>
  <c r="BJ175" i="23"/>
  <c r="BK175" i="23"/>
  <c r="BL175" i="23"/>
  <c r="BM175" i="23"/>
  <c r="BN175" i="23"/>
  <c r="BO175" i="23"/>
  <c r="BP175" i="23"/>
  <c r="BQ175" i="23"/>
  <c r="BR175" i="23"/>
  <c r="BS175" i="23"/>
  <c r="BT175" i="23"/>
  <c r="AW176" i="23"/>
  <c r="AX176" i="23"/>
  <c r="AY176" i="23"/>
  <c r="AZ176" i="23"/>
  <c r="BA176" i="23"/>
  <c r="BB176" i="23"/>
  <c r="BC176" i="23"/>
  <c r="BD176" i="23"/>
  <c r="BE176" i="23"/>
  <c r="BF176" i="23"/>
  <c r="BG176" i="23"/>
  <c r="BH176" i="23"/>
  <c r="BI176" i="23"/>
  <c r="BJ176" i="23"/>
  <c r="BK176" i="23"/>
  <c r="BL176" i="23"/>
  <c r="BM176" i="23"/>
  <c r="BN176" i="23"/>
  <c r="BO176" i="23"/>
  <c r="BP176" i="23"/>
  <c r="BQ176" i="23"/>
  <c r="BR176" i="23"/>
  <c r="BS176" i="23"/>
  <c r="BT176" i="23"/>
  <c r="AW177" i="23"/>
  <c r="AX177" i="23"/>
  <c r="AY177" i="23"/>
  <c r="AZ177" i="23"/>
  <c r="BA177" i="23"/>
  <c r="BB177" i="23"/>
  <c r="BC177" i="23"/>
  <c r="BD177" i="23"/>
  <c r="BE177" i="23"/>
  <c r="BF177" i="23"/>
  <c r="BG177" i="23"/>
  <c r="BH177" i="23"/>
  <c r="BI177" i="23"/>
  <c r="BJ177" i="23"/>
  <c r="BK177" i="23"/>
  <c r="BL177" i="23"/>
  <c r="BM177" i="23"/>
  <c r="BN177" i="23"/>
  <c r="BO177" i="23"/>
  <c r="BP177" i="23"/>
  <c r="BQ177" i="23"/>
  <c r="BR177" i="23"/>
  <c r="BS177" i="23"/>
  <c r="BT177" i="23"/>
  <c r="AW178" i="23"/>
  <c r="AX178" i="23"/>
  <c r="AY178" i="23"/>
  <c r="AZ178" i="23"/>
  <c r="BA178" i="23"/>
  <c r="BB178" i="23"/>
  <c r="BC178" i="23"/>
  <c r="BD178" i="23"/>
  <c r="BE178" i="23"/>
  <c r="BF178" i="23"/>
  <c r="BG178" i="23"/>
  <c r="BH178" i="23"/>
  <c r="BI178" i="23"/>
  <c r="BJ178" i="23"/>
  <c r="BK178" i="23"/>
  <c r="BL178" i="23"/>
  <c r="BM178" i="23"/>
  <c r="BN178" i="23"/>
  <c r="BO178" i="23"/>
  <c r="BP178" i="23"/>
  <c r="BQ178" i="23"/>
  <c r="BR178" i="23"/>
  <c r="BS178" i="23"/>
  <c r="BT178" i="23"/>
  <c r="AW179" i="23"/>
  <c r="AX179" i="23"/>
  <c r="AY179" i="23"/>
  <c r="AZ179" i="23"/>
  <c r="BA179" i="23"/>
  <c r="BB179" i="23"/>
  <c r="BC179" i="23"/>
  <c r="BD179" i="23"/>
  <c r="BE179" i="23"/>
  <c r="BF179" i="23"/>
  <c r="BG179" i="23"/>
  <c r="BH179" i="23"/>
  <c r="BI179" i="23"/>
  <c r="BJ179" i="23"/>
  <c r="BK179" i="23"/>
  <c r="BL179" i="23"/>
  <c r="BM179" i="23"/>
  <c r="BN179" i="23"/>
  <c r="BO179" i="23"/>
  <c r="BP179" i="23"/>
  <c r="BQ179" i="23"/>
  <c r="BR179" i="23"/>
  <c r="BS179" i="23"/>
  <c r="BT179" i="23"/>
  <c r="AW180" i="23"/>
  <c r="AX180" i="23"/>
  <c r="AY180" i="23"/>
  <c r="AZ180" i="23"/>
  <c r="BA180" i="23"/>
  <c r="BB180" i="23"/>
  <c r="BC180" i="23"/>
  <c r="BD180" i="23"/>
  <c r="BE180" i="23"/>
  <c r="BF180" i="23"/>
  <c r="BG180" i="23"/>
  <c r="BH180" i="23"/>
  <c r="BI180" i="23"/>
  <c r="BJ180" i="23"/>
  <c r="BK180" i="23"/>
  <c r="BL180" i="23"/>
  <c r="BM180" i="23"/>
  <c r="BN180" i="23"/>
  <c r="BO180" i="23"/>
  <c r="BP180" i="23"/>
  <c r="BQ180" i="23"/>
  <c r="BR180" i="23"/>
  <c r="BS180" i="23"/>
  <c r="BT180" i="23"/>
  <c r="AW181" i="23"/>
  <c r="AX181" i="23"/>
  <c r="AY181" i="23"/>
  <c r="AZ181" i="23"/>
  <c r="BA181" i="23"/>
  <c r="BB181" i="23"/>
  <c r="BC181" i="23"/>
  <c r="BD181" i="23"/>
  <c r="BE181" i="23"/>
  <c r="BF181" i="23"/>
  <c r="BG181" i="23"/>
  <c r="BH181" i="23"/>
  <c r="BI181" i="23"/>
  <c r="BJ181" i="23"/>
  <c r="BK181" i="23"/>
  <c r="BL181" i="23"/>
  <c r="BM181" i="23"/>
  <c r="BN181" i="23"/>
  <c r="BO181" i="23"/>
  <c r="BP181" i="23"/>
  <c r="BQ181" i="23"/>
  <c r="BR181" i="23"/>
  <c r="BS181" i="23"/>
  <c r="BT181" i="23"/>
  <c r="AW182" i="23"/>
  <c r="AX182" i="23"/>
  <c r="AY182" i="23"/>
  <c r="AZ182" i="23"/>
  <c r="BA182" i="23"/>
  <c r="BB182" i="23"/>
  <c r="BC182" i="23"/>
  <c r="BD182" i="23"/>
  <c r="BE182" i="23"/>
  <c r="BF182" i="23"/>
  <c r="BG182" i="23"/>
  <c r="BH182" i="23"/>
  <c r="BI182" i="23"/>
  <c r="BJ182" i="23"/>
  <c r="BK182" i="23"/>
  <c r="BL182" i="23"/>
  <c r="BM182" i="23"/>
  <c r="BN182" i="23"/>
  <c r="BO182" i="23"/>
  <c r="BP182" i="23"/>
  <c r="BQ182" i="23"/>
  <c r="BR182" i="23"/>
  <c r="BS182" i="23"/>
  <c r="BT182" i="23"/>
  <c r="AW183" i="23"/>
  <c r="AX183" i="23"/>
  <c r="AY183" i="23"/>
  <c r="AZ183" i="23"/>
  <c r="BA183" i="23"/>
  <c r="BB183" i="23"/>
  <c r="BC183" i="23"/>
  <c r="BD183" i="23"/>
  <c r="BE183" i="23"/>
  <c r="BF183" i="23"/>
  <c r="BG183" i="23"/>
  <c r="BH183" i="23"/>
  <c r="BI183" i="23"/>
  <c r="BJ183" i="23"/>
  <c r="BK183" i="23"/>
  <c r="BL183" i="23"/>
  <c r="BM183" i="23"/>
  <c r="BN183" i="23"/>
  <c r="BO183" i="23"/>
  <c r="BP183" i="23"/>
  <c r="BQ183" i="23"/>
  <c r="BR183" i="23"/>
  <c r="BS183" i="23"/>
  <c r="BT183" i="23"/>
  <c r="AW184" i="23"/>
  <c r="AX184" i="23"/>
  <c r="AY184" i="23"/>
  <c r="AZ184" i="23"/>
  <c r="BA184" i="23"/>
  <c r="BB184" i="23"/>
  <c r="BC184" i="23"/>
  <c r="BD184" i="23"/>
  <c r="BE184" i="23"/>
  <c r="BF184" i="23"/>
  <c r="BG184" i="23"/>
  <c r="BH184" i="23"/>
  <c r="BI184" i="23"/>
  <c r="BJ184" i="23"/>
  <c r="BK184" i="23"/>
  <c r="BL184" i="23"/>
  <c r="BM184" i="23"/>
  <c r="BN184" i="23"/>
  <c r="BO184" i="23"/>
  <c r="BP184" i="23"/>
  <c r="BQ184" i="23"/>
  <c r="BR184" i="23"/>
  <c r="BS184" i="23"/>
  <c r="BT184" i="23"/>
  <c r="AW185" i="23"/>
  <c r="AX185" i="23"/>
  <c r="AY185" i="23"/>
  <c r="AZ185" i="23"/>
  <c r="BA185" i="23"/>
  <c r="BB185" i="23"/>
  <c r="BC185" i="23"/>
  <c r="BD185" i="23"/>
  <c r="BE185" i="23"/>
  <c r="BF185" i="23"/>
  <c r="BG185" i="23"/>
  <c r="BH185" i="23"/>
  <c r="BI185" i="23"/>
  <c r="BJ185" i="23"/>
  <c r="BK185" i="23"/>
  <c r="BL185" i="23"/>
  <c r="BM185" i="23"/>
  <c r="BN185" i="23"/>
  <c r="BO185" i="23"/>
  <c r="BP185" i="23"/>
  <c r="BQ185" i="23"/>
  <c r="BR185" i="23"/>
  <c r="BS185" i="23"/>
  <c r="BT185" i="23"/>
  <c r="AW186" i="23"/>
  <c r="AX186" i="23"/>
  <c r="AY186" i="23"/>
  <c r="AZ186" i="23"/>
  <c r="BA186" i="23"/>
  <c r="BB186" i="23"/>
  <c r="BC186" i="23"/>
  <c r="BD186" i="23"/>
  <c r="BE186" i="23"/>
  <c r="BF186" i="23"/>
  <c r="BG186" i="23"/>
  <c r="BH186" i="23"/>
  <c r="BI186" i="23"/>
  <c r="BJ186" i="23"/>
  <c r="BK186" i="23"/>
  <c r="BL186" i="23"/>
  <c r="BM186" i="23"/>
  <c r="BN186" i="23"/>
  <c r="BO186" i="23"/>
  <c r="BP186" i="23"/>
  <c r="BQ186" i="23"/>
  <c r="BR186" i="23"/>
  <c r="BS186" i="23"/>
  <c r="BT186" i="23"/>
  <c r="AW187" i="23"/>
  <c r="AX187" i="23"/>
  <c r="AY187" i="23"/>
  <c r="AZ187" i="23"/>
  <c r="BA187" i="23"/>
  <c r="BB187" i="23"/>
  <c r="BC187" i="23"/>
  <c r="BD187" i="23"/>
  <c r="BE187" i="23"/>
  <c r="BF187" i="23"/>
  <c r="BG187" i="23"/>
  <c r="BH187" i="23"/>
  <c r="BI187" i="23"/>
  <c r="BJ187" i="23"/>
  <c r="BK187" i="23"/>
  <c r="BL187" i="23"/>
  <c r="BM187" i="23"/>
  <c r="BN187" i="23"/>
  <c r="BO187" i="23"/>
  <c r="BP187" i="23"/>
  <c r="BQ187" i="23"/>
  <c r="BR187" i="23"/>
  <c r="BS187" i="23"/>
  <c r="BT187" i="23"/>
  <c r="AW188" i="23"/>
  <c r="AX188" i="23"/>
  <c r="AY188" i="23"/>
  <c r="AZ188" i="23"/>
  <c r="BA188" i="23"/>
  <c r="BB188" i="23"/>
  <c r="BC188" i="23"/>
  <c r="BD188" i="23"/>
  <c r="BE188" i="23"/>
  <c r="BF188" i="23"/>
  <c r="BG188" i="23"/>
  <c r="BH188" i="23"/>
  <c r="BI188" i="23"/>
  <c r="BJ188" i="23"/>
  <c r="BK188" i="23"/>
  <c r="BL188" i="23"/>
  <c r="BM188" i="23"/>
  <c r="BN188" i="23"/>
  <c r="BO188" i="23"/>
  <c r="BP188" i="23"/>
  <c r="BQ188" i="23"/>
  <c r="BR188" i="23"/>
  <c r="BS188" i="23"/>
  <c r="BT188" i="23"/>
  <c r="AW189" i="23"/>
  <c r="AX189" i="23"/>
  <c r="AY189" i="23"/>
  <c r="AZ189" i="23"/>
  <c r="BA189" i="23"/>
  <c r="BB189" i="23"/>
  <c r="BC189" i="23"/>
  <c r="BD189" i="23"/>
  <c r="BE189" i="23"/>
  <c r="BF189" i="23"/>
  <c r="BG189" i="23"/>
  <c r="BH189" i="23"/>
  <c r="BI189" i="23"/>
  <c r="BJ189" i="23"/>
  <c r="BK189" i="23"/>
  <c r="BL189" i="23"/>
  <c r="BM189" i="23"/>
  <c r="BN189" i="23"/>
  <c r="BO189" i="23"/>
  <c r="BP189" i="23"/>
  <c r="BQ189" i="23"/>
  <c r="BR189" i="23"/>
  <c r="BS189" i="23"/>
  <c r="BT189" i="23"/>
  <c r="AW190" i="23"/>
  <c r="AX190" i="23"/>
  <c r="AY190" i="23"/>
  <c r="AZ190" i="23"/>
  <c r="BA190" i="23"/>
  <c r="BB190" i="23"/>
  <c r="BC190" i="23"/>
  <c r="BD190" i="23"/>
  <c r="BE190" i="23"/>
  <c r="BF190" i="23"/>
  <c r="BG190" i="23"/>
  <c r="BH190" i="23"/>
  <c r="BI190" i="23"/>
  <c r="BJ190" i="23"/>
  <c r="BK190" i="23"/>
  <c r="BL190" i="23"/>
  <c r="BM190" i="23"/>
  <c r="BN190" i="23"/>
  <c r="BO190" i="23"/>
  <c r="BP190" i="23"/>
  <c r="BQ190" i="23"/>
  <c r="BR190" i="23"/>
  <c r="BS190" i="23"/>
  <c r="BT190" i="23"/>
  <c r="AW191" i="23"/>
  <c r="AX191" i="23"/>
  <c r="AY191" i="23"/>
  <c r="AZ191" i="23"/>
  <c r="BA191" i="23"/>
  <c r="BB191" i="23"/>
  <c r="BC191" i="23"/>
  <c r="BD191" i="23"/>
  <c r="BE191" i="23"/>
  <c r="BF191" i="23"/>
  <c r="BG191" i="23"/>
  <c r="BH191" i="23"/>
  <c r="BI191" i="23"/>
  <c r="BJ191" i="23"/>
  <c r="BK191" i="23"/>
  <c r="BL191" i="23"/>
  <c r="BM191" i="23"/>
  <c r="BN191" i="23"/>
  <c r="BO191" i="23"/>
  <c r="BP191" i="23"/>
  <c r="BQ191" i="23"/>
  <c r="BR191" i="23"/>
  <c r="BS191" i="23"/>
  <c r="BT191" i="23"/>
  <c r="AW192" i="23"/>
  <c r="AX192" i="23"/>
  <c r="AY192" i="23"/>
  <c r="AZ192" i="23"/>
  <c r="BA192" i="23"/>
  <c r="BB192" i="23"/>
  <c r="BC192" i="23"/>
  <c r="BD192" i="23"/>
  <c r="BE192" i="23"/>
  <c r="BF192" i="23"/>
  <c r="BG192" i="23"/>
  <c r="BH192" i="23"/>
  <c r="BI192" i="23"/>
  <c r="BJ192" i="23"/>
  <c r="BK192" i="23"/>
  <c r="BL192" i="23"/>
  <c r="BM192" i="23"/>
  <c r="BN192" i="23"/>
  <c r="BO192" i="23"/>
  <c r="BP192" i="23"/>
  <c r="BQ192" i="23"/>
  <c r="BR192" i="23"/>
  <c r="BS192" i="23"/>
  <c r="BT192" i="23"/>
  <c r="AW193" i="23"/>
  <c r="AX193" i="23"/>
  <c r="AY193" i="23"/>
  <c r="AZ193" i="23"/>
  <c r="BA193" i="23"/>
  <c r="BB193" i="23"/>
  <c r="BC193" i="23"/>
  <c r="BD193" i="23"/>
  <c r="BE193" i="23"/>
  <c r="BF193" i="23"/>
  <c r="BG193" i="23"/>
  <c r="BH193" i="23"/>
  <c r="BI193" i="23"/>
  <c r="BJ193" i="23"/>
  <c r="BK193" i="23"/>
  <c r="BL193" i="23"/>
  <c r="BM193" i="23"/>
  <c r="BN193" i="23"/>
  <c r="BO193" i="23"/>
  <c r="BP193" i="23"/>
  <c r="BQ193" i="23"/>
  <c r="BR193" i="23"/>
  <c r="BS193" i="23"/>
  <c r="BT193" i="23"/>
  <c r="AW194" i="23"/>
  <c r="AX194" i="23"/>
  <c r="AY194" i="23"/>
  <c r="AZ194" i="23"/>
  <c r="BA194" i="23"/>
  <c r="BB194" i="23"/>
  <c r="BC194" i="23"/>
  <c r="BD194" i="23"/>
  <c r="BE194" i="23"/>
  <c r="BF194" i="23"/>
  <c r="BG194" i="23"/>
  <c r="BH194" i="23"/>
  <c r="BI194" i="23"/>
  <c r="BJ194" i="23"/>
  <c r="BK194" i="23"/>
  <c r="BL194" i="23"/>
  <c r="BM194" i="23"/>
  <c r="BN194" i="23"/>
  <c r="BO194" i="23"/>
  <c r="BP194" i="23"/>
  <c r="BQ194" i="23"/>
  <c r="BR194" i="23"/>
  <c r="BS194" i="23"/>
  <c r="BT194" i="23"/>
  <c r="BT159" i="23"/>
  <c r="BR159" i="23"/>
  <c r="BP159" i="23"/>
  <c r="BN159" i="23"/>
  <c r="BL159" i="23"/>
  <c r="BJ159" i="23"/>
  <c r="BH159" i="23"/>
  <c r="BF159" i="23"/>
  <c r="BD159" i="23"/>
  <c r="BB159" i="23"/>
  <c r="AZ159" i="23"/>
  <c r="AX159" i="23"/>
  <c r="AW159" i="23"/>
  <c r="BS159" i="23"/>
  <c r="BQ159" i="23"/>
  <c r="BO159" i="23"/>
  <c r="BM159" i="23"/>
  <c r="BK159" i="23"/>
  <c r="BI159" i="23"/>
  <c r="BG159" i="23"/>
  <c r="BE159" i="23"/>
  <c r="BC159" i="23"/>
  <c r="BA159" i="23"/>
  <c r="AY159" i="23"/>
  <c r="BT157" i="23"/>
  <c r="BR157" i="23"/>
  <c r="BP157" i="23"/>
  <c r="BN157" i="23"/>
  <c r="BL157" i="23"/>
  <c r="BJ157" i="23"/>
  <c r="BH157" i="23"/>
  <c r="BF157" i="23"/>
  <c r="BD157" i="23"/>
  <c r="BB157" i="23"/>
  <c r="AZ157" i="23"/>
  <c r="AX157" i="23"/>
  <c r="AW174" i="22"/>
  <c r="AX174" i="22"/>
  <c r="AY174" i="22"/>
  <c r="AZ174" i="22"/>
  <c r="BA174" i="22"/>
  <c r="BB174" i="22"/>
  <c r="BC174" i="22"/>
  <c r="BD174" i="22"/>
  <c r="BE174" i="22"/>
  <c r="BF174" i="22"/>
  <c r="BG174" i="22"/>
  <c r="BH174" i="22"/>
  <c r="BI174" i="22"/>
  <c r="BJ174" i="22"/>
  <c r="BK174" i="22"/>
  <c r="BL174" i="22"/>
  <c r="BM174" i="22"/>
  <c r="BN174" i="22"/>
  <c r="BO174" i="22"/>
  <c r="BP174" i="22"/>
  <c r="BQ174" i="22"/>
  <c r="BR174" i="22"/>
  <c r="BS174" i="22"/>
  <c r="BT174" i="22"/>
  <c r="AW175" i="22"/>
  <c r="AX175" i="22"/>
  <c r="AY175" i="22"/>
  <c r="AZ175" i="22"/>
  <c r="BA175" i="22"/>
  <c r="BB175" i="22"/>
  <c r="BC175" i="22"/>
  <c r="BD175" i="22"/>
  <c r="BE175" i="22"/>
  <c r="BF175" i="22"/>
  <c r="BG175" i="22"/>
  <c r="BH175" i="22"/>
  <c r="BI175" i="22"/>
  <c r="BJ175" i="22"/>
  <c r="BK175" i="22"/>
  <c r="BL175" i="22"/>
  <c r="BM175" i="22"/>
  <c r="BN175" i="22"/>
  <c r="BO175" i="22"/>
  <c r="BP175" i="22"/>
  <c r="BQ175" i="22"/>
  <c r="BR175" i="22"/>
  <c r="BS175" i="22"/>
  <c r="BT175" i="22"/>
  <c r="AW176" i="22"/>
  <c r="AX176" i="22"/>
  <c r="AY176" i="22"/>
  <c r="AZ176" i="22"/>
  <c r="BA176" i="22"/>
  <c r="BB176" i="22"/>
  <c r="BC176" i="22"/>
  <c r="BD176" i="22"/>
  <c r="BE176" i="22"/>
  <c r="BF176" i="22"/>
  <c r="BG176" i="22"/>
  <c r="BH176" i="22"/>
  <c r="BI176" i="22"/>
  <c r="BJ176" i="22"/>
  <c r="BK176" i="22"/>
  <c r="BL176" i="22"/>
  <c r="BM176" i="22"/>
  <c r="BN176" i="22"/>
  <c r="BO176" i="22"/>
  <c r="BP176" i="22"/>
  <c r="BQ176" i="22"/>
  <c r="BR176" i="22"/>
  <c r="BS176" i="22"/>
  <c r="BT176" i="22"/>
  <c r="AW177" i="22"/>
  <c r="AX177" i="22"/>
  <c r="AY177" i="22"/>
  <c r="AZ177" i="22"/>
  <c r="BA177" i="22"/>
  <c r="BB177" i="22"/>
  <c r="BC177" i="22"/>
  <c r="BD177" i="22"/>
  <c r="BE177" i="22"/>
  <c r="BF177" i="22"/>
  <c r="BG177" i="22"/>
  <c r="BH177" i="22"/>
  <c r="BI177" i="22"/>
  <c r="BJ177" i="22"/>
  <c r="BK177" i="22"/>
  <c r="BL177" i="22"/>
  <c r="BM177" i="22"/>
  <c r="BN177" i="22"/>
  <c r="BO177" i="22"/>
  <c r="BP177" i="22"/>
  <c r="BQ177" i="22"/>
  <c r="BR177" i="22"/>
  <c r="BS177" i="22"/>
  <c r="BT177" i="22"/>
  <c r="AW178" i="22"/>
  <c r="AX178" i="22"/>
  <c r="AY178" i="22"/>
  <c r="AZ178" i="22"/>
  <c r="BA178" i="22"/>
  <c r="BB178" i="22"/>
  <c r="BC178" i="22"/>
  <c r="BD178" i="22"/>
  <c r="BE178" i="22"/>
  <c r="BF178" i="22"/>
  <c r="BG178" i="22"/>
  <c r="BH178" i="22"/>
  <c r="BI178" i="22"/>
  <c r="BJ178" i="22"/>
  <c r="BK178" i="22"/>
  <c r="BL178" i="22"/>
  <c r="BM178" i="22"/>
  <c r="BN178" i="22"/>
  <c r="BO178" i="22"/>
  <c r="BP178" i="22"/>
  <c r="BQ178" i="22"/>
  <c r="BR178" i="22"/>
  <c r="BS178" i="22"/>
  <c r="BT178" i="22"/>
  <c r="AW179" i="22"/>
  <c r="AX179" i="22"/>
  <c r="AY179" i="22"/>
  <c r="AZ179" i="22"/>
  <c r="BA179" i="22"/>
  <c r="BB179" i="22"/>
  <c r="BC179" i="22"/>
  <c r="BD179" i="22"/>
  <c r="BE179" i="22"/>
  <c r="BF179" i="22"/>
  <c r="BG179" i="22"/>
  <c r="BH179" i="22"/>
  <c r="BI179" i="22"/>
  <c r="BJ179" i="22"/>
  <c r="BK179" i="22"/>
  <c r="BL179" i="22"/>
  <c r="BM179" i="22"/>
  <c r="BN179" i="22"/>
  <c r="BO179" i="22"/>
  <c r="BP179" i="22"/>
  <c r="BQ179" i="22"/>
  <c r="BR179" i="22"/>
  <c r="BS179" i="22"/>
  <c r="BT179" i="22"/>
  <c r="AW180" i="22"/>
  <c r="AX180" i="22"/>
  <c r="AY180" i="22"/>
  <c r="AZ180" i="22"/>
  <c r="BA180" i="22"/>
  <c r="BB180" i="22"/>
  <c r="BC180" i="22"/>
  <c r="BD180" i="22"/>
  <c r="BE180" i="22"/>
  <c r="BF180" i="22"/>
  <c r="BG180" i="22"/>
  <c r="BH180" i="22"/>
  <c r="BI180" i="22"/>
  <c r="BJ180" i="22"/>
  <c r="BK180" i="22"/>
  <c r="BL180" i="22"/>
  <c r="BM180" i="22"/>
  <c r="BN180" i="22"/>
  <c r="BO180" i="22"/>
  <c r="BP180" i="22"/>
  <c r="BQ180" i="22"/>
  <c r="BR180" i="22"/>
  <c r="BS180" i="22"/>
  <c r="BT180" i="22"/>
  <c r="AW181" i="22"/>
  <c r="AX181" i="22"/>
  <c r="AY181" i="22"/>
  <c r="AZ181" i="22"/>
  <c r="BA181" i="22"/>
  <c r="BB181" i="22"/>
  <c r="BC181" i="22"/>
  <c r="BD181" i="22"/>
  <c r="BE181" i="22"/>
  <c r="BF181" i="22"/>
  <c r="BG181" i="22"/>
  <c r="BH181" i="22"/>
  <c r="BI181" i="22"/>
  <c r="BJ181" i="22"/>
  <c r="BK181" i="22"/>
  <c r="BL181" i="22"/>
  <c r="BM181" i="22"/>
  <c r="BN181" i="22"/>
  <c r="BO181" i="22"/>
  <c r="BP181" i="22"/>
  <c r="BQ181" i="22"/>
  <c r="BR181" i="22"/>
  <c r="BS181" i="22"/>
  <c r="BT181" i="22"/>
  <c r="AW182" i="22"/>
  <c r="AX182" i="22"/>
  <c r="AY182" i="22"/>
  <c r="AZ182" i="22"/>
  <c r="BA182" i="22"/>
  <c r="BB182" i="22"/>
  <c r="BC182" i="22"/>
  <c r="BD182" i="22"/>
  <c r="BE182" i="22"/>
  <c r="BF182" i="22"/>
  <c r="BG182" i="22"/>
  <c r="BH182" i="22"/>
  <c r="BI182" i="22"/>
  <c r="BJ182" i="22"/>
  <c r="BK182" i="22"/>
  <c r="BL182" i="22"/>
  <c r="BM182" i="22"/>
  <c r="BN182" i="22"/>
  <c r="BO182" i="22"/>
  <c r="BP182" i="22"/>
  <c r="BQ182" i="22"/>
  <c r="BR182" i="22"/>
  <c r="BS182" i="22"/>
  <c r="BT182" i="22"/>
  <c r="AW183" i="22"/>
  <c r="AX183" i="22"/>
  <c r="AY183" i="22"/>
  <c r="AZ183" i="22"/>
  <c r="BA183" i="22"/>
  <c r="BB183" i="22"/>
  <c r="BC183" i="22"/>
  <c r="BD183" i="22"/>
  <c r="BE183" i="22"/>
  <c r="BF183" i="22"/>
  <c r="BG183" i="22"/>
  <c r="BH183" i="22"/>
  <c r="BI183" i="22"/>
  <c r="BJ183" i="22"/>
  <c r="BK183" i="22"/>
  <c r="BL183" i="22"/>
  <c r="BM183" i="22"/>
  <c r="BN183" i="22"/>
  <c r="BO183" i="22"/>
  <c r="BP183" i="22"/>
  <c r="BQ183" i="22"/>
  <c r="BR183" i="22"/>
  <c r="BS183" i="22"/>
  <c r="BT183" i="22"/>
  <c r="AW184" i="22"/>
  <c r="AX184" i="22"/>
  <c r="AY184" i="22"/>
  <c r="AZ184" i="22"/>
  <c r="BA184" i="22"/>
  <c r="BB184" i="22"/>
  <c r="BC184" i="22"/>
  <c r="BD184" i="22"/>
  <c r="BE184" i="22"/>
  <c r="BF184" i="22"/>
  <c r="BG184" i="22"/>
  <c r="BH184" i="22"/>
  <c r="BI184" i="22"/>
  <c r="BJ184" i="22"/>
  <c r="BK184" i="22"/>
  <c r="BL184" i="22"/>
  <c r="BM184" i="22"/>
  <c r="BN184" i="22"/>
  <c r="BO184" i="22"/>
  <c r="BP184" i="22"/>
  <c r="BQ184" i="22"/>
  <c r="BR184" i="22"/>
  <c r="BS184" i="22"/>
  <c r="BT184" i="22"/>
  <c r="AW185" i="22"/>
  <c r="AX185" i="22"/>
  <c r="AY185" i="22"/>
  <c r="AZ185" i="22"/>
  <c r="BA185" i="22"/>
  <c r="BB185" i="22"/>
  <c r="BC185" i="22"/>
  <c r="BD185" i="22"/>
  <c r="BE185" i="22"/>
  <c r="BF185" i="22"/>
  <c r="BG185" i="22"/>
  <c r="BH185" i="22"/>
  <c r="BI185" i="22"/>
  <c r="BJ185" i="22"/>
  <c r="BK185" i="22"/>
  <c r="BL185" i="22"/>
  <c r="BM185" i="22"/>
  <c r="BN185" i="22"/>
  <c r="BO185" i="22"/>
  <c r="BP185" i="22"/>
  <c r="BQ185" i="22"/>
  <c r="BR185" i="22"/>
  <c r="BS185" i="22"/>
  <c r="BT185" i="22"/>
  <c r="AW186" i="22"/>
  <c r="AX186" i="22"/>
  <c r="AY186" i="22"/>
  <c r="AZ186" i="22"/>
  <c r="BA186" i="22"/>
  <c r="BB186" i="22"/>
  <c r="BC186" i="22"/>
  <c r="BD186" i="22"/>
  <c r="BE186" i="22"/>
  <c r="BF186" i="22"/>
  <c r="BG186" i="22"/>
  <c r="BH186" i="22"/>
  <c r="BI186" i="22"/>
  <c r="BJ186" i="22"/>
  <c r="BK186" i="22"/>
  <c r="BL186" i="22"/>
  <c r="BM186" i="22"/>
  <c r="BN186" i="22"/>
  <c r="BO186" i="22"/>
  <c r="BP186" i="22"/>
  <c r="BQ186" i="22"/>
  <c r="BR186" i="22"/>
  <c r="BS186" i="22"/>
  <c r="BT186" i="22"/>
  <c r="AW187" i="22"/>
  <c r="AX187" i="22"/>
  <c r="AY187" i="22"/>
  <c r="AZ187" i="22"/>
  <c r="BA187" i="22"/>
  <c r="BB187" i="22"/>
  <c r="BC187" i="22"/>
  <c r="BD187" i="22"/>
  <c r="BE187" i="22"/>
  <c r="BF187" i="22"/>
  <c r="BG187" i="22"/>
  <c r="BH187" i="22"/>
  <c r="BI187" i="22"/>
  <c r="BJ187" i="22"/>
  <c r="BK187" i="22"/>
  <c r="BL187" i="22"/>
  <c r="BM187" i="22"/>
  <c r="BN187" i="22"/>
  <c r="BO187" i="22"/>
  <c r="BP187" i="22"/>
  <c r="BQ187" i="22"/>
  <c r="BR187" i="22"/>
  <c r="BS187" i="22"/>
  <c r="BT187" i="22"/>
  <c r="AW188" i="22"/>
  <c r="AX188" i="22"/>
  <c r="AY188" i="22"/>
  <c r="AZ188" i="22"/>
  <c r="BA188" i="22"/>
  <c r="BB188" i="22"/>
  <c r="BC188" i="22"/>
  <c r="BD188" i="22"/>
  <c r="BE188" i="22"/>
  <c r="BF188" i="22"/>
  <c r="BG188" i="22"/>
  <c r="BH188" i="22"/>
  <c r="BI188" i="22"/>
  <c r="BJ188" i="22"/>
  <c r="BK188" i="22"/>
  <c r="BL188" i="22"/>
  <c r="BM188" i="22"/>
  <c r="BN188" i="22"/>
  <c r="BO188" i="22"/>
  <c r="BP188" i="22"/>
  <c r="BQ188" i="22"/>
  <c r="BR188" i="22"/>
  <c r="BS188" i="22"/>
  <c r="BT188" i="22"/>
  <c r="AW189" i="22"/>
  <c r="AX189" i="22"/>
  <c r="AY189" i="22"/>
  <c r="AZ189" i="22"/>
  <c r="BA189" i="22"/>
  <c r="BB189" i="22"/>
  <c r="BC189" i="22"/>
  <c r="BD189" i="22"/>
  <c r="BE189" i="22"/>
  <c r="BF189" i="22"/>
  <c r="BG189" i="22"/>
  <c r="BH189" i="22"/>
  <c r="BI189" i="22"/>
  <c r="BJ189" i="22"/>
  <c r="BK189" i="22"/>
  <c r="BL189" i="22"/>
  <c r="BM189" i="22"/>
  <c r="BN189" i="22"/>
  <c r="BO189" i="22"/>
  <c r="BP189" i="22"/>
  <c r="BQ189" i="22"/>
  <c r="BR189" i="22"/>
  <c r="BS189" i="22"/>
  <c r="BT189" i="22"/>
  <c r="AW190" i="22"/>
  <c r="AX190" i="22"/>
  <c r="AY190" i="22"/>
  <c r="AZ190" i="22"/>
  <c r="BA190" i="22"/>
  <c r="BB190" i="22"/>
  <c r="BC190" i="22"/>
  <c r="BD190" i="22"/>
  <c r="BE190" i="22"/>
  <c r="BF190" i="22"/>
  <c r="BG190" i="22"/>
  <c r="BH190" i="22"/>
  <c r="BI190" i="22"/>
  <c r="BJ190" i="22"/>
  <c r="BK190" i="22"/>
  <c r="BL190" i="22"/>
  <c r="BM190" i="22"/>
  <c r="BN190" i="22"/>
  <c r="BO190" i="22"/>
  <c r="BP190" i="22"/>
  <c r="BQ190" i="22"/>
  <c r="BR190" i="22"/>
  <c r="BS190" i="22"/>
  <c r="BT190" i="22"/>
  <c r="AW191" i="22"/>
  <c r="AX191" i="22"/>
  <c r="AY191" i="22"/>
  <c r="AZ191" i="22"/>
  <c r="BA191" i="22"/>
  <c r="BB191" i="22"/>
  <c r="BC191" i="22"/>
  <c r="BD191" i="22"/>
  <c r="BE191" i="22"/>
  <c r="BF191" i="22"/>
  <c r="BG191" i="22"/>
  <c r="BH191" i="22"/>
  <c r="BI191" i="22"/>
  <c r="BJ191" i="22"/>
  <c r="BK191" i="22"/>
  <c r="BL191" i="22"/>
  <c r="BM191" i="22"/>
  <c r="BN191" i="22"/>
  <c r="BO191" i="22"/>
  <c r="BP191" i="22"/>
  <c r="BQ191" i="22"/>
  <c r="BR191" i="22"/>
  <c r="BS191" i="22"/>
  <c r="BT191" i="22"/>
  <c r="AW192" i="22"/>
  <c r="AX192" i="22"/>
  <c r="AY192" i="22"/>
  <c r="AZ192" i="22"/>
  <c r="BA192" i="22"/>
  <c r="BB192" i="22"/>
  <c r="BC192" i="22"/>
  <c r="BD192" i="22"/>
  <c r="BE192" i="22"/>
  <c r="BF192" i="22"/>
  <c r="BG192" i="22"/>
  <c r="BH192" i="22"/>
  <c r="BI192" i="22"/>
  <c r="BJ192" i="22"/>
  <c r="BK192" i="22"/>
  <c r="BL192" i="22"/>
  <c r="BM192" i="22"/>
  <c r="BN192" i="22"/>
  <c r="BO192" i="22"/>
  <c r="BP192" i="22"/>
  <c r="BQ192" i="22"/>
  <c r="BR192" i="22"/>
  <c r="BS192" i="22"/>
  <c r="BT192" i="22"/>
  <c r="AW193" i="22"/>
  <c r="AX193" i="22"/>
  <c r="AY193" i="22"/>
  <c r="AZ193" i="22"/>
  <c r="BA193" i="22"/>
  <c r="BB193" i="22"/>
  <c r="BC193" i="22"/>
  <c r="BD193" i="22"/>
  <c r="BE193" i="22"/>
  <c r="BF193" i="22"/>
  <c r="BG193" i="22"/>
  <c r="BH193" i="22"/>
  <c r="BI193" i="22"/>
  <c r="BJ193" i="22"/>
  <c r="BK193" i="22"/>
  <c r="BL193" i="22"/>
  <c r="BM193" i="22"/>
  <c r="BN193" i="22"/>
  <c r="BO193" i="22"/>
  <c r="BP193" i="22"/>
  <c r="BQ193" i="22"/>
  <c r="BR193" i="22"/>
  <c r="BS193" i="22"/>
  <c r="BT193" i="22"/>
  <c r="AW194" i="22"/>
  <c r="AX194" i="22"/>
  <c r="AY194" i="22"/>
  <c r="AZ194" i="22"/>
  <c r="BA194" i="22"/>
  <c r="BB194" i="22"/>
  <c r="BC194" i="22"/>
  <c r="BD194" i="22"/>
  <c r="BE194" i="22"/>
  <c r="BF194" i="22"/>
  <c r="BG194" i="22"/>
  <c r="BH194" i="22"/>
  <c r="BI194" i="22"/>
  <c r="BJ194" i="22"/>
  <c r="BK194" i="22"/>
  <c r="BL194" i="22"/>
  <c r="BM194" i="22"/>
  <c r="BN194" i="22"/>
  <c r="BO194" i="22"/>
  <c r="BP194" i="22"/>
  <c r="BQ194" i="22"/>
  <c r="BR194" i="22"/>
  <c r="BS194" i="22"/>
  <c r="BT194" i="22"/>
  <c r="AW195" i="22"/>
  <c r="AX195" i="22"/>
  <c r="AY195" i="22"/>
  <c r="AZ195" i="22"/>
  <c r="BA195" i="22"/>
  <c r="BB195" i="22"/>
  <c r="BC195" i="22"/>
  <c r="BD195" i="22"/>
  <c r="BE195" i="22"/>
  <c r="BF195" i="22"/>
  <c r="BG195" i="22"/>
  <c r="BH195" i="22"/>
  <c r="BI195" i="22"/>
  <c r="BJ195" i="22"/>
  <c r="BK195" i="22"/>
  <c r="BL195" i="22"/>
  <c r="BM195" i="22"/>
  <c r="BN195" i="22"/>
  <c r="BO195" i="22"/>
  <c r="BP195" i="22"/>
  <c r="BQ195" i="22"/>
  <c r="BR195" i="22"/>
  <c r="BS195" i="22"/>
  <c r="BT195" i="22"/>
  <c r="AW196" i="22"/>
  <c r="AX196" i="22"/>
  <c r="AY196" i="22"/>
  <c r="AZ196" i="22"/>
  <c r="BA196" i="22"/>
  <c r="BB196" i="22"/>
  <c r="BC196" i="22"/>
  <c r="BD196" i="22"/>
  <c r="BE196" i="22"/>
  <c r="BF196" i="22"/>
  <c r="BG196" i="22"/>
  <c r="BH196" i="22"/>
  <c r="BI196" i="22"/>
  <c r="BJ196" i="22"/>
  <c r="BK196" i="22"/>
  <c r="BL196" i="22"/>
  <c r="BM196" i="22"/>
  <c r="BN196" i="22"/>
  <c r="BO196" i="22"/>
  <c r="BP196" i="22"/>
  <c r="BQ196" i="22"/>
  <c r="BR196" i="22"/>
  <c r="BS196" i="22"/>
  <c r="BT196" i="22"/>
  <c r="AW197" i="22"/>
  <c r="AX197" i="22"/>
  <c r="AY197" i="22"/>
  <c r="AZ197" i="22"/>
  <c r="BA197" i="22"/>
  <c r="BB197" i="22"/>
  <c r="BC197" i="22"/>
  <c r="BD197" i="22"/>
  <c r="BE197" i="22"/>
  <c r="BF197" i="22"/>
  <c r="BG197" i="22"/>
  <c r="BH197" i="22"/>
  <c r="BI197" i="22"/>
  <c r="BJ197" i="22"/>
  <c r="BK197" i="22"/>
  <c r="BL197" i="22"/>
  <c r="BM197" i="22"/>
  <c r="BN197" i="22"/>
  <c r="BO197" i="22"/>
  <c r="BP197" i="22"/>
  <c r="BQ197" i="22"/>
  <c r="BR197" i="22"/>
  <c r="BS197" i="22"/>
  <c r="BT197" i="22"/>
  <c r="AW198" i="22"/>
  <c r="AX198" i="22"/>
  <c r="AY198" i="22"/>
  <c r="AZ198" i="22"/>
  <c r="BA198" i="22"/>
  <c r="BB198" i="22"/>
  <c r="BC198" i="22"/>
  <c r="BD198" i="22"/>
  <c r="BE198" i="22"/>
  <c r="BF198" i="22"/>
  <c r="BG198" i="22"/>
  <c r="BH198" i="22"/>
  <c r="BI198" i="22"/>
  <c r="BJ198" i="22"/>
  <c r="BK198" i="22"/>
  <c r="BL198" i="22"/>
  <c r="BM198" i="22"/>
  <c r="BN198" i="22"/>
  <c r="BO198" i="22"/>
  <c r="BP198" i="22"/>
  <c r="BQ198" i="22"/>
  <c r="BR198" i="22"/>
  <c r="BS198" i="22"/>
  <c r="BT198" i="22"/>
  <c r="AW199" i="22"/>
  <c r="AX199" i="22"/>
  <c r="AY199" i="22"/>
  <c r="AZ199" i="22"/>
  <c r="BA199" i="22"/>
  <c r="BB199" i="22"/>
  <c r="BC199" i="22"/>
  <c r="BD199" i="22"/>
  <c r="BE199" i="22"/>
  <c r="BF199" i="22"/>
  <c r="BG199" i="22"/>
  <c r="BH199" i="22"/>
  <c r="BI199" i="22"/>
  <c r="BJ199" i="22"/>
  <c r="BK199" i="22"/>
  <c r="BL199" i="22"/>
  <c r="BM199" i="22"/>
  <c r="BN199" i="22"/>
  <c r="BO199" i="22"/>
  <c r="BP199" i="22"/>
  <c r="BQ199" i="22"/>
  <c r="BR199" i="22"/>
  <c r="BS199" i="22"/>
  <c r="BT199" i="22"/>
  <c r="AW200" i="22"/>
  <c r="AX200" i="22"/>
  <c r="AY200" i="22"/>
  <c r="AZ200" i="22"/>
  <c r="BA200" i="22"/>
  <c r="BB200" i="22"/>
  <c r="BC200" i="22"/>
  <c r="BD200" i="22"/>
  <c r="BE200" i="22"/>
  <c r="BF200" i="22"/>
  <c r="BG200" i="22"/>
  <c r="BH200" i="22"/>
  <c r="BI200" i="22"/>
  <c r="BJ200" i="22"/>
  <c r="BK200" i="22"/>
  <c r="BL200" i="22"/>
  <c r="BM200" i="22"/>
  <c r="BN200" i="22"/>
  <c r="BO200" i="22"/>
  <c r="BP200" i="22"/>
  <c r="BQ200" i="22"/>
  <c r="BR200" i="22"/>
  <c r="BS200" i="22"/>
  <c r="BT200" i="22"/>
  <c r="AW201" i="22"/>
  <c r="AX201" i="22"/>
  <c r="AY201" i="22"/>
  <c r="AZ201" i="22"/>
  <c r="BA201" i="22"/>
  <c r="BB201" i="22"/>
  <c r="BC201" i="22"/>
  <c r="BD201" i="22"/>
  <c r="BE201" i="22"/>
  <c r="BF201" i="22"/>
  <c r="BG201" i="22"/>
  <c r="BH201" i="22"/>
  <c r="BI201" i="22"/>
  <c r="BJ201" i="22"/>
  <c r="BK201" i="22"/>
  <c r="BL201" i="22"/>
  <c r="BM201" i="22"/>
  <c r="BN201" i="22"/>
  <c r="BO201" i="22"/>
  <c r="BP201" i="22"/>
  <c r="BQ201" i="22"/>
  <c r="BR201" i="22"/>
  <c r="BS201" i="22"/>
  <c r="BT201" i="22"/>
  <c r="AW202" i="22"/>
  <c r="AX202" i="22"/>
  <c r="AY202" i="22"/>
  <c r="AZ202" i="22"/>
  <c r="BA202" i="22"/>
  <c r="BB202" i="22"/>
  <c r="BC202" i="22"/>
  <c r="BD202" i="22"/>
  <c r="BE202" i="22"/>
  <c r="BF202" i="22"/>
  <c r="BG202" i="22"/>
  <c r="BH202" i="22"/>
  <c r="BI202" i="22"/>
  <c r="BJ202" i="22"/>
  <c r="BK202" i="22"/>
  <c r="BL202" i="22"/>
  <c r="BM202" i="22"/>
  <c r="BN202" i="22"/>
  <c r="BO202" i="22"/>
  <c r="BP202" i="22"/>
  <c r="BQ202" i="22"/>
  <c r="BR202" i="22"/>
  <c r="BS202" i="22"/>
  <c r="BT202" i="22"/>
  <c r="AW203" i="22"/>
  <c r="AX203" i="22"/>
  <c r="AY203" i="22"/>
  <c r="AZ203" i="22"/>
  <c r="BA203" i="22"/>
  <c r="BB203" i="22"/>
  <c r="BC203" i="22"/>
  <c r="BD203" i="22"/>
  <c r="BE203" i="22"/>
  <c r="BF203" i="22"/>
  <c r="BG203" i="22"/>
  <c r="BH203" i="22"/>
  <c r="BI203" i="22"/>
  <c r="BJ203" i="22"/>
  <c r="BK203" i="22"/>
  <c r="BL203" i="22"/>
  <c r="BM203" i="22"/>
  <c r="BN203" i="22"/>
  <c r="BO203" i="22"/>
  <c r="BP203" i="22"/>
  <c r="BQ203" i="22"/>
  <c r="BR203" i="22"/>
  <c r="BS203" i="22"/>
  <c r="BT203" i="22"/>
  <c r="AW204" i="22"/>
  <c r="AX204" i="22"/>
  <c r="AY204" i="22"/>
  <c r="AZ204" i="22"/>
  <c r="BA204" i="22"/>
  <c r="BB204" i="22"/>
  <c r="BC204" i="22"/>
  <c r="BD204" i="22"/>
  <c r="BE204" i="22"/>
  <c r="BF204" i="22"/>
  <c r="BG204" i="22"/>
  <c r="BH204" i="22"/>
  <c r="BI204" i="22"/>
  <c r="BJ204" i="22"/>
  <c r="BK204" i="22"/>
  <c r="BL204" i="22"/>
  <c r="BM204" i="22"/>
  <c r="BN204" i="22"/>
  <c r="BO204" i="22"/>
  <c r="BP204" i="22"/>
  <c r="BQ204" i="22"/>
  <c r="BR204" i="22"/>
  <c r="BS204" i="22"/>
  <c r="BT204" i="22"/>
  <c r="AW205" i="22"/>
  <c r="AX205" i="22"/>
  <c r="AY205" i="22"/>
  <c r="AZ205" i="22"/>
  <c r="BA205" i="22"/>
  <c r="BB205" i="22"/>
  <c r="BC205" i="22"/>
  <c r="BD205" i="22"/>
  <c r="BE205" i="22"/>
  <c r="BF205" i="22"/>
  <c r="BG205" i="22"/>
  <c r="BH205" i="22"/>
  <c r="BI205" i="22"/>
  <c r="BJ205" i="22"/>
  <c r="BK205" i="22"/>
  <c r="BL205" i="22"/>
  <c r="BM205" i="22"/>
  <c r="BN205" i="22"/>
  <c r="BO205" i="22"/>
  <c r="BP205" i="22"/>
  <c r="BQ205" i="22"/>
  <c r="BR205" i="22"/>
  <c r="BS205" i="22"/>
  <c r="BT205" i="22"/>
  <c r="AW206" i="22"/>
  <c r="AX206" i="22"/>
  <c r="AY206" i="22"/>
  <c r="AZ206" i="22"/>
  <c r="BA206" i="22"/>
  <c r="BB206" i="22"/>
  <c r="BC206" i="22"/>
  <c r="BD206" i="22"/>
  <c r="BE206" i="22"/>
  <c r="BF206" i="22"/>
  <c r="BG206" i="22"/>
  <c r="BH206" i="22"/>
  <c r="BI206" i="22"/>
  <c r="BJ206" i="22"/>
  <c r="BK206" i="22"/>
  <c r="BL206" i="22"/>
  <c r="BM206" i="22"/>
  <c r="BN206" i="22"/>
  <c r="BO206" i="22"/>
  <c r="BP206" i="22"/>
  <c r="BQ206" i="22"/>
  <c r="BR206" i="22"/>
  <c r="BS206" i="22"/>
  <c r="BT206" i="22"/>
  <c r="AW207" i="22"/>
  <c r="AX207" i="22"/>
  <c r="AY207" i="22"/>
  <c r="AZ207" i="22"/>
  <c r="BA207" i="22"/>
  <c r="BB207" i="22"/>
  <c r="BC207" i="22"/>
  <c r="BD207" i="22"/>
  <c r="BE207" i="22"/>
  <c r="BF207" i="22"/>
  <c r="BG207" i="22"/>
  <c r="BH207" i="22"/>
  <c r="BI207" i="22"/>
  <c r="BJ207" i="22"/>
  <c r="BK207" i="22"/>
  <c r="BL207" i="22"/>
  <c r="BM207" i="22"/>
  <c r="BN207" i="22"/>
  <c r="BO207" i="22"/>
  <c r="BP207" i="22"/>
  <c r="BQ207" i="22"/>
  <c r="BR207" i="22"/>
  <c r="BS207" i="22"/>
  <c r="BT207" i="22"/>
  <c r="BT173" i="22"/>
  <c r="BS173" i="22"/>
  <c r="BR173" i="22"/>
  <c r="BQ173" i="22"/>
  <c r="BP173" i="22"/>
  <c r="BO173" i="22"/>
  <c r="BN173" i="22"/>
  <c r="BM173" i="22"/>
  <c r="BL173" i="22"/>
  <c r="BK173" i="22"/>
  <c r="BJ173" i="22"/>
  <c r="BI173" i="22"/>
  <c r="BH173" i="22"/>
  <c r="BG173" i="22"/>
  <c r="BF173" i="22"/>
  <c r="BE173" i="22"/>
  <c r="BD173" i="22"/>
  <c r="BC173" i="22"/>
  <c r="BB173" i="22"/>
  <c r="BA173" i="22"/>
  <c r="AZ173" i="22"/>
  <c r="AY173" i="22"/>
  <c r="AX173" i="22"/>
  <c r="AW173" i="22"/>
  <c r="AW191" i="26"/>
  <c r="AW163" i="25"/>
  <c r="AW172" i="24"/>
  <c r="AW157" i="23"/>
  <c r="AX170" i="22"/>
  <c r="AW170" i="22"/>
  <c r="AW152" i="22"/>
  <c r="BT170" i="22"/>
  <c r="BR170" i="22"/>
  <c r="BP170" i="22"/>
  <c r="BN170" i="22"/>
  <c r="BL170" i="22"/>
  <c r="BJ170" i="22"/>
  <c r="BH170" i="22"/>
  <c r="BF170" i="22"/>
  <c r="BD170" i="22"/>
  <c r="BB170" i="22"/>
  <c r="AZ170" i="22"/>
  <c r="AZ158" i="22"/>
  <c r="BK134" i="27"/>
  <c r="BI134" i="27"/>
  <c r="BG134" i="27"/>
  <c r="BE134" i="27"/>
  <c r="BC134" i="27"/>
  <c r="BA134" i="27"/>
  <c r="AY134" i="27"/>
  <c r="AW134" i="27"/>
  <c r="H54" i="27"/>
  <c r="I54" i="27" s="1"/>
  <c r="J54" i="27" s="1"/>
  <c r="K54" i="27" s="1"/>
  <c r="L54" i="27" s="1"/>
  <c r="M54" i="27" s="1"/>
  <c r="N54" i="27" s="1"/>
  <c r="O54" i="27" s="1"/>
  <c r="P54" i="27" s="1"/>
  <c r="Q54" i="27" s="1"/>
  <c r="R54" i="27" s="1"/>
  <c r="S54" i="27" s="1"/>
  <c r="T54" i="27" s="1"/>
  <c r="U54" i="27" s="1"/>
  <c r="V54" i="27" s="1"/>
  <c r="W54" i="27" s="1"/>
  <c r="X54" i="27" s="1"/>
  <c r="Y54" i="27" s="1"/>
  <c r="Z54" i="27" s="1"/>
  <c r="AA54" i="27" s="1"/>
  <c r="AB54" i="27" s="1"/>
  <c r="AC54" i="27" s="1"/>
  <c r="AD54" i="27" s="1"/>
  <c r="AE54" i="27" s="1"/>
  <c r="AF54" i="27" s="1"/>
  <c r="AG54" i="27" s="1"/>
  <c r="AH54" i="27" s="1"/>
  <c r="AI54" i="27" s="1"/>
  <c r="AJ54" i="27" s="1"/>
  <c r="AK54" i="27" s="1"/>
  <c r="AL54" i="27" s="1"/>
  <c r="AM54" i="27" s="1"/>
  <c r="AN54" i="27" s="1"/>
  <c r="AO54" i="27" s="1"/>
  <c r="AP54" i="27" s="1"/>
  <c r="AQ54" i="27" s="1"/>
  <c r="H50" i="27"/>
  <c r="H47" i="27"/>
  <c r="H44" i="27"/>
  <c r="H41" i="27"/>
  <c r="H38" i="27"/>
  <c r="H35" i="27"/>
  <c r="H32" i="27"/>
  <c r="H29" i="27"/>
  <c r="H26" i="27"/>
  <c r="H25" i="27"/>
  <c r="H23" i="27"/>
  <c r="H22" i="27"/>
  <c r="AD16" i="27" a="1"/>
  <c r="AD16" i="27" s="1"/>
  <c r="E16" i="27" s="1"/>
  <c r="AD15" i="27" a="1"/>
  <c r="AD15" i="27" s="1"/>
  <c r="E15" i="27" s="1"/>
  <c r="AD14" i="27" a="1"/>
  <c r="AD14" i="27" s="1"/>
  <c r="E14" i="27" s="1"/>
  <c r="AD13" i="27" a="1"/>
  <c r="AD13" i="27" s="1"/>
  <c r="E13" i="27" s="1"/>
  <c r="AD12" i="27" a="1"/>
  <c r="AD12" i="27" s="1"/>
  <c r="AD11" i="27" a="1"/>
  <c r="AD11" i="27" s="1"/>
  <c r="E11" i="27" s="1"/>
  <c r="AD10" i="27" a="1"/>
  <c r="AD10" i="27" s="1"/>
  <c r="E10" i="27" s="1"/>
  <c r="AD9" i="27" a="1"/>
  <c r="AD9" i="27" s="1"/>
  <c r="E8" i="27"/>
  <c r="AN3" i="27"/>
  <c r="AG3" i="27"/>
  <c r="AB3" i="27"/>
  <c r="AN2" i="27"/>
  <c r="AG2" i="27"/>
  <c r="J2" i="27"/>
  <c r="B2" i="27" a="1"/>
  <c r="B2" i="27" s="1"/>
  <c r="AS104" i="11"/>
  <c r="AS105" i="11"/>
  <c r="AS106" i="11"/>
  <c r="AS107" i="11"/>
  <c r="AS108" i="11"/>
  <c r="AS109" i="11"/>
  <c r="AS110" i="11"/>
  <c r="AS111" i="11"/>
  <c r="AS112" i="11"/>
  <c r="AS113" i="11"/>
  <c r="AS114" i="11"/>
  <c r="AS115" i="11"/>
  <c r="AS116" i="11"/>
  <c r="AS117" i="11"/>
  <c r="AS118" i="11"/>
  <c r="AS119" i="11"/>
  <c r="AS120" i="11"/>
  <c r="AS121" i="11"/>
  <c r="AS122" i="11"/>
  <c r="AS123" i="11"/>
  <c r="AS124" i="11"/>
  <c r="AS125" i="11"/>
  <c r="AS126" i="11"/>
  <c r="AS127" i="11"/>
  <c r="AS128" i="11"/>
  <c r="AS129" i="11"/>
  <c r="AS130" i="11"/>
  <c r="AS131" i="11"/>
  <c r="AS47" i="11"/>
  <c r="AS48" i="11"/>
  <c r="AS49" i="11"/>
  <c r="AS50" i="11"/>
  <c r="AS51" i="11"/>
  <c r="AS52" i="11"/>
  <c r="AS53" i="11"/>
  <c r="AS54" i="11"/>
  <c r="AS55" i="11"/>
  <c r="AS56" i="11"/>
  <c r="AS57" i="11"/>
  <c r="AS58" i="11"/>
  <c r="AS59" i="11"/>
  <c r="AS60" i="11"/>
  <c r="AS61" i="11"/>
  <c r="AS62" i="11"/>
  <c r="AS63" i="11"/>
  <c r="AS64" i="11"/>
  <c r="AS65" i="11"/>
  <c r="AS66" i="11"/>
  <c r="AS67" i="11"/>
  <c r="AS68" i="11"/>
  <c r="AS69" i="11"/>
  <c r="AS70" i="11"/>
  <c r="AS71" i="11"/>
  <c r="AS72" i="11"/>
  <c r="AS73" i="11"/>
  <c r="AS74" i="11"/>
  <c r="AS75" i="11"/>
  <c r="AS76" i="11"/>
  <c r="AS77" i="11"/>
  <c r="AS78" i="11"/>
  <c r="AS79" i="11"/>
  <c r="AS80" i="11"/>
  <c r="AS81" i="11"/>
  <c r="AS82" i="11"/>
  <c r="AS83" i="11"/>
  <c r="AS84" i="11"/>
  <c r="AS85" i="11"/>
  <c r="AS86" i="11"/>
  <c r="AS87" i="11"/>
  <c r="AS88" i="11"/>
  <c r="AS89" i="11"/>
  <c r="AS90" i="11"/>
  <c r="AS91" i="11"/>
  <c r="AS92" i="11"/>
  <c r="AS93" i="11"/>
  <c r="AS94" i="11"/>
  <c r="AS95" i="11"/>
  <c r="AS96" i="11"/>
  <c r="AS97" i="11"/>
  <c r="AS98" i="11"/>
  <c r="AS99" i="11"/>
  <c r="AS100" i="11"/>
  <c r="AS101" i="11"/>
  <c r="AS102" i="11"/>
  <c r="AS103" i="11"/>
  <c r="T131" i="11"/>
  <c r="T130" i="11"/>
  <c r="BS191" i="26"/>
  <c r="BQ191" i="26"/>
  <c r="BO191" i="26"/>
  <c r="BM191" i="26"/>
  <c r="BK191" i="26"/>
  <c r="BI191" i="26"/>
  <c r="BG191" i="26"/>
  <c r="BE191" i="26"/>
  <c r="BC191" i="26"/>
  <c r="BA191" i="26"/>
  <c r="AY191" i="26"/>
  <c r="H66" i="26"/>
  <c r="H63" i="26"/>
  <c r="H60" i="26"/>
  <c r="H57" i="26"/>
  <c r="H54" i="26"/>
  <c r="H51" i="26"/>
  <c r="H48" i="26"/>
  <c r="H45" i="26"/>
  <c r="H42" i="26"/>
  <c r="H39" i="26"/>
  <c r="H36" i="26"/>
  <c r="H33" i="26"/>
  <c r="H30" i="26"/>
  <c r="H29" i="26"/>
  <c r="H27" i="26"/>
  <c r="H26" i="26"/>
  <c r="AD20" i="26" a="1"/>
  <c r="AD20" i="26" s="1"/>
  <c r="E20" i="26" s="1"/>
  <c r="AD19" i="26" a="1"/>
  <c r="AD19" i="26" s="1"/>
  <c r="E19" i="26" s="1"/>
  <c r="AD18" i="26" a="1"/>
  <c r="AD18" i="26" s="1"/>
  <c r="E18" i="26" s="1"/>
  <c r="AD17" i="26" a="1"/>
  <c r="AD17" i="26" s="1"/>
  <c r="E17" i="26" s="1"/>
  <c r="AD16" i="26" a="1"/>
  <c r="AD16" i="26" s="1"/>
  <c r="E16" i="26" s="1"/>
  <c r="AD15" i="26" a="1"/>
  <c r="AD15" i="26" s="1"/>
  <c r="E15" i="26" s="1"/>
  <c r="AD14" i="26" a="1"/>
  <c r="AD14" i="26" s="1"/>
  <c r="E14" i="26" s="1"/>
  <c r="AD13" i="26" a="1"/>
  <c r="AD13" i="26" s="1"/>
  <c r="E13" i="26" s="1"/>
  <c r="AD12" i="26" a="1"/>
  <c r="AD12" i="26" s="1"/>
  <c r="E12" i="26" s="1"/>
  <c r="AD11" i="26" a="1"/>
  <c r="AD11" i="26" s="1"/>
  <c r="AD10" i="26" a="1"/>
  <c r="AD10" i="26" s="1"/>
  <c r="E10" i="26" s="1"/>
  <c r="AD9" i="26" a="1"/>
  <c r="AD9" i="26" s="1"/>
  <c r="H35" i="26" s="1"/>
  <c r="E8" i="26"/>
  <c r="AN3" i="26"/>
  <c r="AG3" i="26"/>
  <c r="AB3" i="26"/>
  <c r="AN2" i="26"/>
  <c r="AG2" i="26"/>
  <c r="J2" i="26"/>
  <c r="B2" i="26" a="1"/>
  <c r="B2" i="26" s="1"/>
  <c r="BS163" i="25"/>
  <c r="BQ163" i="25"/>
  <c r="BO163" i="25"/>
  <c r="BM163" i="25"/>
  <c r="BK163" i="25"/>
  <c r="BI163" i="25"/>
  <c r="BG163" i="25"/>
  <c r="BE163" i="25"/>
  <c r="BC163" i="25"/>
  <c r="BA163" i="25"/>
  <c r="AY163" i="25"/>
  <c r="H66" i="25"/>
  <c r="H63" i="25"/>
  <c r="H60" i="25"/>
  <c r="H57" i="25"/>
  <c r="H54" i="25"/>
  <c r="H51" i="25"/>
  <c r="H48" i="25"/>
  <c r="H45" i="25"/>
  <c r="H42" i="25"/>
  <c r="H39" i="25"/>
  <c r="H36" i="25"/>
  <c r="H33" i="25"/>
  <c r="H30" i="25"/>
  <c r="H29" i="25"/>
  <c r="H27" i="25"/>
  <c r="H26" i="25"/>
  <c r="AD20" i="25" a="1"/>
  <c r="AD20" i="25" s="1"/>
  <c r="E20" i="25" s="1"/>
  <c r="AD19" i="25" a="1"/>
  <c r="AD19" i="25" s="1"/>
  <c r="E19" i="25" s="1"/>
  <c r="AD18" i="25" a="1"/>
  <c r="AD18" i="25" s="1"/>
  <c r="E18" i="25" s="1"/>
  <c r="AD17" i="25" a="1"/>
  <c r="AD17" i="25" s="1"/>
  <c r="E17" i="25" s="1"/>
  <c r="AD16" i="25" a="1"/>
  <c r="AD16" i="25" s="1"/>
  <c r="E16" i="25" s="1"/>
  <c r="AD15" i="25" a="1"/>
  <c r="AD15" i="25" s="1"/>
  <c r="E15" i="25"/>
  <c r="AD14" i="25" a="1"/>
  <c r="AD14" i="25" s="1"/>
  <c r="E14" i="25" s="1"/>
  <c r="AD13" i="25" a="1"/>
  <c r="AD13" i="25" s="1"/>
  <c r="E13" i="25" s="1"/>
  <c r="AD12" i="25" a="1"/>
  <c r="AD12" i="25" s="1"/>
  <c r="E12" i="25" s="1"/>
  <c r="AD11" i="25" a="1"/>
  <c r="AD11" i="25" s="1"/>
  <c r="E11" i="25" s="1"/>
  <c r="AD10" i="25" a="1"/>
  <c r="AD10" i="25" s="1"/>
  <c r="E10" i="25" s="1"/>
  <c r="AD9" i="25" a="1"/>
  <c r="AD9" i="25" s="1"/>
  <c r="E8" i="25"/>
  <c r="AN3" i="25"/>
  <c r="AG3" i="25"/>
  <c r="AB3" i="25"/>
  <c r="AN2" i="25"/>
  <c r="AG2" i="25"/>
  <c r="J2" i="25"/>
  <c r="B2" i="25" a="1"/>
  <c r="B2" i="25" s="1"/>
  <c r="BS172" i="24"/>
  <c r="BQ172" i="24"/>
  <c r="BO172" i="24"/>
  <c r="BM172" i="24"/>
  <c r="BK172" i="24"/>
  <c r="BI172" i="24"/>
  <c r="BG172" i="24"/>
  <c r="BE172" i="24"/>
  <c r="BC172" i="24"/>
  <c r="BA172" i="24"/>
  <c r="AY172" i="24"/>
  <c r="H66" i="24"/>
  <c r="H63" i="24"/>
  <c r="H60" i="24"/>
  <c r="H57" i="24"/>
  <c r="H54" i="24"/>
  <c r="H51" i="24"/>
  <c r="H48" i="24"/>
  <c r="H45" i="24"/>
  <c r="H42" i="24"/>
  <c r="H39" i="24"/>
  <c r="H36" i="24"/>
  <c r="H33" i="24"/>
  <c r="H30" i="24"/>
  <c r="H29" i="24"/>
  <c r="H27" i="24"/>
  <c r="H26" i="24"/>
  <c r="AD20" i="24" a="1"/>
  <c r="AD20" i="24" s="1"/>
  <c r="E20" i="24" s="1"/>
  <c r="AD19" i="24" a="1"/>
  <c r="AD19" i="24" s="1"/>
  <c r="E19" i="24" s="1"/>
  <c r="AD18" i="24" a="1"/>
  <c r="AD18" i="24" s="1"/>
  <c r="E18" i="24" s="1"/>
  <c r="AD17" i="24" a="1"/>
  <c r="AD17" i="24" s="1"/>
  <c r="E17" i="24" s="1"/>
  <c r="AD16" i="24" a="1"/>
  <c r="AD16" i="24" s="1"/>
  <c r="E16" i="24"/>
  <c r="AD15" i="24" a="1"/>
  <c r="AD15" i="24" s="1"/>
  <c r="E15" i="24" s="1"/>
  <c r="AD14" i="24" a="1"/>
  <c r="AD14" i="24" s="1"/>
  <c r="E14" i="24" s="1"/>
  <c r="AD13" i="24" a="1"/>
  <c r="AD13" i="24" s="1"/>
  <c r="E13" i="24" s="1"/>
  <c r="AD12" i="24"/>
  <c r="E12" i="24" s="1"/>
  <c r="AD12" i="24" a="1"/>
  <c r="AD11" i="24" a="1"/>
  <c r="AD11" i="24" s="1"/>
  <c r="E11" i="24" s="1"/>
  <c r="AD10" i="24" a="1"/>
  <c r="AD10" i="24" s="1"/>
  <c r="E10" i="24" s="1"/>
  <c r="AD9" i="24" a="1"/>
  <c r="AD9" i="24" s="1"/>
  <c r="E8" i="24"/>
  <c r="AN3" i="24"/>
  <c r="AG3" i="24"/>
  <c r="AB3" i="24"/>
  <c r="AN2" i="24"/>
  <c r="AG2" i="24"/>
  <c r="J2" i="24"/>
  <c r="B2" i="24" a="1"/>
  <c r="B2" i="24" s="1"/>
  <c r="BS157" i="23"/>
  <c r="BQ157" i="23"/>
  <c r="BO157" i="23"/>
  <c r="BM157" i="23"/>
  <c r="BK157" i="23"/>
  <c r="BI157" i="23"/>
  <c r="BG157" i="23"/>
  <c r="BE157" i="23"/>
  <c r="BC157" i="23"/>
  <c r="BA157" i="23"/>
  <c r="AY157" i="23"/>
  <c r="H66" i="23"/>
  <c r="H63" i="23"/>
  <c r="H60" i="23"/>
  <c r="H57" i="23"/>
  <c r="H54" i="23"/>
  <c r="H51" i="23"/>
  <c r="H48" i="23"/>
  <c r="H45" i="23"/>
  <c r="H42" i="23"/>
  <c r="H39" i="23"/>
  <c r="H36" i="23"/>
  <c r="H33" i="23"/>
  <c r="H30" i="23"/>
  <c r="H29" i="23"/>
  <c r="H27" i="23"/>
  <c r="H26" i="23"/>
  <c r="AD20" i="23"/>
  <c r="AD20" i="23" a="1"/>
  <c r="E20" i="23"/>
  <c r="AD19" i="23" a="1"/>
  <c r="AD19" i="23" s="1"/>
  <c r="E19" i="23" s="1"/>
  <c r="AD18" i="23" a="1"/>
  <c r="AD18" i="23" s="1"/>
  <c r="E18" i="23" s="1"/>
  <c r="AD17" i="23" a="1"/>
  <c r="AD17" i="23" s="1"/>
  <c r="E17" i="23" s="1"/>
  <c r="AD16" i="23"/>
  <c r="E16" i="23" s="1"/>
  <c r="AD16" i="23" a="1"/>
  <c r="AD15" i="23" a="1"/>
  <c r="AD15" i="23" s="1"/>
  <c r="E15" i="23"/>
  <c r="AD14" i="23" a="1"/>
  <c r="AD14" i="23" s="1"/>
  <c r="E14" i="23" s="1"/>
  <c r="AD13" i="23"/>
  <c r="E13" i="23" s="1"/>
  <c r="AD13" i="23" a="1"/>
  <c r="AD12" i="23" a="1"/>
  <c r="AD12" i="23" s="1"/>
  <c r="E12" i="23"/>
  <c r="AD11" i="23" a="1"/>
  <c r="AD11" i="23" s="1"/>
  <c r="E11" i="23" s="1"/>
  <c r="AD10" i="23" a="1"/>
  <c r="AD10" i="23" s="1"/>
  <c r="E10" i="23" s="1"/>
  <c r="AD9" i="23" a="1"/>
  <c r="AD9" i="23" s="1"/>
  <c r="E8" i="23"/>
  <c r="AN3" i="23"/>
  <c r="AG3" i="23"/>
  <c r="AB3" i="23"/>
  <c r="AN2" i="23"/>
  <c r="AG2" i="23"/>
  <c r="J2" i="23"/>
  <c r="B2" i="23" a="1"/>
  <c r="B2" i="23" s="1"/>
  <c r="BS170" i="22"/>
  <c r="BQ170" i="22"/>
  <c r="BO170" i="22"/>
  <c r="BM170" i="22"/>
  <c r="BK170" i="22"/>
  <c r="BI170" i="22"/>
  <c r="BG170" i="22"/>
  <c r="BE170" i="22"/>
  <c r="BC170" i="22"/>
  <c r="BA170" i="22"/>
  <c r="AY170" i="22"/>
  <c r="H70" i="22"/>
  <c r="I70" i="22" s="1"/>
  <c r="J70" i="22" s="1"/>
  <c r="K70" i="22" s="1"/>
  <c r="L70" i="22" s="1"/>
  <c r="M70" i="22" s="1"/>
  <c r="N70" i="22" s="1"/>
  <c r="O70" i="22" s="1"/>
  <c r="P70" i="22" s="1"/>
  <c r="Q70" i="22" s="1"/>
  <c r="R70" i="22" s="1"/>
  <c r="S70" i="22" s="1"/>
  <c r="T70" i="22" s="1"/>
  <c r="U70" i="22" s="1"/>
  <c r="V70" i="22" s="1"/>
  <c r="W70" i="22" s="1"/>
  <c r="X70" i="22" s="1"/>
  <c r="Y70" i="22" s="1"/>
  <c r="Z70" i="22" s="1"/>
  <c r="AA70" i="22" s="1"/>
  <c r="AB70" i="22" s="1"/>
  <c r="AC70" i="22" s="1"/>
  <c r="AD70" i="22" s="1"/>
  <c r="AE70" i="22" s="1"/>
  <c r="AF70" i="22" s="1"/>
  <c r="AG70" i="22" s="1"/>
  <c r="AH70" i="22" s="1"/>
  <c r="AI70" i="22" s="1"/>
  <c r="AJ70" i="22" s="1"/>
  <c r="AK70" i="22" s="1"/>
  <c r="AL70" i="22" s="1"/>
  <c r="AM70" i="22" s="1"/>
  <c r="AN70" i="22" s="1"/>
  <c r="AO70" i="22" s="1"/>
  <c r="AP70" i="22" s="1"/>
  <c r="AQ70" i="22" s="1"/>
  <c r="H70" i="23" s="1"/>
  <c r="H66" i="22"/>
  <c r="H63" i="22"/>
  <c r="H60" i="22"/>
  <c r="H57" i="22"/>
  <c r="H54" i="22"/>
  <c r="H51" i="22"/>
  <c r="H48" i="22"/>
  <c r="H45" i="22"/>
  <c r="H42" i="22"/>
  <c r="H39" i="22"/>
  <c r="H36" i="22"/>
  <c r="H33" i="22"/>
  <c r="H30" i="22"/>
  <c r="H29" i="22"/>
  <c r="H27" i="22"/>
  <c r="H26" i="22"/>
  <c r="AD20" i="22" a="1"/>
  <c r="AD20" i="22" s="1"/>
  <c r="E20" i="22" s="1"/>
  <c r="AD19" i="22" a="1"/>
  <c r="AD19" i="22" s="1"/>
  <c r="E19" i="22" s="1"/>
  <c r="AD18" i="22" a="1"/>
  <c r="AD18" i="22" s="1"/>
  <c r="E18" i="22" s="1"/>
  <c r="AD17" i="22" a="1"/>
  <c r="AD17" i="22" s="1"/>
  <c r="E17" i="22" s="1"/>
  <c r="AD16" i="22" a="1"/>
  <c r="AD16" i="22" s="1"/>
  <c r="E16" i="22" s="1"/>
  <c r="AD15" i="22" a="1"/>
  <c r="AD15" i="22" s="1"/>
  <c r="E15" i="22" s="1"/>
  <c r="AD14" i="22" a="1"/>
  <c r="AD14" i="22" s="1"/>
  <c r="E14" i="22" s="1"/>
  <c r="AD13" i="22" a="1"/>
  <c r="AD13" i="22" s="1"/>
  <c r="E13" i="22" s="1"/>
  <c r="AD12" i="22" a="1"/>
  <c r="AD12" i="22" s="1"/>
  <c r="E12" i="22" s="1"/>
  <c r="AD11" i="22" a="1"/>
  <c r="AD11" i="22" s="1"/>
  <c r="E11" i="22" s="1"/>
  <c r="AD10" i="22" a="1"/>
  <c r="AD10" i="22" s="1"/>
  <c r="E10" i="22" s="1"/>
  <c r="AD9" i="22" a="1"/>
  <c r="AD9" i="22" s="1"/>
  <c r="E8" i="22"/>
  <c r="AN3" i="22"/>
  <c r="AG3" i="22"/>
  <c r="AB3" i="22"/>
  <c r="AN2" i="22"/>
  <c r="AG2" i="22"/>
  <c r="J2" i="22"/>
  <c r="B2" i="22" a="1"/>
  <c r="B2" i="22" s="1"/>
  <c r="D162" i="5"/>
  <c r="D166" i="5" s="1"/>
  <c r="D168" i="5" s="1"/>
  <c r="D172" i="5" s="1"/>
  <c r="D181" i="5" s="1"/>
  <c r="D183" i="5" s="1"/>
  <c r="D185" i="5" s="1"/>
  <c r="D190" i="5" s="1"/>
  <c r="D193" i="5" s="1"/>
  <c r="D195" i="5" s="1"/>
  <c r="D197" i="5" s="1"/>
  <c r="D199" i="5" s="1"/>
  <c r="D201" i="5" s="1"/>
  <c r="D203" i="5" s="1"/>
  <c r="D205" i="5" s="1"/>
  <c r="D207" i="5" s="1"/>
  <c r="D209" i="5" s="1"/>
  <c r="D211" i="5" s="1"/>
  <c r="D213" i="5" s="1"/>
  <c r="D215" i="5" s="1"/>
  <c r="D217" i="5" s="1"/>
  <c r="D220" i="5" s="1"/>
  <c r="D222" i="5" s="1"/>
  <c r="D224" i="5" s="1"/>
  <c r="D100" i="5"/>
  <c r="D102" i="5" s="1"/>
  <c r="D104" i="5" s="1"/>
  <c r="D106" i="5" s="1"/>
  <c r="D109" i="5" s="1"/>
  <c r="D111" i="5" s="1"/>
  <c r="D113" i="5" s="1"/>
  <c r="D115" i="5" s="1"/>
  <c r="D17" i="5"/>
  <c r="D19" i="5" s="1"/>
  <c r="D21" i="5" s="1"/>
  <c r="D25" i="5" s="1"/>
  <c r="D30" i="5" s="1"/>
  <c r="D32" i="5" s="1"/>
  <c r="D34" i="5" s="1"/>
  <c r="D36" i="5" s="1"/>
  <c r="D38" i="5" s="1"/>
  <c r="D40" i="5" s="1"/>
  <c r="D42" i="5" s="1"/>
  <c r="D44" i="5" s="1"/>
  <c r="AN3" i="5"/>
  <c r="AG3" i="5"/>
  <c r="AB3" i="5"/>
  <c r="AN2" i="5"/>
  <c r="AG2" i="5"/>
  <c r="J2" i="5"/>
  <c r="B2" i="5" a="1"/>
  <c r="B2" i="5" s="1"/>
  <c r="AN3" i="7"/>
  <c r="AG3" i="7"/>
  <c r="AB3" i="7"/>
  <c r="AN2" i="7"/>
  <c r="AG2" i="7"/>
  <c r="J2" i="7"/>
  <c r="B2" i="7" a="1"/>
  <c r="B2" i="7" s="1"/>
  <c r="AN3" i="8"/>
  <c r="AG3" i="8"/>
  <c r="AB3" i="8"/>
  <c r="AN2" i="8"/>
  <c r="AG2" i="8"/>
  <c r="J2" i="8"/>
  <c r="B2" i="8" a="1"/>
  <c r="B2" i="8" s="1"/>
  <c r="D122" i="11"/>
  <c r="D123" i="11"/>
  <c r="D124" i="11"/>
  <c r="D125" i="11"/>
  <c r="D126" i="11"/>
  <c r="D127" i="11"/>
  <c r="D128" i="11"/>
  <c r="D129" i="11"/>
  <c r="D130" i="11" s="1"/>
  <c r="D131" i="11" s="1"/>
  <c r="D132" i="11" s="1"/>
  <c r="D133" i="11" s="1"/>
  <c r="D134" i="11" s="1"/>
  <c r="D135" i="11" s="1"/>
  <c r="D136" i="11" s="1"/>
  <c r="D137" i="11" s="1"/>
  <c r="D138" i="11" s="1"/>
  <c r="D139" i="11" s="1"/>
  <c r="D140" i="11" s="1"/>
  <c r="D141" i="11" s="1"/>
  <c r="D142" i="11" s="1"/>
  <c r="D143" i="11" s="1"/>
  <c r="D144" i="11" s="1"/>
  <c r="T129" i="11"/>
  <c r="T128" i="11"/>
  <c r="T127" i="11"/>
  <c r="T126" i="11"/>
  <c r="T125" i="11"/>
  <c r="T124" i="11"/>
  <c r="T123" i="11"/>
  <c r="T122" i="11"/>
  <c r="T121" i="11"/>
  <c r="T120" i="11"/>
  <c r="T119" i="11"/>
  <c r="T118" i="11"/>
  <c r="T117" i="11"/>
  <c r="T116" i="11"/>
  <c r="T115" i="11"/>
  <c r="T114" i="11"/>
  <c r="T113" i="11"/>
  <c r="T112" i="11"/>
  <c r="T111" i="11"/>
  <c r="T110" i="11"/>
  <c r="T109" i="11"/>
  <c r="T108" i="11"/>
  <c r="T107" i="11"/>
  <c r="T106" i="11"/>
  <c r="T105" i="11"/>
  <c r="T104" i="11"/>
  <c r="T103" i="11"/>
  <c r="T102" i="11"/>
  <c r="T101" i="11"/>
  <c r="T100" i="11"/>
  <c r="T99" i="11"/>
  <c r="T98" i="11"/>
  <c r="T97" i="11"/>
  <c r="T96" i="11"/>
  <c r="T95" i="11"/>
  <c r="T94" i="11"/>
  <c r="T93" i="11"/>
  <c r="T92" i="11"/>
  <c r="T91" i="11"/>
  <c r="T90" i="11"/>
  <c r="T89" i="11"/>
  <c r="T88" i="11"/>
  <c r="T87" i="11"/>
  <c r="T86" i="11"/>
  <c r="T85" i="11"/>
  <c r="T84" i="11"/>
  <c r="T83" i="11"/>
  <c r="T82" i="11"/>
  <c r="T81" i="11"/>
  <c r="T80" i="11"/>
  <c r="T79" i="11"/>
  <c r="T78" i="11"/>
  <c r="T77" i="11"/>
  <c r="T76" i="11"/>
  <c r="T75" i="11"/>
  <c r="T74" i="11"/>
  <c r="T73" i="11"/>
  <c r="T72" i="11"/>
  <c r="T71" i="11"/>
  <c r="T70" i="11"/>
  <c r="T69" i="11"/>
  <c r="T68" i="11"/>
  <c r="T67" i="11"/>
  <c r="D136" i="27" l="1"/>
  <c r="AS136" i="27" s="1" a="1"/>
  <c r="AS136" i="27" s="1"/>
  <c r="E12" i="27"/>
  <c r="H46" i="27"/>
  <c r="H40" i="27"/>
  <c r="H28" i="27"/>
  <c r="H31" i="27"/>
  <c r="H49" i="27"/>
  <c r="H37" i="27"/>
  <c r="E9" i="27"/>
  <c r="H34" i="27"/>
  <c r="H43" i="27"/>
  <c r="H59" i="23"/>
  <c r="H47" i="23"/>
  <c r="H35" i="23"/>
  <c r="H41" i="23"/>
  <c r="H53" i="23"/>
  <c r="H65" i="23"/>
  <c r="H38" i="23"/>
  <c r="H56" i="23"/>
  <c r="H50" i="23"/>
  <c r="H32" i="23"/>
  <c r="H44" i="23"/>
  <c r="H62" i="23"/>
  <c r="E9" i="23"/>
  <c r="H65" i="22"/>
  <c r="H53" i="22"/>
  <c r="H41" i="22"/>
  <c r="H38" i="22"/>
  <c r="H62" i="22"/>
  <c r="H50" i="22"/>
  <c r="H35" i="22"/>
  <c r="H44" i="22"/>
  <c r="H59" i="22"/>
  <c r="H56" i="22"/>
  <c r="E9" i="22"/>
  <c r="H47" i="22"/>
  <c r="H32" i="22"/>
  <c r="I70" i="23"/>
  <c r="J70" i="23" s="1"/>
  <c r="K70" i="23" s="1"/>
  <c r="L70" i="23" s="1"/>
  <c r="M70" i="23" s="1"/>
  <c r="N70" i="23" s="1"/>
  <c r="O70" i="23" s="1"/>
  <c r="P70" i="23" s="1"/>
  <c r="Q70" i="23" s="1"/>
  <c r="R70" i="23" s="1"/>
  <c r="S70" i="23" s="1"/>
  <c r="T70" i="23" s="1"/>
  <c r="U70" i="23" s="1"/>
  <c r="V70" i="23" s="1"/>
  <c r="W70" i="23" s="1"/>
  <c r="X70" i="23" s="1"/>
  <c r="Y70" i="23" s="1"/>
  <c r="Z70" i="23" s="1"/>
  <c r="AA70" i="23" s="1"/>
  <c r="AB70" i="23" s="1"/>
  <c r="AC70" i="23" s="1"/>
  <c r="AD70" i="23" s="1"/>
  <c r="AE70" i="23" s="1"/>
  <c r="AF70" i="23" s="1"/>
  <c r="AG70" i="23" s="1"/>
  <c r="AH70" i="23" s="1"/>
  <c r="AI70" i="23" s="1"/>
  <c r="AJ70" i="23" s="1"/>
  <c r="AK70" i="23" s="1"/>
  <c r="AL70" i="23" s="1"/>
  <c r="AM70" i="23" s="1"/>
  <c r="AN70" i="23" s="1"/>
  <c r="AO70" i="23" s="1"/>
  <c r="AP70" i="23" s="1"/>
  <c r="AQ70" i="23" s="1"/>
  <c r="H70" i="24" s="1"/>
  <c r="D159" i="23"/>
  <c r="D172" i="22"/>
  <c r="H172" i="22" s="1"/>
  <c r="H56" i="24"/>
  <c r="H44" i="24"/>
  <c r="H32" i="24"/>
  <c r="E9" i="24"/>
  <c r="H65" i="24"/>
  <c r="H53" i="24"/>
  <c r="H41" i="24"/>
  <c r="H62" i="24"/>
  <c r="H47" i="24"/>
  <c r="H59" i="24"/>
  <c r="H38" i="24"/>
  <c r="H35" i="24"/>
  <c r="H50" i="24"/>
  <c r="H59" i="25"/>
  <c r="H53" i="25"/>
  <c r="H41" i="25"/>
  <c r="H65" i="25"/>
  <c r="H62" i="25"/>
  <c r="H47" i="25"/>
  <c r="H35" i="25"/>
  <c r="H56" i="25"/>
  <c r="H44" i="25"/>
  <c r="H32" i="25"/>
  <c r="E9" i="25"/>
  <c r="H38" i="25"/>
  <c r="H50" i="25"/>
  <c r="H41" i="26"/>
  <c r="H38" i="26"/>
  <c r="E11" i="26"/>
  <c r="H53" i="26"/>
  <c r="H56" i="26"/>
  <c r="H44" i="26"/>
  <c r="H32" i="26"/>
  <c r="H59" i="26"/>
  <c r="H62" i="26"/>
  <c r="H47" i="26"/>
  <c r="E9" i="26"/>
  <c r="H65" i="26"/>
  <c r="H50" i="26"/>
  <c r="AE136" i="27" l="1" a="1"/>
  <c r="AE136" i="27" s="1"/>
  <c r="H136" i="27"/>
  <c r="D137" i="27"/>
  <c r="D173" i="22"/>
  <c r="AS172" i="22" a="1"/>
  <c r="AS172" i="22" s="1"/>
  <c r="AE172" i="22" a="1"/>
  <c r="AE172" i="22" s="1"/>
  <c r="AE159" i="23" a="1"/>
  <c r="AE159" i="23" s="1"/>
  <c r="AS159" i="23" a="1"/>
  <c r="AS159" i="23" s="1"/>
  <c r="D160" i="23"/>
  <c r="D174" i="24"/>
  <c r="I70" i="24"/>
  <c r="J70" i="24" s="1"/>
  <c r="K70" i="24" s="1"/>
  <c r="L70" i="24" s="1"/>
  <c r="M70" i="24" s="1"/>
  <c r="N70" i="24" s="1"/>
  <c r="O70" i="24" s="1"/>
  <c r="P70" i="24" s="1"/>
  <c r="Q70" i="24" s="1"/>
  <c r="R70" i="24" s="1"/>
  <c r="S70" i="24" s="1"/>
  <c r="T70" i="24" s="1"/>
  <c r="U70" i="24" s="1"/>
  <c r="V70" i="24" s="1"/>
  <c r="W70" i="24" s="1"/>
  <c r="X70" i="24" s="1"/>
  <c r="Y70" i="24" s="1"/>
  <c r="Z70" i="24" s="1"/>
  <c r="AA70" i="24" s="1"/>
  <c r="AB70" i="24" s="1"/>
  <c r="AC70" i="24" s="1"/>
  <c r="AD70" i="24" s="1"/>
  <c r="AE70" i="24" s="1"/>
  <c r="AF70" i="24" s="1"/>
  <c r="AG70" i="24" s="1"/>
  <c r="AH70" i="24" s="1"/>
  <c r="AI70" i="24" s="1"/>
  <c r="AJ70" i="24" s="1"/>
  <c r="AK70" i="24" s="1"/>
  <c r="AL70" i="24" s="1"/>
  <c r="AM70" i="24" s="1"/>
  <c r="AN70" i="24" s="1"/>
  <c r="AO70" i="24" s="1"/>
  <c r="AP70" i="24" s="1"/>
  <c r="AQ70" i="24" s="1"/>
  <c r="H70" i="25" s="1"/>
  <c r="AS137" i="27" l="1" a="1"/>
  <c r="AS137" i="27" s="1"/>
  <c r="BJ137" i="27"/>
  <c r="AW137" i="27"/>
  <c r="BI137" i="27"/>
  <c r="BF137" i="27"/>
  <c r="BA137" i="27"/>
  <c r="BL137" i="27"/>
  <c r="AZ137" i="27"/>
  <c r="BE137" i="27"/>
  <c r="AY137" i="27"/>
  <c r="BB137" i="27"/>
  <c r="BC137" i="27"/>
  <c r="BK137" i="27"/>
  <c r="BH137" i="27"/>
  <c r="BG137" i="27"/>
  <c r="AX137" i="27"/>
  <c r="BD137" i="27"/>
  <c r="D138" i="27"/>
  <c r="AS138" i="27" s="1" a="1"/>
  <c r="AS138" i="27" s="1"/>
  <c r="AE137" i="27" a="1"/>
  <c r="AE137" i="27" s="1"/>
  <c r="AS160" i="23" a="1"/>
  <c r="AS160" i="23" s="1"/>
  <c r="D161" i="23"/>
  <c r="AE160" i="23" a="1"/>
  <c r="AE160" i="23" s="1"/>
  <c r="D165" i="25"/>
  <c r="I70" i="25"/>
  <c r="J70" i="25" s="1"/>
  <c r="K70" i="25" s="1"/>
  <c r="L70" i="25" s="1"/>
  <c r="M70" i="25" s="1"/>
  <c r="N70" i="25" s="1"/>
  <c r="O70" i="25" s="1"/>
  <c r="P70" i="25" s="1"/>
  <c r="Q70" i="25" s="1"/>
  <c r="R70" i="25" s="1"/>
  <c r="S70" i="25" s="1"/>
  <c r="T70" i="25" s="1"/>
  <c r="U70" i="25" s="1"/>
  <c r="V70" i="25" s="1"/>
  <c r="W70" i="25" s="1"/>
  <c r="X70" i="25" s="1"/>
  <c r="Y70" i="25" s="1"/>
  <c r="Z70" i="25" s="1"/>
  <c r="AA70" i="25" s="1"/>
  <c r="AB70" i="25" s="1"/>
  <c r="AC70" i="25" s="1"/>
  <c r="AD70" i="25" s="1"/>
  <c r="AE70" i="25" s="1"/>
  <c r="AF70" i="25" s="1"/>
  <c r="AG70" i="25" s="1"/>
  <c r="AH70" i="25" s="1"/>
  <c r="AI70" i="25" s="1"/>
  <c r="AJ70" i="25" s="1"/>
  <c r="AK70" i="25" s="1"/>
  <c r="AL70" i="25" s="1"/>
  <c r="AM70" i="25" s="1"/>
  <c r="AN70" i="25" s="1"/>
  <c r="AO70" i="25" s="1"/>
  <c r="AP70" i="25" s="1"/>
  <c r="AQ70" i="25" s="1"/>
  <c r="H70" i="26" s="1"/>
  <c r="D175" i="24"/>
  <c r="AS174" i="24" a="1"/>
  <c r="AS174" i="24" s="1"/>
  <c r="AE174" i="24" a="1"/>
  <c r="AE174" i="24" s="1"/>
  <c r="AS173" i="22" a="1"/>
  <c r="AS173" i="22" s="1"/>
  <c r="D174" i="22"/>
  <c r="AE173" i="22" a="1"/>
  <c r="AE173" i="22" s="1"/>
  <c r="AE138" i="27" l="1" a="1"/>
  <c r="AE138" i="27" s="1"/>
  <c r="D139" i="27"/>
  <c r="BE139" i="27"/>
  <c r="BJ139" i="27"/>
  <c r="BK139" i="27"/>
  <c r="BD139" i="27"/>
  <c r="AY139" i="27"/>
  <c r="BL139" i="27"/>
  <c r="BG139" i="27"/>
  <c r="BA139" i="27"/>
  <c r="AZ139" i="27"/>
  <c r="BF139" i="27"/>
  <c r="AW139" i="27"/>
  <c r="BB139" i="27"/>
  <c r="BC139" i="27"/>
  <c r="BI139" i="27"/>
  <c r="AX139" i="27"/>
  <c r="BH139" i="27"/>
  <c r="BG138" i="27"/>
  <c r="BA138" i="27"/>
  <c r="BI138" i="27"/>
  <c r="AX138" i="27"/>
  <c r="BE138" i="27"/>
  <c r="BJ138" i="27"/>
  <c r="BK138" i="27"/>
  <c r="AW138" i="27"/>
  <c r="BC138" i="27"/>
  <c r="AZ138" i="27"/>
  <c r="AY138" i="27"/>
  <c r="BD138" i="27"/>
  <c r="BL138" i="27"/>
  <c r="BH138" i="27"/>
  <c r="BF138" i="27"/>
  <c r="BB138" i="27"/>
  <c r="H137" i="27"/>
  <c r="H174" i="24"/>
  <c r="D140" i="27"/>
  <c r="AE139" i="27" a="1"/>
  <c r="AE139" i="27" s="1"/>
  <c r="AS139" i="27" a="1"/>
  <c r="AS139" i="27" s="1"/>
  <c r="AE175" i="24" a="1"/>
  <c r="AE175" i="24" s="1"/>
  <c r="AS175" i="24" a="1"/>
  <c r="AS175" i="24" s="1"/>
  <c r="D176" i="24"/>
  <c r="AE174" i="22" a="1"/>
  <c r="AE174" i="22" s="1"/>
  <c r="D175" i="22"/>
  <c r="AS174" i="22" a="1"/>
  <c r="AS174" i="22" s="1"/>
  <c r="D162" i="23"/>
  <c r="AE161" i="23" a="1"/>
  <c r="AE161" i="23" s="1"/>
  <c r="AS161" i="23" a="1"/>
  <c r="AS161" i="23" s="1"/>
  <c r="D193" i="26"/>
  <c r="I70" i="26"/>
  <c r="J70" i="26" s="1"/>
  <c r="K70" i="26" s="1"/>
  <c r="L70" i="26" s="1"/>
  <c r="M70" i="26" s="1"/>
  <c r="N70" i="26" s="1"/>
  <c r="O70" i="26" s="1"/>
  <c r="P70" i="26" s="1"/>
  <c r="Q70" i="26" s="1"/>
  <c r="R70" i="26" s="1"/>
  <c r="S70" i="26" s="1"/>
  <c r="T70" i="26" s="1"/>
  <c r="U70" i="26" s="1"/>
  <c r="V70" i="26" s="1"/>
  <c r="W70" i="26" s="1"/>
  <c r="X70" i="26" s="1"/>
  <c r="Y70" i="26" s="1"/>
  <c r="Z70" i="26" s="1"/>
  <c r="AA70" i="26" s="1"/>
  <c r="AB70" i="26" s="1"/>
  <c r="AC70" i="26" s="1"/>
  <c r="AD70" i="26" s="1"/>
  <c r="AE70" i="26" s="1"/>
  <c r="AF70" i="26" s="1"/>
  <c r="AG70" i="26" s="1"/>
  <c r="AH70" i="26" s="1"/>
  <c r="AI70" i="26" s="1"/>
  <c r="AJ70" i="26" s="1"/>
  <c r="AK70" i="26" s="1"/>
  <c r="AL70" i="26" s="1"/>
  <c r="AM70" i="26" s="1"/>
  <c r="AN70" i="26" s="1"/>
  <c r="AO70" i="26" s="1"/>
  <c r="AP70" i="26" s="1"/>
  <c r="AQ70" i="26" s="1"/>
  <c r="AE165" i="25" a="1"/>
  <c r="AE165" i="25" s="1"/>
  <c r="AS165" i="25" a="1"/>
  <c r="AS165" i="25" s="1"/>
  <c r="D166" i="25"/>
  <c r="H138" i="27" l="1"/>
  <c r="BH140" i="27"/>
  <c r="AW140" i="27"/>
  <c r="BB140" i="27"/>
  <c r="BC140" i="27"/>
  <c r="BE140" i="27"/>
  <c r="BJ140" i="27"/>
  <c r="BK140" i="27"/>
  <c r="BD140" i="27"/>
  <c r="AX140" i="27"/>
  <c r="BF140" i="27"/>
  <c r="BI140" i="27"/>
  <c r="BG140" i="27"/>
  <c r="AZ140" i="27"/>
  <c r="AY140" i="27"/>
  <c r="BA140" i="27"/>
  <c r="BL140" i="27"/>
  <c r="H139" i="27"/>
  <c r="H175" i="24"/>
  <c r="D141" i="27"/>
  <c r="AE140" i="27" a="1"/>
  <c r="AE140" i="27" s="1"/>
  <c r="AS140" i="27" a="1"/>
  <c r="AS140" i="27" s="1"/>
  <c r="AS176" i="24" a="1"/>
  <c r="AS176" i="24" s="1"/>
  <c r="AE176" i="24" a="1"/>
  <c r="AE176" i="24" s="1"/>
  <c r="D177" i="24"/>
  <c r="AS162" i="23" a="1"/>
  <c r="AS162" i="23" s="1"/>
  <c r="D163" i="23"/>
  <c r="AE162" i="23" a="1"/>
  <c r="AE162" i="23" s="1"/>
  <c r="AS175" i="22" a="1"/>
  <c r="AS175" i="22" s="1"/>
  <c r="AE175" i="22" a="1"/>
  <c r="AE175" i="22" s="1"/>
  <c r="D176" i="22"/>
  <c r="AS166" i="25" a="1"/>
  <c r="AS166" i="25" s="1"/>
  <c r="AE166" i="25" a="1"/>
  <c r="AE166" i="25" s="1"/>
  <c r="D167" i="25"/>
  <c r="AE193" i="26" a="1"/>
  <c r="AE193" i="26" s="1"/>
  <c r="AS193" i="26" a="1"/>
  <c r="AS193" i="26" s="1"/>
  <c r="D194" i="26"/>
  <c r="AX141" i="27" l="1"/>
  <c r="AZ141" i="27"/>
  <c r="AW141" i="27"/>
  <c r="BG141" i="27"/>
  <c r="BH141" i="27"/>
  <c r="BA141" i="27"/>
  <c r="BI141" i="27"/>
  <c r="BJ141" i="27"/>
  <c r="BE141" i="27"/>
  <c r="BB141" i="27"/>
  <c r="BC141" i="27"/>
  <c r="BD141" i="27"/>
  <c r="AY141" i="27"/>
  <c r="BF141" i="27"/>
  <c r="BK141" i="27"/>
  <c r="BL141" i="27"/>
  <c r="H140" i="27"/>
  <c r="H176" i="24"/>
  <c r="H193" i="26"/>
  <c r="D142" i="27"/>
  <c r="AE141" i="27" a="1"/>
  <c r="AE141" i="27" s="1"/>
  <c r="AS141" i="27" a="1"/>
  <c r="AS141" i="27" s="1"/>
  <c r="D168" i="25"/>
  <c r="AS167" i="25" a="1"/>
  <c r="AS167" i="25" s="1"/>
  <c r="AE167" i="25" a="1"/>
  <c r="AE167" i="25" s="1"/>
  <c r="D177" i="22"/>
  <c r="AE176" i="22" a="1"/>
  <c r="AE176" i="22" s="1"/>
  <c r="AS176" i="22" a="1"/>
  <c r="AS176" i="22" s="1"/>
  <c r="AE163" i="23" a="1"/>
  <c r="AE163" i="23" s="1"/>
  <c r="D164" i="23"/>
  <c r="AS163" i="23" a="1"/>
  <c r="AS163" i="23" s="1"/>
  <c r="AE194" i="26" a="1"/>
  <c r="AE194" i="26" s="1"/>
  <c r="D195" i="26"/>
  <c r="AS194" i="26" a="1"/>
  <c r="AS194" i="26" s="1"/>
  <c r="D178" i="24"/>
  <c r="AS177" i="24" a="1"/>
  <c r="AS177" i="24" s="1"/>
  <c r="AE177" i="24" a="1"/>
  <c r="AE177" i="24" s="1"/>
  <c r="BG142" i="27" l="1"/>
  <c r="BA142" i="27"/>
  <c r="BI142" i="27"/>
  <c r="AX142" i="27"/>
  <c r="BF142" i="27"/>
  <c r="AZ142" i="27"/>
  <c r="BE142" i="27"/>
  <c r="BJ142" i="27"/>
  <c r="BK142" i="27"/>
  <c r="BL142" i="27"/>
  <c r="BC142" i="27"/>
  <c r="BD142" i="27"/>
  <c r="BB142" i="27"/>
  <c r="AW142" i="27"/>
  <c r="AY142" i="27"/>
  <c r="BH142" i="27"/>
  <c r="H141" i="27"/>
  <c r="H177" i="24"/>
  <c r="H194" i="26"/>
  <c r="D143" i="27"/>
  <c r="AE142" i="27" a="1"/>
  <c r="AE142" i="27" s="1"/>
  <c r="AS142" i="27" a="1"/>
  <c r="AS142" i="27" s="1"/>
  <c r="AS164" i="23" a="1"/>
  <c r="AS164" i="23" s="1"/>
  <c r="D165" i="23"/>
  <c r="AE164" i="23" a="1"/>
  <c r="AE164" i="23" s="1"/>
  <c r="D178" i="22"/>
  <c r="AE177" i="22" a="1"/>
  <c r="AE177" i="22" s="1"/>
  <c r="AS177" i="22" a="1"/>
  <c r="AS177" i="22" s="1"/>
  <c r="D169" i="25"/>
  <c r="AS168" i="25" a="1"/>
  <c r="AS168" i="25" s="1"/>
  <c r="AE168" i="25" a="1"/>
  <c r="AE168" i="25" s="1"/>
  <c r="AS178" i="24" a="1"/>
  <c r="AS178" i="24" s="1"/>
  <c r="D179" i="24"/>
  <c r="AE178" i="24" a="1"/>
  <c r="AE178" i="24" s="1"/>
  <c r="AS195" i="26" a="1"/>
  <c r="AS195" i="26" s="1"/>
  <c r="D196" i="26"/>
  <c r="AE195" i="26" a="1"/>
  <c r="AE195" i="26" s="1"/>
  <c r="BE143" i="27" l="1"/>
  <c r="BH143" i="27"/>
  <c r="BJ143" i="27"/>
  <c r="BK143" i="27"/>
  <c r="AX143" i="27"/>
  <c r="AY143" i="27"/>
  <c r="BG143" i="27"/>
  <c r="BA143" i="27"/>
  <c r="BF143" i="27"/>
  <c r="BD143" i="27"/>
  <c r="BI143" i="27"/>
  <c r="AW143" i="27"/>
  <c r="AZ143" i="27"/>
  <c r="BB143" i="27"/>
  <c r="BC143" i="27"/>
  <c r="BL143" i="27"/>
  <c r="H142" i="27"/>
  <c r="H178" i="24"/>
  <c r="H195" i="26"/>
  <c r="D144" i="27"/>
  <c r="AE143" i="27" a="1"/>
  <c r="AE143" i="27" s="1"/>
  <c r="AS143" i="27" a="1"/>
  <c r="AS143" i="27" s="1"/>
  <c r="D197" i="26"/>
  <c r="AS196" i="26" a="1"/>
  <c r="AS196" i="26" s="1"/>
  <c r="AE196" i="26" a="1"/>
  <c r="AE196" i="26" s="1"/>
  <c r="AE169" i="25" a="1"/>
  <c r="AE169" i="25" s="1"/>
  <c r="D170" i="25"/>
  <c r="AS169" i="25" a="1"/>
  <c r="AS169" i="25" s="1"/>
  <c r="AE179" i="24" a="1"/>
  <c r="AE179" i="24" s="1"/>
  <c r="D180" i="24"/>
  <c r="AS179" i="24" a="1"/>
  <c r="AS179" i="24" s="1"/>
  <c r="D166" i="23"/>
  <c r="AE165" i="23" a="1"/>
  <c r="AE165" i="23" s="1"/>
  <c r="AS165" i="23" a="1"/>
  <c r="AS165" i="23" s="1"/>
  <c r="AE178" i="22" a="1"/>
  <c r="AE178" i="22" s="1"/>
  <c r="D179" i="22"/>
  <c r="AS178" i="22" a="1"/>
  <c r="AS178" i="22" s="1"/>
  <c r="AX144" i="27" l="1"/>
  <c r="BL144" i="27"/>
  <c r="AW144" i="27"/>
  <c r="BH144" i="27"/>
  <c r="BB144" i="27"/>
  <c r="BC144" i="27"/>
  <c r="BE144" i="27"/>
  <c r="BJ144" i="27"/>
  <c r="BK144" i="27"/>
  <c r="BD144" i="27"/>
  <c r="AY144" i="27"/>
  <c r="BG144" i="27"/>
  <c r="AZ144" i="27"/>
  <c r="BA144" i="27"/>
  <c r="BI144" i="27"/>
  <c r="BF144" i="27"/>
  <c r="H179" i="24"/>
  <c r="H143" i="27"/>
  <c r="H196" i="26"/>
  <c r="AE144" i="27" a="1"/>
  <c r="AE144" i="27" s="1"/>
  <c r="D145" i="27"/>
  <c r="AS144" i="27" a="1"/>
  <c r="AS144" i="27" s="1"/>
  <c r="AS180" i="24" a="1"/>
  <c r="AS180" i="24" s="1"/>
  <c r="D181" i="24"/>
  <c r="AE180" i="24" a="1"/>
  <c r="AE180" i="24" s="1"/>
  <c r="AS166" i="23" a="1"/>
  <c r="AS166" i="23" s="1"/>
  <c r="AE166" i="23" a="1"/>
  <c r="AE166" i="23" s="1"/>
  <c r="D167" i="23"/>
  <c r="AS179" i="22" a="1"/>
  <c r="AS179" i="22" s="1"/>
  <c r="D180" i="22"/>
  <c r="AE179" i="22" a="1"/>
  <c r="AE179" i="22" s="1"/>
  <c r="AS197" i="26" a="1"/>
  <c r="AS197" i="26" s="1"/>
  <c r="D198" i="26"/>
  <c r="AE197" i="26" a="1"/>
  <c r="AE197" i="26" s="1"/>
  <c r="AS170" i="25" a="1"/>
  <c r="AS170" i="25" s="1"/>
  <c r="AE170" i="25" a="1"/>
  <c r="AE170" i="25" s="1"/>
  <c r="D171" i="25"/>
  <c r="BL145" i="27" l="1"/>
  <c r="BF145" i="27"/>
  <c r="AW145" i="27"/>
  <c r="BJ145" i="27"/>
  <c r="BH145" i="27"/>
  <c r="BG145" i="27"/>
  <c r="BA145" i="27"/>
  <c r="AY145" i="27"/>
  <c r="AZ145" i="27"/>
  <c r="BB145" i="27"/>
  <c r="BC145" i="27"/>
  <c r="AX145" i="27"/>
  <c r="BK145" i="27"/>
  <c r="BE145" i="27"/>
  <c r="BI145" i="27"/>
  <c r="BD145" i="27"/>
  <c r="H144" i="27"/>
  <c r="H197" i="26"/>
  <c r="H180" i="24"/>
  <c r="AE145" i="27" a="1"/>
  <c r="AE145" i="27" s="1"/>
  <c r="AS145" i="27" a="1"/>
  <c r="AS145" i="27" s="1"/>
  <c r="D146" i="27"/>
  <c r="AE198" i="26" a="1"/>
  <c r="AE198" i="26" s="1"/>
  <c r="AS198" i="26" a="1"/>
  <c r="AS198" i="26" s="1"/>
  <c r="D199" i="26"/>
  <c r="AE167" i="23" a="1"/>
  <c r="AE167" i="23" s="1"/>
  <c r="AS167" i="23" a="1"/>
  <c r="AS167" i="23" s="1"/>
  <c r="D168" i="23"/>
  <c r="D182" i="24"/>
  <c r="AS181" i="24" a="1"/>
  <c r="AS181" i="24" s="1"/>
  <c r="AE181" i="24" a="1"/>
  <c r="AE181" i="24" s="1"/>
  <c r="D172" i="25"/>
  <c r="AS171" i="25" a="1"/>
  <c r="AS171" i="25" s="1"/>
  <c r="AE171" i="25" a="1"/>
  <c r="AE171" i="25" s="1"/>
  <c r="D181" i="22"/>
  <c r="AE180" i="22" a="1"/>
  <c r="AE180" i="22" s="1"/>
  <c r="AS180" i="22" a="1"/>
  <c r="AS180" i="22" s="1"/>
  <c r="BB146" i="27" l="1"/>
  <c r="BG146" i="27"/>
  <c r="BA146" i="27"/>
  <c r="BD146" i="27"/>
  <c r="AX146" i="27"/>
  <c r="BI146" i="27"/>
  <c r="BL146" i="27"/>
  <c r="BF146" i="27"/>
  <c r="BE146" i="27"/>
  <c r="AZ146" i="27"/>
  <c r="BK146" i="27"/>
  <c r="BJ146" i="27"/>
  <c r="BC146" i="27"/>
  <c r="AY146" i="27"/>
  <c r="AW146" i="27"/>
  <c r="BH146" i="27"/>
  <c r="H145" i="27"/>
  <c r="H198" i="26"/>
  <c r="H181" i="24"/>
  <c r="AS146" i="27" a="1"/>
  <c r="AS146" i="27" s="1"/>
  <c r="AE146" i="27" a="1"/>
  <c r="AE146" i="27" s="1"/>
  <c r="D147" i="27"/>
  <c r="AS199" i="26" a="1"/>
  <c r="AS199" i="26" s="1"/>
  <c r="D200" i="26"/>
  <c r="AE199" i="26" a="1"/>
  <c r="AE199" i="26" s="1"/>
  <c r="AS168" i="23" a="1"/>
  <c r="AS168" i="23" s="1"/>
  <c r="D169" i="23"/>
  <c r="AE168" i="23" a="1"/>
  <c r="AE168" i="23" s="1"/>
  <c r="AS182" i="24" a="1"/>
  <c r="AS182" i="24" s="1"/>
  <c r="D183" i="24"/>
  <c r="AE182" i="24" a="1"/>
  <c r="AE182" i="24" s="1"/>
  <c r="AE181" i="22" a="1"/>
  <c r="AE181" i="22" s="1"/>
  <c r="AS181" i="22" a="1"/>
  <c r="AS181" i="22" s="1"/>
  <c r="D182" i="22"/>
  <c r="AS172" i="25" a="1"/>
  <c r="AS172" i="25" s="1"/>
  <c r="AE172" i="25" a="1"/>
  <c r="AE172" i="25" s="1"/>
  <c r="D173" i="25"/>
  <c r="BE147" i="27" l="1"/>
  <c r="BK147" i="27"/>
  <c r="BJ147" i="27"/>
  <c r="AY147" i="27"/>
  <c r="BD147" i="27"/>
  <c r="BF147" i="27"/>
  <c r="BG147" i="27"/>
  <c r="BA147" i="27"/>
  <c r="BB147" i="27"/>
  <c r="AX147" i="27"/>
  <c r="AZ147" i="27"/>
  <c r="BC147" i="27"/>
  <c r="BI147" i="27"/>
  <c r="BL147" i="27"/>
  <c r="AW147" i="27"/>
  <c r="BH147" i="27"/>
  <c r="H146" i="27"/>
  <c r="H182" i="24"/>
  <c r="H199" i="26"/>
  <c r="AE147" i="27" a="1"/>
  <c r="AE147" i="27" s="1"/>
  <c r="AS147" i="27" a="1"/>
  <c r="AS147" i="27" s="1"/>
  <c r="D148" i="27"/>
  <c r="AE173" i="25" a="1"/>
  <c r="AE173" i="25" s="1"/>
  <c r="AS173" i="25" a="1"/>
  <c r="AS173" i="25" s="1"/>
  <c r="D174" i="25"/>
  <c r="D170" i="23"/>
  <c r="AS169" i="23" a="1"/>
  <c r="AS169" i="23" s="1"/>
  <c r="AE169" i="23" a="1"/>
  <c r="AE169" i="23" s="1"/>
  <c r="AE182" i="22" a="1"/>
  <c r="AE182" i="22" s="1"/>
  <c r="D183" i="22"/>
  <c r="AS182" i="22" a="1"/>
  <c r="AS182" i="22" s="1"/>
  <c r="AE183" i="24" a="1"/>
  <c r="AE183" i="24" s="1"/>
  <c r="D184" i="24"/>
  <c r="AS183" i="24" a="1"/>
  <c r="AS183" i="24" s="1"/>
  <c r="D201" i="26"/>
  <c r="AS200" i="26" a="1"/>
  <c r="AS200" i="26" s="1"/>
  <c r="AE200" i="26" a="1"/>
  <c r="AE200" i="26" s="1"/>
  <c r="AX148" i="27" l="1"/>
  <c r="AZ148" i="27"/>
  <c r="AW148" i="27"/>
  <c r="BC148" i="27"/>
  <c r="BE148" i="27"/>
  <c r="BK148" i="27"/>
  <c r="BD148" i="27"/>
  <c r="BJ148" i="27"/>
  <c r="BF148" i="27"/>
  <c r="BH148" i="27"/>
  <c r="BI148" i="27"/>
  <c r="BB148" i="27"/>
  <c r="AY148" i="27"/>
  <c r="BA148" i="27"/>
  <c r="BL148" i="27"/>
  <c r="BG148" i="27"/>
  <c r="H147" i="27"/>
  <c r="H183" i="24"/>
  <c r="H200" i="26"/>
  <c r="D149" i="27"/>
  <c r="AE148" i="27" a="1"/>
  <c r="AE148" i="27" s="1"/>
  <c r="AS148" i="27" a="1"/>
  <c r="AS148" i="27" s="1"/>
  <c r="AS184" i="24" a="1"/>
  <c r="AS184" i="24" s="1"/>
  <c r="D185" i="24"/>
  <c r="AE184" i="24" a="1"/>
  <c r="AE184" i="24" s="1"/>
  <c r="AE170" i="23" a="1"/>
  <c r="AE170" i="23" s="1"/>
  <c r="D171" i="23"/>
  <c r="AS170" i="23" a="1"/>
  <c r="AS170" i="23" s="1"/>
  <c r="AS174" i="25" a="1"/>
  <c r="AS174" i="25" s="1"/>
  <c r="D175" i="25"/>
  <c r="AE174" i="25" a="1"/>
  <c r="AE174" i="25" s="1"/>
  <c r="AS201" i="26" a="1"/>
  <c r="AS201" i="26" s="1"/>
  <c r="AE201" i="26" a="1"/>
  <c r="AE201" i="26" s="1"/>
  <c r="D202" i="26"/>
  <c r="AS183" i="22" a="1"/>
  <c r="AS183" i="22" s="1"/>
  <c r="D184" i="22"/>
  <c r="AE183" i="22" a="1"/>
  <c r="AE183" i="22" s="1"/>
  <c r="BJ149" i="27" l="1"/>
  <c r="BF149" i="27"/>
  <c r="AZ149" i="27"/>
  <c r="BB149" i="27"/>
  <c r="AW149" i="27"/>
  <c r="BG149" i="27"/>
  <c r="BH149" i="27"/>
  <c r="BA149" i="27"/>
  <c r="BE149" i="27"/>
  <c r="BL149" i="27"/>
  <c r="BK149" i="27"/>
  <c r="BI149" i="27"/>
  <c r="BC149" i="27"/>
  <c r="AX149" i="27"/>
  <c r="AY149" i="27"/>
  <c r="BD149" i="27"/>
  <c r="H148" i="27"/>
  <c r="H201" i="26"/>
  <c r="H184" i="24"/>
  <c r="AS149" i="27" a="1"/>
  <c r="AS149" i="27" s="1"/>
  <c r="D150" i="27"/>
  <c r="AE149" i="27" a="1"/>
  <c r="AE149" i="27" s="1"/>
  <c r="AE171" i="23" a="1"/>
  <c r="AE171" i="23" s="1"/>
  <c r="AS171" i="23" a="1"/>
  <c r="AS171" i="23" s="1"/>
  <c r="D172" i="23"/>
  <c r="D185" i="22"/>
  <c r="AE184" i="22" a="1"/>
  <c r="AE184" i="22" s="1"/>
  <c r="AS184" i="22" a="1"/>
  <c r="AS184" i="22" s="1"/>
  <c r="AE202" i="26" a="1"/>
  <c r="AE202" i="26" s="1"/>
  <c r="AS202" i="26" a="1"/>
  <c r="AS202" i="26" s="1"/>
  <c r="D203" i="26"/>
  <c r="D186" i="24"/>
  <c r="AS185" i="24" a="1"/>
  <c r="AS185" i="24" s="1"/>
  <c r="AE185" i="24" a="1"/>
  <c r="AE185" i="24" s="1"/>
  <c r="D176" i="25"/>
  <c r="AE175" i="25" a="1"/>
  <c r="AE175" i="25" s="1"/>
  <c r="AS175" i="25" a="1"/>
  <c r="AS175" i="25" s="1"/>
  <c r="AE150" i="27" l="1" a="1"/>
  <c r="AE150" i="27" s="1"/>
  <c r="BG150" i="27"/>
  <c r="BA150" i="27"/>
  <c r="BI150" i="27"/>
  <c r="AZ150" i="27"/>
  <c r="BB150" i="27"/>
  <c r="BE150" i="27"/>
  <c r="BK150" i="27"/>
  <c r="BL150" i="27"/>
  <c r="AW150" i="27"/>
  <c r="BH150" i="27"/>
  <c r="AY150" i="27"/>
  <c r="AX150" i="27"/>
  <c r="BJ150" i="27"/>
  <c r="BF150" i="27"/>
  <c r="BD150" i="27"/>
  <c r="BC150" i="27"/>
  <c r="H149" i="27"/>
  <c r="H185" i="24"/>
  <c r="H202" i="26"/>
  <c r="D151" i="27"/>
  <c r="AS150" i="27" a="1"/>
  <c r="AS150" i="27" s="1"/>
  <c r="AE185" i="22" a="1"/>
  <c r="AE185" i="22" s="1"/>
  <c r="AS185" i="22" a="1"/>
  <c r="AS185" i="22" s="1"/>
  <c r="D186" i="22"/>
  <c r="D187" i="24"/>
  <c r="AE186" i="24" a="1"/>
  <c r="AE186" i="24" s="1"/>
  <c r="AS186" i="24" a="1"/>
  <c r="AS186" i="24" s="1"/>
  <c r="AE176" i="25" a="1"/>
  <c r="AE176" i="25" s="1"/>
  <c r="D177" i="25"/>
  <c r="AS176" i="25" a="1"/>
  <c r="AS176" i="25" s="1"/>
  <c r="AS172" i="23" a="1"/>
  <c r="AS172" i="23" s="1"/>
  <c r="AE172" i="23" a="1"/>
  <c r="AE172" i="23" s="1"/>
  <c r="D173" i="23"/>
  <c r="AS203" i="26" a="1"/>
  <c r="AS203" i="26" s="1"/>
  <c r="D204" i="26"/>
  <c r="AE203" i="26" a="1"/>
  <c r="AE203" i="26" s="1"/>
  <c r="BF151" i="27" l="1"/>
  <c r="BE151" i="27"/>
  <c r="BH151" i="27"/>
  <c r="BK151" i="27"/>
  <c r="BB151" i="27"/>
  <c r="AY151" i="27"/>
  <c r="BG151" i="27"/>
  <c r="BA151" i="27"/>
  <c r="AX151" i="27"/>
  <c r="BL151" i="27"/>
  <c r="BD151" i="27"/>
  <c r="AW151" i="27"/>
  <c r="AZ151" i="27"/>
  <c r="BI151" i="27"/>
  <c r="BJ151" i="27"/>
  <c r="BC151" i="27"/>
  <c r="H150" i="27"/>
  <c r="H203" i="26"/>
  <c r="H186" i="24"/>
  <c r="AS151" i="27" a="1"/>
  <c r="AS151" i="27" s="1"/>
  <c r="D152" i="27"/>
  <c r="AE151" i="27" a="1"/>
  <c r="AE151" i="27" s="1"/>
  <c r="D174" i="23"/>
  <c r="AS173" i="23" a="1"/>
  <c r="AS173" i="23" s="1"/>
  <c r="AE173" i="23" a="1"/>
  <c r="AE173" i="23" s="1"/>
  <c r="AE186" i="22" a="1"/>
  <c r="AE186" i="22" s="1"/>
  <c r="AS186" i="22" a="1"/>
  <c r="AS186" i="22" s="1"/>
  <c r="D187" i="22"/>
  <c r="D205" i="26"/>
  <c r="AE204" i="26" a="1"/>
  <c r="AE204" i="26" s="1"/>
  <c r="AS204" i="26" a="1"/>
  <c r="AS204" i="26" s="1"/>
  <c r="AE177" i="25" a="1"/>
  <c r="AE177" i="25" s="1"/>
  <c r="AS177" i="25" a="1"/>
  <c r="AS177" i="25" s="1"/>
  <c r="D178" i="25"/>
  <c r="AE187" i="24" a="1"/>
  <c r="AE187" i="24" s="1"/>
  <c r="AS187" i="24" a="1"/>
  <c r="AS187" i="24" s="1"/>
  <c r="D188" i="24"/>
  <c r="BJ152" i="27" l="1"/>
  <c r="AW152" i="27"/>
  <c r="BH152" i="27"/>
  <c r="BC152" i="27"/>
  <c r="BF152" i="27"/>
  <c r="BE152" i="27"/>
  <c r="BK152" i="27"/>
  <c r="BB152" i="27"/>
  <c r="BA152" i="27"/>
  <c r="AX152" i="27"/>
  <c r="BI152" i="27"/>
  <c r="AZ152" i="27"/>
  <c r="BD152" i="27"/>
  <c r="AY152" i="27"/>
  <c r="BG152" i="27"/>
  <c r="BL152" i="27"/>
  <c r="H151" i="27"/>
  <c r="H187" i="24"/>
  <c r="H204" i="26"/>
  <c r="AS152" i="27" a="1"/>
  <c r="AS152" i="27" s="1"/>
  <c r="AE152" i="27" a="1"/>
  <c r="AE152" i="27" s="1"/>
  <c r="D153" i="27"/>
  <c r="AS187" i="22" a="1"/>
  <c r="AS187" i="22" s="1"/>
  <c r="AE187" i="22" a="1"/>
  <c r="AE187" i="22" s="1"/>
  <c r="D188" i="22"/>
  <c r="AS188" i="24" a="1"/>
  <c r="AS188" i="24" s="1"/>
  <c r="AE188" i="24" a="1"/>
  <c r="AE188" i="24" s="1"/>
  <c r="D189" i="24"/>
  <c r="AE205" i="26" a="1"/>
  <c r="AE205" i="26" s="1"/>
  <c r="AS205" i="26" a="1"/>
  <c r="AS205" i="26" s="1"/>
  <c r="D206" i="26"/>
  <c r="AS178" i="25" a="1"/>
  <c r="AS178" i="25" s="1"/>
  <c r="D179" i="25"/>
  <c r="AE178" i="25" a="1"/>
  <c r="AE178" i="25" s="1"/>
  <c r="D175" i="23"/>
  <c r="AS174" i="23" a="1"/>
  <c r="AS174" i="23" s="1"/>
  <c r="AE174" i="23" a="1"/>
  <c r="AE174" i="23" s="1"/>
  <c r="BL153" i="27" l="1"/>
  <c r="BJ153" i="27"/>
  <c r="AW153" i="27"/>
  <c r="BF153" i="27"/>
  <c r="BH153" i="27"/>
  <c r="AX153" i="27"/>
  <c r="BG153" i="27"/>
  <c r="BA153" i="27"/>
  <c r="BD153" i="27"/>
  <c r="AY153" i="27"/>
  <c r="BE153" i="27"/>
  <c r="AZ153" i="27"/>
  <c r="BB153" i="27"/>
  <c r="BC153" i="27"/>
  <c r="BK153" i="27"/>
  <c r="BI153" i="27"/>
  <c r="H152" i="27"/>
  <c r="H205" i="26"/>
  <c r="H188" i="24"/>
  <c r="AE153" i="27" a="1"/>
  <c r="AE153" i="27" s="1"/>
  <c r="D154" i="27"/>
  <c r="AS153" i="27" a="1"/>
  <c r="AS153" i="27" s="1"/>
  <c r="AE175" i="23" a="1"/>
  <c r="AE175" i="23" s="1"/>
  <c r="D176" i="23"/>
  <c r="AS175" i="23" a="1"/>
  <c r="AS175" i="23" s="1"/>
  <c r="D190" i="24"/>
  <c r="AS189" i="24" a="1"/>
  <c r="AS189" i="24" s="1"/>
  <c r="AE189" i="24" a="1"/>
  <c r="AE189" i="24" s="1"/>
  <c r="D189" i="22"/>
  <c r="AS188" i="22" a="1"/>
  <c r="AS188" i="22" s="1"/>
  <c r="AE188" i="22" a="1"/>
  <c r="AE188" i="22" s="1"/>
  <c r="AS206" i="26" a="1"/>
  <c r="AS206" i="26" s="1"/>
  <c r="D207" i="26"/>
  <c r="AE206" i="26" a="1"/>
  <c r="AE206" i="26" s="1"/>
  <c r="D180" i="25"/>
  <c r="AS179" i="25" a="1"/>
  <c r="AS179" i="25" s="1"/>
  <c r="AE179" i="25" a="1"/>
  <c r="AE179" i="25" s="1"/>
  <c r="BG154" i="27" l="1"/>
  <c r="BA154" i="27"/>
  <c r="BL154" i="27"/>
  <c r="BI154" i="27"/>
  <c r="BJ154" i="27"/>
  <c r="BB154" i="27"/>
  <c r="BE154" i="27"/>
  <c r="AZ154" i="27"/>
  <c r="BK154" i="27"/>
  <c r="BC154" i="27"/>
  <c r="BF154" i="27"/>
  <c r="AY154" i="27"/>
  <c r="BH154" i="27"/>
  <c r="BD154" i="27"/>
  <c r="AW154" i="27"/>
  <c r="AX154" i="27"/>
  <c r="H153" i="27"/>
  <c r="H206" i="26"/>
  <c r="H189" i="24"/>
  <c r="D155" i="27"/>
  <c r="AE154" i="27" a="1"/>
  <c r="AE154" i="27" s="1"/>
  <c r="AS154" i="27" a="1"/>
  <c r="AS154" i="27" s="1"/>
  <c r="D208" i="26"/>
  <c r="AE207" i="26" a="1"/>
  <c r="AE207" i="26" s="1"/>
  <c r="AS207" i="26" a="1"/>
  <c r="AS207" i="26" s="1"/>
  <c r="D191" i="24"/>
  <c r="AS190" i="24" a="1"/>
  <c r="AS190" i="24" s="1"/>
  <c r="AE190" i="24" a="1"/>
  <c r="AE190" i="24" s="1"/>
  <c r="AS176" i="23" a="1"/>
  <c r="AS176" i="23" s="1"/>
  <c r="AE176" i="23" a="1"/>
  <c r="AE176" i="23" s="1"/>
  <c r="D177" i="23"/>
  <c r="AE180" i="25" a="1"/>
  <c r="AE180" i="25" s="1"/>
  <c r="AS180" i="25" a="1"/>
  <c r="AS180" i="25" s="1"/>
  <c r="D181" i="25"/>
  <c r="AS189" i="22" a="1"/>
  <c r="AS189" i="22" s="1"/>
  <c r="AE189" i="22" a="1"/>
  <c r="AE189" i="22" s="1"/>
  <c r="D190" i="22"/>
  <c r="BE155" i="27" l="1"/>
  <c r="BK155" i="27"/>
  <c r="AY155" i="27"/>
  <c r="AX155" i="27"/>
  <c r="BL155" i="27"/>
  <c r="BG155" i="27"/>
  <c r="BA155" i="27"/>
  <c r="BJ155" i="27"/>
  <c r="BD155" i="27"/>
  <c r="BC155" i="27"/>
  <c r="BB155" i="27"/>
  <c r="BH155" i="27"/>
  <c r="BF155" i="27"/>
  <c r="BI155" i="27"/>
  <c r="AW155" i="27"/>
  <c r="AZ155" i="27"/>
  <c r="H154" i="27"/>
  <c r="H207" i="26"/>
  <c r="H190" i="24"/>
  <c r="AS155" i="27" a="1"/>
  <c r="AS155" i="27" s="1"/>
  <c r="AE155" i="27" a="1"/>
  <c r="AE155" i="27" s="1"/>
  <c r="D156" i="27"/>
  <c r="D178" i="23"/>
  <c r="AS177" i="23" a="1"/>
  <c r="AS177" i="23" s="1"/>
  <c r="AE177" i="23" a="1"/>
  <c r="AE177" i="23" s="1"/>
  <c r="AE190" i="22" a="1"/>
  <c r="AE190" i="22" s="1"/>
  <c r="D191" i="22"/>
  <c r="AS190" i="22" a="1"/>
  <c r="AS190" i="22" s="1"/>
  <c r="D182" i="25"/>
  <c r="AE181" i="25" a="1"/>
  <c r="AE181" i="25" s="1"/>
  <c r="AS181" i="25" a="1"/>
  <c r="AS181" i="25" s="1"/>
  <c r="AE191" i="24" a="1"/>
  <c r="AE191" i="24" s="1"/>
  <c r="D192" i="24"/>
  <c r="AS191" i="24" a="1"/>
  <c r="AS191" i="24" s="1"/>
  <c r="D209" i="26"/>
  <c r="AS208" i="26" a="1"/>
  <c r="AS208" i="26" s="1"/>
  <c r="AE208" i="26" a="1"/>
  <c r="AE208" i="26" s="1"/>
  <c r="AX156" i="27" l="1"/>
  <c r="AZ156" i="27"/>
  <c r="BL156" i="27"/>
  <c r="AW156" i="27"/>
  <c r="BC156" i="27"/>
  <c r="BJ156" i="27"/>
  <c r="BE156" i="27"/>
  <c r="BK156" i="27"/>
  <c r="BH156" i="27"/>
  <c r="BB156" i="27"/>
  <c r="BI156" i="27"/>
  <c r="BG156" i="27"/>
  <c r="AY156" i="27"/>
  <c r="BF156" i="27"/>
  <c r="BA156" i="27"/>
  <c r="BD156" i="27"/>
  <c r="H155" i="27"/>
  <c r="H208" i="26"/>
  <c r="H191" i="24"/>
  <c r="D157" i="27"/>
  <c r="AS156" i="27" a="1"/>
  <c r="AS156" i="27" s="1"/>
  <c r="AE156" i="27" a="1"/>
  <c r="AE156" i="27" s="1"/>
  <c r="AE209" i="26" a="1"/>
  <c r="AE209" i="26" s="1"/>
  <c r="D210" i="26"/>
  <c r="AS209" i="26" a="1"/>
  <c r="AS209" i="26" s="1"/>
  <c r="AS178" i="23" a="1"/>
  <c r="AS178" i="23" s="1"/>
  <c r="AE178" i="23" a="1"/>
  <c r="AE178" i="23" s="1"/>
  <c r="D179" i="23"/>
  <c r="AS191" i="22" a="1"/>
  <c r="AS191" i="22" s="1"/>
  <c r="D192" i="22"/>
  <c r="AE191" i="22" a="1"/>
  <c r="AE191" i="22" s="1"/>
  <c r="AS192" i="24" a="1"/>
  <c r="AS192" i="24" s="1"/>
  <c r="AE192" i="24" a="1"/>
  <c r="AE192" i="24" s="1"/>
  <c r="D193" i="24"/>
  <c r="D183" i="25"/>
  <c r="AE182" i="25" a="1"/>
  <c r="AE182" i="25" s="1"/>
  <c r="AS182" i="25" a="1"/>
  <c r="AS182" i="25" s="1"/>
  <c r="AZ157" i="27" l="1"/>
  <c r="BL157" i="27"/>
  <c r="BJ157" i="27"/>
  <c r="BH157" i="27"/>
  <c r="BF157" i="27"/>
  <c r="BG157" i="27"/>
  <c r="BA157" i="27"/>
  <c r="BB157" i="27"/>
  <c r="BI157" i="27"/>
  <c r="AY157" i="27"/>
  <c r="BC157" i="27"/>
  <c r="BK157" i="27"/>
  <c r="BD157" i="27"/>
  <c r="AX157" i="27"/>
  <c r="AW157" i="27"/>
  <c r="BE157" i="27"/>
  <c r="H156" i="27"/>
  <c r="H192" i="24"/>
  <c r="H209" i="26"/>
  <c r="D158" i="27"/>
  <c r="AS157" i="27" a="1"/>
  <c r="AS157" i="27" s="1"/>
  <c r="AE157" i="27" a="1"/>
  <c r="AE157" i="27" s="1"/>
  <c r="AE183" i="25" a="1"/>
  <c r="AE183" i="25" s="1"/>
  <c r="D184" i="25"/>
  <c r="AS183" i="25" a="1"/>
  <c r="AS183" i="25" s="1"/>
  <c r="AS210" i="26" a="1"/>
  <c r="AS210" i="26" s="1"/>
  <c r="D211" i="26"/>
  <c r="AE210" i="26" a="1"/>
  <c r="AE210" i="26" s="1"/>
  <c r="D194" i="24"/>
  <c r="AS193" i="24" a="1"/>
  <c r="AS193" i="24" s="1"/>
  <c r="AE193" i="24" a="1"/>
  <c r="AE193" i="24" s="1"/>
  <c r="D193" i="22"/>
  <c r="AE192" i="22" a="1"/>
  <c r="AE192" i="22" s="1"/>
  <c r="AS192" i="22" a="1"/>
  <c r="AS192" i="22" s="1"/>
  <c r="AE179" i="23" a="1"/>
  <c r="AE179" i="23" s="1"/>
  <c r="D180" i="23"/>
  <c r="AS179" i="23" a="1"/>
  <c r="AS179" i="23" s="1"/>
  <c r="BJ158" i="27" l="1"/>
  <c r="BG158" i="27"/>
  <c r="BA158" i="27"/>
  <c r="BH158" i="27"/>
  <c r="BI158" i="27"/>
  <c r="BD158" i="27"/>
  <c r="BF158" i="27"/>
  <c r="AX158" i="27"/>
  <c r="BE158" i="27"/>
  <c r="BK158" i="27"/>
  <c r="AW158" i="27"/>
  <c r="BC158" i="27"/>
  <c r="BL158" i="27"/>
  <c r="BB158" i="27"/>
  <c r="AZ158" i="27"/>
  <c r="AY158" i="27"/>
  <c r="H157" i="27"/>
  <c r="H210" i="26"/>
  <c r="H193" i="24"/>
  <c r="AS158" i="27" a="1"/>
  <c r="AS158" i="27" s="1"/>
  <c r="D159" i="27"/>
  <c r="AE158" i="27" a="1"/>
  <c r="AE158" i="27" s="1"/>
  <c r="AE193" i="22" a="1"/>
  <c r="AE193" i="22" s="1"/>
  <c r="D194" i="22"/>
  <c r="AS193" i="22" a="1"/>
  <c r="AS193" i="22" s="1"/>
  <c r="D212" i="26"/>
  <c r="AS211" i="26" a="1"/>
  <c r="AS211" i="26" s="1"/>
  <c r="AE211" i="26" a="1"/>
  <c r="AE211" i="26" s="1"/>
  <c r="D195" i="24"/>
  <c r="AS194" i="24" a="1"/>
  <c r="AS194" i="24" s="1"/>
  <c r="AE194" i="24" a="1"/>
  <c r="AE194" i="24" s="1"/>
  <c r="AS180" i="23" a="1"/>
  <c r="AS180" i="23" s="1"/>
  <c r="D181" i="23"/>
  <c r="AE180" i="23" a="1"/>
  <c r="AE180" i="23" s="1"/>
  <c r="AS184" i="25" a="1"/>
  <c r="AS184" i="25" s="1"/>
  <c r="D185" i="25"/>
  <c r="AE184" i="25" a="1"/>
  <c r="AE184" i="25" s="1"/>
  <c r="BH159" i="27" l="1"/>
  <c r="BE159" i="27"/>
  <c r="BK159" i="27"/>
  <c r="BF159" i="27"/>
  <c r="AY159" i="27"/>
  <c r="BD159" i="27"/>
  <c r="BG159" i="27"/>
  <c r="BA159" i="27"/>
  <c r="AZ159" i="27"/>
  <c r="BL159" i="27"/>
  <c r="BJ159" i="27"/>
  <c r="AX159" i="27"/>
  <c r="AW159" i="27"/>
  <c r="BI159" i="27"/>
  <c r="BB159" i="27"/>
  <c r="BC159" i="27"/>
  <c r="H158" i="27"/>
  <c r="H211" i="26"/>
  <c r="H194" i="24"/>
  <c r="AE159" i="27" a="1"/>
  <c r="AE159" i="27" s="1"/>
  <c r="AS159" i="27" a="1"/>
  <c r="AS159" i="27" s="1"/>
  <c r="D160" i="27"/>
  <c r="D186" i="25"/>
  <c r="AS185" i="25" a="1"/>
  <c r="AS185" i="25" s="1"/>
  <c r="AE185" i="25" a="1"/>
  <c r="AE185" i="25" s="1"/>
  <c r="D213" i="26"/>
  <c r="AS212" i="26" a="1"/>
  <c r="AS212" i="26" s="1"/>
  <c r="AE212" i="26" a="1"/>
  <c r="AE212" i="26" s="1"/>
  <c r="AE195" i="24" a="1"/>
  <c r="AE195" i="24" s="1"/>
  <c r="D196" i="24"/>
  <c r="AS195" i="24" a="1"/>
  <c r="AS195" i="24" s="1"/>
  <c r="AE194" i="22" a="1"/>
  <c r="AE194" i="22" s="1"/>
  <c r="D195" i="22"/>
  <c r="AS194" i="22" a="1"/>
  <c r="AS194" i="22" s="1"/>
  <c r="D182" i="23"/>
  <c r="AE181" i="23" a="1"/>
  <c r="AE181" i="23" s="1"/>
  <c r="AS181" i="23" a="1"/>
  <c r="AS181" i="23" s="1"/>
  <c r="BF160" i="27" l="1"/>
  <c r="BD160" i="27"/>
  <c r="AW160" i="27"/>
  <c r="BC160" i="27"/>
  <c r="BE160" i="27"/>
  <c r="BK160" i="27"/>
  <c r="BB160" i="27"/>
  <c r="BJ160" i="27"/>
  <c r="BI160" i="27"/>
  <c r="BH160" i="27"/>
  <c r="AZ160" i="27"/>
  <c r="AX160" i="27"/>
  <c r="BL160" i="27"/>
  <c r="AY160" i="27"/>
  <c r="BG160" i="27"/>
  <c r="BA160" i="27"/>
  <c r="H159" i="27"/>
  <c r="H212" i="26"/>
  <c r="H195" i="24"/>
  <c r="D161" i="27"/>
  <c r="AE160" i="27" a="1"/>
  <c r="AE160" i="27" s="1"/>
  <c r="AS160" i="27" a="1"/>
  <c r="AS160" i="27" s="1"/>
  <c r="AS195" i="22" a="1"/>
  <c r="AS195" i="22" s="1"/>
  <c r="D196" i="22"/>
  <c r="AE195" i="22" a="1"/>
  <c r="AE195" i="22" s="1"/>
  <c r="AS196" i="24" a="1"/>
  <c r="AS196" i="24" s="1"/>
  <c r="AE196" i="24" a="1"/>
  <c r="AE196" i="24" s="1"/>
  <c r="D197" i="24"/>
  <c r="AE213" i="26" a="1"/>
  <c r="AE213" i="26" s="1"/>
  <c r="AS213" i="26" a="1"/>
  <c r="AS213" i="26" s="1"/>
  <c r="D214" i="26"/>
  <c r="D187" i="25"/>
  <c r="AS186" i="25" a="1"/>
  <c r="AS186" i="25" s="1"/>
  <c r="AE186" i="25" a="1"/>
  <c r="AE186" i="25" s="1"/>
  <c r="AS182" i="23" a="1"/>
  <c r="AS182" i="23" s="1"/>
  <c r="AE182" i="23" a="1"/>
  <c r="AE182" i="23" s="1"/>
  <c r="D183" i="23"/>
  <c r="BD161" i="27" l="1"/>
  <c r="BB161" i="27"/>
  <c r="AX161" i="27"/>
  <c r="BH161" i="27"/>
  <c r="BG161" i="27"/>
  <c r="BA161" i="27"/>
  <c r="AY161" i="27"/>
  <c r="BF161" i="27"/>
  <c r="AW161" i="27"/>
  <c r="AZ161" i="27"/>
  <c r="BE161" i="27"/>
  <c r="BC161" i="27"/>
  <c r="BJ161" i="27"/>
  <c r="BK161" i="27"/>
  <c r="BL161" i="27"/>
  <c r="BI161" i="27"/>
  <c r="H160" i="27"/>
  <c r="H196" i="24"/>
  <c r="H213" i="26"/>
  <c r="D162" i="27"/>
  <c r="AS161" i="27" a="1"/>
  <c r="AS161" i="27" s="1"/>
  <c r="AE161" i="27" a="1"/>
  <c r="AE161" i="27" s="1"/>
  <c r="D184" i="23"/>
  <c r="AE183" i="23" a="1"/>
  <c r="AE183" i="23" s="1"/>
  <c r="AS183" i="23" a="1"/>
  <c r="AS183" i="23" s="1"/>
  <c r="D197" i="22"/>
  <c r="AS196" i="22" a="1"/>
  <c r="AS196" i="22" s="1"/>
  <c r="AE196" i="22" a="1"/>
  <c r="AE196" i="22" s="1"/>
  <c r="AS214" i="26" a="1"/>
  <c r="AS214" i="26" s="1"/>
  <c r="D215" i="26"/>
  <c r="AE214" i="26" a="1"/>
  <c r="AE214" i="26" s="1"/>
  <c r="D198" i="24"/>
  <c r="AS197" i="24" a="1"/>
  <c r="AS197" i="24" s="1"/>
  <c r="AE197" i="24" a="1"/>
  <c r="AE197" i="24" s="1"/>
  <c r="AE187" i="25" a="1"/>
  <c r="AE187" i="25" s="1"/>
  <c r="D188" i="25"/>
  <c r="AS187" i="25" a="1"/>
  <c r="AS187" i="25" s="1"/>
  <c r="BG162" i="27" l="1"/>
  <c r="BA162" i="27"/>
  <c r="BB162" i="27"/>
  <c r="BI162" i="27"/>
  <c r="AZ162" i="27"/>
  <c r="AX162" i="27"/>
  <c r="BL162" i="27"/>
  <c r="BF162" i="27"/>
  <c r="BE162" i="27"/>
  <c r="BK162" i="27"/>
  <c r="BH162" i="27"/>
  <c r="BC162" i="27"/>
  <c r="AY162" i="27"/>
  <c r="BD162" i="27"/>
  <c r="AW162" i="27"/>
  <c r="BJ162" i="27"/>
  <c r="H161" i="27"/>
  <c r="H197" i="24"/>
  <c r="H214" i="26"/>
  <c r="D163" i="27"/>
  <c r="AS162" i="27" a="1"/>
  <c r="AS162" i="27" s="1"/>
  <c r="AE162" i="27" a="1"/>
  <c r="AE162" i="27" s="1"/>
  <c r="AS197" i="22" a="1"/>
  <c r="AS197" i="22" s="1"/>
  <c r="AE197" i="22" a="1"/>
  <c r="AE197" i="22" s="1"/>
  <c r="D198" i="22"/>
  <c r="D216" i="26"/>
  <c r="AS215" i="26" a="1"/>
  <c r="AS215" i="26" s="1"/>
  <c r="AE215" i="26" a="1"/>
  <c r="AE215" i="26" s="1"/>
  <c r="AS188" i="25" a="1"/>
  <c r="AS188" i="25" s="1"/>
  <c r="D189" i="25"/>
  <c r="AE188" i="25" a="1"/>
  <c r="AE188" i="25" s="1"/>
  <c r="D199" i="24"/>
  <c r="AS198" i="24" a="1"/>
  <c r="AS198" i="24" s="1"/>
  <c r="AE198" i="24" a="1"/>
  <c r="AE198" i="24" s="1"/>
  <c r="AE184" i="23" a="1"/>
  <c r="AE184" i="23" s="1"/>
  <c r="D185" i="23"/>
  <c r="AS184" i="23" a="1"/>
  <c r="AS184" i="23" s="1"/>
  <c r="BE163" i="27" l="1"/>
  <c r="BK163" i="27"/>
  <c r="BJ163" i="27"/>
  <c r="AX163" i="27"/>
  <c r="AY163" i="27"/>
  <c r="AZ163" i="27"/>
  <c r="BL163" i="27"/>
  <c r="BG163" i="27"/>
  <c r="BA163" i="27"/>
  <c r="BD163" i="27"/>
  <c r="BF163" i="27"/>
  <c r="BC163" i="27"/>
  <c r="AW163" i="27"/>
  <c r="BI163" i="27"/>
  <c r="BH163" i="27"/>
  <c r="BB163" i="27"/>
  <c r="H162" i="27"/>
  <c r="H215" i="26"/>
  <c r="H198" i="24"/>
  <c r="AE163" i="27" a="1"/>
  <c r="AE163" i="27" s="1"/>
  <c r="D164" i="27"/>
  <c r="AS163" i="27" a="1"/>
  <c r="AS163" i="27" s="1"/>
  <c r="D217" i="26"/>
  <c r="AS216" i="26" a="1"/>
  <c r="AS216" i="26" s="1"/>
  <c r="AE216" i="26" a="1"/>
  <c r="AE216" i="26" s="1"/>
  <c r="D190" i="25"/>
  <c r="AS189" i="25" a="1"/>
  <c r="AS189" i="25" s="1"/>
  <c r="AE189" i="25" a="1"/>
  <c r="AE189" i="25" s="1"/>
  <c r="AE199" i="24" a="1"/>
  <c r="AE199" i="24" s="1"/>
  <c r="AS199" i="24" a="1"/>
  <c r="AS199" i="24" s="1"/>
  <c r="D200" i="24"/>
  <c r="D186" i="23"/>
  <c r="AS185" i="23" a="1"/>
  <c r="AS185" i="23" s="1"/>
  <c r="AE185" i="23" a="1"/>
  <c r="AE185" i="23" s="1"/>
  <c r="AE198" i="22" a="1"/>
  <c r="AE198" i="22" s="1"/>
  <c r="AS198" i="22" a="1"/>
  <c r="AS198" i="22" s="1"/>
  <c r="D199" i="22"/>
  <c r="AX164" i="27" l="1"/>
  <c r="AZ164" i="27"/>
  <c r="BL164" i="27"/>
  <c r="AW164" i="27"/>
  <c r="BC164" i="27"/>
  <c r="BH164" i="27"/>
  <c r="BJ164" i="27"/>
  <c r="BE164" i="27"/>
  <c r="BK164" i="27"/>
  <c r="BB164" i="27"/>
  <c r="BF164" i="27"/>
  <c r="BI164" i="27"/>
  <c r="BD164" i="27"/>
  <c r="AY164" i="27"/>
  <c r="BA164" i="27"/>
  <c r="BG164" i="27"/>
  <c r="H163" i="27"/>
  <c r="H216" i="26"/>
  <c r="H199" i="24"/>
  <c r="D165" i="27"/>
  <c r="AE164" i="27" a="1"/>
  <c r="AE164" i="27" s="1"/>
  <c r="AS164" i="27" a="1"/>
  <c r="AS164" i="27" s="1"/>
  <c r="AE190" i="25" a="1"/>
  <c r="AE190" i="25" s="1"/>
  <c r="D191" i="25"/>
  <c r="AS190" i="25" a="1"/>
  <c r="AS190" i="25" s="1"/>
  <c r="AS200" i="24" a="1"/>
  <c r="AS200" i="24" s="1"/>
  <c r="AE200" i="24" a="1"/>
  <c r="AE200" i="24" s="1"/>
  <c r="D201" i="24"/>
  <c r="AS186" i="23" a="1"/>
  <c r="AS186" i="23" s="1"/>
  <c r="D187" i="23"/>
  <c r="AE186" i="23" a="1"/>
  <c r="AE186" i="23" s="1"/>
  <c r="AE217" i="26" a="1"/>
  <c r="AE217" i="26" s="1"/>
  <c r="AS217" i="26" a="1"/>
  <c r="AS217" i="26" s="1"/>
  <c r="D218" i="26"/>
  <c r="AS199" i="22" a="1"/>
  <c r="AS199" i="22" s="1"/>
  <c r="AE199" i="22" a="1"/>
  <c r="AE199" i="22" s="1"/>
  <c r="D200" i="22"/>
  <c r="AZ165" i="27" l="1"/>
  <c r="BL165" i="27"/>
  <c r="BJ165" i="27"/>
  <c r="BH165" i="27"/>
  <c r="BF165" i="27"/>
  <c r="BG165" i="27"/>
  <c r="BA165" i="27"/>
  <c r="BK165" i="27"/>
  <c r="BD165" i="27"/>
  <c r="BI165" i="27"/>
  <c r="BC165" i="27"/>
  <c r="AX165" i="27"/>
  <c r="AW165" i="27"/>
  <c r="BE165" i="27"/>
  <c r="AY165" i="27"/>
  <c r="BB165" i="27"/>
  <c r="H164" i="27"/>
  <c r="H217" i="26"/>
  <c r="H200" i="24"/>
  <c r="AS165" i="27" a="1"/>
  <c r="AS165" i="27" s="1"/>
  <c r="AE165" i="27" a="1"/>
  <c r="AE165" i="27" s="1"/>
  <c r="D166" i="27"/>
  <c r="AS218" i="26" a="1"/>
  <c r="AS218" i="26" s="1"/>
  <c r="AE218" i="26" a="1"/>
  <c r="AE218" i="26" s="1"/>
  <c r="D219" i="26"/>
  <c r="D202" i="24"/>
  <c r="AS201" i="24" a="1"/>
  <c r="AS201" i="24" s="1"/>
  <c r="AE201" i="24" a="1"/>
  <c r="AE201" i="24" s="1"/>
  <c r="D201" i="22"/>
  <c r="AS200" i="22" a="1"/>
  <c r="AS200" i="22" s="1"/>
  <c r="AE200" i="22" a="1"/>
  <c r="AE200" i="22" s="1"/>
  <c r="AE191" i="25" a="1"/>
  <c r="AE191" i="25" s="1"/>
  <c r="AS191" i="25" a="1"/>
  <c r="AS191" i="25" s="1"/>
  <c r="D192" i="25"/>
  <c r="AE187" i="23" a="1"/>
  <c r="AE187" i="23" s="1"/>
  <c r="D188" i="23"/>
  <c r="AS187" i="23" a="1"/>
  <c r="AS187" i="23" s="1"/>
  <c r="BJ166" i="27" l="1"/>
  <c r="BG166" i="27"/>
  <c r="BA166" i="27"/>
  <c r="BH166" i="27"/>
  <c r="BI166" i="27"/>
  <c r="BF166" i="27"/>
  <c r="BD166" i="27"/>
  <c r="AX166" i="27"/>
  <c r="BE166" i="27"/>
  <c r="BK166" i="27"/>
  <c r="AW166" i="27"/>
  <c r="BC166" i="27"/>
  <c r="AZ166" i="27"/>
  <c r="BL166" i="27"/>
  <c r="BB166" i="27"/>
  <c r="AY166" i="27"/>
  <c r="H165" i="27"/>
  <c r="H218" i="26"/>
  <c r="H201" i="24"/>
  <c r="AS166" i="27" a="1"/>
  <c r="AS166" i="27" s="1"/>
  <c r="AE166" i="27" a="1"/>
  <c r="AE166" i="27" s="1"/>
  <c r="D167" i="27"/>
  <c r="AS188" i="23" a="1"/>
  <c r="AS188" i="23" s="1"/>
  <c r="AE188" i="23" a="1"/>
  <c r="AE188" i="23" s="1"/>
  <c r="D189" i="23"/>
  <c r="D202" i="22"/>
  <c r="AE201" i="22" a="1"/>
  <c r="AE201" i="22" s="1"/>
  <c r="AS201" i="22" a="1"/>
  <c r="AS201" i="22" s="1"/>
  <c r="AS192" i="25" a="1"/>
  <c r="AS192" i="25" s="1"/>
  <c r="D193" i="25"/>
  <c r="AE192" i="25" a="1"/>
  <c r="AE192" i="25" s="1"/>
  <c r="D203" i="24"/>
  <c r="AS202" i="24" a="1"/>
  <c r="AS202" i="24" s="1"/>
  <c r="AE202" i="24" a="1"/>
  <c r="AE202" i="24" s="1"/>
  <c r="D220" i="26"/>
  <c r="AS219" i="26" a="1"/>
  <c r="AS219" i="26" s="1"/>
  <c r="AE219" i="26" a="1"/>
  <c r="AE219" i="26" s="1"/>
  <c r="BH167" i="27" l="1"/>
  <c r="BE167" i="27"/>
  <c r="BK167" i="27"/>
  <c r="BF167" i="27"/>
  <c r="AY167" i="27"/>
  <c r="BD167" i="27"/>
  <c r="BG167" i="27"/>
  <c r="BA167" i="27"/>
  <c r="AZ167" i="27"/>
  <c r="BL167" i="27"/>
  <c r="BJ167" i="27"/>
  <c r="AW167" i="27"/>
  <c r="AX167" i="27"/>
  <c r="BI167" i="27"/>
  <c r="BB167" i="27"/>
  <c r="BC167" i="27"/>
  <c r="H166" i="27"/>
  <c r="H219" i="26"/>
  <c r="H202" i="24"/>
  <c r="AE167" i="27" a="1"/>
  <c r="AE167" i="27" s="1"/>
  <c r="D168" i="27"/>
  <c r="AS167" i="27" a="1"/>
  <c r="AS167" i="27" s="1"/>
  <c r="D194" i="25"/>
  <c r="AS193" i="25" a="1"/>
  <c r="AS193" i="25" s="1"/>
  <c r="AE193" i="25" a="1"/>
  <c r="AE193" i="25" s="1"/>
  <c r="AS189" i="23" a="1"/>
  <c r="AS189" i="23" s="1"/>
  <c r="D190" i="23"/>
  <c r="AE189" i="23" a="1"/>
  <c r="AE189" i="23" s="1"/>
  <c r="AE203" i="24" a="1"/>
  <c r="AE203" i="24" s="1"/>
  <c r="D204" i="24"/>
  <c r="AS203" i="24" a="1"/>
  <c r="AS203" i="24" s="1"/>
  <c r="AE202" i="22" a="1"/>
  <c r="AE202" i="22" s="1"/>
  <c r="D203" i="22"/>
  <c r="AS202" i="22" a="1"/>
  <c r="AS202" i="22" s="1"/>
  <c r="D221" i="26"/>
  <c r="AS220" i="26" a="1"/>
  <c r="AS220" i="26" s="1"/>
  <c r="AE220" i="26" a="1"/>
  <c r="AE220" i="26" s="1"/>
  <c r="BF168" i="27" l="1"/>
  <c r="BD168" i="27"/>
  <c r="AW168" i="27"/>
  <c r="BC168" i="27"/>
  <c r="BE168" i="27"/>
  <c r="BK168" i="27"/>
  <c r="BB168" i="27"/>
  <c r="BJ168" i="27"/>
  <c r="BA168" i="27"/>
  <c r="AZ168" i="27"/>
  <c r="AX168" i="27"/>
  <c r="BL168" i="27"/>
  <c r="BH168" i="27"/>
  <c r="AY168" i="27"/>
  <c r="BG168" i="27"/>
  <c r="BI168" i="27"/>
  <c r="H167" i="27"/>
  <c r="H203" i="24"/>
  <c r="H220" i="26"/>
  <c r="D169" i="27"/>
  <c r="AE168" i="27" a="1"/>
  <c r="AE168" i="27" s="1"/>
  <c r="AS168" i="27" a="1"/>
  <c r="AS168" i="27" s="1"/>
  <c r="AS204" i="24" a="1"/>
  <c r="AS204" i="24" s="1"/>
  <c r="AE204" i="24" a="1"/>
  <c r="AE204" i="24" s="1"/>
  <c r="D205" i="24"/>
  <c r="D191" i="23"/>
  <c r="AE190" i="23" a="1"/>
  <c r="AE190" i="23" s="1"/>
  <c r="AS190" i="23" a="1"/>
  <c r="AS190" i="23" s="1"/>
  <c r="AS203" i="22" a="1"/>
  <c r="AS203" i="22" s="1"/>
  <c r="AE203" i="22" a="1"/>
  <c r="AE203" i="22" s="1"/>
  <c r="D204" i="22"/>
  <c r="AE221" i="26" a="1"/>
  <c r="AE221" i="26" s="1"/>
  <c r="AS221" i="26" a="1"/>
  <c r="AS221" i="26" s="1"/>
  <c r="D222" i="26"/>
  <c r="AE194" i="25" a="1"/>
  <c r="AE194" i="25" s="1"/>
  <c r="D195" i="25"/>
  <c r="AS194" i="25" a="1"/>
  <c r="AS194" i="25" s="1"/>
  <c r="BD169" i="27" l="1"/>
  <c r="BB169" i="27"/>
  <c r="AX169" i="27"/>
  <c r="BH169" i="27"/>
  <c r="BG169" i="27"/>
  <c r="BA169" i="27"/>
  <c r="AZ169" i="27"/>
  <c r="AY169" i="27"/>
  <c r="BL169" i="27"/>
  <c r="AW169" i="27"/>
  <c r="BJ169" i="27"/>
  <c r="BC169" i="27"/>
  <c r="BF169" i="27"/>
  <c r="BK169" i="27"/>
  <c r="BE169" i="27"/>
  <c r="BI169" i="27"/>
  <c r="H168" i="27"/>
  <c r="H204" i="24"/>
  <c r="H221" i="26"/>
  <c r="AS169" i="27" a="1"/>
  <c r="AS169" i="27" s="1"/>
  <c r="D170" i="27"/>
  <c r="AE169" i="27" a="1"/>
  <c r="AE169" i="27" s="1"/>
  <c r="AE195" i="25" a="1"/>
  <c r="AE195" i="25" s="1"/>
  <c r="AS195" i="25" a="1"/>
  <c r="AS195" i="25" s="1"/>
  <c r="D196" i="25"/>
  <c r="D205" i="22"/>
  <c r="AS204" i="22" a="1"/>
  <c r="AS204" i="22" s="1"/>
  <c r="AE204" i="22" a="1"/>
  <c r="AE204" i="22" s="1"/>
  <c r="AS222" i="26" a="1"/>
  <c r="AS222" i="26" s="1"/>
  <c r="AE222" i="26" a="1"/>
  <c r="AE222" i="26" s="1"/>
  <c r="D223" i="26"/>
  <c r="D192" i="23"/>
  <c r="AE191" i="23" a="1"/>
  <c r="AE191" i="23" s="1"/>
  <c r="AS191" i="23" a="1"/>
  <c r="AS191" i="23" s="1"/>
  <c r="D206" i="24"/>
  <c r="AS205" i="24" a="1"/>
  <c r="AS205" i="24" s="1"/>
  <c r="AE205" i="24" a="1"/>
  <c r="AE205" i="24" s="1"/>
  <c r="BG170" i="27" l="1"/>
  <c r="BA170" i="27"/>
  <c r="BB170" i="27"/>
  <c r="BI170" i="27"/>
  <c r="AX170" i="27"/>
  <c r="AZ170" i="27"/>
  <c r="BL170" i="27"/>
  <c r="BF170" i="27"/>
  <c r="BE170" i="27"/>
  <c r="BK170" i="27"/>
  <c r="BD170" i="27"/>
  <c r="BC170" i="27"/>
  <c r="AY170" i="27"/>
  <c r="BJ170" i="27"/>
  <c r="AW170" i="27"/>
  <c r="BH170" i="27"/>
  <c r="H169" i="27"/>
  <c r="H222" i="26"/>
  <c r="H205" i="24"/>
  <c r="AS170" i="27" a="1"/>
  <c r="AS170" i="27" s="1"/>
  <c r="AE170" i="27" a="1"/>
  <c r="AE170" i="27" s="1"/>
  <c r="D171" i="27"/>
  <c r="D206" i="22"/>
  <c r="AS205" i="22" a="1"/>
  <c r="AS205" i="22" s="1"/>
  <c r="AE205" i="22" a="1"/>
  <c r="AE205" i="22" s="1"/>
  <c r="D193" i="23"/>
  <c r="AS192" i="23" a="1"/>
  <c r="AS192" i="23" s="1"/>
  <c r="AE192" i="23" a="1"/>
  <c r="AE192" i="23" s="1"/>
  <c r="D224" i="26"/>
  <c r="AS223" i="26" a="1"/>
  <c r="AS223" i="26" s="1"/>
  <c r="AE223" i="26" a="1"/>
  <c r="AE223" i="26" s="1"/>
  <c r="D207" i="24"/>
  <c r="AS206" i="24" a="1"/>
  <c r="AS206" i="24" s="1"/>
  <c r="AE206" i="24" a="1"/>
  <c r="AE206" i="24" s="1"/>
  <c r="AS196" i="25" a="1"/>
  <c r="AS196" i="25" s="1"/>
  <c r="D197" i="25"/>
  <c r="AE196" i="25" a="1"/>
  <c r="AE196" i="25" s="1"/>
  <c r="BE171" i="27" l="1"/>
  <c r="BK171" i="27"/>
  <c r="AX171" i="27"/>
  <c r="AY171" i="27"/>
  <c r="AZ171" i="27"/>
  <c r="BL171" i="27"/>
  <c r="BG171" i="27"/>
  <c r="BA171" i="27"/>
  <c r="BJ171" i="27"/>
  <c r="BD171" i="27"/>
  <c r="BC171" i="27"/>
  <c r="BB171" i="27"/>
  <c r="BH171" i="27"/>
  <c r="BF171" i="27"/>
  <c r="BI171" i="27"/>
  <c r="AW171" i="27"/>
  <c r="H170" i="27"/>
  <c r="H206" i="24"/>
  <c r="H223" i="26"/>
  <c r="AE171" i="27" a="1"/>
  <c r="AE171" i="27" s="1"/>
  <c r="AS171" i="27" a="1"/>
  <c r="AS171" i="27" s="1"/>
  <c r="D198" i="25"/>
  <c r="AE197" i="25" a="1"/>
  <c r="AE197" i="25" s="1"/>
  <c r="AS197" i="25" a="1"/>
  <c r="AS197" i="25" s="1"/>
  <c r="AE206" i="22" a="1"/>
  <c r="AE206" i="22" s="1"/>
  <c r="AS206" i="22" a="1"/>
  <c r="AS206" i="22" s="1"/>
  <c r="D207" i="22"/>
  <c r="AS193" i="23" a="1"/>
  <c r="AS193" i="23" s="1"/>
  <c r="D194" i="23"/>
  <c r="AE193" i="23" a="1"/>
  <c r="AE193" i="23" s="1"/>
  <c r="AE207" i="24" a="1"/>
  <c r="AE207" i="24" s="1"/>
  <c r="AS207" i="24" a="1"/>
  <c r="AS207" i="24" s="1"/>
  <c r="D208" i="24"/>
  <c r="D225" i="26"/>
  <c r="AE224" i="26" a="1"/>
  <c r="AE224" i="26" s="1"/>
  <c r="AS224" i="26" a="1"/>
  <c r="AS224" i="26" s="1"/>
  <c r="H171" i="27" l="1"/>
  <c r="H224" i="26"/>
  <c r="H207" i="24"/>
  <c r="AS208" i="24" a="1"/>
  <c r="AS208" i="24" s="1"/>
  <c r="AE208" i="24" a="1"/>
  <c r="AE208" i="24" s="1"/>
  <c r="D209" i="24"/>
  <c r="AE225" i="26" a="1"/>
  <c r="AE225" i="26" s="1"/>
  <c r="AS225" i="26" a="1"/>
  <c r="AS225" i="26" s="1"/>
  <c r="D226" i="26"/>
  <c r="AS207" i="22" a="1"/>
  <c r="AS207" i="22" s="1"/>
  <c r="AE207" i="22" a="1"/>
  <c r="AE207" i="22" s="1"/>
  <c r="AE198" i="25" a="1"/>
  <c r="AE198" i="25" s="1"/>
  <c r="AS198" i="25" a="1"/>
  <c r="AS198" i="25" s="1"/>
  <c r="D199" i="25"/>
  <c r="AE194" i="23" a="1"/>
  <c r="AE194" i="23" s="1"/>
  <c r="AS194" i="23" a="1"/>
  <c r="AS194" i="23" s="1"/>
  <c r="H208" i="24" l="1"/>
  <c r="H225" i="26"/>
  <c r="AS226" i="26" a="1"/>
  <c r="AS226" i="26" s="1"/>
  <c r="AE226" i="26" a="1"/>
  <c r="AE226" i="26" s="1"/>
  <c r="D227" i="26"/>
  <c r="AS209" i="24" a="1"/>
  <c r="AS209" i="24" s="1"/>
  <c r="AE209" i="24" a="1"/>
  <c r="AE209" i="24" s="1"/>
  <c r="AE199" i="25" a="1"/>
  <c r="AE199" i="25" s="1"/>
  <c r="AS199" i="25" a="1"/>
  <c r="AS199" i="25" s="1"/>
  <c r="D200" i="25"/>
  <c r="H226" i="26" l="1"/>
  <c r="H209" i="24"/>
  <c r="D228" i="26"/>
  <c r="AS227" i="26" a="1"/>
  <c r="AS227" i="26" s="1"/>
  <c r="AE227" i="26" a="1"/>
  <c r="AE227" i="26" s="1"/>
  <c r="AS200" i="25" a="1"/>
  <c r="AS200" i="25" s="1"/>
  <c r="AE200" i="25" a="1"/>
  <c r="AE200" i="25" s="1"/>
  <c r="H227" i="26" l="1"/>
  <c r="D9" i="1"/>
  <c r="AS46" i="11" l="1"/>
  <c r="B2" i="4" a="1"/>
  <c r="B2" i="4" s="1"/>
  <c r="B2" i="13" a="1"/>
  <c r="B2" i="13" s="1"/>
  <c r="H65" i="13" s="1"/>
  <c r="B2" i="14" a="1"/>
  <c r="B2" i="14" s="1"/>
  <c r="H60" i="14" s="1"/>
  <c r="B2" i="15" a="1"/>
  <c r="B2" i="15" s="1"/>
  <c r="H64" i="15" s="1"/>
  <c r="B2" i="16" a="1"/>
  <c r="B2" i="16" s="1"/>
  <c r="H70" i="16" s="1"/>
  <c r="H78" i="15" l="1"/>
  <c r="H72" i="15"/>
  <c r="H71" i="15"/>
  <c r="H70" i="15"/>
  <c r="H77" i="15"/>
  <c r="H69" i="15"/>
  <c r="H76" i="15"/>
  <c r="H68" i="15"/>
  <c r="H67" i="15"/>
  <c r="H74" i="15"/>
  <c r="H66" i="15"/>
  <c r="H73" i="15"/>
  <c r="H65" i="15"/>
  <c r="H64" i="14"/>
  <c r="H66" i="14"/>
  <c r="H67" i="14"/>
  <c r="H61" i="14"/>
  <c r="H69" i="14"/>
  <c r="H65" i="14"/>
  <c r="H62" i="14"/>
  <c r="H70" i="14"/>
  <c r="H68" i="14"/>
  <c r="H63" i="14"/>
  <c r="H71" i="14"/>
  <c r="H72" i="14"/>
  <c r="H17" i="16"/>
  <c r="H14" i="16"/>
  <c r="H12" i="13"/>
  <c r="H11" i="13"/>
  <c r="H12" i="14"/>
  <c r="H11" i="14"/>
  <c r="H12" i="15"/>
  <c r="H11" i="15"/>
  <c r="H11" i="16"/>
  <c r="H18" i="16"/>
  <c r="H15" i="16"/>
  <c r="H12" i="16"/>
  <c r="D70" i="16"/>
  <c r="AS70" i="16" s="1" a="1"/>
  <c r="AS70" i="16" s="1"/>
  <c r="H22" i="16"/>
  <c r="I22" i="16" s="1"/>
  <c r="J22" i="16" s="1"/>
  <c r="K22" i="16" s="1"/>
  <c r="L22" i="16" s="1"/>
  <c r="M22" i="16" s="1"/>
  <c r="N22" i="16" s="1"/>
  <c r="O22" i="16" s="1"/>
  <c r="P22" i="16" s="1"/>
  <c r="Q22" i="16" s="1"/>
  <c r="R22" i="16" s="1"/>
  <c r="S22" i="16" s="1"/>
  <c r="T22" i="16" s="1"/>
  <c r="U22" i="16" s="1"/>
  <c r="V22" i="16" s="1"/>
  <c r="W22" i="16" s="1"/>
  <c r="AG3" i="16"/>
  <c r="AN2" i="16"/>
  <c r="AG2" i="16"/>
  <c r="J2" i="16"/>
  <c r="H16" i="15"/>
  <c r="I16" i="15" s="1"/>
  <c r="J16" i="15" s="1"/>
  <c r="D64" i="15"/>
  <c r="AS64" i="15" s="1" a="1"/>
  <c r="AS64" i="15" s="1"/>
  <c r="H16" i="13"/>
  <c r="I16" i="13" s="1"/>
  <c r="AS65" i="13" a="1"/>
  <c r="AS65" i="13" s="1"/>
  <c r="D65" i="13"/>
  <c r="H16" i="14"/>
  <c r="I16" i="14" s="1"/>
  <c r="D60" i="14"/>
  <c r="D61" i="14" s="1"/>
  <c r="AS60" i="14" a="1"/>
  <c r="AS60" i="14" s="1"/>
  <c r="T59" i="11"/>
  <c r="AG3" i="15"/>
  <c r="AN2" i="15"/>
  <c r="AG2" i="15"/>
  <c r="J2" i="15"/>
  <c r="AG3" i="14"/>
  <c r="AN2" i="14"/>
  <c r="AG2" i="14"/>
  <c r="J2" i="14"/>
  <c r="T58" i="11"/>
  <c r="T47" i="11"/>
  <c r="T48" i="11"/>
  <c r="T49" i="11"/>
  <c r="T50" i="11"/>
  <c r="T51" i="11"/>
  <c r="T52" i="11"/>
  <c r="T53" i="11"/>
  <c r="T54" i="11"/>
  <c r="T55" i="11"/>
  <c r="T56" i="11"/>
  <c r="T57" i="11"/>
  <c r="T60" i="11"/>
  <c r="T61" i="11"/>
  <c r="T62" i="11"/>
  <c r="T63" i="11"/>
  <c r="AG3" i="13"/>
  <c r="AN2" i="13"/>
  <c r="AG2" i="13"/>
  <c r="J2" i="13"/>
  <c r="D46" i="11"/>
  <c r="D47" i="11" s="1"/>
  <c r="D48" i="11" s="1"/>
  <c r="D49" i="11" s="1"/>
  <c r="D50" i="11" s="1"/>
  <c r="D51" i="11" s="1"/>
  <c r="D52" i="11" s="1"/>
  <c r="D53" i="11" s="1"/>
  <c r="D54" i="11" s="1"/>
  <c r="D55" i="11" s="1"/>
  <c r="D56" i="11" s="1"/>
  <c r="D57" i="11" s="1"/>
  <c r="D58" i="11" s="1"/>
  <c r="D60" i="11" s="1"/>
  <c r="D61" i="11" s="1"/>
  <c r="D62" i="11" s="1"/>
  <c r="D63" i="11" s="1"/>
  <c r="D64" i="11" s="1"/>
  <c r="D65" i="11" s="1"/>
  <c r="D66" i="11" s="1"/>
  <c r="D67" i="11" s="1"/>
  <c r="D68" i="11" s="1"/>
  <c r="D69" i="11" s="1"/>
  <c r="D70" i="11" s="1"/>
  <c r="D71" i="11" s="1"/>
  <c r="D72" i="11" s="1"/>
  <c r="D73" i="11" s="1"/>
  <c r="D74" i="11" s="1"/>
  <c r="D75" i="11" s="1"/>
  <c r="D76" i="11" s="1"/>
  <c r="D77" i="11" s="1"/>
  <c r="D78" i="11" s="1"/>
  <c r="D79" i="11" s="1"/>
  <c r="D80" i="11" s="1"/>
  <c r="D81" i="11" s="1"/>
  <c r="D82" i="11" s="1"/>
  <c r="D83" i="11" s="1"/>
  <c r="D84" i="11" s="1"/>
  <c r="D85" i="11" s="1"/>
  <c r="D86" i="11" s="1"/>
  <c r="D87" i="11" s="1"/>
  <c r="D88" i="11" s="1"/>
  <c r="D89" i="11" s="1"/>
  <c r="D90" i="11" s="1"/>
  <c r="D91" i="11" s="1"/>
  <c r="D92" i="11" s="1"/>
  <c r="D93" i="11" s="1"/>
  <c r="D94" i="11" s="1"/>
  <c r="D95" i="11" s="1"/>
  <c r="D96" i="11" s="1"/>
  <c r="D97" i="11" s="1"/>
  <c r="D98" i="11" s="1"/>
  <c r="D99" i="11" s="1"/>
  <c r="D100" i="11" s="1"/>
  <c r="D101" i="11" s="1"/>
  <c r="D102" i="11" s="1"/>
  <c r="D103" i="11" s="1"/>
  <c r="D104" i="11" s="1"/>
  <c r="D105" i="11" s="1"/>
  <c r="D106" i="11" s="1"/>
  <c r="D107" i="11" s="1"/>
  <c r="D108" i="11" s="1"/>
  <c r="D109" i="11" s="1"/>
  <c r="D110" i="11" s="1"/>
  <c r="D111" i="11" s="1"/>
  <c r="D112" i="11" s="1"/>
  <c r="D113" i="11" s="1"/>
  <c r="D114" i="11" s="1"/>
  <c r="D115" i="11" s="1"/>
  <c r="D116" i="11" s="1"/>
  <c r="D117" i="11" s="1"/>
  <c r="D118" i="11" s="1"/>
  <c r="D119" i="11" s="1"/>
  <c r="D120" i="11" s="1"/>
  <c r="D121" i="11" s="1"/>
  <c r="D34" i="11"/>
  <c r="D35" i="11" s="1"/>
  <c r="D36" i="11" s="1"/>
  <c r="D15" i="1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T64" i="11"/>
  <c r="T65" i="11"/>
  <c r="T66" i="11"/>
  <c r="T46" i="11"/>
  <c r="AG3" i="11"/>
  <c r="AN2" i="11"/>
  <c r="AG2" i="11"/>
  <c r="J2" i="11"/>
  <c r="B2" i="11" a="1"/>
  <c r="B2" i="11" s="1"/>
  <c r="AE65" i="13" l="1" a="1"/>
  <c r="AE65" i="13" s="1"/>
  <c r="X22" i="16"/>
  <c r="Y22" i="16" s="1"/>
  <c r="Z22" i="16" s="1"/>
  <c r="AA22" i="16" s="1"/>
  <c r="AB22" i="16" s="1"/>
  <c r="AC22" i="16" s="1"/>
  <c r="AD22" i="16" s="1"/>
  <c r="AE22" i="16" s="1"/>
  <c r="AF22" i="16" s="1"/>
  <c r="AG22" i="16" s="1"/>
  <c r="AH22" i="16" s="1"/>
  <c r="AI22" i="16" s="1"/>
  <c r="AJ22" i="16" s="1"/>
  <c r="AK22" i="16" s="1"/>
  <c r="AL22" i="16" s="1"/>
  <c r="AM22" i="16" s="1"/>
  <c r="AN22" i="16" s="1"/>
  <c r="AO22" i="16" s="1"/>
  <c r="AP22" i="16" s="1"/>
  <c r="AQ22" i="16" s="1"/>
  <c r="AE60" i="14" a="1"/>
  <c r="AE60" i="14" s="1"/>
  <c r="AE70" i="16" a="1"/>
  <c r="AE70" i="16" s="1"/>
  <c r="D71" i="16"/>
  <c r="AE64" i="15" a="1"/>
  <c r="AE64" i="15" s="1"/>
  <c r="AS61" i="14" a="1"/>
  <c r="AS61" i="14" s="1"/>
  <c r="D62" i="14"/>
  <c r="D66" i="13"/>
  <c r="H66" i="13" s="1"/>
  <c r="P61" i="13"/>
  <c r="K16" i="15"/>
  <c r="L16" i="15" s="1"/>
  <c r="M16" i="15" s="1"/>
  <c r="N16" i="15" s="1"/>
  <c r="O16" i="15" s="1"/>
  <c r="P16" i="15" s="1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AB16" i="15" s="1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AN16" i="15" s="1"/>
  <c r="AO16" i="15" s="1"/>
  <c r="AP16" i="15" s="1"/>
  <c r="AQ16" i="15" s="1"/>
  <c r="D65" i="15"/>
  <c r="J16" i="13"/>
  <c r="K16" i="13" s="1"/>
  <c r="L16" i="13" s="1"/>
  <c r="M16" i="13" s="1"/>
  <c r="N16" i="13" s="1"/>
  <c r="O16" i="13" s="1"/>
  <c r="P16" i="13" s="1"/>
  <c r="Q16" i="13" s="1"/>
  <c r="R16" i="13" s="1"/>
  <c r="S16" i="13" s="1"/>
  <c r="T16" i="13" s="1"/>
  <c r="U16" i="13" s="1"/>
  <c r="V16" i="13" s="1"/>
  <c r="W16" i="13" s="1"/>
  <c r="X16" i="13" s="1"/>
  <c r="Y16" i="13" s="1"/>
  <c r="Z16" i="13" s="1"/>
  <c r="AA16" i="13" s="1"/>
  <c r="AB16" i="13" s="1"/>
  <c r="AC16" i="13" s="1"/>
  <c r="AD16" i="13" s="1"/>
  <c r="AE16" i="13" s="1"/>
  <c r="AF16" i="13" s="1"/>
  <c r="AG16" i="13" s="1"/>
  <c r="AH16" i="13" s="1"/>
  <c r="AI16" i="13" s="1"/>
  <c r="AJ16" i="13" s="1"/>
  <c r="AK16" i="13" s="1"/>
  <c r="AL16" i="13" s="1"/>
  <c r="AM16" i="13" s="1"/>
  <c r="AN16" i="13" s="1"/>
  <c r="AO16" i="13" s="1"/>
  <c r="AP16" i="13" s="1"/>
  <c r="AQ16" i="13" s="1"/>
  <c r="J16" i="14"/>
  <c r="K16" i="14" s="1"/>
  <c r="L16" i="14" s="1"/>
  <c r="M16" i="14" s="1"/>
  <c r="N16" i="14" s="1"/>
  <c r="O16" i="14" s="1"/>
  <c r="P16" i="14" s="1"/>
  <c r="Q16" i="14" s="1"/>
  <c r="R16" i="14" s="1"/>
  <c r="S16" i="14" s="1"/>
  <c r="T16" i="14" s="1"/>
  <c r="U16" i="14" s="1"/>
  <c r="V16" i="14" s="1"/>
  <c r="W16" i="14" s="1"/>
  <c r="X16" i="14" s="1"/>
  <c r="Y16" i="14" s="1"/>
  <c r="Z16" i="14" s="1"/>
  <c r="AA16" i="14" s="1"/>
  <c r="AB16" i="14" s="1"/>
  <c r="AC16" i="14" s="1"/>
  <c r="AD16" i="14" s="1"/>
  <c r="AE16" i="14" s="1"/>
  <c r="AF16" i="14" s="1"/>
  <c r="AG16" i="14" s="1"/>
  <c r="AH16" i="14" s="1"/>
  <c r="AI16" i="14" s="1"/>
  <c r="AJ16" i="14" s="1"/>
  <c r="AK16" i="14" s="1"/>
  <c r="AL16" i="14" s="1"/>
  <c r="AM16" i="14" s="1"/>
  <c r="AN16" i="14" s="1"/>
  <c r="AO16" i="14" s="1"/>
  <c r="AP16" i="14" s="1"/>
  <c r="AQ16" i="14" s="1"/>
  <c r="AE61" i="14" a="1"/>
  <c r="AE61" i="14" s="1"/>
  <c r="D59" i="11"/>
  <c r="AE66" i="13" l="1" a="1"/>
  <c r="AE66" i="13" s="1"/>
  <c r="AE71" i="16" a="1"/>
  <c r="AE71" i="16" s="1"/>
  <c r="H71" i="16"/>
  <c r="AE62" i="14" a="1"/>
  <c r="AE62" i="14" s="1"/>
  <c r="AS71" i="16" a="1"/>
  <c r="AS71" i="16" s="1"/>
  <c r="D72" i="16"/>
  <c r="AE65" i="15" a="1"/>
  <c r="AE65" i="15" s="1"/>
  <c r="AS65" i="15" a="1"/>
  <c r="AS65" i="15" s="1"/>
  <c r="AS62" i="14" a="1"/>
  <c r="AS62" i="14" s="1"/>
  <c r="D63" i="14"/>
  <c r="D67" i="13"/>
  <c r="H67" i="13" s="1"/>
  <c r="AS66" i="13" a="1"/>
  <c r="AS66" i="13" s="1"/>
  <c r="D66" i="15"/>
  <c r="A21" i="2" a="1"/>
  <c r="A21" i="2" s="1"/>
  <c r="B4" i="1"/>
  <c r="AN2" i="4"/>
  <c r="AG3" i="4"/>
  <c r="AG2" i="4"/>
  <c r="B9" i="1"/>
  <c r="D8" i="1"/>
  <c r="AM4" i="1" a="1"/>
  <c r="AM4" i="1" s="1"/>
  <c r="AH4" i="1"/>
  <c r="AC4" i="1" a="1"/>
  <c r="AC4" i="1" s="1"/>
  <c r="J2" i="4"/>
  <c r="F4" i="3" a="1"/>
  <c r="F4" i="3" s="1"/>
  <c r="F5" i="3" s="1"/>
  <c r="F3" i="3" a="1"/>
  <c r="F3" i="3" s="1"/>
  <c r="AN3" i="15" l="1"/>
  <c r="AN3" i="16"/>
  <c r="AN3" i="13"/>
  <c r="AN3" i="11"/>
  <c r="AN3" i="14"/>
  <c r="D73" i="16"/>
  <c r="H73" i="16" s="1"/>
  <c r="H72" i="16"/>
  <c r="AS72" i="16" a="1"/>
  <c r="AS72" i="16" s="1"/>
  <c r="AE72" i="16" a="1"/>
  <c r="AE72" i="16" s="1"/>
  <c r="AE66" i="15" a="1"/>
  <c r="AE66" i="15" s="1"/>
  <c r="AS66" i="15" a="1"/>
  <c r="AS66" i="15" s="1"/>
  <c r="AS63" i="14" a="1"/>
  <c r="AS63" i="14" s="1"/>
  <c r="D64" i="14"/>
  <c r="AE63" i="14" a="1"/>
  <c r="AE63" i="14" s="1"/>
  <c r="AS67" i="13" a="1"/>
  <c r="AS67" i="13" s="1"/>
  <c r="D68" i="13"/>
  <c r="H68" i="13" s="1"/>
  <c r="AE67" i="13" a="1"/>
  <c r="AE67" i="13" s="1"/>
  <c r="AS73" i="16" a="1"/>
  <c r="AS73" i="16" s="1"/>
  <c r="D74" i="16"/>
  <c r="AE74" i="16" s="1" a="1"/>
  <c r="AE74" i="16" s="1"/>
  <c r="AE73" i="16" a="1"/>
  <c r="AE73" i="16" s="1"/>
  <c r="D67" i="15"/>
  <c r="AN3" i="4"/>
  <c r="X4" i="1" a="1"/>
  <c r="X4" i="1" s="1"/>
  <c r="AB3" i="16" l="1"/>
  <c r="AB3" i="13"/>
  <c r="AB3" i="11"/>
  <c r="AB3" i="14"/>
  <c r="AB3" i="15"/>
  <c r="AE67" i="15" a="1"/>
  <c r="AE67" i="15" s="1"/>
  <c r="AS67" i="15" a="1"/>
  <c r="AS67" i="15" s="1"/>
  <c r="AS64" i="14" a="1"/>
  <c r="AS64" i="14" s="1"/>
  <c r="D65" i="14"/>
  <c r="AE64" i="14" a="1"/>
  <c r="AE64" i="14" s="1"/>
  <c r="D69" i="13"/>
  <c r="H69" i="13" s="1"/>
  <c r="AS68" i="13" a="1"/>
  <c r="AS68" i="13" s="1"/>
  <c r="AE68" i="13" a="1"/>
  <c r="AE68" i="13" s="1"/>
  <c r="AS74" i="16" a="1"/>
  <c r="AS74" i="16" s="1"/>
  <c r="D68" i="15"/>
  <c r="AB3" i="4"/>
  <c r="AE68" i="15" l="1" a="1"/>
  <c r="AE68" i="15" s="1"/>
  <c r="AS68" i="15" a="1"/>
  <c r="AS68" i="15" s="1"/>
  <c r="AS65" i="14" a="1"/>
  <c r="AS65" i="14" s="1"/>
  <c r="D66" i="14"/>
  <c r="AE65" i="14" a="1"/>
  <c r="AE65" i="14" s="1"/>
  <c r="D70" i="13"/>
  <c r="H70" i="13" s="1"/>
  <c r="AS69" i="13" a="1"/>
  <c r="AS69" i="13" s="1"/>
  <c r="AE69" i="13" a="1"/>
  <c r="AE69" i="13" s="1"/>
  <c r="D69" i="15"/>
  <c r="AS69" i="15" l="1" a="1"/>
  <c r="AS69" i="15" s="1"/>
  <c r="AE69" i="15" a="1"/>
  <c r="AE69" i="15" s="1"/>
  <c r="D67" i="14"/>
  <c r="AS66" i="14" a="1"/>
  <c r="AS66" i="14" s="1"/>
  <c r="AE66" i="14" a="1"/>
  <c r="AE66" i="14" s="1"/>
  <c r="D71" i="13"/>
  <c r="H71" i="13" s="1"/>
  <c r="AS70" i="13" a="1"/>
  <c r="AS70" i="13" s="1"/>
  <c r="AE70" i="13" a="1"/>
  <c r="AE70" i="13" s="1"/>
  <c r="D70" i="15"/>
  <c r="AE70" i="15" l="1" a="1"/>
  <c r="AE70" i="15" s="1"/>
  <c r="AS70" i="15" a="1"/>
  <c r="AS70" i="15" s="1"/>
  <c r="AS67" i="14" a="1"/>
  <c r="AS67" i="14" s="1"/>
  <c r="D68" i="14"/>
  <c r="AE67" i="14" a="1"/>
  <c r="AE67" i="14" s="1"/>
  <c r="D72" i="13"/>
  <c r="H72" i="13" s="1"/>
  <c r="AS71" i="13" a="1"/>
  <c r="AS71" i="13" s="1"/>
  <c r="AE71" i="13" a="1"/>
  <c r="AE71" i="13" s="1"/>
  <c r="D71" i="15"/>
  <c r="AE71" i="15" l="1" a="1"/>
  <c r="AE71" i="15" s="1"/>
  <c r="AS71" i="15" a="1"/>
  <c r="AS71" i="15" s="1"/>
  <c r="AE68" i="14" a="1"/>
  <c r="AE68" i="14" s="1"/>
  <c r="D69" i="14"/>
  <c r="AS68" i="14" a="1"/>
  <c r="AS68" i="14" s="1"/>
  <c r="D73" i="13"/>
  <c r="H73" i="13" s="1"/>
  <c r="AS72" i="13" a="1"/>
  <c r="AS72" i="13" s="1"/>
  <c r="AE72" i="13" a="1"/>
  <c r="AE72" i="13" s="1"/>
  <c r="D72" i="15"/>
  <c r="AE72" i="15" l="1" a="1"/>
  <c r="AE72" i="15" s="1"/>
  <c r="AS72" i="15" a="1"/>
  <c r="AS72" i="15" s="1"/>
  <c r="AE69" i="14" a="1"/>
  <c r="AE69" i="14" s="1"/>
  <c r="D70" i="14"/>
  <c r="AS69" i="14" a="1"/>
  <c r="AS69" i="14" s="1"/>
  <c r="D74" i="13"/>
  <c r="H74" i="13" s="1"/>
  <c r="AS73" i="13" a="1"/>
  <c r="AS73" i="13" s="1"/>
  <c r="AE73" i="13" a="1"/>
  <c r="AE73" i="13" s="1"/>
  <c r="D73" i="15"/>
  <c r="AE73" i="15" l="1" a="1"/>
  <c r="AE73" i="15" s="1"/>
  <c r="AS73" i="15" a="1"/>
  <c r="AS73" i="15" s="1"/>
  <c r="AE70" i="14" a="1"/>
  <c r="AE70" i="14" s="1"/>
  <c r="D71" i="14"/>
  <c r="AS70" i="14" a="1"/>
  <c r="AS70" i="14" s="1"/>
  <c r="D75" i="13"/>
  <c r="H75" i="13" s="1"/>
  <c r="AS74" i="13" a="1"/>
  <c r="AS74" i="13" s="1"/>
  <c r="AE74" i="13" a="1"/>
  <c r="AE74" i="13" s="1"/>
  <c r="D74" i="15"/>
  <c r="AE74" i="15" l="1" a="1"/>
  <c r="AE74" i="15" s="1"/>
  <c r="AS74" i="15" a="1"/>
  <c r="AS74" i="15" s="1"/>
  <c r="AE71" i="14" a="1"/>
  <c r="AE71" i="14" s="1"/>
  <c r="D72" i="14"/>
  <c r="AS71" i="14" a="1"/>
  <c r="AS71" i="14" s="1"/>
  <c r="D76" i="13"/>
  <c r="H76" i="13" s="1"/>
  <c r="AS75" i="13" a="1"/>
  <c r="AS75" i="13" s="1"/>
  <c r="AE75" i="13" a="1"/>
  <c r="AE75" i="13" s="1"/>
  <c r="D75" i="15"/>
  <c r="AE75" i="15" l="1" a="1"/>
  <c r="AE75" i="15" s="1"/>
  <c r="AS75" i="15" a="1"/>
  <c r="AS75" i="15" s="1"/>
  <c r="AE72" i="14" a="1"/>
  <c r="AE72" i="14" s="1"/>
  <c r="AS72" i="14" a="1"/>
  <c r="AS72" i="14" s="1"/>
  <c r="D77" i="13"/>
  <c r="H77" i="13" s="1"/>
  <c r="AS76" i="13" a="1"/>
  <c r="AS76" i="13" s="1"/>
  <c r="AE76" i="13" a="1"/>
  <c r="AE76" i="13" s="1"/>
  <c r="D76" i="15"/>
  <c r="D77" i="15" l="1"/>
  <c r="AE76" i="15" a="1"/>
  <c r="AE76" i="15" s="1"/>
  <c r="AS76" i="15" a="1"/>
  <c r="AS76" i="15" s="1"/>
  <c r="D78" i="13"/>
  <c r="H78" i="13" s="1"/>
  <c r="AS77" i="13" a="1"/>
  <c r="AS77" i="13" s="1"/>
  <c r="AE77" i="13" a="1"/>
  <c r="AE77" i="13" s="1"/>
  <c r="D78" i="15" l="1"/>
  <c r="AE77" i="15" a="1"/>
  <c r="AE77" i="15" s="1"/>
  <c r="AS77" i="15" a="1"/>
  <c r="AS77" i="15" s="1"/>
  <c r="D79" i="13"/>
  <c r="H79" i="13" s="1"/>
  <c r="AS78" i="13" a="1"/>
  <c r="AS78" i="13" s="1"/>
  <c r="AE78" i="13" a="1"/>
  <c r="AE78" i="13" s="1"/>
  <c r="AS78" i="15" l="1" a="1"/>
  <c r="AS78" i="15" s="1"/>
  <c r="AE78" i="15" a="1"/>
  <c r="AE78" i="15" s="1"/>
  <c r="D80" i="13"/>
  <c r="H80" i="13" s="1"/>
  <c r="AS79" i="13" a="1"/>
  <c r="AS79" i="13" s="1"/>
  <c r="AE79" i="13" a="1"/>
  <c r="AE79" i="13" s="1"/>
  <c r="AS80" i="13" l="1" a="1"/>
  <c r="AS80" i="13" s="1"/>
  <c r="AE80" i="13" a="1"/>
  <c r="AE80" i="13" s="1"/>
  <c r="H200" i="25"/>
  <c r="H199" i="25"/>
  <c r="H194" i="23"/>
  <c r="H198" i="25"/>
  <c r="H207" i="22"/>
  <c r="H193" i="23"/>
  <c r="H197" i="25"/>
  <c r="H206" i="22"/>
  <c r="H196" i="25"/>
  <c r="H192" i="23"/>
  <c r="H205" i="22"/>
  <c r="H191" i="23"/>
  <c r="H195" i="25"/>
  <c r="H204" i="22"/>
  <c r="H190" i="23"/>
  <c r="H194" i="25"/>
  <c r="H203" i="22"/>
  <c r="H193" i="25"/>
  <c r="H189" i="23"/>
  <c r="H202" i="22"/>
  <c r="H192" i="25"/>
  <c r="H188" i="23"/>
  <c r="H201" i="22"/>
  <c r="H187" i="23"/>
  <c r="H191" i="25"/>
  <c r="H200" i="22"/>
  <c r="H190" i="25"/>
  <c r="H186" i="23"/>
  <c r="H199" i="22"/>
  <c r="H189" i="25"/>
  <c r="H185" i="23"/>
  <c r="H198" i="22"/>
  <c r="H184" i="23"/>
  <c r="H188" i="25"/>
  <c r="H197" i="22"/>
  <c r="H183" i="23"/>
  <c r="H187" i="25"/>
  <c r="H196" i="22"/>
  <c r="H186" i="25"/>
  <c r="H182" i="23"/>
  <c r="H195" i="22"/>
  <c r="H185" i="25"/>
  <c r="H181" i="23"/>
  <c r="H194" i="22"/>
  <c r="H184" i="25"/>
  <c r="H180" i="23"/>
  <c r="H193" i="22"/>
  <c r="H179" i="23"/>
  <c r="H183" i="25"/>
  <c r="H192" i="22"/>
  <c r="H182" i="25"/>
  <c r="H178" i="23"/>
  <c r="H191" i="22"/>
  <c r="H177" i="23"/>
  <c r="H190" i="22"/>
  <c r="H181" i="25"/>
  <c r="H176" i="23"/>
  <c r="H189" i="22"/>
  <c r="H180" i="25"/>
  <c r="H175" i="23"/>
  <c r="H188" i="22"/>
  <c r="H179" i="25"/>
  <c r="H174" i="23"/>
  <c r="H187" i="22"/>
  <c r="H178" i="25"/>
  <c r="H177" i="25"/>
  <c r="H173" i="23"/>
  <c r="H186" i="22"/>
  <c r="H176" i="25"/>
  <c r="H172" i="23"/>
  <c r="H185" i="22"/>
  <c r="H175" i="25"/>
  <c r="H184" i="22"/>
  <c r="H171" i="23"/>
  <c r="H174" i="25"/>
  <c r="H183" i="22"/>
  <c r="H173" i="25"/>
  <c r="H169" i="23"/>
  <c r="H182" i="22"/>
  <c r="H172" i="25"/>
  <c r="H168" i="23"/>
  <c r="H181" i="22"/>
  <c r="H171" i="25"/>
  <c r="H167" i="23"/>
  <c r="H180" i="22"/>
  <c r="H166" i="23"/>
  <c r="H179" i="22"/>
  <c r="H169" i="25"/>
  <c r="H165" i="23"/>
  <c r="H178" i="22"/>
  <c r="H168" i="25"/>
  <c r="H177" i="22"/>
  <c r="H164" i="23"/>
  <c r="H167" i="25"/>
  <c r="H163" i="23"/>
  <c r="H176" i="22"/>
  <c r="H162" i="23"/>
  <c r="H166" i="25"/>
  <c r="H175" i="22"/>
  <c r="H165" i="25"/>
  <c r="H161" i="23"/>
  <c r="H174" i="22"/>
  <c r="H160" i="23"/>
  <c r="H173" i="22"/>
  <c r="H159" i="23"/>
  <c r="AZ155" i="22"/>
  <c r="H170" i="23"/>
  <c r="H170" i="2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<sst xmlns="http://schemas.openxmlformats.org/spreadsheetml/2006/main" count="7494" uniqueCount="1168">
  <si>
    <t>ファイル名</t>
  </si>
  <si>
    <t>バージョン</t>
  </si>
  <si>
    <t>修正日</t>
  </si>
  <si>
    <t>作成者</t>
  </si>
  <si>
    <t>修正者</t>
  </si>
  <si>
    <t>No.</t>
  </si>
  <si>
    <t>修正理由</t>
  </si>
  <si>
    <t>修正シート</t>
  </si>
  <si>
    <t>修正内容</t>
  </si>
  <si>
    <t>作成</t>
  </si>
  <si>
    <t>ALL</t>
    <phoneticPr fontId="1" type="noConversion"/>
  </si>
  <si>
    <t>新規作成</t>
    <phoneticPr fontId="1" type="noConversion"/>
  </si>
  <si>
    <t>鄭民起</t>
    <phoneticPr fontId="1" type="noConversion"/>
  </si>
  <si>
    <t>：</t>
    <phoneticPr fontId="1" type="noConversion"/>
  </si>
  <si>
    <t>作成者</t>
    <phoneticPr fontId="1" type="noConversion"/>
  </si>
  <si>
    <t>作成日</t>
    <phoneticPr fontId="1" type="noConversion"/>
  </si>
  <si>
    <t>廃棄日</t>
    <phoneticPr fontId="1" type="noConversion"/>
  </si>
  <si>
    <t>機密区分</t>
    <phoneticPr fontId="1" type="noConversion"/>
  </si>
  <si>
    <t>公開</t>
    <phoneticPr fontId="1" type="noConversion"/>
  </si>
  <si>
    <t>機能名</t>
    <phoneticPr fontId="1" type="noConversion"/>
  </si>
  <si>
    <t>版数</t>
    <phoneticPr fontId="1" type="noConversion"/>
  </si>
  <si>
    <t>修正者</t>
    <phoneticPr fontId="1" type="noConversion"/>
  </si>
  <si>
    <t>修正日</t>
    <phoneticPr fontId="1" type="noConversion"/>
  </si>
  <si>
    <t>目的</t>
  </si>
  <si>
    <t>●</t>
    <phoneticPr fontId="1" type="noConversion"/>
  </si>
  <si>
    <t>Shell Script(Bash)</t>
    <phoneticPr fontId="1" type="noConversion"/>
  </si>
  <si>
    <t>2。</t>
    <phoneticPr fontId="1" type="noConversion"/>
  </si>
  <si>
    <t>1。</t>
    <phoneticPr fontId="1" type="noConversion"/>
  </si>
  <si>
    <t>B。</t>
    <phoneticPr fontId="1" type="noConversion"/>
  </si>
  <si>
    <t>A。</t>
    <phoneticPr fontId="1" type="noConversion"/>
  </si>
  <si>
    <t>C。</t>
    <phoneticPr fontId="1" type="noConversion"/>
  </si>
  <si>
    <t>使用言語</t>
  </si>
  <si>
    <t>D。</t>
    <phoneticPr fontId="1" type="noConversion"/>
  </si>
  <si>
    <t>E。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</si>
  <si>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</si>
  <si>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</si>
  <si>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</si>
  <si>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</si>
  <si>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</si>
  <si>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(6)</t>
    <phoneticPr fontId="1" type="noConversion"/>
  </si>
  <si>
    <t>3。</t>
    <phoneticPr fontId="1" type="noConversion"/>
  </si>
  <si>
    <t>処理フロー</t>
    <phoneticPr fontId="1" type="noConversion"/>
  </si>
  <si>
    <t>凡例</t>
    <phoneticPr fontId="1" type="noConversion"/>
  </si>
  <si>
    <t>処理開始</t>
    <phoneticPr fontId="1" type="noConversion"/>
  </si>
  <si>
    <t>処理終了</t>
    <phoneticPr fontId="1" type="noConversion"/>
  </si>
  <si>
    <t>テストデータ作成</t>
    <phoneticPr fontId="1" type="noConversion"/>
  </si>
  <si>
    <t>設計書</t>
    <phoneticPr fontId="1" type="noConversion"/>
  </si>
  <si>
    <t>シェル起動時、全てのファイルが揃っているかを確認。</t>
    <phoneticPr fontId="1" type="noConversion"/>
  </si>
  <si>
    <t>MacOS, Linux環境</t>
    <phoneticPr fontId="1" type="noConversion"/>
  </si>
  <si>
    <t>項目関連設定ファイル</t>
    <phoneticPr fontId="1" type="noConversion"/>
  </si>
  <si>
    <t>ファイル名：</t>
    <phoneticPr fontId="1" type="noConversion"/>
  </si>
  <si>
    <t>db_data_config.txt</t>
    <phoneticPr fontId="1" type="noConversion"/>
  </si>
  <si>
    <t>COLUMN_COUNTS="10"</t>
  </si>
  <si>
    <t>COLUMN_DATA_TYPE="char","string","byte","short","int","long","float","double","boolean","date"</t>
  </si>
  <si>
    <t>COLUMN_DATA_LENGTH="1","100","2","3","4","5","4.3","11.4","1","YYYYMMDDhhmmss"</t>
  </si>
  <si>
    <t>REFERENCE_DATE="2024/12/31"</t>
  </si>
  <si>
    <t xml:space="preserve">  ##設定可能値："YYYY/MM/DD" </t>
  </si>
  <si>
    <t>変数名</t>
    <phoneticPr fontId="1" type="noConversion"/>
  </si>
  <si>
    <t>説明</t>
    <phoneticPr fontId="1" type="noConversion"/>
  </si>
  <si>
    <t>ファイル情報</t>
    <phoneticPr fontId="1" type="noConversion"/>
  </si>
  <si>
    <t>文字コード</t>
    <phoneticPr fontId="1" type="noConversion"/>
  </si>
  <si>
    <t>改行コード</t>
    <phoneticPr fontId="1" type="noConversion"/>
  </si>
  <si>
    <t>設定値</t>
    <phoneticPr fontId="1" type="noConversion"/>
  </si>
  <si>
    <t>LF</t>
  </si>
  <si>
    <t>LF</t>
    <phoneticPr fontId="1" type="noConversion"/>
  </si>
  <si>
    <t>CRLF</t>
    <phoneticPr fontId="1" type="noConversion"/>
  </si>
  <si>
    <t>UTF-8</t>
  </si>
  <si>
    <t>UTF-8</t>
    <phoneticPr fontId="1" type="noConversion"/>
  </si>
  <si>
    <t>SJIS</t>
    <phoneticPr fontId="1" type="noConversion"/>
  </si>
  <si>
    <t>区切り文字</t>
    <phoneticPr fontId="1" type="noConversion"/>
  </si>
  <si>
    <t>囲み文字</t>
    <phoneticPr fontId="1" type="noConversion"/>
  </si>
  <si>
    <t>なし</t>
    <phoneticPr fontId="1" type="noConversion"/>
  </si>
  <si>
    <t>FILE_NAME</t>
  </si>
  <si>
    <t>FILE_EXTENSION</t>
  </si>
  <si>
    <t>FILE_COMPRESSION</t>
    <phoneticPr fontId="1" type="noConversion"/>
  </si>
  <si>
    <t>No</t>
    <phoneticPr fontId="1" type="noConversion"/>
  </si>
  <si>
    <t>FILE_CHARSET</t>
    <phoneticPr fontId="1" type="noConversion"/>
  </si>
  <si>
    <t>FILE_LINE_BREAK</t>
    <phoneticPr fontId="1" type="noConversion"/>
  </si>
  <si>
    <t>FILE_FIELD_SEPARATOR</t>
    <phoneticPr fontId="1" type="noConversion"/>
  </si>
  <si>
    <t>FILE_ENCLOSING_CHAR</t>
    <phoneticPr fontId="1" type="noConversion"/>
  </si>
  <si>
    <t>ROW_COUNTS</t>
    <phoneticPr fontId="1" type="noConversion"/>
  </si>
  <si>
    <t>出力ファイル名を記載</t>
    <phoneticPr fontId="1" type="noConversion"/>
  </si>
  <si>
    <t>設定値（例）</t>
    <phoneticPr fontId="1" type="noConversion"/>
  </si>
  <si>
    <t>FILE_NAME="testFile001"</t>
  </si>
  <si>
    <t>FILE_NAME="testFile001"</t>
    <phoneticPr fontId="1" type="noConversion"/>
  </si>
  <si>
    <t>FILE_EXTENSION=".csv"</t>
  </si>
  <si>
    <t>FILE_CHARSET="UTF-8"
  ##設定可能値："UTF-8", "UTF-16", "EUC-JP", "SJIS", "CP932" "EUC-KR"</t>
    <phoneticPr fontId="1" type="noConversion"/>
  </si>
  <si>
    <t>FILE_LINE_BREAK="LF"
  ##設定可能値："CRLF", "LF"</t>
    <phoneticPr fontId="1" type="noConversion"/>
  </si>
  <si>
    <t>ROW_COUNTS="2"</t>
  </si>
  <si>
    <t>ROW_COUNTS="2"</t>
    <phoneticPr fontId="1" type="noConversion"/>
  </si>
  <si>
    <t>FILE_CHARSET="UTF-8"</t>
  </si>
  <si>
    <t xml:space="preserve">  ##設定可能値："UTF-8", "UTF-16", "EUC-JP", "SJIS", "CP932" "EUC-KR"</t>
  </si>
  <si>
    <t xml:space="preserve">  ##　※UTF-16で設定時、UTF-16 BE (BOM) で表示</t>
  </si>
  <si>
    <t xml:space="preserve">  ##　※CP932で設定時、SJISと同じ表示、文字化けされる漢字まで出力可能</t>
  </si>
  <si>
    <t>FILE_LINE_BREAK="LF"</t>
  </si>
  <si>
    <t xml:space="preserve">  ##設定可能値："CRLF", "LF"</t>
  </si>
  <si>
    <t>FILE_FIELD_SEPARATOR="COMMA"</t>
  </si>
  <si>
    <t>FILE_ENCLOSING_CHAR="DOUBLE_QUOTE"</t>
  </si>
  <si>
    <t>db_file_config.txt</t>
  </si>
  <si>
    <t>出力ファイル関連設定ファイル</t>
    <phoneticPr fontId="1" type="noConversion"/>
  </si>
  <si>
    <t>COLUMN_COUNTS</t>
    <phoneticPr fontId="1" type="noConversion"/>
  </si>
  <si>
    <t>COLUMN_DATA_TYPE</t>
    <phoneticPr fontId="1" type="noConversion"/>
  </si>
  <si>
    <t>COLUMN_DATA_LENGTH</t>
    <phoneticPr fontId="1" type="noConversion"/>
  </si>
  <si>
    <t>DATE_SEPARATOR</t>
    <phoneticPr fontId="1" type="noConversion"/>
  </si>
  <si>
    <t>TIME_SEPARATOR</t>
    <phoneticPr fontId="1" type="noConversion"/>
  </si>
  <si>
    <t>REFERENCE_DATE</t>
    <phoneticPr fontId="1" type="noConversion"/>
  </si>
  <si>
    <t>CASE_MODE</t>
    <phoneticPr fontId="1" type="noConversion"/>
  </si>
  <si>
    <t>時間の区分文字</t>
    <phoneticPr fontId="1" type="noConversion"/>
  </si>
  <si>
    <t>日付と時間の間の文字</t>
    <phoneticPr fontId="1" type="noConversion"/>
  </si>
  <si>
    <t>固定日付を設定する場合指定　※DATE_SEPARATORは"/"に固定</t>
    <phoneticPr fontId="1" type="noConversion"/>
  </si>
  <si>
    <t>COLUMN_COUNTS="10"</t>
    <phoneticPr fontId="1" type="noConversion"/>
  </si>
  <si>
    <t>COLUMN_DATA_TYPE="char","string","byte","short","int","long","float","double","boolean","date"</t>
    <phoneticPr fontId="1" type="noConversion"/>
  </si>
  <si>
    <t xml:space="preserve">REFERENCE_DATE="2024/12/31"
  ##設定可能値："YYYY/MM/DD" </t>
    <phoneticPr fontId="1" type="noConversion"/>
  </si>
  <si>
    <t>格納パス</t>
    <phoneticPr fontId="1" type="noConversion"/>
  </si>
  <si>
    <t>SQL関連設定ファイル</t>
    <phoneticPr fontId="1" type="noConversion"/>
  </si>
  <si>
    <t>db_sql_config.txt</t>
    <phoneticPr fontId="1" type="noConversion"/>
  </si>
  <si>
    <t>#DB共通</t>
  </si>
  <si>
    <t>DBMS_NAME="PostgreSQL"</t>
  </si>
  <si>
    <t xml:space="preserve">  ##設定可能値(RDBMS)："MySQL", "MariaDB", "PostgreSQL", "SQLite", "Oracle", "Microsoft_SQL_Server"</t>
  </si>
  <si>
    <t xml:space="preserve">  ##設定可能値(NoSQL DBMS)："MongoDB", "DynamoDB"</t>
  </si>
  <si>
    <t>DATABASE_NAME="testdatabase"</t>
  </si>
  <si>
    <t>DATABASE_CHARACTER_SET="UTF8"</t>
  </si>
  <si>
    <t xml:space="preserve">  ##設定可能値(MySQL))："utf8mb4", "utf8", "sjis", "euckr"</t>
  </si>
  <si>
    <t xml:space="preserve">  ##設定可能値(PostgreSQL))："UTF8", "SJIS"</t>
  </si>
  <si>
    <t>DATABASE_COLLATE="C"</t>
  </si>
  <si>
    <t xml:space="preserve">  ##設定可能値(MySQL)："utf8mb4_unicode_ci", "utf8mb4_general_ci", "utf8mb4_bin"</t>
  </si>
  <si>
    <t xml:space="preserve">  ##　※"bin"はバイナリ比較</t>
  </si>
  <si>
    <t xml:space="preserve">  ##設定可能値(PostgreSQL))："C", "en_US.UTF-8", "ko_KR.UTF-8", "ja_JP.UTF-8"</t>
  </si>
  <si>
    <t>DATABASE_USERNAME="test_user"</t>
  </si>
  <si>
    <t>DATABASE_PASSWORD="TESTpw01#"</t>
  </si>
  <si>
    <t>DATABASE_USERRIGHT="Superuser"</t>
  </si>
  <si>
    <t>DATABASE_TABLENAME="*"</t>
  </si>
  <si>
    <t>SET_SCHEMA="test_schema"</t>
  </si>
  <si>
    <t>SET_TABLENAME="test_table"</t>
  </si>
  <si>
    <t>FOREIGN_TABLENAME="foreign_table"</t>
  </si>
  <si>
    <t>COLUMN_DATA_NAME="col1","col2","col3","col4","col5","col6","col7","col8","col9","col0"</t>
  </si>
  <si>
    <t>COLUMN_PRIMARY_KEY="true","true","false","false","false","false","false","false","false","false"</t>
  </si>
  <si>
    <t>COLUMN_UNIQUE_KEY="false","false","false","false","true","true","true","false","false","false"</t>
  </si>
  <si>
    <t>COLUMN_FOREIGN_KEY="true","false","false","false","false","false","false","false","false","false"</t>
  </si>
  <si>
    <t>COLUMN_INDEX_KEY="false","true","false","false","false","false","false","false","false","false"</t>
  </si>
  <si>
    <t>COLUMN_NOT_NULL="false","false","false","true","false","false","false","false","false","false"</t>
  </si>
  <si>
    <t>COLUMN_AUTO_INCREMENT="false","false","false","false","true","false","false","false","false","false"</t>
  </si>
  <si>
    <t>COLUMN_DEFAULT_VALUE="dasda"," "," "," "," "," "," "," "," "," "</t>
  </si>
  <si>
    <t>COLUMN_COMMENT="CMT1","CMT2","CMT3","CMT4","CMT5","CMT6","CMT7","CMT8","CMT9","CMT0"</t>
  </si>
  <si>
    <t>SQL_SET_HOST="%"</t>
  </si>
  <si>
    <t>POSTGRESQL_TEMPLATE="template1"</t>
  </si>
  <si>
    <t xml:space="preserve">  ##設定可能値(PostgreSQL))："template0", "template1"</t>
  </si>
  <si>
    <t>POSTGRESQL_CONNECTION_LIMIT="-1"</t>
  </si>
  <si>
    <t xml:space="preserve">  ##設定可能値(PostgreSQL))："-1", "1以上の値"</t>
  </si>
  <si>
    <t>POSTGRESQL_ALLOW_CONNECTIONS="true"</t>
  </si>
  <si>
    <t xml:space="preserve">  ##設定可能値(PostgreSQL))："true", "false"</t>
  </si>
  <si>
    <t>設定ファイルのサンプル</t>
  </si>
  <si>
    <t>DBMS_NAME</t>
    <phoneticPr fontId="1" type="noConversion"/>
  </si>
  <si>
    <t>DATABASE_NAME</t>
    <phoneticPr fontId="1" type="noConversion"/>
  </si>
  <si>
    <t>DATABASE_CHARACTER_SET</t>
    <phoneticPr fontId="1" type="noConversion"/>
  </si>
  <si>
    <t>DATABASE_COLLATE</t>
    <phoneticPr fontId="1" type="noConversion"/>
  </si>
  <si>
    <t>DATABASE_USERNAME</t>
    <phoneticPr fontId="1" type="noConversion"/>
  </si>
  <si>
    <t>DATABASE_PASSWORD</t>
    <phoneticPr fontId="1" type="noConversion"/>
  </si>
  <si>
    <t>DATABASE_USERRIGHT</t>
    <phoneticPr fontId="1" type="noConversion"/>
  </si>
  <si>
    <t>DATABASE_TABLENAME</t>
    <phoneticPr fontId="1" type="noConversion"/>
  </si>
  <si>
    <t>SET_SCHEMA</t>
    <phoneticPr fontId="1" type="noConversion"/>
  </si>
  <si>
    <t>SET_TABLENAME</t>
    <phoneticPr fontId="1" type="noConversion"/>
  </si>
  <si>
    <t>FOREIGN_TABLENAME</t>
    <phoneticPr fontId="1" type="noConversion"/>
  </si>
  <si>
    <t>COLUMN_DATA_NAME</t>
    <phoneticPr fontId="1" type="noConversion"/>
  </si>
  <si>
    <t>COLUMN_PRIMARY_KEY</t>
    <phoneticPr fontId="1" type="noConversion"/>
  </si>
  <si>
    <t>COLUMN_UNIQUE_KEY</t>
    <phoneticPr fontId="1" type="noConversion"/>
  </si>
  <si>
    <t>COLUMN_FOREIGN_KEY</t>
    <phoneticPr fontId="1" type="noConversion"/>
  </si>
  <si>
    <t>COLUMN_INDEX_KEY</t>
    <phoneticPr fontId="1" type="noConversion"/>
  </si>
  <si>
    <t>COLUMN_NOT_NULL</t>
    <phoneticPr fontId="1" type="noConversion"/>
  </si>
  <si>
    <t>COLUMN_AUTO_INCREMENT</t>
    <phoneticPr fontId="1" type="noConversion"/>
  </si>
  <si>
    <t>COLUMN_DEFAULT_VALUE</t>
    <phoneticPr fontId="1" type="noConversion"/>
  </si>
  <si>
    <t>COLUMN_COMMENT</t>
    <phoneticPr fontId="1" type="noConversion"/>
  </si>
  <si>
    <t>SQL_SET_HOST</t>
    <phoneticPr fontId="1" type="noConversion"/>
  </si>
  <si>
    <t>POSTGRESQL_TEMPLATE</t>
    <phoneticPr fontId="1" type="noConversion"/>
  </si>
  <si>
    <t>POSTGRESQL_CONNECTION_LIMIT</t>
    <phoneticPr fontId="1" type="noConversion"/>
  </si>
  <si>
    <t>POSTGRESQL_ALLOW_CONNECTIONS</t>
    <phoneticPr fontId="1" type="noConversion"/>
  </si>
  <si>
    <t>データベースの接続許可</t>
    <phoneticPr fontId="1" type="noConversion"/>
  </si>
  <si>
    <t>同時に接続できる許容数(-1は制限ない)</t>
    <phoneticPr fontId="1" type="noConversion"/>
  </si>
  <si>
    <t>POSTGRESQL_CONNECTION_LIMIT="-1"
  ##設定可能値(PostgreSQL))："-1", "1以上の値"</t>
    <phoneticPr fontId="1" type="noConversion"/>
  </si>
  <si>
    <t>POSTGRESQL_ALLOW_CONNECTIONS="true"
  ##設定可能値(PostgreSQL))："true", "false"</t>
    <phoneticPr fontId="1" type="noConversion"/>
  </si>
  <si>
    <t>データベースの基本設定テンプレート</t>
    <phoneticPr fontId="1" type="noConversion"/>
  </si>
  <si>
    <t>POSTGRESQL_TEMPLATE="template1"
  ##設定可能値(PostgreSQL))："template0", "template1"</t>
    <phoneticPr fontId="1" type="noConversion"/>
  </si>
  <si>
    <t>接続ホスト</t>
    <phoneticPr fontId="1" type="noConversion"/>
  </si>
  <si>
    <t>SQL_SET_HOST="%"
  ##設定可能値(MySQL)："localhost", "127.0.0.1", "指定ホスト", "%"(全てのIPからの接続を許可)</t>
    <phoneticPr fontId="1" type="noConversion"/>
  </si>
  <si>
    <t>COLUMN_COMMENT="CMT1","CMT2","CMT3","CMT4","CMT5","CMT6","CMT7","CMT8","CMT9","CMT0"</t>
    <phoneticPr fontId="1" type="noConversion"/>
  </si>
  <si>
    <t>テストデータの作成シェル</t>
    <phoneticPr fontId="1" type="noConversion"/>
  </si>
  <si>
    <t>システム概要</t>
  </si>
  <si>
    <t>プログラム作成後、テスト実施時に仕様に適合するテストデータを自動生成するシェルスクリプトを作成する。</t>
    <phoneticPr fontId="1" type="noConversion"/>
  </si>
  <si>
    <t>処理環境</t>
  </si>
  <si>
    <t>処理概要</t>
  </si>
  <si>
    <t>シェル実行時読み込みする設定ファイル。</t>
    <phoneticPr fontId="1" type="noConversion"/>
  </si>
  <si>
    <t>テストデータ作成および編集処理用のシェルファイ。</t>
    <phoneticPr fontId="1" type="noConversion"/>
  </si>
  <si>
    <t>設定ファイル読み込み</t>
  </si>
  <si>
    <t>設定ファイルの設定値のバリデーション</t>
    <phoneticPr fontId="1" type="noConversion"/>
  </si>
  <si>
    <t>作成済みの既存出力ファイルのバックアップ</t>
  </si>
  <si>
    <t>テストデータ作成</t>
  </si>
  <si>
    <t>※廃棄日は作成日から5年後とする</t>
    <phoneticPr fontId="1" type="noConversion"/>
  </si>
  <si>
    <t>作成するDBMS種類を指定</t>
    <phoneticPr fontId="1" type="noConversion"/>
  </si>
  <si>
    <t>DBMS_NAME="PostgreSQL"
  ##設定可能値(RDBMS)："MySQL", "MariaDB", "PostgreSQL", "SQLite", "Oracle", "Microsoft_SQL_Server"
  ##設定可能値(NoSQL DBMS)："MongoDB", "DynamoDB"</t>
    <phoneticPr fontId="1" type="noConversion"/>
  </si>
  <si>
    <t>DATABASE_NAME="testdatabase"</t>
    <phoneticPr fontId="1" type="noConversion"/>
  </si>
  <si>
    <t>データベース名</t>
    <phoneticPr fontId="1" type="noConversion"/>
  </si>
  <si>
    <t>データベースの文字コード</t>
    <phoneticPr fontId="1" type="noConversion"/>
  </si>
  <si>
    <t>DATABASE_CHARACTER_SET="UTF8"
  ##設定可能値(MySQL))："utf8mb4", "utf8", "sjis", "euckr"
  ##　※utf8mb4の"mb4"は絵文字などの特殊文字の許容
  ##設定可能値(PostgreSQL))："UTF8", "SJIS"</t>
    <phoneticPr fontId="1" type="noConversion"/>
  </si>
  <si>
    <t>DATABASE_COLLATE="C"
  ##設定可能値(MySQL)："utf8mb4_unicode_ci", "utf8mb4_general_ci", "utf8mb4_bin"
  ##　※"unicode"は国際的な並び順ルールに従う
  ##　※"general"は国際的な文字並び順ルールでは、一部の特殊文字を異なって処理する場合があり
  ##　※"ci(case insensitive)"は大文字と小文字を区別なし
  ##　※"bin"はバイナリ比較
  ##設定可能値(PostgreSQL))："C", "en_US.UTF-8", "ko_KR.UTF-8", "ja_JP.UTF-8"</t>
    <phoneticPr fontId="1" type="noConversion"/>
  </si>
  <si>
    <t>文字データの並び順と比較方法を決定する設定</t>
    <phoneticPr fontId="1" type="noConversion"/>
  </si>
  <si>
    <t>データベースに接続するユーザ名</t>
    <phoneticPr fontId="1" type="noConversion"/>
  </si>
  <si>
    <t>データベースに接続するユーザ名のパスワード</t>
    <phoneticPr fontId="1" type="noConversion"/>
  </si>
  <si>
    <t>DATABASE_USERRIGHT="Superuser"
  ##設定可能値(MySQL)："ALL PRIVILEGES"(全権限), "SELECT,INSERT,UPDATE,DELETE,CREATE,DROP"
  ##設定可能値(PostgreSQL)："Superuser"(全権限), "Createrole,CreateDB,Replication,BypassRLS"</t>
    <phoneticPr fontId="1" type="noConversion"/>
  </si>
  <si>
    <t>データベースに接続するユーザ名の権限</t>
    <phoneticPr fontId="1" type="noConversion"/>
  </si>
  <si>
    <t>データベースに接続するテーブル指定</t>
    <phoneticPr fontId="1" type="noConversion"/>
  </si>
  <si>
    <t>DATABASE_TABLENAME="*"
  ##設定可能値(MySQL)："*"(全テーブル), "指定したいテーブル名:${SET_TABLENAME}"</t>
    <phoneticPr fontId="1" type="noConversion"/>
  </si>
  <si>
    <t>SET_SCHEMA="test_schema"</t>
    <phoneticPr fontId="1" type="noConversion"/>
  </si>
  <si>
    <t>作成するテーブル名</t>
    <phoneticPr fontId="1" type="noConversion"/>
  </si>
  <si>
    <t>作成するスキーマ名</t>
    <phoneticPr fontId="1" type="noConversion"/>
  </si>
  <si>
    <t>SET_TABLENAME="test_table"</t>
    <phoneticPr fontId="1" type="noConversion"/>
  </si>
  <si>
    <t>FOREIGN_TABLENAME="foreign_table"</t>
    <phoneticPr fontId="1" type="noConversion"/>
  </si>
  <si>
    <t>参照する外部テーブル名</t>
    <phoneticPr fontId="1" type="noConversion"/>
  </si>
  <si>
    <t>項目別のコメント情報リスト</t>
    <phoneticPr fontId="1" type="noConversion"/>
  </si>
  <si>
    <t>項目別のデフォルト情報リスト</t>
    <phoneticPr fontId="1" type="noConversion"/>
  </si>
  <si>
    <t>項目別の自動増加カラム情報リスト</t>
    <phoneticPr fontId="1" type="noConversion"/>
  </si>
  <si>
    <t>項目名情報リスト</t>
    <phoneticPr fontId="1" type="noConversion"/>
  </si>
  <si>
    <t>主キー情報リスト</t>
    <phoneticPr fontId="1" type="noConversion"/>
  </si>
  <si>
    <t>外部キー情報リスト</t>
    <phoneticPr fontId="1" type="noConversion"/>
  </si>
  <si>
    <t>一意キー情報リスト</t>
    <phoneticPr fontId="1" type="noConversion"/>
  </si>
  <si>
    <t>インデックスキー情報リスト</t>
    <phoneticPr fontId="1" type="noConversion"/>
  </si>
  <si>
    <t>NULL項目情報リスト</t>
    <phoneticPr fontId="1" type="noConversion"/>
  </si>
  <si>
    <t>COLUMN_DATA_NAME="col1","col2","col3","col4","col5","col6","col7","col8","col9","col0"</t>
    <phoneticPr fontId="1" type="noConversion"/>
  </si>
  <si>
    <t>COLUMN_PRIMARY_KEY="true","true","false","false","false","false","false","false","false","false"</t>
    <phoneticPr fontId="1" type="noConversion"/>
  </si>
  <si>
    <t>COLUMN_UNIQUE_KEY="false","false","false","false","true","true","true","false","false","false"</t>
    <phoneticPr fontId="1" type="noConversion"/>
  </si>
  <si>
    <t>COLUMN_FOREIGN_KEY="true","false","false","false","false","false","false","false","false","false"</t>
    <phoneticPr fontId="1" type="noConversion"/>
  </si>
  <si>
    <t>COLUMN_INDEX_KEY="false","true","false","false","false","false","false","false","false","false"</t>
    <phoneticPr fontId="1" type="noConversion"/>
  </si>
  <si>
    <t>COLUMN_NOT_NULL="false","false","false","true","false","false","false","false","false","false"</t>
    <phoneticPr fontId="1" type="noConversion"/>
  </si>
  <si>
    <t>COLUMN_AUTO_INCREMENT="false","false","false","false","true","false","false","false","false","false"</t>
    <phoneticPr fontId="1" type="noConversion"/>
  </si>
  <si>
    <t>COLUMN_DEFAULT_VALUE="dasda"," "," "," "," "," "," "," "," "," "</t>
    <phoneticPr fontId="1" type="noConversion"/>
  </si>
  <si>
    <t>DATABASE_PASSWORD="TESTPW"</t>
    <phoneticPr fontId="1" type="noConversion"/>
  </si>
  <si>
    <t>DATABASE_USERNAME="test_user"</t>
    <phoneticPr fontId="1" type="noConversion"/>
  </si>
  <si>
    <t>./config</t>
  </si>
  <si>
    <t>./config</t>
    <phoneticPr fontId="1" type="noConversion"/>
  </si>
  <si>
    <t>./script</t>
  </si>
  <si>
    <t>./script</t>
    <phoneticPr fontId="1" type="noConversion"/>
  </si>
  <si>
    <t>./output/files</t>
    <phoneticPr fontId="1" type="noConversion"/>
  </si>
  <si>
    <t>./output/sqls</t>
    <phoneticPr fontId="1" type="noConversion"/>
  </si>
  <si>
    <t>./output/logs</t>
  </si>
  <si>
    <t>./output/logs</t>
    <phoneticPr fontId="1" type="noConversion"/>
  </si>
  <si>
    <t>設定ファイル</t>
    <phoneticPr fontId="1" type="noConversion"/>
  </si>
  <si>
    <t>スクリプト</t>
    <phoneticPr fontId="1" type="noConversion"/>
  </si>
  <si>
    <t>出力ファイル</t>
    <phoneticPr fontId="1" type="noConversion"/>
  </si>
  <si>
    <t>SQLファイル</t>
    <phoneticPr fontId="1" type="noConversion"/>
  </si>
  <si>
    <t>ログファイル</t>
    <phoneticPr fontId="1" type="noConversion"/>
  </si>
  <si>
    <t>日付の
区分文字</t>
    <phoneticPr fontId="1" type="noConversion"/>
  </si>
  <si>
    <t>時間の
区分文字</t>
    <phoneticPr fontId="1" type="noConversion"/>
  </si>
  <si>
    <t>日付・時間
の区分文字</t>
    <phoneticPr fontId="1" type="noConversion"/>
  </si>
  <si>
    <t>固定日付設定</t>
    <phoneticPr fontId="1" type="noConversion"/>
  </si>
  <si>
    <t>固定日付
設定</t>
    <phoneticPr fontId="1" type="noConversion"/>
  </si>
  <si>
    <t>YYYY/MM/DD</t>
    <phoneticPr fontId="1" type="noConversion"/>
  </si>
  <si>
    <t>※</t>
    <phoneticPr fontId="1" type="noConversion"/>
  </si>
  <si>
    <t>圧縮種類</t>
    <phoneticPr fontId="1" type="noConversion"/>
  </si>
  <si>
    <t>/</t>
    <phoneticPr fontId="1" type="noConversion"/>
  </si>
  <si>
    <t>-</t>
  </si>
  <si>
    <t>-</t>
    <phoneticPr fontId="1" type="noConversion"/>
  </si>
  <si>
    <t>:</t>
    <phoneticPr fontId="1" type="noConversion"/>
  </si>
  <si>
    <t>.gz</t>
    <phoneticPr fontId="1" type="noConversion"/>
  </si>
  <si>
    <t>.zip</t>
    <phoneticPr fontId="1" type="noConversion"/>
  </si>
  <si>
    <t>.Z</t>
    <phoneticPr fontId="1" type="noConversion"/>
  </si>
  <si>
    <t>.tar</t>
    <phoneticPr fontId="1" type="noConversion"/>
  </si>
  <si>
    <t>.7z</t>
    <phoneticPr fontId="1" type="noConversion"/>
  </si>
  <si>
    <t>UTF-16</t>
    <phoneticPr fontId="1" type="noConversion"/>
  </si>
  <si>
    <t>EUC-JP</t>
    <phoneticPr fontId="1" type="noConversion"/>
  </si>
  <si>
    <t>CP932</t>
    <phoneticPr fontId="1" type="noConversion"/>
  </si>
  <si>
    <t>EUC-KR</t>
    <phoneticPr fontId="1" type="noConversion"/>
  </si>
  <si>
    <t>"(DOUBLE_QUOTE)</t>
    <phoneticPr fontId="1" type="noConversion"/>
  </si>
  <si>
    <t>(SINGLE_QUOTE)</t>
    <phoneticPr fontId="1" type="noConversion"/>
  </si>
  <si>
    <t>,(COMMA)</t>
    <phoneticPr fontId="1" type="noConversion"/>
  </si>
  <si>
    <t>\t(TAB)</t>
    <phoneticPr fontId="1" type="noConversion"/>
  </si>
  <si>
    <t>" "(SPACE)</t>
    <phoneticPr fontId="1" type="noConversion"/>
  </si>
  <si>
    <t>DBMS種類</t>
    <phoneticPr fontId="1" type="noConversion"/>
  </si>
  <si>
    <t>MySQL</t>
    <phoneticPr fontId="1" type="noConversion"/>
  </si>
  <si>
    <t>MariaDB</t>
    <phoneticPr fontId="1" type="noConversion"/>
  </si>
  <si>
    <t>PostgreSQL</t>
    <phoneticPr fontId="1" type="noConversion"/>
  </si>
  <si>
    <t>SQLite</t>
    <phoneticPr fontId="1" type="noConversion"/>
  </si>
  <si>
    <t>Oracle</t>
  </si>
  <si>
    <t>Oracle</t>
    <phoneticPr fontId="1" type="noConversion"/>
  </si>
  <si>
    <t>Microsoft_SQL_Server</t>
  </si>
  <si>
    <t>Microsoft_SQL_Server</t>
    <phoneticPr fontId="1" type="noConversion"/>
  </si>
  <si>
    <t>MongoDB</t>
  </si>
  <si>
    <t>MongoDB</t>
    <phoneticPr fontId="1" type="noConversion"/>
  </si>
  <si>
    <t>DynamoDB</t>
  </si>
  <si>
    <t>DynamoDB</t>
    <phoneticPr fontId="1" type="noConversion"/>
  </si>
  <si>
    <r>
      <t>SQL設定</t>
    </r>
    <r>
      <rPr>
        <sz val="12"/>
        <color theme="1"/>
        <rFont val="Malgun Gothic"/>
        <family val="2"/>
        <charset val="129"/>
      </rPr>
      <t>情報リスト</t>
    </r>
    <phoneticPr fontId="1" type="noConversion"/>
  </si>
  <si>
    <t>ファイル格納パス情報リスト</t>
    <phoneticPr fontId="1" type="noConversion"/>
  </si>
  <si>
    <r>
      <t>デ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タのフォ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</si>
  <si>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r>
      <t>ファイルのフォ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マット情報</t>
    </r>
    <r>
      <rPr>
        <sz val="12"/>
        <color theme="1"/>
        <rFont val="맑은 고딕"/>
        <family val="2"/>
        <charset val="129"/>
        <scheme val="minor"/>
      </rPr>
      <t>リスト</t>
    </r>
    <phoneticPr fontId="1" type="noConversion"/>
  </si>
  <si>
    <t>utf8mb4</t>
    <phoneticPr fontId="1" type="noConversion"/>
  </si>
  <si>
    <t>utf8</t>
    <phoneticPr fontId="1" type="noConversion"/>
  </si>
  <si>
    <t>sjis</t>
    <phoneticPr fontId="1" type="noConversion"/>
  </si>
  <si>
    <t>euckr</t>
    <phoneticPr fontId="1" type="noConversion"/>
  </si>
  <si>
    <t>データベースの
文字コード</t>
    <phoneticPr fontId="1" type="noConversion"/>
  </si>
  <si>
    <t>utf8mb4_unicode_ci</t>
  </si>
  <si>
    <t>utf8mb4_unicode_ci</t>
    <phoneticPr fontId="1" type="noConversion"/>
  </si>
  <si>
    <t>utf8mb4_general_ci</t>
  </si>
  <si>
    <t>utf8mb4_bin</t>
  </si>
  <si>
    <t>utf8mb4_bin</t>
    <phoneticPr fontId="1" type="noConversion"/>
  </si>
  <si>
    <t>C</t>
  </si>
  <si>
    <t>en_US.UTF-8</t>
  </si>
  <si>
    <t>ko_KR.UTF-8</t>
  </si>
  <si>
    <t>ja_JP.UTF-8</t>
  </si>
  <si>
    <t>utf8mb4_general_ci</t>
    <phoneticPr fontId="1" type="noConversion"/>
  </si>
  <si>
    <t>C</t>
    <phoneticPr fontId="1" type="noConversion"/>
  </si>
  <si>
    <t>en_US.UTF-8</t>
    <phoneticPr fontId="1" type="noConversion"/>
  </si>
  <si>
    <t>ko_KR.UTF-8</t>
    <phoneticPr fontId="1" type="noConversion"/>
  </si>
  <si>
    <t>ja_JP.UTF-8</t>
    <phoneticPr fontId="1" type="noConversion"/>
  </si>
  <si>
    <t>---------------</t>
    <phoneticPr fontId="1" type="noConversion"/>
  </si>
  <si>
    <t>-------------------------------</t>
    <phoneticPr fontId="1" type="noConversion"/>
  </si>
  <si>
    <t>------------------------------------------------------------</t>
    <phoneticPr fontId="1" type="noConversion"/>
  </si>
  <si>
    <t>文字データの
並び順設定値</t>
    <phoneticPr fontId="1" type="noConversion"/>
  </si>
  <si>
    <t>・</t>
    <phoneticPr fontId="1" type="noConversion"/>
  </si>
  <si>
    <t>MySQL/MariaDB</t>
    <phoneticPr fontId="1" type="noConversion"/>
  </si>
  <si>
    <t>utf8mb4の"mb4"は絵文字などの特殊文字の許容</t>
  </si>
  <si>
    <t>●</t>
  </si>
  <si>
    <t>"unicode"は国際的な並び順ルールに従う</t>
    <phoneticPr fontId="1" type="noConversion"/>
  </si>
  <si>
    <t>"general"は国際的な文字並び順ルールでは、一部の特殊文字を異なって処理する場合があり</t>
    <phoneticPr fontId="1" type="noConversion"/>
  </si>
  <si>
    <t>"ci"(case insensitive)は大文字と小文字を区別なし</t>
    <phoneticPr fontId="1" type="noConversion"/>
  </si>
  <si>
    <t>"bin"はバイナリ比較</t>
    <phoneticPr fontId="1" type="noConversion"/>
  </si>
  <si>
    <t>データベースに接続する
ユーザの権限</t>
    <phoneticPr fontId="1" type="noConversion"/>
  </si>
  <si>
    <t>ALL PRIVILEGES</t>
    <phoneticPr fontId="1" type="noConversion"/>
  </si>
  <si>
    <t>SELECT,INSERT,UPDATE,DELETE,CREATE,DROP</t>
    <phoneticPr fontId="1" type="noConversion"/>
  </si>
  <si>
    <t>Createrole,CreateDB,Replication,BypassRLS</t>
    <phoneticPr fontId="1" type="noConversion"/>
  </si>
  <si>
    <t>Superuser</t>
    <phoneticPr fontId="1" type="noConversion"/>
  </si>
  <si>
    <t>-------------------------------------</t>
    <phoneticPr fontId="1" type="noConversion"/>
  </si>
  <si>
    <t>--------------------------------------</t>
    <phoneticPr fontId="1" type="noConversion"/>
  </si>
  <si>
    <t>全権限</t>
    <phoneticPr fontId="1" type="noConversion"/>
  </si>
  <si>
    <t>未適用DBMS種類</t>
    <phoneticPr fontId="1" type="noConversion"/>
  </si>
  <si>
    <t>：</t>
  </si>
  <si>
    <t>並び順設定値</t>
    <phoneticPr fontId="1" type="noConversion"/>
  </si>
  <si>
    <t>日付区分は"/"に固定</t>
  </si>
  <si>
    <t>権限付与する
テーブル指定</t>
    <phoneticPr fontId="1" type="noConversion"/>
  </si>
  <si>
    <t>＊</t>
    <phoneticPr fontId="1" type="noConversion"/>
  </si>
  <si>
    <t>指定テーブル名</t>
    <phoneticPr fontId="1" type="noConversion"/>
  </si>
  <si>
    <t>MySQL/MariaDB関連</t>
    <phoneticPr fontId="1" type="noConversion"/>
  </si>
  <si>
    <t>%</t>
    <phoneticPr fontId="1" type="noConversion"/>
  </si>
  <si>
    <t>localhost</t>
    <phoneticPr fontId="1" type="noConversion"/>
  </si>
  <si>
    <t>127.0.0.1</t>
    <phoneticPr fontId="1" type="noConversion"/>
  </si>
  <si>
    <t>指定ホスト</t>
    <phoneticPr fontId="1" type="noConversion"/>
  </si>
  <si>
    <t>全てのIPから接続許可</t>
    <phoneticPr fontId="1" type="noConversion"/>
  </si>
  <si>
    <t>PostgreSQL関連</t>
    <phoneticPr fontId="1" type="noConversion"/>
  </si>
  <si>
    <t>template0</t>
  </si>
  <si>
    <t>template0</t>
    <phoneticPr fontId="1" type="noConversion"/>
  </si>
  <si>
    <t>template1</t>
    <phoneticPr fontId="1" type="noConversion"/>
  </si>
  <si>
    <t>修正不可の基本データベース</t>
    <phoneticPr fontId="1" type="noConversion"/>
  </si>
  <si>
    <t>一般的に使用</t>
    <phoneticPr fontId="1" type="noConversion"/>
  </si>
  <si>
    <t>シェル一覧</t>
    <phoneticPr fontId="1" type="noConversion"/>
  </si>
  <si>
    <t>設定値情報リスト</t>
    <phoneticPr fontId="1" type="noConversion"/>
  </si>
  <si>
    <t>db_generator.sh</t>
    <phoneticPr fontId="1" type="noConversion"/>
  </si>
  <si>
    <t>db_gen_string_data.sh</t>
  </si>
  <si>
    <t>ランダム文字列データ生成シェル</t>
    <phoneticPr fontId="1" type="noConversion"/>
  </si>
  <si>
    <t>パラメータ1</t>
    <phoneticPr fontId="1" type="noConversion"/>
  </si>
  <si>
    <t>設定予想値</t>
    <phoneticPr fontId="1" type="noConversion"/>
  </si>
  <si>
    <t>生成する文字列の桁数</t>
    <phoneticPr fontId="1" type="noConversion"/>
  </si>
  <si>
    <t>大文字・小文字オプション</t>
    <phoneticPr fontId="1" type="noConversion"/>
  </si>
  <si>
    <t>0より大きい整数を指定</t>
    <phoneticPr fontId="1" type="noConversion"/>
  </si>
  <si>
    <r>
      <t>ロケ</t>
    </r>
    <r>
      <rPr>
        <sz val="12"/>
        <color theme="1"/>
        <rFont val="MS Mincho"/>
        <family val="1"/>
        <charset val="129"/>
      </rPr>
      <t>ー</t>
    </r>
    <r>
      <rPr>
        <sz val="12"/>
        <color theme="1"/>
        <rFont val="Malgun Gothic"/>
        <family val="2"/>
        <charset val="129"/>
      </rPr>
      <t>ル</t>
    </r>
    <r>
      <rPr>
        <sz val="12"/>
        <color theme="1"/>
        <rFont val="MS Mincho"/>
        <family val="1"/>
        <charset val="129"/>
      </rPr>
      <t>変</t>
    </r>
    <r>
      <rPr>
        <sz val="12"/>
        <color theme="1"/>
        <rFont val="Malgun Gothic"/>
        <family val="2"/>
        <charset val="129"/>
      </rPr>
      <t>更が必要時には</t>
    </r>
    <phoneticPr fontId="1" type="noConversion"/>
  </si>
  <si>
    <t>tempate0を使用</t>
  </si>
  <si>
    <t>大文字</t>
    <phoneticPr fontId="1" type="noConversion"/>
  </si>
  <si>
    <t>小文字</t>
    <phoneticPr fontId="1" type="noConversion"/>
  </si>
  <si>
    <t>'UPPER', 'upper', 'U', 'u'</t>
    <phoneticPr fontId="1" type="noConversion"/>
  </si>
  <si>
    <t>'LOWER', 'lower', 'L', 'l'</t>
    <phoneticPr fontId="1" type="noConversion"/>
  </si>
  <si>
    <t>以外の指定（空白含む）</t>
  </si>
  <si>
    <t>ログ出力情報</t>
    <phoneticPr fontId="1" type="noConversion"/>
  </si>
  <si>
    <t>ログ番号</t>
    <phoneticPr fontId="1" type="noConversion"/>
  </si>
  <si>
    <t>ログ番号「XXYYZZ」</t>
    <phoneticPr fontId="1" type="noConversion"/>
  </si>
  <si>
    <t>XX</t>
    <phoneticPr fontId="1" type="noConversion"/>
  </si>
  <si>
    <t>YY</t>
    <phoneticPr fontId="1" type="noConversion"/>
  </si>
  <si>
    <t>ZZ</t>
    <phoneticPr fontId="1" type="noConversion"/>
  </si>
  <si>
    <t>「出力時間」「ログ区分」「出力シェル名」「関連情報（変数情報、処理情報など）」</t>
    <phoneticPr fontId="1" type="noConversion"/>
  </si>
  <si>
    <t>ログファイル名</t>
    <phoneticPr fontId="1" type="noConversion"/>
  </si>
  <si>
    <t>data_generator.log</t>
    <phoneticPr fontId="1" type="noConversion"/>
  </si>
  <si>
    <t>パラメータ情報</t>
    <phoneticPr fontId="1" type="noConversion"/>
  </si>
  <si>
    <t>パラメータ2</t>
    <phoneticPr fontId="1" type="noConversion"/>
  </si>
  <si>
    <t>ログ情報リスト</t>
    <phoneticPr fontId="1" type="noConversion"/>
  </si>
  <si>
    <t>ログ一覧</t>
    <phoneticPr fontId="1" type="noConversion"/>
  </si>
  <si>
    <t>db_check_data_validate_config.sh</t>
  </si>
  <si>
    <t>シェル名</t>
    <phoneticPr fontId="1" type="noConversion"/>
  </si>
  <si>
    <t>ログ区分</t>
    <phoneticPr fontId="1" type="noConversion"/>
  </si>
  <si>
    <t>ログ設定方法</t>
    <phoneticPr fontId="1" type="noConversion"/>
  </si>
  <si>
    <t>シェルログ番号</t>
  </si>
  <si>
    <t>シェルログ番号</t>
    <phoneticPr fontId="1" type="noConversion"/>
  </si>
  <si>
    <t>db_sql_insert_script.sh</t>
    <phoneticPr fontId="1" type="noConversion"/>
  </si>
  <si>
    <t>db_sql_base_script.sh</t>
    <phoneticPr fontId="1" type="noConversion"/>
  </si>
  <si>
    <t>db_output_record_format.sh</t>
  </si>
  <si>
    <t>db_assemble_normal_data.sh</t>
  </si>
  <si>
    <t>db_check_file_validate_config.sh</t>
  </si>
  <si>
    <t>db_check_files_exist.sh</t>
  </si>
  <si>
    <t>db_check_sql_validate_config.sh</t>
  </si>
  <si>
    <t>db_gen_date_data.sh</t>
  </si>
  <si>
    <t>db_gen_date_data.sh</t>
    <phoneticPr fontId="1" type="noConversion"/>
  </si>
  <si>
    <t>db_gen_number_data.sh</t>
  </si>
  <si>
    <t>db_gen_number_data.sh</t>
    <phoneticPr fontId="1" type="noConversion"/>
  </si>
  <si>
    <t>db_gen_string_data.sh</t>
    <phoneticPr fontId="1" type="noConversion"/>
  </si>
  <si>
    <t>db_output_compression_format.sh</t>
  </si>
  <si>
    <t>db_output_file_format.sh</t>
  </si>
  <si>
    <t>エンドコード番号</t>
    <phoneticPr fontId="1" type="noConversion"/>
  </si>
  <si>
    <t>正常終了</t>
    <phoneticPr fontId="1" type="noConversion"/>
  </si>
  <si>
    <t>異常終了</t>
    <phoneticPr fontId="1" type="noConversion"/>
  </si>
  <si>
    <t>警告</t>
  </si>
  <si>
    <t>警告</t>
    <phoneticPr fontId="1" type="noConversion"/>
  </si>
  <si>
    <t>ログ番号設定方法</t>
    <phoneticPr fontId="1" type="noConversion"/>
  </si>
  <si>
    <t>ログ連番</t>
    <phoneticPr fontId="1" type="noConversion"/>
  </si>
  <si>
    <t>ログ詳細</t>
    <phoneticPr fontId="1" type="noConversion"/>
  </si>
  <si>
    <t>連番は01からスタート</t>
    <phoneticPr fontId="1" type="noConversion"/>
  </si>
  <si>
    <t>[「シェルログ番号」「エンドコード番号」「ログ連番」]</t>
    <phoneticPr fontId="1" type="noConversion"/>
  </si>
  <si>
    <t>出力ログ</t>
    <phoneticPr fontId="1" type="noConversion"/>
  </si>
  <si>
    <t>設定値一覧情報</t>
    <phoneticPr fontId="1" type="noConversion"/>
  </si>
  <si>
    <t>エラー: パラメータ1は1以上の整数でなければなりません。</t>
    <phoneticPr fontId="1" type="noConversion"/>
  </si>
  <si>
    <t>エラー: パラメータ1は0以上の整数でなければなりません。</t>
    <phoneticPr fontId="1" type="noConversion"/>
  </si>
  <si>
    <t>エラー: パラメータ2は数字でなければなりません。</t>
    <phoneticPr fontId="1" type="noConversion"/>
  </si>
  <si>
    <t>エラー: 整数部が0の場合、小数部の桁数（パラメータ2）を指定してください。</t>
    <phoneticPr fontId="1" type="noConversion"/>
  </si>
  <si>
    <t>エラー: 整数部と小数部の桁数がどちらも0の場合、無効です。</t>
    <phoneticPr fontId="1" type="noConversion"/>
  </si>
  <si>
    <t>開発環境</t>
    <phoneticPr fontId="1" type="noConversion"/>
  </si>
  <si>
    <t>MacOS</t>
    <phoneticPr fontId="1" type="noConversion"/>
  </si>
  <si>
    <t>Bash</t>
    <phoneticPr fontId="1" type="noConversion"/>
  </si>
  <si>
    <t>GNU bash, version 3.2.57(1)-release (x86_64-apple-darwin23)</t>
  </si>
  <si>
    <t>Sequoia 15.2</t>
  </si>
  <si>
    <t>単体テスト</t>
    <phoneticPr fontId="1" type="noConversion"/>
  </si>
  <si>
    <t>UPPER</t>
    <phoneticPr fontId="1" type="noConversion"/>
  </si>
  <si>
    <t>LOWER</t>
    <phoneticPr fontId="1" type="noConversion"/>
  </si>
  <si>
    <t>upper</t>
    <phoneticPr fontId="1" type="noConversion"/>
  </si>
  <si>
    <t>lower</t>
    <phoneticPr fontId="1" type="noConversion"/>
  </si>
  <si>
    <t>U</t>
    <phoneticPr fontId="1" type="noConversion"/>
  </si>
  <si>
    <t>L</t>
    <phoneticPr fontId="1" type="noConversion"/>
  </si>
  <si>
    <t>u</t>
    <phoneticPr fontId="1" type="noConversion"/>
  </si>
  <si>
    <t>l</t>
    <phoneticPr fontId="1" type="noConversion"/>
  </si>
  <si>
    <t>パラメータ3</t>
    <phoneticPr fontId="1" type="noConversion"/>
  </si>
  <si>
    <t>None</t>
    <phoneticPr fontId="1" type="noConversion"/>
  </si>
  <si>
    <t>LOG_DIR</t>
  </si>
  <si>
    <t>テスト実行時、登録が必要な環境変数</t>
  </si>
  <si>
    <t>一時的にログを出力するパスを登録</t>
    <phoneticPr fontId="1" type="noConversion"/>
  </si>
  <si>
    <t>例</t>
    <phoneticPr fontId="1" type="noConversion"/>
  </si>
  <si>
    <t>テストケース</t>
  </si>
  <si>
    <t>テストケース</t>
    <phoneticPr fontId="1" type="noConversion"/>
  </si>
  <si>
    <t>実行コマンド</t>
    <phoneticPr fontId="1" type="noConversion"/>
  </si>
  <si>
    <t>終了コード</t>
    <phoneticPr fontId="1" type="noConversion"/>
  </si>
  <si>
    <t>正常</t>
  </si>
  <si>
    <t>出力ログ番号</t>
    <phoneticPr fontId="1" type="noConversion"/>
  </si>
  <si>
    <t>確認
終了コード</t>
    <phoneticPr fontId="1" type="noConversion"/>
  </si>
  <si>
    <t>異常</t>
  </si>
  <si>
    <t>確認観点</t>
    <phoneticPr fontId="1" type="noConversion"/>
  </si>
  <si>
    <t>パラメータ無し</t>
    <phoneticPr fontId="1" type="noConversion"/>
  </si>
  <si>
    <t>文字列の桁数が0</t>
    <phoneticPr fontId="1" type="noConversion"/>
  </si>
  <si>
    <t>文字列の桁数が8</t>
    <phoneticPr fontId="1" type="noConversion"/>
  </si>
  <si>
    <t>文字列の桁数が10</t>
    <phoneticPr fontId="1" type="noConversion"/>
  </si>
  <si>
    <t>文字列のパラメータ</t>
    <phoneticPr fontId="1" type="noConversion"/>
  </si>
  <si>
    <t>想定値</t>
    <phoneticPr fontId="1" type="noConversion"/>
  </si>
  <si>
    <t>確認欄</t>
    <phoneticPr fontId="1" type="noConversion"/>
  </si>
  <si>
    <t>大・小文字混在</t>
    <phoneticPr fontId="1" type="noConversion"/>
  </si>
  <si>
    <t>大・小文字混在の文字列作成</t>
    <phoneticPr fontId="1" type="noConversion"/>
  </si>
  <si>
    <t>確認日
(MM/DD)</t>
    <phoneticPr fontId="1" type="noConversion"/>
  </si>
  <si>
    <t>正常終了（処理が問題なく正常終了）</t>
    <phoneticPr fontId="1" type="noConversion"/>
  </si>
  <si>
    <t>異常終了（処理に問題が発生して処理が中断）</t>
    <phoneticPr fontId="1" type="noConversion"/>
  </si>
  <si>
    <t>警告　　（正常終了しますが、設定ファイルの設定値の確認が必要）</t>
    <phoneticPr fontId="1" type="noConversion"/>
  </si>
  <si>
    <t>環境変数</t>
    <phoneticPr fontId="1" type="noConversion"/>
  </si>
  <si>
    <t>目的</t>
    <phoneticPr fontId="1" type="noConversion"/>
  </si>
  <si>
    <t>テストケース別確認コマンド</t>
    <phoneticPr fontId="1" type="noConversion"/>
  </si>
  <si>
    <t>機能説明</t>
    <phoneticPr fontId="1" type="noConversion"/>
  </si>
  <si>
    <t>ランダム数字データ生成シェル</t>
    <phoneticPr fontId="1" type="noConversion"/>
  </si>
  <si>
    <t>整数部の桁数</t>
    <phoneticPr fontId="1" type="noConversion"/>
  </si>
  <si>
    <t>小数部の桁数</t>
    <phoneticPr fontId="1" type="noConversion"/>
  </si>
  <si>
    <t>0を設定可能</t>
    <phoneticPr fontId="1" type="noConversion"/>
  </si>
  <si>
    <t>以下の文字列を指定(省略可能)</t>
    <phoneticPr fontId="1" type="noConversion"/>
  </si>
  <si>
    <t>(省略可能)</t>
  </si>
  <si>
    <t>終了
コード</t>
    <phoneticPr fontId="1" type="noConversion"/>
  </si>
  <si>
    <t>桁数が0の文字列（整数部）</t>
    <phoneticPr fontId="1" type="noConversion"/>
  </si>
  <si>
    <t>桁数が0の文字列（整数、小数部）</t>
    <phoneticPr fontId="1" type="noConversion"/>
  </si>
  <si>
    <t>小数点以下2桁のデータ</t>
    <phoneticPr fontId="1" type="noConversion"/>
  </si>
  <si>
    <t>小数部が文字列パラメータ</t>
    <phoneticPr fontId="1" type="noConversion"/>
  </si>
  <si>
    <t>3桁の整数データ</t>
    <phoneticPr fontId="1" type="noConversion"/>
  </si>
  <si>
    <t>3桁の整数、2桁の小数データ</t>
    <phoneticPr fontId="1" type="noConversion"/>
  </si>
  <si>
    <t>3桁の整数、5桁の小数データ</t>
    <phoneticPr fontId="1" type="noConversion"/>
  </si>
  <si>
    <t>指定パラメータ数超過（パラ3）</t>
    <phoneticPr fontId="1" type="noConversion"/>
  </si>
  <si>
    <t>5桁の整数、5桁の小数データ</t>
    <phoneticPr fontId="1" type="noConversion"/>
  </si>
  <si>
    <t>ログ</t>
    <phoneticPr fontId="1" type="noConversion"/>
  </si>
  <si>
    <t>番号</t>
    <phoneticPr fontId="1" type="noConversion"/>
  </si>
  <si>
    <t>日付データ生成シェル</t>
    <phoneticPr fontId="1" type="noConversion"/>
  </si>
  <si>
    <t>日付フォーマット</t>
    <phoneticPr fontId="1" type="noConversion"/>
  </si>
  <si>
    <t>作成する日付データフォーマットを指定</t>
    <phoneticPr fontId="1" type="noConversion"/>
  </si>
  <si>
    <t>生成された日付: ${_generated_data}</t>
    <phoneticPr fontId="1" type="noConversion"/>
  </si>
  <si>
    <t>生成された文字列: ${_generated_data}</t>
    <phoneticPr fontId="1" type="noConversion"/>
  </si>
  <si>
    <t>生成された実数: ${_generated_data}</t>
    <phoneticPr fontId="1" type="noConversion"/>
  </si>
  <si>
    <t>生成された整数: ${_generated_data}</t>
    <phoneticPr fontId="1" type="noConversion"/>
  </si>
  <si>
    <t>生成された小数: ${_generated_data}</t>
    <phoneticPr fontId="1" type="noConversion"/>
  </si>
  <si>
    <t>%Y%m%d</t>
    <phoneticPr fontId="1" type="noConversion"/>
  </si>
  <si>
    <t>%Y/%m/%d</t>
    <phoneticPr fontId="1" type="noConversion"/>
  </si>
  <si>
    <t>%Y-%m-%d</t>
    <phoneticPr fontId="1" type="noConversion"/>
  </si>
  <si>
    <t>%H:%M:%S</t>
    <phoneticPr fontId="1" type="noConversion"/>
  </si>
  <si>
    <t>%H%M%S</t>
    <phoneticPr fontId="1" type="noConversion"/>
  </si>
  <si>
    <t>%Y/%m/%d %H:%M:%S</t>
    <phoneticPr fontId="1" type="noConversion"/>
  </si>
  <si>
    <t>1991/01/01</t>
    <phoneticPr fontId="1" type="noConversion"/>
  </si>
  <si>
    <t>91/01/01</t>
    <phoneticPr fontId="1" type="noConversion"/>
  </si>
  <si>
    <t>大文字の文字列データ</t>
    <phoneticPr fontId="1" type="noConversion"/>
  </si>
  <si>
    <t>YYYYMMDD：実行日の日付データ</t>
    <phoneticPr fontId="1" type="noConversion"/>
  </si>
  <si>
    <t>YYYY/MM/DD：実行日の日付データ</t>
    <phoneticPr fontId="1" type="noConversion"/>
  </si>
  <si>
    <t>YYYY-MM-DD：実行日の日付データ</t>
    <phoneticPr fontId="1" type="noConversion"/>
  </si>
  <si>
    <t>パラメータ2のタイプエラー</t>
    <phoneticPr fontId="1" type="noConversion"/>
  </si>
  <si>
    <t>hhmmss：実行時間の日付データ</t>
    <phoneticPr fontId="1" type="noConversion"/>
  </si>
  <si>
    <t>hh:mm:ss：実行時間の日付データ</t>
    <phoneticPr fontId="1" type="noConversion"/>
  </si>
  <si>
    <t>YYYY/MM/DD hh:mm:ss：実行日と実行時間の日付データ</t>
    <phoneticPr fontId="1" type="noConversion"/>
  </si>
  <si>
    <t>YYYY/MM/DD hh:mm:ss：指定日(1991/01/01)と実行時間の日付データ</t>
    <phoneticPr fontId="1" type="noConversion"/>
  </si>
  <si>
    <t>パラメータ1が不明タイプ</t>
    <phoneticPr fontId="1" type="noConversion"/>
  </si>
  <si>
    <t>パラメータ2が不明タイプ</t>
    <phoneticPr fontId="1" type="noConversion"/>
  </si>
  <si>
    <t>(省略可能)</t>
    <phoneticPr fontId="1" type="noConversion"/>
  </si>
  <si>
    <t>基準日付(形式：YYYY/MM/DD)</t>
    <phoneticPr fontId="1" type="noConversion"/>
  </si>
  <si>
    <t>シェル実行時、実行日の日付、時間データを作成。</t>
    <phoneticPr fontId="1" type="noConversion"/>
  </si>
  <si>
    <t>選択目的：すべての環境で別途インストール作業をせずに使用できるようにするため。</t>
    <phoneticPr fontId="1" type="noConversion"/>
  </si>
  <si>
    <t>項目のタイプに合わせてランダム値作成。</t>
    <phoneticPr fontId="1" type="noConversion"/>
  </si>
  <si>
    <t>設定ファイルのフォーマットが正しいかをチェック。</t>
    <phoneticPr fontId="1" type="noConversion"/>
  </si>
  <si>
    <t>テストデータのバリデーションをチェックし、不正な値がないかを確認。</t>
    <phoneticPr fontId="1" type="noConversion"/>
  </si>
  <si>
    <t>既存の出力ファイル (test_data.csv.gz) が存在する場合、「bk_YYYYMMDDhhmmss_」をファイル名先頭に付きバックアップ。</t>
    <phoneticPr fontId="1" type="noConversion"/>
  </si>
  <si>
    <t>設定ファイルの内容に基づき、ランダムデータを生成(フル桁データ)。</t>
    <phoneticPr fontId="1" type="noConversion"/>
  </si>
  <si>
    <t>SQLのINSERT文を作成。</t>
    <phoneticPr fontId="1" type="noConversion"/>
  </si>
  <si>
    <t>出力ファイルのフォーマット変更。</t>
    <phoneticPr fontId="1" type="noConversion"/>
  </si>
  <si>
    <t>データベースの設定SQL作成（ユーザ、テーブル）。</t>
    <phoneticPr fontId="1" type="noConversion"/>
  </si>
  <si>
    <t>出力ファイルの圧縮処理。</t>
    <phoneticPr fontId="1" type="noConversion"/>
  </si>
  <si>
    <t>出力データのフォーマット変更。</t>
    <phoneticPr fontId="1" type="noConversion"/>
  </si>
  <si>
    <t>パラメータ2を設定時、設定する日付データが出力。（時間帯は実行時間で作成）</t>
    <phoneticPr fontId="1" type="noConversion"/>
  </si>
  <si>
    <t>スクリプトと設定ファイル存在チェックシェル</t>
    <phoneticPr fontId="1" type="noConversion"/>
  </si>
  <si>
    <t>db_check_files_exist.sh</t>
    <phoneticPr fontId="1" type="noConversion"/>
  </si>
  <si>
    <t>出力ディレクトリを作成。</t>
    <phoneticPr fontId="1" type="noConversion"/>
  </si>
  <si>
    <t>./output/files/</t>
    <phoneticPr fontId="1" type="noConversion"/>
  </si>
  <si>
    <t>./output/sqls/</t>
    <phoneticPr fontId="1" type="noConversion"/>
  </si>
  <si>
    <t>./output/logs/</t>
    <phoneticPr fontId="1" type="noConversion"/>
  </si>
  <si>
    <t>スクリプト資産</t>
    <phoneticPr fontId="1" type="noConversion"/>
  </si>
  <si>
    <t>db_generator.sh</t>
  </si>
  <si>
    <t>db_check_data_validate_config.sh</t>
    <phoneticPr fontId="1" type="noConversion"/>
  </si>
  <si>
    <t>db_check_file_validate_config.sh</t>
    <phoneticPr fontId="1" type="noConversion"/>
  </si>
  <si>
    <t>db_check_sql_validate_config.sh</t>
    <phoneticPr fontId="1" type="noConversion"/>
  </si>
  <si>
    <t>db_assemble_normal_data.sh</t>
    <phoneticPr fontId="1" type="noConversion"/>
  </si>
  <si>
    <t>db_output_record_format.sh</t>
    <phoneticPr fontId="1" type="noConversion"/>
  </si>
  <si>
    <t>db_output_file_format.sh</t>
    <phoneticPr fontId="1" type="noConversion"/>
  </si>
  <si>
    <t>db_output_compression_format.sh</t>
    <phoneticPr fontId="1" type="noConversion"/>
  </si>
  <si>
    <t>db_file_config.txt</t>
    <phoneticPr fontId="1" type="noConversion"/>
  </si>
  <si>
    <t>設定ファイル資産</t>
    <phoneticPr fontId="1" type="noConversion"/>
  </si>
  <si>
    <t>SCRIPT_DIR</t>
    <phoneticPr fontId="1" type="noConversion"/>
  </si>
  <si>
    <t>CONFIG_DIR</t>
    <phoneticPr fontId="1" type="noConversion"/>
  </si>
  <si>
    <t>スクリプト資産が格納されるパスを登録</t>
    <phoneticPr fontId="1" type="noConversion"/>
  </si>
  <si>
    <t>設定ファイル資産が格納されるパスを登録</t>
    <phoneticPr fontId="1" type="noConversion"/>
  </si>
  <si>
    <t>gen関連シェル</t>
    <phoneticPr fontId="1" type="noConversion"/>
  </si>
  <si>
    <t>01 ~ 09</t>
    <phoneticPr fontId="1" type="noConversion"/>
  </si>
  <si>
    <t>check関連シェル</t>
    <phoneticPr fontId="1" type="noConversion"/>
  </si>
  <si>
    <t>assmble関連シェル</t>
    <phoneticPr fontId="1" type="noConversion"/>
  </si>
  <si>
    <t>output関連シェル</t>
    <phoneticPr fontId="1" type="noConversion"/>
  </si>
  <si>
    <t>sql関連シェル</t>
    <phoneticPr fontId="1" type="noConversion"/>
  </si>
  <si>
    <t>Mainシェル</t>
    <phoneticPr fontId="1" type="noConversion"/>
  </si>
  <si>
    <t>21 ~ 29</t>
    <phoneticPr fontId="1" type="noConversion"/>
  </si>
  <si>
    <t>41 ~ 49</t>
    <phoneticPr fontId="1" type="noConversion"/>
  </si>
  <si>
    <t>61 ~ 69</t>
    <phoneticPr fontId="1" type="noConversion"/>
  </si>
  <si>
    <t>81 ~ 89</t>
    <phoneticPr fontId="1" type="noConversion"/>
  </si>
  <si>
    <t>91 ~ 99</t>
    <phoneticPr fontId="1" type="noConversion"/>
  </si>
  <si>
    <t>スクリプトと設定ファイルに問題なし。</t>
    <phoneticPr fontId="1" type="noConversion"/>
  </si>
  <si>
    <t>./script/格納資産</t>
    <phoneticPr fontId="1" type="noConversion"/>
  </si>
  <si>
    <t>./config/格納資産</t>
    <phoneticPr fontId="1" type="noConversion"/>
  </si>
  <si>
    <t>存在しないフォルダ</t>
    <phoneticPr fontId="1" type="noConversion"/>
  </si>
  <si>
    <t>設定ファイル格納フォルダがない</t>
    <phoneticPr fontId="1" type="noConversion"/>
  </si>
  <si>
    <t>すべての資産が存在すること
スクリプト資産：14件
設定ファイル資産：3件</t>
    <phoneticPr fontId="1" type="noConversion"/>
  </si>
  <si>
    <t>一部の設定ファイルがない
スクリプト資産：14件
設定ファイル資産：1件</t>
    <phoneticPr fontId="1" type="noConversion"/>
  </si>
  <si>
    <t>設定ファイル情報登録（カラム数）</t>
    <phoneticPr fontId="1" type="noConversion"/>
  </si>
  <si>
    <t>SEPARATOR_DATE_TIME</t>
  </si>
  <si>
    <t>設定ファイル情報登録（カラム別のタイプ）</t>
    <phoneticPr fontId="1" type="noConversion"/>
  </si>
  <si>
    <t>設定ファイル情報登録（カラム別の桁数）</t>
    <phoneticPr fontId="1" type="noConversion"/>
  </si>
  <si>
    <t>設定ファイル情報登録（日付の区分文字）</t>
    <phoneticPr fontId="1" type="noConversion"/>
  </si>
  <si>
    <t>設定ファイル情報登録（時間の区分文字）</t>
    <phoneticPr fontId="1" type="noConversion"/>
  </si>
  <si>
    <t>設定ファイル情報登録（日付と時間の間の文字）</t>
    <phoneticPr fontId="1" type="noConversion"/>
  </si>
  <si>
    <t>設定ファイル情報登録（固定日付：YYYY/MM/DD）</t>
    <phoneticPr fontId="1" type="noConversion"/>
  </si>
  <si>
    <t>設定ファイル情報登録（文字列作成時、大文字・小文字・混在タイプを指定）</t>
    <phoneticPr fontId="1" type="noConversion"/>
  </si>
  <si>
    <t>データ関連の設定値を検証するシェル</t>
    <phoneticPr fontId="1" type="noConversion"/>
  </si>
  <si>
    <t>(A)</t>
    <phoneticPr fontId="1" type="noConversion"/>
  </si>
  <si>
    <t>(B)</t>
    <phoneticPr fontId="1" type="noConversion"/>
  </si>
  <si>
    <t>(C)</t>
    <phoneticPr fontId="1" type="noConversion"/>
  </si>
  <si>
    <t>SQLite, Oracle, Micosoft_SQL_Server</t>
    <phoneticPr fontId="1" type="noConversion"/>
  </si>
  <si>
    <t>NoSQLデータベースのMongoDBとDynamoDB関連処理も追加予定。</t>
    <phoneticPr fontId="1" type="noConversion"/>
  </si>
  <si>
    <t>Windows環境で以下のDBMSを追加予定。</t>
    <phoneticPr fontId="1" type="noConversion"/>
  </si>
  <si>
    <t>ランダムな文字列を作成。</t>
    <phoneticPr fontId="1" type="noConversion"/>
  </si>
  <si>
    <t>パラメータ1の値の桁数分の文字列データを生成。</t>
    <phoneticPr fontId="1" type="noConversion"/>
  </si>
  <si>
    <t>パラメータ2の値に応じて、大文字・小文字の区別を設定。</t>
    <phoneticPr fontId="1" type="noConversion"/>
  </si>
  <si>
    <t>ランダムな数字を作成。</t>
    <phoneticPr fontId="1" type="noConversion"/>
  </si>
  <si>
    <t>パラメータ1の値の桁数分の数字データを生成。（整数部）</t>
    <phoneticPr fontId="1" type="noConversion"/>
  </si>
  <si>
    <t>パラメータ2の値の桁数分の数字データを生成。（小数部）</t>
    <phoneticPr fontId="1" type="noConversion"/>
  </si>
  <si>
    <t>以下の資産が存在するかどうかを確認。</t>
    <phoneticPr fontId="1" type="noConversion"/>
  </si>
  <si>
    <t>実数の場合、「整数部桁数.小数部桁数」の形式で作成されていることを確認。</t>
    <phoneticPr fontId="1" type="noConversion"/>
  </si>
  <si>
    <t>(D)</t>
    <phoneticPr fontId="1" type="noConversion"/>
  </si>
  <si>
    <t>→</t>
    <phoneticPr fontId="1" type="noConversion"/>
  </si>
  <si>
    <t>byte,short,int,long</t>
    <phoneticPr fontId="1" type="noConversion"/>
  </si>
  <si>
    <t>float,double</t>
    <phoneticPr fontId="1" type="noConversion"/>
  </si>
  <si>
    <t>数値タイプ</t>
  </si>
  <si>
    <t>実数タイプ</t>
  </si>
  <si>
    <t>文字列タイプ</t>
    <phoneticPr fontId="1" type="noConversion"/>
  </si>
  <si>
    <t>char,string</t>
    <phoneticPr fontId="1" type="noConversion"/>
  </si>
  <si>
    <t>論理型タイプ</t>
    <phoneticPr fontId="1" type="noConversion"/>
  </si>
  <si>
    <t>boolean</t>
    <phoneticPr fontId="1" type="noConversion"/>
  </si>
  <si>
    <t>日付タイプ</t>
    <phoneticPr fontId="1" type="noConversion"/>
  </si>
  <si>
    <t>date</t>
    <phoneticPr fontId="1" type="noConversion"/>
  </si>
  <si>
    <t>byte</t>
    <phoneticPr fontId="1" type="noConversion"/>
  </si>
  <si>
    <t>short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</si>
  <si>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</si>
  <si>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</si>
  <si>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</si>
  <si>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</si>
  <si>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</si>
  <si>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</si>
  <si>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</si>
  <si>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hh</t>
    <phoneticPr fontId="1" type="noConversion"/>
  </si>
  <si>
    <t>mm</t>
    <phoneticPr fontId="1" type="noConversion"/>
  </si>
  <si>
    <t>ss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</si>
  <si>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</si>
  <si>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</si>
  <si>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</si>
  <si>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時</t>
    <phoneticPr fontId="1" type="noConversion"/>
  </si>
  <si>
    <t>分</t>
    <phoneticPr fontId="1" type="noConversion"/>
  </si>
  <si>
    <t>秒</t>
    <phoneticPr fontId="1" type="noConversion"/>
  </si>
  <si>
    <t>YYYYMMDDhhmmss</t>
    <phoneticPr fontId="1" type="noConversion"/>
  </si>
  <si>
    <t>FALSE</t>
    <phoneticPr fontId="1" type="noConversion"/>
  </si>
  <si>
    <t>TRUE</t>
    <phoneticPr fontId="1" type="noConversion"/>
  </si>
  <si>
    <t>( 0 ~ 255 )</t>
    <phoneticPr fontId="1" type="noConversion"/>
  </si>
  <si>
    <t>( -128 ~ 127 )</t>
    <phoneticPr fontId="1" type="noConversion"/>
  </si>
  <si>
    <t>COLUMN_DATA_SIGNED</t>
    <phoneticPr fontId="1" type="noConversion"/>
  </si>
  <si>
    <t>出力する項目数を指定</t>
  </si>
  <si>
    <t>各項目のデータタイプを指定</t>
  </si>
  <si>
    <t>日付の区分文字</t>
  </si>
  <si>
    <t>文字列データを作成する時、大文字、小文字、混在タイプを指定</t>
    <phoneticPr fontId="1" type="noConversion"/>
  </si>
  <si>
    <t>#項目情報関連</t>
  </si>
  <si>
    <t xml:space="preserve">  ##説明：出力する項目数を指定</t>
  </si>
  <si>
    <t xml:space="preserve">  ##説明：各項目のデータタイプを指定</t>
  </si>
  <si>
    <t>#日付関連</t>
  </si>
  <si>
    <t xml:space="preserve">  ##説明：日付の区分文字</t>
  </si>
  <si>
    <t xml:space="preserve">  ##説明：時間の区分文字</t>
  </si>
  <si>
    <t xml:space="preserve">  ##説明：日付と時間の間の文字</t>
  </si>
  <si>
    <t>#文字列関連</t>
  </si>
  <si>
    <t xml:space="preserve">  ##説明：文字列データを作成する時、大文字、小文字、混在タイプを指定</t>
  </si>
  <si>
    <t>出力ファイルの拡張子を指定</t>
    <phoneticPr fontId="1" type="noConversion"/>
  </si>
  <si>
    <t>出力ファイルの圧縮有無を指定</t>
    <phoneticPr fontId="1" type="noConversion"/>
  </si>
  <si>
    <t>出力ファイルの文字コード</t>
    <phoneticPr fontId="1" type="noConversion"/>
  </si>
  <si>
    <t>出力ファイルの改行コード</t>
    <phoneticPr fontId="1" type="noConversion"/>
  </si>
  <si>
    <t>項目の区切り文字</t>
    <phoneticPr fontId="1" type="noConversion"/>
  </si>
  <si>
    <t>項目の囲み文字</t>
    <phoneticPr fontId="1" type="noConversion"/>
  </si>
  <si>
    <t>正常系のノーマルデータ件数を指定</t>
    <phoneticPr fontId="1" type="noConversion"/>
  </si>
  <si>
    <t>#出力ファイル名関連</t>
  </si>
  <si>
    <t xml:space="preserve">  ##説明：出力ファイル名を記載</t>
  </si>
  <si>
    <t xml:space="preserve">  ##説明：出力ファイルの拡張子を指定</t>
  </si>
  <si>
    <t xml:space="preserve">  ##説明：出力ファイルの圧縮有無を指定</t>
  </si>
  <si>
    <t xml:space="preserve">  ##説明：出力ファイルの文字コード</t>
  </si>
  <si>
    <t xml:space="preserve">  ##説明：出力ファイルの改行コード</t>
  </si>
  <si>
    <t>#データ項目の関連</t>
  </si>
  <si>
    <t xml:space="preserve">  ##説明：項目の区切り文字</t>
  </si>
  <si>
    <t xml:space="preserve">  ##説明：項目の囲み文字</t>
  </si>
  <si>
    <t>#データ件数関連</t>
  </si>
  <si>
    <t xml:space="preserve">  ##説明：正常系のノーマルデータ件数を指定</t>
  </si>
  <si>
    <t xml:space="preserve">  ##説明：作成するDBMS種類を指定</t>
  </si>
  <si>
    <t xml:space="preserve">  ##説明：データベース名</t>
  </si>
  <si>
    <t xml:space="preserve">  ##説明：データベースの文字コード</t>
  </si>
  <si>
    <t xml:space="preserve">  ##　※utf8mb4の"mb4"は絵文字などの特殊文字の許容</t>
  </si>
  <si>
    <t xml:space="preserve">  ##説明：文字データの並び順と比較方法を決定する設定</t>
  </si>
  <si>
    <t xml:space="preserve">  ##　※"unicode"は国際的な並び順ルールに従う</t>
  </si>
  <si>
    <t xml:space="preserve">  ##　※"general"は国際的な文字並び順ルールでは、一部の特殊文字を異なって処理する場合があり</t>
  </si>
  <si>
    <t xml:space="preserve">  ##　※"ci(case insensitive)"は大文字と小文字を区別なし</t>
  </si>
  <si>
    <t xml:space="preserve">  ##説明：データベースに接続するユーザ名</t>
  </si>
  <si>
    <t xml:space="preserve">  ##説明：データベースに接続するユーザ名のパスワード</t>
  </si>
  <si>
    <t xml:space="preserve">  ##説明：データベースに接続するユーザの権限</t>
  </si>
  <si>
    <t xml:space="preserve">  ##設定可能値(MySQL)："ALL PRIVILEGES"(全権限), "SELECT,INSERT,UPDATE,DELETE,CREATE,DROP"</t>
  </si>
  <si>
    <t xml:space="preserve">  ##設定可能値(PostgreSQL)："Superuser"(全権限), "Createrole,CreateDB,Replication,BypassRLS"</t>
  </si>
  <si>
    <t xml:space="preserve">  ##説明：権限付与するテーブル指定</t>
    <phoneticPr fontId="1" type="noConversion"/>
  </si>
  <si>
    <t xml:space="preserve">  ##設定可能値(MySQL)："*"(全テーブル), "指定したいテーブル名:${SET_TABLENAME}"</t>
  </si>
  <si>
    <t xml:space="preserve">  ##説明：作成するスキーマ名</t>
  </si>
  <si>
    <t xml:space="preserve">  ##説明：作成するテーブル名</t>
  </si>
  <si>
    <t xml:space="preserve">  ##説明：参照する外部テーブル名</t>
  </si>
  <si>
    <t xml:space="preserve">  ##説明：項目名情報リスト</t>
  </si>
  <si>
    <t xml:space="preserve">  ##説明：主キー情報リスト</t>
  </si>
  <si>
    <t>## MYSQL/MARIADB関連</t>
  </si>
  <si>
    <t xml:space="preserve">  ##説明：接続ホスト</t>
  </si>
  <si>
    <t xml:space="preserve">  ##設定可能値(MySQL)："localhost", "127.0.0.1", "指定ホスト", "%"(全てのIPからの接続を許可)</t>
  </si>
  <si>
    <t>## PostgreSQL関連</t>
  </si>
  <si>
    <t xml:space="preserve">  ##説明：データベースの基本設定テンプレート</t>
  </si>
  <si>
    <t xml:space="preserve">  ##説明：同時に接続できる許容数(-1は制限ない)</t>
  </si>
  <si>
    <t xml:space="preserve">  ##説明：データベースの接続許可</t>
  </si>
  <si>
    <t>COLUMN_DATA_SIGNED="0","0","0","0","0","0","0","0","0","0"</t>
    <phoneticPr fontId="1" type="noConversion"/>
  </si>
  <si>
    <t xml:space="preserve">  ##説明：固定日付を設定する場合指定　※日付区分文字は"/"に固定</t>
  </si>
  <si>
    <t>( -32,768 ~ 32,767 )</t>
    <phoneticPr fontId="1" type="noConversion"/>
  </si>
  <si>
    <t>( 0 ~ 65,535 )</t>
    <phoneticPr fontId="1" type="noConversion"/>
  </si>
  <si>
    <t>( -2,147,483,648 ~ 2,147,483,647 )</t>
    <phoneticPr fontId="1" type="noConversion"/>
  </si>
  <si>
    <t>( 0 ~ 4,294,967,295 )</t>
    <phoneticPr fontId="1" type="noConversion"/>
  </si>
  <si>
    <t>( -9,223,372,036,854,775,808 ~ 9,223,372,036,854,775,807 )</t>
    <phoneticPr fontId="1" type="noConversion"/>
  </si>
  <si>
    <t>( 0 ~ 18,446,744,073,709,551,615 )</t>
    <phoneticPr fontId="1" type="noConversion"/>
  </si>
  <si>
    <t>最大桁数：5桁</t>
    <phoneticPr fontId="1" type="noConversion"/>
  </si>
  <si>
    <t>最大桁数：10桁</t>
    <phoneticPr fontId="1" type="noConversion"/>
  </si>
  <si>
    <t>最大桁数：19 ~ 20桁</t>
    <phoneticPr fontId="1" type="noConversion"/>
  </si>
  <si>
    <t>( ±1.5 × 10⁻⁴⁵ ~ ±3.4 × 10³⁸ )</t>
    <phoneticPr fontId="1" type="noConversion"/>
  </si>
  <si>
    <t>( ±5.0 × 10⁻³²⁴ ~ ±1.8 × 10³⁰⁸ )</t>
    <phoneticPr fontId="1" type="noConversion"/>
  </si>
  <si>
    <t>符号付きの値の範囲</t>
    <phoneticPr fontId="1" type="noConversion"/>
  </si>
  <si>
    <t>無符号の値の範囲</t>
    <phoneticPr fontId="1" type="noConversion"/>
  </si>
  <si>
    <t>値の範囲</t>
  </si>
  <si>
    <t>最大桁数：3桁</t>
    <phoneticPr fontId="1" type="noConversion"/>
  </si>
  <si>
    <t>1)</t>
    <phoneticPr fontId="1" type="noConversion"/>
  </si>
  <si>
    <t>整数タイプ</t>
    <phoneticPr fontId="1" type="noConversion"/>
  </si>
  <si>
    <t>2)</t>
    <phoneticPr fontId="1" type="noConversion"/>
  </si>
  <si>
    <t>値の範囲</t>
    <phoneticPr fontId="1" type="noConversion"/>
  </si>
  <si>
    <t>1）</t>
    <phoneticPr fontId="1" type="noConversion"/>
  </si>
  <si>
    <t>2）</t>
    <phoneticPr fontId="1" type="noConversion"/>
  </si>
  <si>
    <t>YYYY(2025),YY(25)</t>
    <phoneticPr fontId="1" type="noConversion"/>
  </si>
  <si>
    <t>MM(01),M(1)</t>
    <phoneticPr fontId="1" type="noConversion"/>
  </si>
  <si>
    <t>DD(02),D(2)</t>
    <phoneticPr fontId="1" type="noConversion"/>
  </si>
  <si>
    <t>hh(03),h(3),HH(20),H(20)</t>
    <phoneticPr fontId="1" type="noConversion"/>
  </si>
  <si>
    <t>mm(04),m(4)</t>
    <phoneticPr fontId="1" type="noConversion"/>
  </si>
  <si>
    <t>ss(05),s(5)</t>
    <phoneticPr fontId="1" type="noConversion"/>
  </si>
  <si>
    <t>SEPARATOR_DATE_TIME="SPACE"</t>
    <phoneticPr fontId="1" type="noConversion"/>
  </si>
  <si>
    <t>TIME_SEPARATOR=":"</t>
    <phoneticPr fontId="1" type="noConversion"/>
  </si>
  <si>
    <t>DATE_SEPARATOR="/"</t>
    <phoneticPr fontId="1" type="noConversion"/>
  </si>
  <si>
    <t>符号の桁数の有無</t>
    <phoneticPr fontId="1" type="noConversion"/>
  </si>
  <si>
    <t>SIGN_DIGIT</t>
    <phoneticPr fontId="1" type="noConversion"/>
  </si>
  <si>
    <t xml:space="preserve">  ##説明：符号の桁数の有無</t>
    <phoneticPr fontId="1" type="noConversion"/>
  </si>
  <si>
    <t>最大桁数（整数部：38桁、小数部：7桁）</t>
    <phoneticPr fontId="1" type="noConversion"/>
  </si>
  <si>
    <t>最大桁数（整数部：100桁、小数部：15桁）</t>
    <phoneticPr fontId="1" type="noConversion"/>
  </si>
  <si>
    <t>3)</t>
    <phoneticPr fontId="1" type="noConversion"/>
  </si>
  <si>
    <t>「1」ありの場合、( 生成データ * -1 * 0.1 )の商のみを使用</t>
  </si>
  <si>
    <t>「0」なしの場合、編集処理なし</t>
    <phoneticPr fontId="1" type="noConversion"/>
  </si>
  <si>
    <t>4)</t>
    <phoneticPr fontId="1" type="noConversion"/>
  </si>
  <si>
    <t>符号の桁数の有無（SIGN_DIGIT）チェック</t>
    <phoneticPr fontId="1" type="noConversion"/>
  </si>
  <si>
    <t>SIGN_DIGIT="0"</t>
    <phoneticPr fontId="1" type="noConversion"/>
  </si>
  <si>
    <t>SIGN_DIGIT="0"
  ##設定可能値："0"(なし), "1"(あり)</t>
    <phoneticPr fontId="1" type="noConversion"/>
  </si>
  <si>
    <t>設定ファイルの内容問題なし。</t>
    <phoneticPr fontId="1" type="noConversion"/>
  </si>
  <si>
    <t>エラー: 設定ファイル${_config_file}が存在しません。</t>
    <phoneticPr fontId="1" type="noConversion"/>
  </si>
  <si>
    <t>エラー: 第${_item_number}項目 - データ型 byteの長さ${_length}は最大3桁までしか指定できません。</t>
    <phoneticPr fontId="1" type="noConversion"/>
  </si>
  <si>
    <t>エラー: 第${_item_number}項目 - データ型 shortの長さ${_length}は最大5桁までしか指定できません。</t>
    <phoneticPr fontId="1" type="noConversion"/>
  </si>
  <si>
    <t>エラー: 第${_item_number}項目 - データ型 intの長さ${_length}は最大10桁までしか指定できません。</t>
    <phoneticPr fontId="1" type="noConversion"/>
  </si>
  <si>
    <t>エラー: 第${_item_number}項目 - データ型 longの長さ${_length}は最大19桁までしか指定できません。(符号付き)</t>
    <phoneticPr fontId="1" type="noConversion"/>
  </si>
  <si>
    <t>エラー: 第${_item_number}項目 - データ型 longの長さ${_length}は最大20桁までしか指定できません。(無符号：整数のみ)</t>
    <phoneticPr fontId="1" type="noConversion"/>
  </si>
  <si>
    <t>エラー: 無効な日付です。${REFERENCE_DATE}は無効な日付です。(GNU date (Linux))</t>
    <phoneticPr fontId="1" type="noConversion"/>
  </si>
  <si>
    <t>エラー: 無効な日付です。${REFERENCE_DATE}は無効な日付です。(BSD/macOS date)</t>
    <phoneticPr fontId="1" type="noConversion"/>
  </si>
  <si>
    <t>負の値を有効にする設定
0：正数のみ、1：負数含む</t>
    <phoneticPr fontId="1" type="noConversion"/>
  </si>
  <si>
    <t xml:space="preserve">  ##説明：負の値を有効にする設定</t>
    <phoneticPr fontId="1" type="noConversion"/>
  </si>
  <si>
    <t>COLUMN_DATA_SIGNED="0","0","0","0","0","0","0","0","0","0"
  ##設定可能値："0"(無符号), "1"(符号付き,負数含む)</t>
    <phoneticPr fontId="1" type="noConversion"/>
  </si>
  <si>
    <t xml:space="preserve">  ##設定可能値："0"(無符号), "1"(符号付き,負数含む)</t>
    <phoneticPr fontId="1" type="noConversion"/>
  </si>
  <si>
    <t xml:space="preserve">  ##設定可能値："0"(なし), "1"(あり)</t>
    <phoneticPr fontId="1" type="noConversion"/>
  </si>
  <si>
    <t>設定ファイル情報登録（負の値を有効にする設定）</t>
    <phoneticPr fontId="1" type="noConversion"/>
  </si>
  <si>
    <t>設定ファイル情報登録（符号の桁数の有無）</t>
    <phoneticPr fontId="1" type="noConversion"/>
  </si>
  <si>
    <t>設定ファイルチェック</t>
    <phoneticPr fontId="1" type="noConversion"/>
  </si>
  <si>
    <t>db_data_config.txt</t>
  </si>
  <si>
    <t>MULTIBYTE_STRING</t>
    <phoneticPr fontId="1" type="noConversion"/>
  </si>
  <si>
    <t>MULTIBYTE_STRING=""</t>
    <phoneticPr fontId="1" type="noConversion"/>
  </si>
  <si>
    <t>マルチバイトデータ許可設定</t>
    <phoneticPr fontId="1" type="noConversion"/>
  </si>
  <si>
    <t xml:space="preserve">  ##説明：マルチバイトデータ許可設定</t>
    <phoneticPr fontId="1" type="noConversion"/>
  </si>
  <si>
    <t>SEPARATOR_DATE_TIME</t>
    <phoneticPr fontId="1" type="noConversion"/>
  </si>
  <si>
    <t>s</t>
    <phoneticPr fontId="1" type="noConversion"/>
  </si>
  <si>
    <t>SPACE</t>
    <phoneticPr fontId="1" type="noConversion"/>
  </si>
  <si>
    <t>YYY</t>
    <phoneticPr fontId="1" type="noConversion"/>
  </si>
  <si>
    <t>M</t>
    <phoneticPr fontId="1" type="noConversion"/>
  </si>
  <si>
    <t>D</t>
    <phoneticPr fontId="1" type="noConversion"/>
  </si>
  <si>
    <t>h</t>
    <phoneticPr fontId="1" type="noConversion"/>
  </si>
  <si>
    <t>m</t>
    <phoneticPr fontId="1" type="noConversion"/>
  </si>
  <si>
    <t>ベース設定ファイル</t>
    <phoneticPr fontId="1" type="noConversion"/>
  </si>
  <si>
    <t>設定ファイル情報登録（マルチデータ設定）</t>
    <phoneticPr fontId="1" type="noConversion"/>
  </si>
  <si>
    <t>string</t>
    <phoneticPr fontId="1" type="noConversion"/>
  </si>
  <si>
    <t>2024/12/31</t>
    <phoneticPr fontId="1" type="noConversion"/>
  </si>
  <si>
    <t>あ</t>
    <phoneticPr fontId="1" type="noConversion"/>
  </si>
  <si>
    <t>設定項目</t>
    <phoneticPr fontId="1" type="noConversion"/>
  </si>
  <si>
    <t>値</t>
    <phoneticPr fontId="1" type="noConversion"/>
  </si>
  <si>
    <t>sed実行環境</t>
    <phoneticPr fontId="1" type="noConversion"/>
  </si>
  <si>
    <t>MacOS</t>
  </si>
  <si>
    <t>char</t>
    <phoneticPr fontId="1" type="noConversion"/>
  </si>
  <si>
    <t>COLUMN_DATA_TRIM</t>
  </si>
  <si>
    <t>COLUMN_DATA_TRIM</t>
    <phoneticPr fontId="1" type="noConversion"/>
  </si>
  <si>
    <t>データ前後のトリムデータ</t>
    <phoneticPr fontId="1" type="noConversion"/>
  </si>
  <si>
    <t xml:space="preserve">  ##説明：データ前後のトリムデータ</t>
    <phoneticPr fontId="1" type="noConversion"/>
  </si>
  <si>
    <t>設定ファイル情報登録（カラム別のトリム情報）</t>
    <phoneticPr fontId="1" type="noConversion"/>
  </si>
  <si>
    <t>FTftBTbt</t>
    <phoneticPr fontId="1" type="noConversion"/>
  </si>
  <si>
    <t>FT</t>
    <phoneticPr fontId="1" type="noConversion"/>
  </si>
  <si>
    <t>ft</t>
    <phoneticPr fontId="1" type="noConversion"/>
  </si>
  <si>
    <t>BT</t>
    <phoneticPr fontId="1" type="noConversion"/>
  </si>
  <si>
    <t>bt</t>
    <phoneticPr fontId="1" type="noConversion"/>
  </si>
  <si>
    <t>FTBT</t>
    <phoneticPr fontId="1" type="noConversion"/>
  </si>
  <si>
    <t>ftbt</t>
    <phoneticPr fontId="1" type="noConversion"/>
  </si>
  <si>
    <t>가</t>
    <phoneticPr fontId="1" type="noConversion"/>
  </si>
  <si>
    <t>実行コマンド（半自動作成分）</t>
    <phoneticPr fontId="1" type="noConversion"/>
  </si>
  <si>
    <t>固定桁タイプ。例) char(4)の場合[A    ]で作成される。</t>
    <phoneticPr fontId="1" type="noConversion"/>
  </si>
  <si>
    <t>可変桁タイプ。例) string(4)の場合[A]で作成される。</t>
    <phoneticPr fontId="1" type="noConversion"/>
  </si>
  <si>
    <t>値修正</t>
    <phoneticPr fontId="1" type="noConversion"/>
  </si>
  <si>
    <t>値復元</t>
    <phoneticPr fontId="1" type="noConversion"/>
  </si>
  <si>
    <t>設定ファイルが存在しない</t>
    <phoneticPr fontId="1" type="noConversion"/>
  </si>
  <si>
    <t xml:space="preserve"> </t>
    <phoneticPr fontId="1" type="noConversion"/>
  </si>
  <si>
    <t>COLUMN_COUNTS設定値：0</t>
    <phoneticPr fontId="1" type="noConversion"/>
  </si>
  <si>
    <t>文字設定</t>
    <phoneticPr fontId="1" type="noConversion"/>
  </si>
  <si>
    <t>A</t>
    <phoneticPr fontId="1" type="noConversion"/>
  </si>
  <si>
    <t>AA</t>
    <phoneticPr fontId="1" type="noConversion"/>
  </si>
  <si>
    <t>あA</t>
    <phoneticPr fontId="1" type="noConversion"/>
  </si>
  <si>
    <t xml:space="preserve">  ##説明：各項目の桁数を指定。実数の場合、整数部桁数.小数部桁数に構成。論理型は0,1と,2(Random)。日付は出力形式記載。</t>
    <phoneticPr fontId="1" type="noConversion"/>
  </si>
  <si>
    <t>ランダムデータ</t>
    <phoneticPr fontId="1" type="noConversion"/>
  </si>
  <si>
    <t>COLUMN_DATA_LENGTH="1","100","2","3","4","5","4.3","11.4","2","YYYYMMDDhhmmss"</t>
    <phoneticPr fontId="1" type="noConversion"/>
  </si>
  <si>
    <t>各項目の桁数を指定。実数の場合、整数部桁数.小数部桁数に構成。論理型は0,1と,2(Random)。日付は出力形式記載。</t>
    <phoneticPr fontId="1" type="noConversion"/>
  </si>
  <si>
    <t>YYYYMMDD</t>
    <phoneticPr fontId="1" type="noConversion"/>
  </si>
  <si>
    <t>hhmmss</t>
    <phoneticPr fontId="1" type="noConversion"/>
  </si>
  <si>
    <t>h,hhは12時間、HH,Hは24時間基準</t>
    <phoneticPr fontId="1" type="noConversion"/>
  </si>
  <si>
    <t>小文字の文字列データ</t>
    <phoneticPr fontId="1" type="noConversion"/>
  </si>
  <si>
    <t>エラー: 指定できるパラメータの数は最大2つまでです。</t>
    <phoneticPr fontId="1" type="noConversion"/>
  </si>
  <si>
    <t>ワーニング: パラメータ2が「'UPPER','upper','U','u'」(大文字のみデータ),「'LOWER','lower','L','l'」(小文字のみデータ),以外文字列は大・小文字混在データ</t>
    <phoneticPr fontId="1" type="noConversion"/>
  </si>
  <si>
    <t>エラー: 日付フォーマットには「%」を含める必要があります。例: %Y/%m/%d</t>
    <phoneticPr fontId="1" type="noConversion"/>
  </si>
  <si>
    <t>エラー: パラメータ2は「YYYY/MM/DD」形式で指定してください。</t>
    <phoneticPr fontId="1" type="noConversion"/>
  </si>
  <si>
    <t>エラー: 入力された日付またはフォーマットが無効です。日付の指定が誤っているか、フォーマットが正しくありません。</t>
    <phoneticPr fontId="1" type="noConversion"/>
  </si>
  <si>
    <t>1991-13-01</t>
    <phoneticPr fontId="1" type="noConversion"/>
  </si>
  <si>
    <t>clear; echo テストケース012; sh ./script/db_gen_date_data.sh "%Y/%m/%d %H:%M:%S" "1991-13-01";</t>
  </si>
  <si>
    <t>エラー: 設定ファイルディレクトリ ${CONFIG_DIR} が存在しません。</t>
    <phoneticPr fontId="1" type="noConversion"/>
  </si>
  <si>
    <t>エラー: スクリプトファイル ${_missing_scripts} が存在しません。</t>
    <phoneticPr fontId="1" type="noConversion"/>
  </si>
  <si>
    <t>エラー: 設定ファイル ${_missing_configs} が存在しません。</t>
    <phoneticPr fontId="1" type="noConversion"/>
  </si>
  <si>
    <t>一部のスクリプトファイルがない
スクリプト資産：12件
設定ファイル資産：3件</t>
    <phoneticPr fontId="1" type="noConversion"/>
  </si>
  <si>
    <t>修正</t>
  </si>
  <si>
    <t>コードリファクタリング</t>
    <phoneticPr fontId="1" type="noConversion"/>
  </si>
  <si>
    <t>db_gen_string_data,db_gen_number_data,db_gen_date_data,db_check_files_exist</t>
    <phoneticPr fontId="1" type="noConversion"/>
  </si>
  <si>
    <t>エラー: COLUMN_COUNTSが設定されていません。</t>
    <phoneticPr fontId="1" type="noConversion"/>
  </si>
  <si>
    <t>エラー: COLUMN_DATA_TYPEが設定されていません。</t>
    <phoneticPr fontId="1" type="noConversion"/>
  </si>
  <si>
    <t>エラー: COLUMN_DATA_LENGTHが設定されていません。</t>
    <phoneticPr fontId="1" type="noConversion"/>
  </si>
  <si>
    <t>エラー: COLUMN_DATA_TRIMが設定されていません。</t>
    <phoneticPr fontId="1" type="noConversion"/>
  </si>
  <si>
    <t>エラー: COLUMN_DATA_SIGNEDが設定されていません。</t>
    <phoneticPr fontId="1" type="noConversion"/>
  </si>
  <si>
    <t>エラー: SIGN_DIGITが設定されていません。</t>
    <phoneticPr fontId="1" type="noConversion"/>
  </si>
  <si>
    <t>エラー: DATE_SEPARATORが設定されていません。</t>
    <phoneticPr fontId="1" type="noConversion"/>
  </si>
  <si>
    <t>エラー: TIME_SEPARATORが設定されていません。</t>
    <phoneticPr fontId="1" type="noConversion"/>
  </si>
  <si>
    <t>エラー: SEPARATOR_DATE_TIMEが設定されていません。</t>
    <phoneticPr fontId="1" type="noConversion"/>
  </si>
  <si>
    <t>エラー: REFERENCE_DATEが設定されていません。</t>
    <phoneticPr fontId="1" type="noConversion"/>
  </si>
  <si>
    <t>エラー: CASE_MODEが設定されていません。</t>
    <phoneticPr fontId="1" type="noConversion"/>
  </si>
  <si>
    <t>エラー: MULTIBYTE_STRINGが設定されていません。</t>
    <phoneticPr fontId="1" type="noConversion"/>
  </si>
  <si>
    <t>エラー: COLUMN_COUNTSは1以上の整数を指定してください。</t>
    <phoneticPr fontId="1" type="noConversion"/>
  </si>
  <si>
    <t>エラー: COLUMN_DATA_TYPEの項目数がCOLUMN_COUNTSと異なります。</t>
    <phoneticPr fontId="1" type="noConversion"/>
  </si>
  <si>
    <t>エラー: COLUMN_DATA_LENGTHの項目数がCOLUMN_COUNTSと異なります。</t>
    <phoneticPr fontId="1" type="noConversion"/>
  </si>
  <si>
    <t>エラー: COLUMN_DATA_TRIMの項目数がCOLUMN_COUNTSと異なります。</t>
    <phoneticPr fontId="1" type="noConversion"/>
  </si>
  <si>
    <t>エラー: COLUMN_DATA_SIGNEDの項目数がCOLUMN_COUNTSと異なります。</t>
    <phoneticPr fontId="1" type="noConversion"/>
  </si>
  <si>
    <t>エラー: 無効なデータタイプ${_type}が指定されています。</t>
    <phoneticPr fontId="1" type="noConversion"/>
  </si>
  <si>
    <t>エラー: 無効なトリム${_type}が指定されています。'NONE' または 'FT', 'BT', 'ft', 'bt' を含む文字列を指定してください。</t>
    <phoneticPr fontId="1" type="noConversion"/>
  </si>
  <si>
    <t>エラー: 無効な値${_type}が指定されています。</t>
    <phoneticPr fontId="1" type="noConversion"/>
  </si>
  <si>
    <t>エラー: SIGN_DIGITは「0」または「1」を指定してください。</t>
    <phoneticPr fontId="1" type="noConversion"/>
  </si>
  <si>
    <t>エラー: 無効な日付区切り文字です。「/」、「-」、または「NONE」を指定してください。</t>
    <phoneticPr fontId="1" type="noConversion"/>
  </si>
  <si>
    <t>エラー: 無効な時間区切り文字です。「:」または「NONE」を指定してください。</t>
    <phoneticPr fontId="1" type="noConversion"/>
  </si>
  <si>
    <t>エラー: 無効な日付・時間区切り文字です。「NONE」または「SPACE」を指定してください。</t>
    <phoneticPr fontId="1" type="noConversion"/>
  </si>
  <si>
    <t>エラー: 無効なCASE_MODEの値です。「UPPER」「LOWER」「NONE」のいずれかを指定してください。</t>
    <phoneticPr fontId="1" type="noConversion"/>
  </si>
  <si>
    <t>エラー: マルチバイトの1文字を設定してください。</t>
    <phoneticPr fontId="1" type="noConversion"/>
  </si>
  <si>
    <t>エラー: 第${_item_number}項目 - データ型 charの設定桁数は${_length}です。1以上の整数を指定してください。</t>
    <phoneticPr fontId="1" type="noConversion"/>
  </si>
  <si>
    <t>エラー: 「FT」または「BT」を指定した場合、_lengthは3以上である必要があります。</t>
    <phoneticPr fontId="1" type="noConversion"/>
  </si>
  <si>
    <t>エラー: 「ft」または「bt」を指定した場合、_lengthは2以上である必要があります。</t>
    <phoneticPr fontId="1" type="noConversion"/>
  </si>
  <si>
    <t>エラー: 第${_item_number}項目 - データ型 stringの設定桁数は${_length}です。1以上の整数を指定してください。</t>
    <phoneticPr fontId="1" type="noConversion"/>
  </si>
  <si>
    <t>エラー: 第${_item_number}項目 - データ型 booleanの設定桁数は${_length}です。常に'0'または'1'または'2'でなければなりません。</t>
    <phoneticPr fontId="1" type="noConversion"/>
  </si>
  <si>
    <t>エラー: 第${_item_number}項目 - データ型 dateの設定桁数は${_length}です。'YYYYMMDDhhmmss','YYMMDDhhmmss','YYYY','YY'などの形式で指定してください。</t>
    <phoneticPr fontId="1" type="noConversion"/>
  </si>
  <si>
    <t>エラー: 第${_item_number}項目 - データ型 byteの設定桁数は${_length}です。1以上の整数を指定してください。</t>
    <phoneticPr fontId="1" type="noConversion"/>
  </si>
  <si>
    <t>エラー: 「ft」または「bt」を指定した場合、_lengthは3以上である必要があります。</t>
    <phoneticPr fontId="1" type="noConversion"/>
  </si>
  <si>
    <t>エラー: 第${_item_number}項目 - データ型 shortの設定桁数は${_length}です。1以上の整数を指定してください。</t>
    <phoneticPr fontId="1" type="noConversion"/>
  </si>
  <si>
    <t>エラー: 「ft」または「bt」を指定した場合、_lengthは4以上である必要があります。</t>
    <phoneticPr fontId="1" type="noConversion"/>
  </si>
  <si>
    <t>エラー: 第${_item_number}項目 - データ型 intの設定桁数は${_length}です。1以上の整数を指定してください。</t>
    <phoneticPr fontId="1" type="noConversion"/>
  </si>
  <si>
    <t>エラー: 「FT」または「BT」を指定した場合、_lengthは4以上である必要があります。</t>
    <phoneticPr fontId="1" type="noConversion"/>
  </si>
  <si>
    <t>エラー: 第${_item_number}項目 - データ型 longの設定桁数は${_length}です。1以上の整数を指定してください。</t>
    <phoneticPr fontId="1" type="noConversion"/>
  </si>
  <si>
    <t>エラー: _lengthの値が無効です。小数点(.)を含める必要があります。</t>
    <phoneticPr fontId="1" type="noConversion"/>
  </si>
  <si>
    <t>生成するデータ項目数(COLUMN_COUNTS)分、タイプと桁数が正しく設定されていることを確認。</t>
    <phoneticPr fontId="1" type="noConversion"/>
  </si>
  <si>
    <t>COLUMN_DATA_LENGTH</t>
  </si>
  <si>
    <t>サポート対象のデータタイプ(COLUMN_DATA_TYPE)以外のタイプが存在しないことを確認。</t>
    <phoneticPr fontId="1" type="noConversion"/>
  </si>
  <si>
    <t>データタイプごとの桁数について（COLUMN_DATA_TRIM）</t>
    <phoneticPr fontId="1" type="noConversion"/>
  </si>
  <si>
    <t>このプログラムでは、charとstringのデータ生成方式は同じである。</t>
    <phoneticPr fontId="1" type="noConversion"/>
  </si>
  <si>
    <t>数値ではなく所定の形式で日付、時間を指定（「日付区分文字・時間区分文字なし」、例：YYYYMMDDhhmmss)</t>
    <phoneticPr fontId="1" type="noConversion"/>
  </si>
  <si>
    <t>タイプの範囲内に収まっていることを確認。</t>
  </si>
  <si>
    <t>5)</t>
    <phoneticPr fontId="1" type="noConversion"/>
  </si>
  <si>
    <t>D)</t>
    <phoneticPr fontId="1" type="noConversion"/>
  </si>
  <si>
    <t>トリム確認用の設定値（COLUMN_DATA_TRIM）</t>
    <phoneticPr fontId="1" type="noConversion"/>
  </si>
  <si>
    <t>トリム確認対象タイプ</t>
    <phoneticPr fontId="1" type="noConversion"/>
  </si>
  <si>
    <t>char,string,byte,short,int,float</t>
    <phoneticPr fontId="1" type="noConversion"/>
  </si>
  <si>
    <t>(文字列タイプ、整数タイプ、実数タイプ）</t>
    <phoneticPr fontId="1" type="noConversion"/>
  </si>
  <si>
    <t>対象外タイプ</t>
    <phoneticPr fontId="1" type="noConversion"/>
  </si>
  <si>
    <t>boolean,date</t>
    <phoneticPr fontId="1" type="noConversion"/>
  </si>
  <si>
    <t>サポートトリムデータ</t>
    <phoneticPr fontId="1" type="noConversion"/>
  </si>
  <si>
    <t>前方全角スペーストリム</t>
    <phoneticPr fontId="1" type="noConversion"/>
  </si>
  <si>
    <t>後方全角スペーストリム</t>
    <phoneticPr fontId="1" type="noConversion"/>
  </si>
  <si>
    <t>前方半角スペーストリム</t>
    <phoneticPr fontId="1" type="noConversion"/>
  </si>
  <si>
    <t>後方半角スペーストリム</t>
    <phoneticPr fontId="1" type="noConversion"/>
  </si>
  <si>
    <t>NONE</t>
    <phoneticPr fontId="1" type="noConversion"/>
  </si>
  <si>
    <t>トリムなし</t>
    <phoneticPr fontId="1" type="noConversion"/>
  </si>
  <si>
    <t>E)</t>
    <phoneticPr fontId="1" type="noConversion"/>
  </si>
  <si>
    <t>数値データの符号許容を設定（COLUMN_DATA_SIGNED）</t>
    <phoneticPr fontId="1" type="noConversion"/>
  </si>
  <si>
    <t>「0」無符号の値（負数抜き）の範囲のデータ作成</t>
    <phoneticPr fontId="1" type="noConversion"/>
  </si>
  <si>
    <t>「1」符号付きの値（負数含む）の範囲のデータ作成</t>
    <phoneticPr fontId="1" type="noConversion"/>
  </si>
  <si>
    <t>設定ファイルの設定値関係</t>
    <phoneticPr fontId="1" type="noConversion"/>
  </si>
  <si>
    <t>string,charタイプ</t>
    <phoneticPr fontId="1" type="noConversion"/>
  </si>
  <si>
    <t>COLUMN_DATA_TYPE</t>
  </si>
  <si>
    <t>CASE_MODE</t>
  </si>
  <si>
    <t>MULTIBYTE_STRING</t>
  </si>
  <si>
    <t>booleanタイプ</t>
    <phoneticPr fontId="1" type="noConversion"/>
  </si>
  <si>
    <t>dateタイプ</t>
    <phoneticPr fontId="1" type="noConversion"/>
  </si>
  <si>
    <t>DATE_SEPARATOR</t>
  </si>
  <si>
    <t>TIME_SEPARATOR</t>
  </si>
  <si>
    <t>REFERENCE_DATE</t>
  </si>
  <si>
    <t>byte,short,int,long,float,doubleタイプ</t>
    <phoneticPr fontId="1" type="noConversion"/>
  </si>
  <si>
    <t>COLUMN_DATA_SIGNED</t>
  </si>
  <si>
    <t>「参照シート」</t>
    <phoneticPr fontId="1" type="noConversion"/>
  </si>
  <si>
    <t>NONE</t>
  </si>
  <si>
    <t>COLUMN_DATA_TRIM="FT","BT","ft","bt","NONE","FTft","BTbt","FTftBTbt","FTftBTbt","FTftBTbt"
  ##設定可能値：FT(前方全角トリム)、ft(前方半角トリム)、
                BT(後方全角トリム)、bt(後方半角トリム)、
　　　　　　　　NONE(なし）</t>
    <phoneticPr fontId="1" type="noConversion"/>
  </si>
  <si>
    <t>DATE_SEPARATOR="/"
  ##設定可能値："NONE", "/", "-"</t>
    <phoneticPr fontId="1" type="noConversion"/>
  </si>
  <si>
    <t>TIME_SEPARATOR=":"
  ##設定可能値："NONE", ":"</t>
    <phoneticPr fontId="1" type="noConversion"/>
  </si>
  <si>
    <t>SEPARATOR_DATE_TIME="SPACE"
  ##設定可能値："NONE", "SPACE"</t>
  </si>
  <si>
    <t>CASE_MODE="NONE"
  ##設定可能値："NONE", "UPPER", "LOWER"</t>
    <phoneticPr fontId="1" type="noConversion"/>
  </si>
  <si>
    <r>
      <t>MULTIBYTE_STRING="NONE"
  ##設定可能値："NONE", "あ", "</t>
    </r>
    <r>
      <rPr>
        <sz val="12"/>
        <color theme="1"/>
        <rFont val="Malgun Gothic"/>
        <family val="2"/>
        <charset val="129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</si>
  <si>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COLUMN_DATA_TRIM="FT","BT","ft","bt","NONE","FTft","BTbt","FTftBTbt","FTftBTbt","FTftBTbt"</t>
    <phoneticPr fontId="1" type="noConversion"/>
  </si>
  <si>
    <t xml:space="preserve">  ##設定可能値：FT(前方全角トリム)、ft(前方半角トリム)、BT(後方全角トリム)、bt(後方半角トリム)、NONE(トリムなし)</t>
    <phoneticPr fontId="1" type="noConversion"/>
  </si>
  <si>
    <t xml:space="preserve">  ##設定可能値："NONE", "/", "-"</t>
    <phoneticPr fontId="1" type="noConversion"/>
  </si>
  <si>
    <t xml:space="preserve">  ##設定可能値："NONE", ":"</t>
    <phoneticPr fontId="1" type="noConversion"/>
  </si>
  <si>
    <t xml:space="preserve">  ##設定可能値："NONE", "SPACE"</t>
    <phoneticPr fontId="1" type="noConversion"/>
  </si>
  <si>
    <t>CASE_MODE="NONE"</t>
    <phoneticPr fontId="1" type="noConversion"/>
  </si>
  <si>
    <t xml:space="preserve">  ##設定可能値："NONE", "UPPER", "LOWER"</t>
    <phoneticPr fontId="1" type="noConversion"/>
  </si>
  <si>
    <r>
      <t xml:space="preserve">  ##設定可能値："NONE", "あ", "</t>
    </r>
    <r>
      <rPr>
        <sz val="12"/>
        <color theme="1"/>
        <rFont val="맑은 고딕"/>
        <family val="2"/>
        <charset val="129"/>
        <scheme val="minor"/>
      </rPr>
      <t>가</t>
    </r>
    <r>
      <rPr>
        <sz val="12"/>
        <color theme="1"/>
        <rFont val="MS Mincho"/>
        <family val="1"/>
        <charset val="128"/>
      </rPr>
      <t>", "●"</t>
    </r>
    <phoneticPr fontId="1" type="noConversion"/>
  </si>
  <si>
    <t>string,string</t>
    <phoneticPr fontId="1" type="noConversion"/>
  </si>
  <si>
    <t>3,4</t>
    <phoneticPr fontId="1" type="noConversion"/>
  </si>
  <si>
    <t>NONE,NONE</t>
    <phoneticPr fontId="1" type="noConversion"/>
  </si>
  <si>
    <t>Ft</t>
    <phoneticPr fontId="1" type="noConversion"/>
  </si>
  <si>
    <t>0,0</t>
    <phoneticPr fontId="1" type="noConversion"/>
  </si>
  <si>
    <t>|</t>
    <phoneticPr fontId="1" type="noConversion"/>
  </si>
  <si>
    <t>~</t>
    <phoneticPr fontId="1" type="noConversion"/>
  </si>
  <si>
    <t>RAN</t>
    <phoneticPr fontId="1" type="noConversion"/>
  </si>
  <si>
    <t>COLUMN_COUNTS設定値：未設定</t>
    <phoneticPr fontId="1" type="noConversion"/>
  </si>
  <si>
    <t>COLUMN_DATA_TYPE設定値：未設定</t>
    <phoneticPr fontId="1" type="noConversion"/>
  </si>
  <si>
    <t>COLUMN_DATA_LENGTH設定値：未設定</t>
    <phoneticPr fontId="1" type="noConversion"/>
  </si>
  <si>
    <t>COLUMN_DATA_TRIM設定値：未設定</t>
    <phoneticPr fontId="1" type="noConversion"/>
  </si>
  <si>
    <t>COLUMN_DATA_SIGNED設定値：未設定</t>
    <phoneticPr fontId="1" type="noConversion"/>
  </si>
  <si>
    <t>SIGN_DIGIT設定値：未設定</t>
    <phoneticPr fontId="1" type="noConversion"/>
  </si>
  <si>
    <t>DATE_SEPARATOR設定値：未設定</t>
    <phoneticPr fontId="1" type="noConversion"/>
  </si>
  <si>
    <t>TIME_SEPARATOR設定値：未設定</t>
    <phoneticPr fontId="1" type="noConversion"/>
  </si>
  <si>
    <t>SEPARATOR_DATE_TIME設定値：未設定</t>
  </si>
  <si>
    <t>REFERENCE_DATE設定値：未設定</t>
    <phoneticPr fontId="1" type="noConversion"/>
  </si>
  <si>
    <t>CASE_MODE設定値：未設定</t>
    <phoneticPr fontId="1" type="noConversion"/>
  </si>
  <si>
    <t>MULTIBYTE_STRING設定値：未設定</t>
    <phoneticPr fontId="1" type="noConversion"/>
  </si>
  <si>
    <t>COLUMN_DATA_TYPEの項目数がCOLUMN_COUNTSと異なる</t>
    <phoneticPr fontId="1" type="noConversion"/>
  </si>
  <si>
    <t>COLUMN_DATA_LENGTHの項目数がCOLUMN_COUNTSと異なる</t>
    <phoneticPr fontId="1" type="noConversion"/>
  </si>
  <si>
    <t>COLUMN_DATA_TRIMの項目数がCOLUMN_COUNTSと異なる</t>
    <phoneticPr fontId="1" type="noConversion"/>
  </si>
  <si>
    <t>COLUMN_DATA_SIGNEDの項目数がCOLUMN_COUNTSと異なる</t>
    <phoneticPr fontId="1" type="noConversion"/>
  </si>
  <si>
    <t>COLUMN_DATA_TYPE設定値：NONE</t>
    <phoneticPr fontId="1" type="noConversion"/>
  </si>
  <si>
    <t>COLUMN_DATA_TRIM設定値：Ft</t>
    <phoneticPr fontId="1" type="noConversion"/>
  </si>
  <si>
    <t>COLUMN_DATA_SIGNED設定値：2</t>
    <phoneticPr fontId="1" type="noConversion"/>
  </si>
  <si>
    <t>SIGN_DIGIT設定値：2</t>
    <phoneticPr fontId="1" type="noConversion"/>
  </si>
  <si>
    <t>DATE_SEPARATOR設定値：|</t>
    <phoneticPr fontId="1" type="noConversion"/>
  </si>
  <si>
    <t>TIME_SEPARATOR設定値：~</t>
    <phoneticPr fontId="1" type="noConversion"/>
  </si>
  <si>
    <t>SEPARATOR_DATE_TIME設定値：-</t>
    <phoneticPr fontId="1" type="noConversion"/>
  </si>
  <si>
    <t>REFERENCE_DATE設定値：20241231</t>
    <phoneticPr fontId="1" type="noConversion"/>
  </si>
  <si>
    <t>CASE_MODE設定値：RAN</t>
    <phoneticPr fontId="1" type="noConversion"/>
  </si>
  <si>
    <t>MULTIBYTE_STRING設定値：あA</t>
    <phoneticPr fontId="1" type="noConversion"/>
  </si>
  <si>
    <t>MULTIBYTE_STRING設定値：가</t>
    <phoneticPr fontId="1" type="noConversion"/>
  </si>
  <si>
    <t>MULTIBYTE_STRING設定値：●</t>
    <phoneticPr fontId="1" type="noConversion"/>
  </si>
  <si>
    <t>MULTIBYTE_STRING設定値：A</t>
    <phoneticPr fontId="1" type="noConversion"/>
  </si>
  <si>
    <t>MULTIBYTE_STRING設定値：AA</t>
    <phoneticPr fontId="1" type="noConversion"/>
  </si>
  <si>
    <t>COLUMN_DATA_TYPE設定値：char
COLUMN_DATA_LENGTH設定値：0</t>
    <phoneticPr fontId="1" type="noConversion"/>
  </si>
  <si>
    <t>COLUMN_DATA_TYPE設定値：char</t>
    <phoneticPr fontId="1" type="noConversion"/>
  </si>
  <si>
    <t>COLUMN_DATA_TYPE設定値：char
COLUMN_DATA_LENGTH設定値：38.7</t>
    <phoneticPr fontId="1" type="noConversion"/>
  </si>
  <si>
    <t>COLUMN_DATA_TYPE設定値：char
COLUMN_DATA_LENGTH設定値：YYYY</t>
    <phoneticPr fontId="1" type="noConversion"/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</si>
  <si>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</si>
  <si>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</si>
  <si>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</si>
  <si>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COLUMN_DATA_TRIM：ft</t>
    <phoneticPr fontId="1" type="noConversion"/>
  </si>
  <si>
    <t>COLUMN_DATA_TYPE設定値：char
COLUMN_DATA_LENGTH設定値：2
COLUMN_DATA_TRIM：ft</t>
  </si>
  <si>
    <t>COLUMN_DATA_TYPE設定値：char
COLUMN_DATA_LENGTH設定値：3
COLUMN_DATA_TRIM：ft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</si>
  <si>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</si>
  <si>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</si>
  <si>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</si>
  <si>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COLUMN_DATA_TRIM：bt</t>
    <phoneticPr fontId="1" type="noConversion"/>
  </si>
  <si>
    <t>COLUMN_DATA_TYPE設定値：char
COLUMN_DATA_LENGTH設定値：2
COLUMN_DATA_TRIM：bt</t>
  </si>
  <si>
    <t>COLUMN_DATA_TYPE設定値：char
COLUMN_DATA_LENGTH設定値：3
COLUMN_DATA_TRIM：bt</t>
  </si>
  <si>
    <t>COLUMN_DATA_TYPE設定値：char
COLUMN_DATA_LENGTH設定値：1
COLUMN_DATA_TRIM：FTftBTbt</t>
    <phoneticPr fontId="1" type="noConversion"/>
  </si>
  <si>
    <t>COLUMN_DATA_TYPE設定値：char
COLUMN_DATA_LENGTH設定値：2
COLUMN_DATA_TRIM：FTftBTbt</t>
  </si>
  <si>
    <t>COLUMN_DATA_TYPE設定値：char
COLUMN_DATA_LENGTH設定値：3
COLUMN_DATA_TRIM：FTftBTbt</t>
  </si>
  <si>
    <t>COLUMN_DATA_TYPE設定値：char
COLUMN_DATA_LENGTH設定値：38.7
COLUMN_DATA_TRIM：NONE</t>
    <phoneticPr fontId="1" type="noConversion"/>
  </si>
  <si>
    <t>COLUMN_DATA_TYPE設定値：char
COLUMN_DATA_LENGTH設定値：YYYY
COLUMN_DATA_TRIM：NONE</t>
    <phoneticPr fontId="1" type="noConversion"/>
  </si>
  <si>
    <t>COLUMN_DATA_TYPE設定値：string
COLUMN_DATA_LENGTH設定値：0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</si>
  <si>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</si>
  <si>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</si>
  <si>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</si>
  <si>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COLUMN_DATA_TRIM：ft</t>
  </si>
  <si>
    <t>COLUMN_DATA_TYPE設定値：string
COLUMN_DATA_LENGTH設定値：2
COLUMN_DATA_TRIM：ft</t>
  </si>
  <si>
    <t>COLUMN_DATA_TYPE設定値：string
COLUMN_DATA_LENGTH設定値：3
COLUMN_DATA_TRIM：ft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</si>
  <si>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</si>
  <si>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</si>
  <si>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</si>
  <si>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COLUMN_DATA_TRIM：bt</t>
  </si>
  <si>
    <t>COLUMN_DATA_TYPE設定値：string
COLUMN_DATA_LENGTH設定値：2
COLUMN_DATA_TRIM：bt</t>
  </si>
  <si>
    <t>COLUMN_DATA_TYPE設定値：string
COLUMN_DATA_LENGTH設定値：3
COLUMN_DATA_TRIM：bt</t>
  </si>
  <si>
    <t>COLUMN_DATA_TYPE設定値：string
COLUMN_DATA_LENGTH設定値：1
COLUMN_DATA_TRIM：FTftBTbt</t>
  </si>
  <si>
    <t>COLUMN_DATA_TYPE設定値：string
COLUMN_DATA_LENGTH設定値：2
COLUMN_DATA_TRIM：FTftBTbt</t>
  </si>
  <si>
    <t>COLUMN_DATA_TYPE設定値：string
COLUMN_DATA_LENGTH設定値：3
COLUMN_DATA_TRIM：FTftBTbt</t>
    <phoneticPr fontId="1" type="noConversion"/>
  </si>
  <si>
    <t>COLUMN_DATA_TYPE設定値：string
COLUMN_DATA_LENGTH設定値：38.7
COLUMN_DATA_TRIM：NONE</t>
    <phoneticPr fontId="1" type="noConversion"/>
  </si>
  <si>
    <t>COLUMN_DATA_TYPE設定値：string
COLUMN_DATA_LENGTH設定値：YYYY
COLUMN_DATA_TRIM：NONE</t>
    <phoneticPr fontId="1" type="noConversion"/>
  </si>
  <si>
    <t>COLUMN_DATA_TYPE設定値：boolean
COLUMN_DATA_LENGTH設定値：0</t>
    <phoneticPr fontId="1" type="noConversion"/>
  </si>
  <si>
    <t>COLUMN_DATA_TYPE設定値：boolean
COLUMN_DATA_LENGTH設定値：1</t>
  </si>
  <si>
    <t>COLUMN_DATA_TYPE設定値：boolean
COLUMN_DATA_LENGTH設定値：2</t>
  </si>
  <si>
    <t>COLUMN_DATA_TYPE設定値：boolean
COLUMN_DATA_LENGTH設定値：3</t>
    <phoneticPr fontId="1" type="noConversion"/>
  </si>
  <si>
    <t>COLUMN_DATA_TYPE設定値：boolean
COLUMN_DATA_LENGTH設定値：38.7</t>
    <phoneticPr fontId="1" type="noConversion"/>
  </si>
  <si>
    <t>COLUMN_DATA_TYPE設定値：boolean
COLUMN_DATA_LENGTH設定値：YYYY</t>
    <phoneticPr fontId="1" type="noConversion"/>
  </si>
  <si>
    <t>COLUMN_DATA_TYPE設定値：date
COLUMN_DATA_LENGTH設定値：3</t>
    <phoneticPr fontId="1" type="noConversion"/>
  </si>
  <si>
    <t>COLUMN_DATA_TYPE設定値：date
COLUMN_DATA_LENGTH設定値：38.7</t>
    <phoneticPr fontId="1" type="noConversion"/>
  </si>
  <si>
    <t>COLUMN_DATA_TYPE設定値：date
COLUMN_DATA_LENGTH設定値：YYYY</t>
    <phoneticPr fontId="1" type="noConversion"/>
  </si>
  <si>
    <t>COLUMN_DATA_TYPE設定値：date
COLUMN_DATA_LENGTH設定値：YYY</t>
    <phoneticPr fontId="1" type="noConversion"/>
  </si>
  <si>
    <t>COLUMN_DATA_TYPE設定値：date
COLUMN_DATA_LENGTH設定値：YY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</si>
  <si>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</si>
  <si>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</si>
  <si>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COLUMN_DATA_LENGTH設定値：DD</t>
    <phoneticPr fontId="1" type="noConversion"/>
  </si>
  <si>
    <t>COLUMN_DATA_TYPE設定値：date
COLUMN_DATA_LENGTH設定値：D</t>
    <phoneticPr fontId="1" type="noConversion"/>
  </si>
  <si>
    <t>COLUMN_DATA_TYPE設定値：date
COLUMN_DATA_LENGTH設定値：YYYYMMDD</t>
    <phoneticPr fontId="1" type="noConversion"/>
  </si>
  <si>
    <t>COLUMN_DATA_TYPE設定値：date
COLUMN_DATA_LENGTH設定値：hh</t>
    <phoneticPr fontId="1" type="noConversion"/>
  </si>
  <si>
    <t>COLUMN_DATA_TYPE設定値：date
COLUMN_DATA_LENGTH設定値：h</t>
    <phoneticPr fontId="1" type="noConversion"/>
  </si>
  <si>
    <t>COLUMN_DATA_TYPE設定値：date
COLUMN_DATA_LENGTH設定値：mm</t>
    <phoneticPr fontId="1" type="noConversion"/>
  </si>
  <si>
    <t>COLUMN_DATA_TYPE設定値：date
COLUMN_DATA_LENGTH設定値：m</t>
    <phoneticPr fontId="1" type="noConversion"/>
  </si>
  <si>
    <t>COLUMN_DATA_TYPE設定値：date
COLUMN_DATA_LENGTH設定値：ss</t>
    <phoneticPr fontId="1" type="noConversion"/>
  </si>
  <si>
    <t>COLUMN_DATA_TYPE設定値：date
COLUMN_DATA_LENGTH設定値：s</t>
    <phoneticPr fontId="1" type="noConversion"/>
  </si>
  <si>
    <t>COLUMN_DATA_TYPE設定値：date
COLUMN_DATA_LENGTH設定値：hhmmss</t>
    <phoneticPr fontId="1" type="noConversion"/>
  </si>
  <si>
    <t>COLUMN_DATA_TYPE設定値：date
COLUMN_DATA_LENGTH設定値：YYYYMMDDhhmmss</t>
    <phoneticPr fontId="1" type="noConversion"/>
  </si>
  <si>
    <t>COLUMN_DATA_TYPE設定値：date
COLUMN_DATA_LENGTH設定値：NONE</t>
    <phoneticPr fontId="1" type="noConversion"/>
  </si>
  <si>
    <t>COLUMN_DATA_TYPE設定値：date
DATE_SEPARATOR設定値：-</t>
    <phoneticPr fontId="1" type="noConversion"/>
  </si>
  <si>
    <t>COLUMN_DATA_TYPE設定値：date
DATE_SEPARATOR設定値：NONE</t>
    <phoneticPr fontId="1" type="noConversion"/>
  </si>
  <si>
    <t>COLUMN_DATA_TYPE設定値：date
TIME_SEPARATOR設定値：NONE</t>
    <phoneticPr fontId="1" type="noConversion"/>
  </si>
  <si>
    <t>COLUMN_DATA_TYPE設定値：date
SEPARATOR_DATE_TIME設定値：NONE</t>
    <phoneticPr fontId="1" type="noConversion"/>
  </si>
  <si>
    <t>COLUMN_DATA_TYPE設定値：date
REFERENCE_DATE設定値：NONE</t>
    <phoneticPr fontId="1" type="noConversion"/>
  </si>
  <si>
    <t>COLUMN_DATA_TYPE設定値：byte
COLUMN_DATA_LENGTH設定値：0</t>
    <phoneticPr fontId="1" type="noConversion"/>
  </si>
  <si>
    <t>COLUMN_DATA_TYPE設定値：byte
COLUMN_DATA_LENGTH設定値：2</t>
    <phoneticPr fontId="1" type="noConversion"/>
  </si>
  <si>
    <t>COLUMN_DATA_TYPE設定値：byte
COLUMN_DATA_LENGTH設定値：3</t>
  </si>
  <si>
    <t>COLUMN_DATA_TYPE設定値：byte
COLUMN_DATA_LENGTH設定値：4</t>
  </si>
  <si>
    <t>COLUMN_DATA_TYPE設定値：byte
COLUMN_DATA_LENGTH設定値：38.7</t>
    <phoneticPr fontId="1" type="noConversion"/>
  </si>
  <si>
    <t>COLUMN_DATA_TYPE設定値：byte
COLUMN_DATA_LENGTH設定値：YYYY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</si>
  <si>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</si>
  <si>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COLUMN_DATA_LENGTH設定値：3
COLUMN_DATA_TRIM設定値：FTBT</t>
    <phoneticPr fontId="1" type="noConversion"/>
  </si>
  <si>
    <t>COLUMN_DATA_TYPE設定値：byte
COLUMN_DATA_LENGTH設定値：1
COLUMN_DATA_TRIM設定値：ftbt</t>
    <phoneticPr fontId="1" type="noConversion"/>
  </si>
  <si>
    <t>COLUMN_DATA_TYPE設定値：byte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</si>
  <si>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</si>
  <si>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COLUMN_DATA_TYPE設定値：byte
COLUMN_DATA_SIGNED設定値：1
SIGN_DIGIT設定値：1
COLUMN_DATA_LENGTH設定値：4
COLUMN_DATA_TRIM設定値：FTBT</t>
    <phoneticPr fontId="1" type="noConversion"/>
  </si>
  <si>
    <t>COLUMN_DATA_TYPE設定値：byte
COLUMN_DATA_SIGNED設定値：1
SIGN_DIGIT設定値：1
COLUMN_DATA_LENGTH設定値：2
COLUMN_DATA_TRIM設定値：ftbt</t>
    <phoneticPr fontId="1" type="noConversion"/>
  </si>
  <si>
    <t>COLUMN_DATA_TYPE設定値：byte
COLUMN_DATA_SIGNED設定値：1
SIGN_DIGIT設定値：1
COLUMN_DATA_LENGTH設定値：3
COLUMN_DATA_TRIM設定値：ftbt</t>
    <phoneticPr fontId="1" type="noConversion"/>
  </si>
  <si>
    <t>COLUMN_DATA_TYPE設定値：short
COLUMN_DATA_LENGTH設定値：0</t>
    <phoneticPr fontId="1" type="noConversion"/>
  </si>
  <si>
    <t>COLUMN_DATA_TYPE設定値：short
COLUMN_DATA_LENGTH設定値：4</t>
    <phoneticPr fontId="1" type="noConversion"/>
  </si>
  <si>
    <t>COLUMN_DATA_TYPE設定値：short
COLUMN_DATA_LENGTH設定値：5</t>
    <phoneticPr fontId="1" type="noConversion"/>
  </si>
  <si>
    <t>COLUMN_DATA_TYPE設定値：short
COLUMN_DATA_LENGTH設定値：6</t>
    <phoneticPr fontId="1" type="noConversion"/>
  </si>
  <si>
    <t>COLUMN_DATA_TYPE設定値：short
COLUMN_DATA_LENGTH設定値：38.7</t>
  </si>
  <si>
    <t>COLUMN_DATA_TYPE設定値：short
COLUMN_DATA_LENGTH設定値：YYYY</t>
  </si>
  <si>
    <t>COLUMN_DATA_TYPE設定値：short
COLUMN_DATA_LENGTH設定値：2
COLUMN_DATA_TRIM設定値：FTBT</t>
    <phoneticPr fontId="1" type="noConversion"/>
  </si>
  <si>
    <t>COLUMN_DATA_TYPE設定値：short
COLUMN_DATA_LENGTH設定値：3
COLUMN_DATA_TRIM設定値：FTBT</t>
  </si>
  <si>
    <t>COLUMN_DATA_TYPE設定値：short
COLUMN_DATA_LENGTH設定値：1
COLUMN_DATA_TRIM設定値：ftbt</t>
  </si>
  <si>
    <t>COLUMN_DATA_TYPE設定値：short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</si>
  <si>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</si>
  <si>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COLUMN_DATA_TYPE設定値：short
COLUMN_DATA_SIGNED設定値：1
SIGN_DIGIT設定値：1
COLUMN_DATA_LENGTH設定値：4
COLUMN_DATA_TRIM設定値：FTBT</t>
  </si>
  <si>
    <t>COLUMN_DATA_TYPE設定値：short
COLUMN_DATA_SIGNED設定値：1
SIGN_DIGIT設定値：1
COLUMN_DATA_LENGTH設定値：2
COLUMN_DATA_TRIM設定値：ftbt</t>
  </si>
  <si>
    <t>COLUMN_DATA_TYPE設定値：short
COLUMN_DATA_SIGNED設定値：1
SIGN_DIGIT設定値：1
COLUMN_DATA_LENGTH設定値：3
COLUMN_DATA_TRIM設定値：ftbt</t>
  </si>
  <si>
    <t>COLUMN_DATA_TYPE設定値：int
COLUMN_DATA_LENGTH設定値：0</t>
  </si>
  <si>
    <t>COLUMN_DATA_TYPE設定値：int
COLUMN_DATA_LENGTH設定値：4</t>
  </si>
  <si>
    <t>COLUMN_DATA_TYPE設定値：int
COLUMN_DATA_LENGTH設定値：5</t>
  </si>
  <si>
    <t>COLUMN_DATA_TYPE設定値：int
COLUMN_DATA_LENGTH設定値：6</t>
  </si>
  <si>
    <t>COLUMN_DATA_TYPE設定値：int
COLUMN_DATA_LENGTH設定値：38.7</t>
  </si>
  <si>
    <t>COLUMN_DATA_TYPE設定値：int
COLUMN_DATA_LENGTH設定値：YYYY</t>
  </si>
  <si>
    <t>COLUMN_DATA_TYPE設定値：int
COLUMN_DATA_LENGTH設定値：2
COLUMN_DATA_TRIM設定値：FTBT</t>
  </si>
  <si>
    <t>COLUMN_DATA_TYPE設定値：int
COLUMN_DATA_LENGTH設定値：3
COLUMN_DATA_TRIM設定値：FTBT</t>
  </si>
  <si>
    <t>COLUMN_DATA_TYPE設定値：int
COLUMN_DATA_LENGTH設定値：1
COLUMN_DATA_TRIM設定値：ftbt</t>
  </si>
  <si>
    <t>COLUMN_DATA_TYPE設定値：int
COLUMN_DATA_LENGTH設定値：2
COLUMN_DATA_TRIM設定値：ftbt</t>
  </si>
  <si>
    <t>COLUMN_DATA_TYPE設定値：int
COLUMN_DATA_SIGNED設定値：1
SIGN_DIGIT設定値：1
COLUMN_DATA_LENGTH設定値：3
COLUMN_DATA_TRIM設定値：FTBT</t>
  </si>
  <si>
    <t>COLUMN_DATA_TYPE設定値：int
COLUMN_DATA_SIGNED設定値：1
SIGN_DIGIT設定値：1
COLUMN_DATA_LENGTH設定値：4
COLUMN_DATA_TRIM設定値：FTBT</t>
  </si>
  <si>
    <t>COLUMN_DATA_TYPE設定値：int
COLUMN_DATA_SIGNED設定値：1
SIGN_DIGIT設定値：1
COLUMN_DATA_LENGTH設定値：2
COLUMN_DATA_TRIM設定値：ftbt</t>
  </si>
  <si>
    <t>COLUMN_DATA_TYPE設定値：int
COLUMN_DATA_SIGNED設定値：1
SIGN_DIGIT設定値：1
COLUMN_DATA_LENGTH設定値：3
COLUMN_DATA_TRIM設定値：ftbt</t>
  </si>
  <si>
    <t>0.0</t>
    <phoneticPr fontId="1" type="noConversion"/>
  </si>
  <si>
    <t>A.7</t>
    <phoneticPr fontId="1" type="noConversion"/>
  </si>
  <si>
    <t>38.B</t>
    <phoneticPr fontId="1" type="noConversion"/>
  </si>
  <si>
    <t>A.15</t>
    <phoneticPr fontId="1" type="noConversion"/>
  </si>
  <si>
    <t>100.B</t>
    <phoneticPr fontId="1" type="noConversion"/>
  </si>
  <si>
    <t>COLUMN_DATA_TYPE設定値：long
COLUMN_DATA_LENGTH設定値：0</t>
  </si>
  <si>
    <t>COLUMN_DATA_TYPE設定値：long
COLUMN_DATA_LENGTH設定値：18</t>
    <phoneticPr fontId="1" type="noConversion"/>
  </si>
  <si>
    <t>COLUMN_DATA_TYPE設定値：long
COLUMN_DATA_LENGTH設定値：19</t>
    <phoneticPr fontId="1" type="noConversion"/>
  </si>
  <si>
    <t>COLUMN_DATA_TYPE設定値：long
COLUMN_DATA_LENGTH設定値：20</t>
    <phoneticPr fontId="1" type="noConversion"/>
  </si>
  <si>
    <t>COLUMN_DATA_TYPE設定値：long
COLUMN_DATA_LENGTH設定値：21</t>
    <phoneticPr fontId="1" type="noConversion"/>
  </si>
  <si>
    <t>COLUMN_DATA_TYPE設定値：long
COLUMN_DATA_LENGTH設定値：38.7</t>
    <phoneticPr fontId="1" type="noConversion"/>
  </si>
  <si>
    <t>COLUMN_DATA_TYPE設定値：long
COLUMN_DATA_LENGTH設定値：YYYY</t>
    <phoneticPr fontId="1" type="noConversion"/>
  </si>
  <si>
    <t>COLUMN_DATA_TYPE設定値：long
COLUMN_DATA_LENGTH設定値：2
COLUMN_DATA_TRIM設定値：FTBT</t>
  </si>
  <si>
    <t>COLUMN_DATA_TYPE設定値：long
COLUMN_DATA_LENGTH設定値：3
COLUMN_DATA_TRIM設定値：FTBT</t>
  </si>
  <si>
    <t>COLUMN_DATA_TYPE設定値：long
COLUMN_DATA_LENGTH設定値：1
COLUMN_DATA_TRIM設定値：ftbt</t>
  </si>
  <si>
    <t>COLUMN_DATA_TYPE設定値：long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</si>
  <si>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</si>
  <si>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COLUMN_DATA_TYPE設定値：long
COLUMN_DATA_SIGNED設定値：1
SIGN_DIGIT設定値：1
COLUMN_DATA_LENGTH設定値：4
COLUMN_DATA_TRIM設定値：FTBT</t>
  </si>
  <si>
    <t>COLUMN_DATA_TYPE設定値：long
COLUMN_DATA_SIGNED設定値：1
SIGN_DIGIT設定値：1
COLUMN_DATA_LENGTH設定値：2
COLUMN_DATA_TRIM設定値：ftbt</t>
  </si>
  <si>
    <t>COLUMN_DATA_TYPE設定値：long
COLUMN_DATA_SIGNED設定値：1
SIGN_DIGIT設定値：1
COLUMN_DATA_LENGTH設定値：3
COLUMN_DATA_TRIM設定値：ftbt</t>
  </si>
  <si>
    <t>COLUMN_DATA_TYPE設定値：float
COLUMN_DATA_LENGTH設定値：3</t>
    <phoneticPr fontId="1" type="noConversion"/>
  </si>
  <si>
    <t>COLUMN_DATA_TYPE設定値：float
COLUMN_DATA_LENGTH設定値：A.7</t>
    <phoneticPr fontId="1" type="noConversion"/>
  </si>
  <si>
    <t>COLUMN_DATA_TYPE設定値：float
COLUMN_DATA_LENGTH設定値：38.B</t>
    <phoneticPr fontId="1" type="noConversion"/>
  </si>
  <si>
    <t>COLUMN_DATA_TYPE設定値：float
COLUMN_DATA_LENGTH設定値：0.0</t>
    <phoneticPr fontId="1" type="noConversion"/>
  </si>
  <si>
    <t>COLUMN_DATA_TYPE設定値：float
COLUMN_DATA_LENGTH設定値：37.7</t>
    <phoneticPr fontId="1" type="noConversion"/>
  </si>
  <si>
    <t>COLUMN_DATA_TYPE設定値：float
COLUMN_DATA_LENGTH設定値：38.7</t>
    <phoneticPr fontId="1" type="noConversion"/>
  </si>
  <si>
    <t>COLUMN_DATA_TYPE設定値：float
COLUMN_DATA_LENGTH設定値：39.7</t>
    <phoneticPr fontId="1" type="noConversion"/>
  </si>
  <si>
    <t>COLUMN_DATA_TYPE設定値：float
COLUMN_DATA_LENGTH設定値：38.6</t>
    <phoneticPr fontId="1" type="noConversion"/>
  </si>
  <si>
    <t>COLUMN_DATA_TYPE設定値：float
COLUMN_DATA_LENGTH設定値：38.8</t>
    <phoneticPr fontId="1" type="noConversion"/>
  </si>
  <si>
    <t>COLUMN_DATA_TYPE設定値：double
COLUMN_DATA_LENGTH設定値：3</t>
  </si>
  <si>
    <t>COLUMN_DATA_TYPE設定値：double
COLUMN_DATA_LENGTH設定値：A.15</t>
    <phoneticPr fontId="1" type="noConversion"/>
  </si>
  <si>
    <t>COLUMN_DATA_TYPE設定値：double
COLUMN_DATA_LENGTH設定値：100.B</t>
    <phoneticPr fontId="1" type="noConversion"/>
  </si>
  <si>
    <t>COLUMN_DATA_TYPE設定値：double
COLUMN_DATA_LENGTH設定値：0.0</t>
  </si>
  <si>
    <t>COLUMN_DATA_TYPE設定値：double
COLUMN_DATA_LENGTH設定値：99.15</t>
    <phoneticPr fontId="1" type="noConversion"/>
  </si>
  <si>
    <t>COLUMN_DATA_TYPE設定値：double
COLUMN_DATA_LENGTH設定値：100.15</t>
    <phoneticPr fontId="1" type="noConversion"/>
  </si>
  <si>
    <t>COLUMN_DATA_TYPE設定値：double
COLUMN_DATA_LENGTH設定値：101.15</t>
    <phoneticPr fontId="1" type="noConversion"/>
  </si>
  <si>
    <t>COLUMN_DATA_TYPE設定値：double
COLUMN_DATA_LENGTH設定値：100.14</t>
    <phoneticPr fontId="1" type="noConversion"/>
  </si>
  <si>
    <t>COLUMN_DATA_TYPE設定値：double
COLUMN_DATA_LENGTH設定値：100.16</t>
    <phoneticPr fontId="1" type="noConversion"/>
  </si>
  <si>
    <t>エラー: 第${_item_number}項目 - データ型 double整数部の設定桁数は${_integer_part}です。最大100桁までしか指定できません。</t>
    <phoneticPr fontId="1" type="noConversion"/>
  </si>
  <si>
    <t>エラー: 第${_item_number}項目 - データ型 double小数部の設定桁数は${_fractional_part}です。最大15桁までしか指定できません。</t>
    <phoneticPr fontId="1" type="noConversion"/>
  </si>
  <si>
    <t>FILE_EXTENSION=".csv"
  ##設定可能値："NONE", ".csv", ".tsv", ".txt"</t>
    <phoneticPr fontId="1" type="noConversion"/>
  </si>
  <si>
    <t>FILE_COMPRESSION=""
  ##設定可能値："NONE", ".gz", ".zip", ".Z", ".tar", ".7z"</t>
    <phoneticPr fontId="1" type="noConversion"/>
  </si>
  <si>
    <t>FILE_FIELD_SEPARATOR="COMMA"
  ##設定可能値："NONE", "COMMA", "TAB"</t>
    <phoneticPr fontId="1" type="noConversion"/>
  </si>
  <si>
    <t>FILE_ENCLOSING_CHAR="DOUBLE_QUOTE"
  ##設定可能値："NONE", "DOUBLE_QUOTE", "SINGLE_QUOTE"</t>
    <phoneticPr fontId="1" type="noConversion"/>
  </si>
  <si>
    <t xml:space="preserve">  ##設定可能値："NONE", ".csv", ".tsv", ".txt" </t>
    <phoneticPr fontId="1" type="noConversion"/>
  </si>
  <si>
    <t xml:space="preserve">  ##設定可能値："NONE", ".gz", ".zip", ".Z", ".tar", ".7z"</t>
    <phoneticPr fontId="1" type="noConversion"/>
  </si>
  <si>
    <t xml:space="preserve">  ##設定可能値："NONE", "COMMA", "TAB"</t>
    <phoneticPr fontId="1" type="noConversion"/>
  </si>
  <si>
    <t xml:space="preserve">  ##設定可能値："NONE", "DOUBLE_QUOTE", "SINGLE_QUOTE"</t>
    <phoneticPr fontId="1" type="noConversion"/>
  </si>
  <si>
    <t>ファイル関連の設定値を検証するシェル</t>
    <phoneticPr fontId="1" type="noConversion"/>
  </si>
  <si>
    <t>詳細設計</t>
  </si>
  <si>
    <t>FILE_NAME</t>
    <phoneticPr fontId="1" type="noConversion"/>
  </si>
  <si>
    <t>FILE_EXTENSION</t>
    <phoneticPr fontId="1" type="noConversion"/>
  </si>
  <si>
    <t>FILE_COMPRESSION="NONE"</t>
    <phoneticPr fontId="1" type="noConversion"/>
  </si>
  <si>
    <t>testFile</t>
    <phoneticPr fontId="1" type="noConversion"/>
  </si>
  <si>
    <t>.csv</t>
    <phoneticPr fontId="1" type="noConversion"/>
  </si>
  <si>
    <t>COMMA</t>
    <phoneticPr fontId="1" type="noConversion"/>
  </si>
  <si>
    <t>DOUBLE_QUOTE</t>
    <phoneticPr fontId="1" type="noConversion"/>
  </si>
  <si>
    <t>設定項目から検索</t>
    <phoneticPr fontId="1" type="noConversion"/>
  </si>
  <si>
    <t>=VLOOKUP($D$75,$AD$9:$AN$20,8,FALSE)</t>
    <phoneticPr fontId="1" type="noConversion"/>
  </si>
  <si>
    <t>=</t>
    <phoneticPr fontId="1" type="noConversion"/>
  </si>
  <si>
    <t>関数</t>
    <phoneticPr fontId="1" type="noConversion"/>
  </si>
  <si>
    <t>=INDEX($E$76:$G$79,MATCH("●",INDEX($H$76:$AQ$79,,MATCH($D173,$70:$70,0)-7),0),1)</t>
    <phoneticPr fontId="1" type="noConversion"/>
  </si>
  <si>
    <t>①</t>
    <phoneticPr fontId="1" type="noConversion"/>
  </si>
  <si>
    <t>②</t>
    <phoneticPr fontId="1" type="noConversion"/>
  </si>
  <si>
    <t>修正値：</t>
    <phoneticPr fontId="1" type="noConversion"/>
  </si>
  <si>
    <t>$D$75</t>
  </si>
  <si>
    <t>（項目のベース設定値）</t>
    <phoneticPr fontId="1" type="noConversion"/>
  </si>
  <si>
    <t>（対象項目）</t>
    <phoneticPr fontId="1" type="noConversion"/>
  </si>
  <si>
    <t>（テストケースが一致する値を検索）</t>
    <phoneticPr fontId="1" type="noConversion"/>
  </si>
  <si>
    <t>$E$76:$G$79</t>
  </si>
  <si>
    <t>（対象項目の設定値リスト）</t>
    <phoneticPr fontId="1" type="noConversion"/>
  </si>
  <si>
    <t>$H$76:$AQ$79</t>
  </si>
  <si>
    <t>$D173</t>
  </si>
  <si>
    <t>（対象テストケース番号）</t>
    <phoneticPr fontId="1" type="noConversion"/>
  </si>
  <si>
    <t>（●付きのテストケース）</t>
    <phoneticPr fontId="1" type="noConversion"/>
  </si>
  <si>
    <t>=SUBSTITUTE(IF(VLOOKUP($D$75,$AD$9:$AN$20,8,FALSE)=INDEX($E$76:$G$79,MATCH("●",INDEX($H$76:$AQ$79,,MATCH($D173,$70:$70,0)-7),0),1),"","sed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t>
    <phoneticPr fontId="1" type="noConversion"/>
  </si>
  <si>
    <t>.tsv</t>
    <phoneticPr fontId="1" type="noConversion"/>
  </si>
  <si>
    <t>.txt</t>
    <phoneticPr fontId="1" type="noConversion"/>
  </si>
  <si>
    <t>TAB</t>
    <phoneticPr fontId="1" type="noConversion"/>
  </si>
  <si>
    <t>SINGLE_QUOTE</t>
    <phoneticPr fontId="1" type="noConversion"/>
  </si>
  <si>
    <t xml:space="preserve"> </t>
  </si>
  <si>
    <t>FILE_NAME設定値：未設定</t>
    <phoneticPr fontId="1" type="noConversion"/>
  </si>
  <si>
    <t>FILE_EXTENSION設定値：未設定</t>
    <phoneticPr fontId="1" type="noConversion"/>
  </si>
  <si>
    <t>FILE_COMPRESSION設定値：未設定</t>
    <phoneticPr fontId="1" type="noConversion"/>
  </si>
  <si>
    <t>FILE_CHARSET設定値：未設定</t>
    <phoneticPr fontId="1" type="noConversion"/>
  </si>
  <si>
    <t>FILE_LINE_BREAK設定値：未設定</t>
    <phoneticPr fontId="1" type="noConversion"/>
  </si>
  <si>
    <t>FILE_ENCLOSING_CHAR設定値：未設定</t>
    <phoneticPr fontId="1" type="noConversion"/>
  </si>
  <si>
    <t>ROW_COUNTS設定値：未設定</t>
    <phoneticPr fontId="1" type="noConversion"/>
  </si>
  <si>
    <t>FILE_FIELD_SEPARATOR設定値：未設定</t>
    <phoneticPr fontId="1" type="noConversion"/>
  </si>
  <si>
    <t>FILE_NAME設定値：NONE</t>
    <phoneticPr fontId="1" type="noConversion"/>
  </si>
  <si>
    <t>FILE_EXTENSION設定値：.csv</t>
    <phoneticPr fontId="1" type="noConversion"/>
  </si>
  <si>
    <t>FILE_EXTENSION設定値：.tsv</t>
    <phoneticPr fontId="1" type="noConversion"/>
  </si>
  <si>
    <t>FILE_EXTENSION設定値：.txt</t>
    <phoneticPr fontId="1" type="noConversion"/>
  </si>
  <si>
    <t>FILE_EXTENSION設定値：NONE</t>
    <phoneticPr fontId="1" type="noConversion"/>
  </si>
  <si>
    <t>FILE_COMPRESSION設定値：.gz</t>
    <phoneticPr fontId="1" type="noConversion"/>
  </si>
  <si>
    <t>FILE_COMPRESSION設定値：.zip</t>
    <phoneticPr fontId="1" type="noConversion"/>
  </si>
  <si>
    <t>FILE_COMPRESSION設定値：.Z</t>
    <phoneticPr fontId="1" type="noConversion"/>
  </si>
  <si>
    <t>FILE_COMPRESSION設定値：.tar</t>
    <phoneticPr fontId="1" type="noConversion"/>
  </si>
  <si>
    <t>FILE_COMPRESSION設定値：.7z</t>
    <phoneticPr fontId="1" type="noConversion"/>
  </si>
  <si>
    <t>FILE_COMPRESSION設定値：NONE</t>
    <phoneticPr fontId="1" type="noConversion"/>
  </si>
  <si>
    <t>FILE_CHARSET設定値：UTF-8</t>
    <phoneticPr fontId="1" type="noConversion"/>
  </si>
  <si>
    <t>FILE_CHARSET設定値：UTF-16</t>
    <phoneticPr fontId="1" type="noConversion"/>
  </si>
  <si>
    <t>FILE_CHARSET設定値：EUC-JP</t>
    <phoneticPr fontId="1" type="noConversion"/>
  </si>
  <si>
    <t>FILE_CHARSET設定値：SJIS</t>
    <phoneticPr fontId="1" type="noConversion"/>
  </si>
  <si>
    <t>FILE_CHARSET設定値：CP932</t>
    <phoneticPr fontId="1" type="noConversion"/>
  </si>
  <si>
    <t>FILE_CHARSET設定値：EUC-KR</t>
    <phoneticPr fontId="1" type="noConversion"/>
  </si>
  <si>
    <t>FILE_CHARSET設定値：NONE</t>
    <phoneticPr fontId="1" type="noConversion"/>
  </si>
  <si>
    <t>.md</t>
    <phoneticPr fontId="1" type="noConversion"/>
  </si>
  <si>
    <t>FILE_EXTENSION設定値：.md</t>
    <phoneticPr fontId="1" type="noConversion"/>
  </si>
  <si>
    <t>.iso</t>
    <phoneticPr fontId="1" type="noConversion"/>
  </si>
  <si>
    <t>FILE_COMPRESSION設定値：.iso</t>
    <phoneticPr fontId="1" type="noConversion"/>
  </si>
  <si>
    <t>BIG5</t>
    <phoneticPr fontId="1" type="noConversion"/>
  </si>
  <si>
    <t>FILE_CHARSET設定値：BIG5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</si>
</sst>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00000"/>
    <numFmt numFmtId="178" formatCode="00"/>
    <numFmt numFmtId="179" formatCode="000"/>
    <numFmt numFmtId="180" formatCode="m\/d"/>
  </numFmts>
  <fonts count="1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Mincho"/>
      <family val="1"/>
      <charset val="128"/>
    </font>
    <font>
      <sz val="18"/>
      <color theme="1"/>
      <name val="MS Mincho"/>
      <family val="1"/>
      <charset val="128"/>
    </font>
    <font>
      <b/>
      <sz val="12"/>
      <color theme="1"/>
      <name val="MS Mincho"/>
      <family val="1"/>
      <charset val="128"/>
    </font>
    <font>
      <sz val="12"/>
      <color rgb="FFFF0000"/>
      <name val="MS Mincho"/>
      <family val="1"/>
      <charset val="128"/>
    </font>
    <font>
      <sz val="12"/>
      <color theme="1"/>
      <name val="MS Mincho"/>
      <family val="1"/>
      <charset val="129"/>
    </font>
    <font>
      <strike/>
      <sz val="12"/>
      <color theme="1"/>
      <name val="MS Mincho"/>
      <family val="1"/>
      <charset val="128"/>
    </font>
    <font>
      <u/>
      <sz val="12"/>
      <color theme="10"/>
      <name val="맑은 고딕"/>
      <family val="2"/>
      <charset val="129"/>
      <scheme val="minor"/>
    </font>
    <font>
      <u/>
      <sz val="12"/>
      <color theme="10"/>
      <name val="맑은 고딕"/>
      <family val="1"/>
      <charset val="129"/>
      <scheme val="minor"/>
    </font>
    <font>
      <sz val="12"/>
      <name val="MS Mincho"/>
      <family val="1"/>
      <charset val="128"/>
    </font>
    <font>
      <u/>
      <sz val="12"/>
      <color theme="10"/>
      <name val="MS Mincho"/>
      <family val="1"/>
      <charset val="128"/>
    </font>
    <font>
      <sz val="12"/>
      <color rgb="FF000000"/>
      <name val="MS Mincho"/>
      <family val="1"/>
      <charset val="128"/>
    </font>
    <font>
      <sz val="12"/>
      <color theme="1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9" tint="0.39997558519241921"/>
        <bgColor rgb="FFDFFF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rgb="FF868E96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4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9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2" borderId="10" xfId="0" applyFont="1" applyFill="1" applyBorder="1">
      <alignment vertical="center"/>
    </xf>
    <xf numFmtId="0" fontId="3" fillId="2" borderId="11" xfId="0" applyFont="1" applyFill="1" applyBorder="1">
      <alignment vertical="center"/>
    </xf>
    <xf numFmtId="0" fontId="4" fillId="2" borderId="10" xfId="0" applyFont="1" applyFill="1" applyBorder="1" applyAlignment="1">
      <alignment horizontal="centerContinuous" vertical="center"/>
    </xf>
    <xf numFmtId="0" fontId="4" fillId="2" borderId="0" xfId="0" applyFont="1" applyFill="1" applyAlignment="1">
      <alignment horizontal="centerContinuous" vertical="center"/>
    </xf>
    <xf numFmtId="0" fontId="4" fillId="2" borderId="11" xfId="0" applyFont="1" applyFill="1" applyBorder="1" applyAlignment="1">
      <alignment horizontal="centerContinuous" vertical="center"/>
    </xf>
    <xf numFmtId="0" fontId="3" fillId="2" borderId="10" xfId="0" applyFont="1" applyFill="1" applyBorder="1" applyAlignment="1">
      <alignment horizontal="centerContinuous" vertical="center"/>
    </xf>
    <xf numFmtId="0" fontId="3" fillId="2" borderId="0" xfId="0" applyFont="1" applyFill="1" applyAlignment="1">
      <alignment horizontal="centerContinuous" vertical="center"/>
    </xf>
    <xf numFmtId="0" fontId="3" fillId="2" borderId="11" xfId="0" applyFont="1" applyFill="1" applyBorder="1" applyAlignment="1">
      <alignment horizontal="centerContinuous"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14" fontId="3" fillId="2" borderId="0" xfId="0" applyNumberFormat="1" applyFont="1" applyFill="1" applyAlignment="1">
      <alignment horizontal="centerContinuous" vertical="center"/>
    </xf>
    <xf numFmtId="0" fontId="3" fillId="2" borderId="0" xfId="0" applyFont="1" applyFill="1" applyAlignment="1"/>
    <xf numFmtId="0" fontId="3" fillId="2" borderId="0" xfId="0" quotePrefix="1" applyFont="1" applyFill="1">
      <alignment vertical="center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14" fontId="3" fillId="2" borderId="5" xfId="0" applyNumberFormat="1" applyFont="1" applyFill="1" applyBorder="1" applyAlignment="1">
      <alignment horizontal="left" vertical="center"/>
    </xf>
    <xf numFmtId="0" fontId="6" fillId="2" borderId="0" xfId="0" applyFont="1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7" xfId="0" applyFont="1" applyFill="1" applyBorder="1">
      <alignment vertical="center"/>
    </xf>
    <xf numFmtId="0" fontId="3" fillId="2" borderId="0" xfId="0" applyFont="1" applyFill="1" applyAlignment="1">
      <alignment horizontal="center" vertical="center"/>
    </xf>
    <xf numFmtId="0" fontId="3" fillId="8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9" fillId="2" borderId="0" xfId="1" applyFill="1">
      <alignment vertical="center"/>
    </xf>
    <xf numFmtId="0" fontId="10" fillId="2" borderId="0" xfId="1" applyFont="1" applyFill="1">
      <alignment vertical="center"/>
    </xf>
    <xf numFmtId="0" fontId="3" fillId="7" borderId="14" xfId="0" applyFont="1" applyFill="1" applyBorder="1">
      <alignment vertical="center"/>
    </xf>
    <xf numFmtId="0" fontId="3" fillId="7" borderId="7" xfId="0" applyFont="1" applyFill="1" applyBorder="1">
      <alignment vertical="center"/>
    </xf>
    <xf numFmtId="0" fontId="3" fillId="8" borderId="7" xfId="0" quotePrefix="1" applyFont="1" applyFill="1" applyBorder="1">
      <alignment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11" fillId="2" borderId="8" xfId="0" applyFont="1" applyFill="1" applyBorder="1" applyAlignment="1">
      <alignment horizontal="left" vertical="center"/>
    </xf>
    <xf numFmtId="0" fontId="3" fillId="7" borderId="8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6" fillId="2" borderId="14" xfId="0" applyFont="1" applyFill="1" applyBorder="1">
      <alignment vertical="center"/>
    </xf>
    <xf numFmtId="0" fontId="6" fillId="2" borderId="7" xfId="0" applyFont="1" applyFill="1" applyBorder="1">
      <alignment vertical="center"/>
    </xf>
    <xf numFmtId="0" fontId="6" fillId="2" borderId="8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3" fillId="10" borderId="0" xfId="0" applyFont="1" applyFill="1">
      <alignment vertical="center"/>
    </xf>
    <xf numFmtId="0" fontId="3" fillId="10" borderId="0" xfId="0" quotePrefix="1" applyFont="1" applyFill="1">
      <alignment vertical="center"/>
    </xf>
    <xf numFmtId="0" fontId="5" fillId="8" borderId="14" xfId="0" applyFont="1" applyFill="1" applyBorder="1">
      <alignment vertical="center"/>
    </xf>
    <xf numFmtId="0" fontId="5" fillId="8" borderId="7" xfId="0" applyFont="1" applyFill="1" applyBorder="1">
      <alignment vertical="center"/>
    </xf>
    <xf numFmtId="0" fontId="5" fillId="8" borderId="8" xfId="0" applyFont="1" applyFill="1" applyBorder="1">
      <alignment vertical="center"/>
    </xf>
    <xf numFmtId="0" fontId="12" fillId="2" borderId="0" xfId="1" applyFont="1" applyFill="1">
      <alignment vertical="center"/>
    </xf>
    <xf numFmtId="0" fontId="3" fillId="2" borderId="14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14" fontId="3" fillId="2" borderId="14" xfId="0" quotePrefix="1" applyNumberFormat="1" applyFont="1" applyFill="1" applyBorder="1">
      <alignment vertical="center"/>
    </xf>
    <xf numFmtId="0" fontId="3" fillId="8" borderId="14" xfId="0" applyFont="1" applyFill="1" applyBorder="1">
      <alignment vertical="center"/>
    </xf>
    <xf numFmtId="0" fontId="13" fillId="12" borderId="0" xfId="0" applyFont="1" applyFill="1">
      <alignment vertical="center"/>
    </xf>
    <xf numFmtId="0" fontId="6" fillId="12" borderId="14" xfId="0" applyFont="1" applyFill="1" applyBorder="1">
      <alignment vertical="center"/>
    </xf>
    <xf numFmtId="0" fontId="3" fillId="2" borderId="20" xfId="0" applyFont="1" applyFill="1" applyBorder="1">
      <alignment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3" fillId="2" borderId="28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1" xfId="0" applyFont="1" applyFill="1" applyBorder="1" applyAlignment="1">
      <alignment horizontal="center" vertical="center"/>
    </xf>
    <xf numFmtId="0" fontId="13" fillId="12" borderId="1" xfId="0" applyFont="1" applyFill="1" applyBorder="1">
      <alignment vertical="center"/>
    </xf>
    <xf numFmtId="0" fontId="14" fillId="8" borderId="7" xfId="0" applyFont="1" applyFill="1" applyBorder="1">
      <alignment vertical="center"/>
    </xf>
    <xf numFmtId="0" fontId="11" fillId="2" borderId="14" xfId="0" applyFont="1" applyFill="1" applyBorder="1">
      <alignment vertical="center"/>
    </xf>
    <xf numFmtId="0" fontId="11" fillId="2" borderId="7" xfId="0" applyFont="1" applyFill="1" applyBorder="1">
      <alignment vertical="center"/>
    </xf>
    <xf numFmtId="0" fontId="11" fillId="2" borderId="8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  <xf numFmtId="0" fontId="3" fillId="6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/>
    <xf numFmtId="176" fontId="3" fillId="6" borderId="1" xfId="0" applyNumberFormat="1" applyFont="1" applyFill="1" applyBorder="1" applyAlignment="1">
      <alignment horizontal="center" vertical="center"/>
    </xf>
    <xf numFmtId="176" fontId="3" fillId="6" borderId="8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wrapText="1"/>
    </xf>
    <xf numFmtId="0" fontId="3" fillId="5" borderId="6" xfId="0" applyFont="1" applyFill="1" applyBorder="1" applyAlignment="1">
      <alignment wrapText="1"/>
    </xf>
    <xf numFmtId="0" fontId="3" fillId="7" borderId="7" xfId="0" applyFont="1" applyFill="1" applyBorder="1" applyAlignment="1"/>
    <xf numFmtId="14" fontId="3" fillId="6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 vertical="distributed"/>
    </xf>
    <xf numFmtId="0" fontId="3" fillId="5" borderId="12" xfId="0" applyFont="1" applyFill="1" applyBorder="1" applyAlignment="1">
      <alignment horizontal="center" vertical="distributed"/>
    </xf>
    <xf numFmtId="0" fontId="3" fillId="5" borderId="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5" borderId="12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179" fontId="3" fillId="8" borderId="15" xfId="0" applyNumberFormat="1" applyFont="1" applyFill="1" applyBorder="1" applyAlignment="1">
      <alignment vertical="center" textRotation="255"/>
    </xf>
    <xf numFmtId="179" fontId="3" fillId="8" borderId="17" xfId="0" applyNumberFormat="1" applyFont="1" applyFill="1" applyBorder="1" applyAlignment="1">
      <alignment vertical="center" textRotation="255"/>
    </xf>
    <xf numFmtId="179" fontId="3" fillId="8" borderId="16" xfId="0" applyNumberFormat="1" applyFont="1" applyFill="1" applyBorder="1" applyAlignment="1">
      <alignment vertical="center" textRotation="255"/>
    </xf>
    <xf numFmtId="179" fontId="3" fillId="10" borderId="15" xfId="0" applyNumberFormat="1" applyFont="1" applyFill="1" applyBorder="1" applyAlignment="1">
      <alignment vertical="center" textRotation="255"/>
    </xf>
    <xf numFmtId="179" fontId="3" fillId="10" borderId="17" xfId="0" applyNumberFormat="1" applyFont="1" applyFill="1" applyBorder="1" applyAlignment="1">
      <alignment vertical="center" textRotation="255"/>
    </xf>
    <xf numFmtId="179" fontId="3" fillId="10" borderId="16" xfId="0" applyNumberFormat="1" applyFont="1" applyFill="1" applyBorder="1" applyAlignment="1">
      <alignment vertical="center" textRotation="255"/>
    </xf>
    <xf numFmtId="177" fontId="3" fillId="2" borderId="15" xfId="0" applyNumberFormat="1" applyFont="1" applyFill="1" applyBorder="1" applyAlignment="1">
      <alignment vertical="center" textRotation="255"/>
    </xf>
    <xf numFmtId="177" fontId="3" fillId="2" borderId="17" xfId="0" applyNumberFormat="1" applyFont="1" applyFill="1" applyBorder="1" applyAlignment="1">
      <alignment vertical="center" textRotation="255"/>
    </xf>
    <xf numFmtId="177" fontId="3" fillId="2" borderId="16" xfId="0" applyNumberFormat="1" applyFont="1" applyFill="1" applyBorder="1" applyAlignment="1">
      <alignment vertical="center" textRotation="255"/>
    </xf>
    <xf numFmtId="0" fontId="3" fillId="2" borderId="9" xfId="0" applyFont="1" applyFill="1" applyBorder="1" applyAlignment="1">
      <alignment horizontal="center" vertical="center" wrapText="1"/>
    </xf>
    <xf numFmtId="179" fontId="3" fillId="9" borderId="14" xfId="0" applyNumberFormat="1" applyFont="1" applyFill="1" applyBorder="1" applyAlignment="1">
      <alignment horizontal="center" vertical="center"/>
    </xf>
    <xf numFmtId="179" fontId="3" fillId="9" borderId="7" xfId="0" applyNumberFormat="1" applyFont="1" applyFill="1" applyBorder="1" applyAlignment="1">
      <alignment horizontal="center" vertical="center"/>
    </xf>
    <xf numFmtId="179" fontId="3" fillId="9" borderId="8" xfId="0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80" fontId="3" fillId="2" borderId="1" xfId="0" applyNumberFormat="1" applyFont="1" applyFill="1" applyBorder="1" applyAlignment="1">
      <alignment horizontal="left" vertical="center" textRotation="255"/>
    </xf>
    <xf numFmtId="58" fontId="3" fillId="2" borderId="1" xfId="0" applyNumberFormat="1" applyFont="1" applyFill="1" applyBorder="1" applyAlignment="1">
      <alignment horizontal="left" vertical="center" textRotation="255"/>
    </xf>
    <xf numFmtId="0" fontId="3" fillId="2" borderId="14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4" fontId="3" fillId="9" borderId="14" xfId="0" quotePrefix="1" applyNumberFormat="1" applyFont="1" applyFill="1" applyBorder="1" applyAlignment="1">
      <alignment horizontal="center" vertical="center"/>
    </xf>
    <xf numFmtId="0" fontId="3" fillId="9" borderId="14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3" fillId="9" borderId="8" xfId="0" applyFont="1" applyFill="1" applyBorder="1" applyAlignment="1">
      <alignment horizontal="left" vertical="center" wrapText="1"/>
    </xf>
    <xf numFmtId="0" fontId="3" fillId="9" borderId="14" xfId="0" applyFont="1" applyFill="1" applyBorder="1" applyAlignment="1">
      <alignment horizontal="left" vertical="center"/>
    </xf>
    <xf numFmtId="0" fontId="3" fillId="9" borderId="7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3" fillId="12" borderId="14" xfId="0" applyFont="1" applyFill="1" applyBorder="1" applyAlignment="1">
      <alignment horizontal="left" vertical="center" wrapText="1"/>
    </xf>
    <xf numFmtId="0" fontId="13" fillId="12" borderId="7" xfId="0" applyFont="1" applyFill="1" applyBorder="1" applyAlignment="1">
      <alignment horizontal="left" vertical="center" wrapText="1"/>
    </xf>
    <xf numFmtId="0" fontId="13" fillId="12" borderId="32" xfId="0" applyFont="1" applyFill="1" applyBorder="1" applyAlignment="1">
      <alignment horizontal="left" vertical="center" wrapText="1"/>
    </xf>
    <xf numFmtId="0" fontId="14" fillId="9" borderId="14" xfId="0" applyFont="1" applyFill="1" applyBorder="1" applyAlignment="1">
      <alignment horizontal="left" vertical="center"/>
    </xf>
    <xf numFmtId="0" fontId="3" fillId="9" borderId="14" xfId="0" quotePrefix="1" applyFont="1" applyFill="1" applyBorder="1" applyAlignment="1">
      <alignment horizontal="left" vertical="center"/>
    </xf>
    <xf numFmtId="0" fontId="13" fillId="12" borderId="0" xfId="0" applyFont="1" applyFill="1" applyAlignment="1">
      <alignment horizontal="center" vertical="center"/>
    </xf>
    <xf numFmtId="177" fontId="11" fillId="2" borderId="14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3" fillId="2" borderId="14" xfId="0" quotePrefix="1" applyFont="1" applyFill="1" applyBorder="1" applyAlignment="1">
      <alignment horizontal="center" vertical="center"/>
    </xf>
    <xf numFmtId="0" fontId="3" fillId="2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quotePrefix="1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center" wrapText="1"/>
    </xf>
    <xf numFmtId="0" fontId="11" fillId="2" borderId="8" xfId="0" applyFont="1" applyFill="1" applyBorder="1" applyAlignment="1">
      <alignment horizontal="left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9" borderId="1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1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3" fillId="2" borderId="6" xfId="0" applyFont="1" applyFill="1" applyBorder="1" applyAlignment="1">
      <alignment horizontal="left" vertical="top"/>
    </xf>
    <xf numFmtId="0" fontId="3" fillId="9" borderId="15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top"/>
    </xf>
    <xf numFmtId="0" fontId="3" fillId="9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2" borderId="11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left" vertical="top"/>
    </xf>
    <xf numFmtId="0" fontId="5" fillId="8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8" fillId="11" borderId="14" xfId="0" quotePrefix="1" applyFont="1" applyFill="1" applyBorder="1" applyAlignment="1">
      <alignment horizontal="center" vertical="center"/>
    </xf>
    <xf numFmtId="0" fontId="8" fillId="11" borderId="7" xfId="0" quotePrefix="1" applyFont="1" applyFill="1" applyBorder="1" applyAlignment="1">
      <alignment horizontal="center" vertical="center"/>
    </xf>
    <xf numFmtId="0" fontId="8" fillId="11" borderId="8" xfId="0" quotePrefix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quotePrefix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33" xfId="0" applyFont="1" applyFill="1" applyBorder="1" applyAlignment="1">
      <alignment vertical="center"/>
    </xf>
    <xf numFmtId="0" fontId="3" fillId="2" borderId="3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0</xdr:colOff>
          <xdr:row>1</xdr:row>
          <xdr:rowOff>0</xdr:rowOff>
        </xdr:from>
        <xdr:to>
          <xdr:col>42</xdr:col>
          <xdr:colOff>236040</xdr:colOff>
          <xdr:row>5</xdr:row>
          <xdr:rowOff>152400</xdr:rowOff>
        </xdr:to>
        <xdr:pic>
          <xdr:nvPicPr>
            <xdr:cNvPr id="7" name="그림 6">
              <a:extLst>
                <a:ext uri="{FF2B5EF4-FFF2-40B4-BE49-F238E27FC236}">
                  <a16:creationId xmlns:a16="http://schemas.microsoft.com/office/drawing/2014/main" id="{3D89CDAF-7F54-C140-8878-4DDB540762E1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ラベル!$B$2:$G$5" spid="_x0000_s38682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8287071" y="230909"/>
              <a:ext cx="2185939" cy="923636"/>
            </a:xfrm>
            <a:prstGeom prst="rect">
              <a:avLst/>
            </a:prstGeom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58</xdr:row>
      <xdr:rowOff>204039</xdr:rowOff>
    </xdr:from>
    <xdr:to>
      <xdr:col>33</xdr:col>
      <xdr:colOff>157576</xdr:colOff>
      <xdr:row>62</xdr:row>
      <xdr:rowOff>180402</xdr:rowOff>
    </xdr:to>
    <xdr:sp macro="" textlink="">
      <xdr:nvSpPr>
        <xdr:cNvPr id="74" name="모서리가 둥근 직사각형 73">
          <a:extLst>
            <a:ext uri="{FF2B5EF4-FFF2-40B4-BE49-F238E27FC236}">
              <a16:creationId xmlns:a16="http://schemas.microsoft.com/office/drawing/2014/main" id="{A506004F-72F3-2346-8622-F9E759964810}"/>
            </a:ext>
          </a:extLst>
        </xdr:cNvPr>
        <xdr:cNvSpPr/>
      </xdr:nvSpPr>
      <xdr:spPr>
        <a:xfrm>
          <a:off x="6645051" y="12416564"/>
          <a:ext cx="1620000" cy="900000"/>
        </a:xfrm>
        <a:prstGeom prst="roundRec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処理内容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90000</xdr:colOff>
      <xdr:row>63</xdr:row>
      <xdr:rowOff>192118</xdr:rowOff>
    </xdr:from>
    <xdr:to>
      <xdr:col>36</xdr:col>
      <xdr:colOff>56364</xdr:colOff>
      <xdr:row>66</xdr:row>
      <xdr:rowOff>39392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641F970D-BE37-AD46-A688-D56C130AF48C}"/>
            </a:ext>
          </a:extLst>
        </xdr:cNvPr>
        <xdr:cNvGrpSpPr/>
      </xdr:nvGrpSpPr>
      <xdr:grpSpPr>
        <a:xfrm>
          <a:off x="6668600" y="14568518"/>
          <a:ext cx="2138064" cy="533074"/>
          <a:chOff x="3213485" y="12994746"/>
          <a:chExt cx="2160000" cy="540000"/>
        </a:xfrm>
      </xdr:grpSpPr>
      <xdr:sp macro="" textlink="">
        <xdr:nvSpPr>
          <xdr:cNvPr id="77" name="판단 76">
            <a:extLst>
              <a:ext uri="{FF2B5EF4-FFF2-40B4-BE49-F238E27FC236}">
                <a16:creationId xmlns:a16="http://schemas.microsoft.com/office/drawing/2014/main" id="{DE342590-1383-80FF-E34A-B3A67632A805}"/>
              </a:ext>
            </a:extLst>
          </xdr:cNvPr>
          <xdr:cNvSpPr/>
        </xdr:nvSpPr>
        <xdr:spPr>
          <a:xfrm>
            <a:off x="3213485" y="12994746"/>
            <a:ext cx="2160000" cy="540000"/>
          </a:xfrm>
          <a:prstGeom prst="flowChartDecision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8" name="모서리가 둥근 직사각형 77">
            <a:extLst>
              <a:ext uri="{FF2B5EF4-FFF2-40B4-BE49-F238E27FC236}">
                <a16:creationId xmlns:a16="http://schemas.microsoft.com/office/drawing/2014/main" id="{7DEFCE2D-2527-33D4-9508-48AB6F9CBAB5}"/>
              </a:ext>
            </a:extLst>
          </xdr:cNvPr>
          <xdr:cNvSpPr/>
        </xdr:nvSpPr>
        <xdr:spPr>
          <a:xfrm>
            <a:off x="3483485" y="12994746"/>
            <a:ext cx="1620000" cy="540000"/>
          </a:xfrm>
          <a:prstGeom prst="round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分岐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28</xdr:col>
      <xdr:colOff>26263</xdr:colOff>
      <xdr:row>67</xdr:row>
      <xdr:rowOff>23636</xdr:rowOff>
    </xdr:from>
    <xdr:to>
      <xdr:col>34</xdr:col>
      <xdr:colOff>183839</xdr:colOff>
      <xdr:row>71</xdr:row>
      <xdr:rowOff>0</xdr:rowOff>
    </xdr:to>
    <xdr:sp macro="" textlink="">
      <xdr:nvSpPr>
        <xdr:cNvPr id="80" name="설명선 3[L] 79">
          <a:extLst>
            <a:ext uri="{FF2B5EF4-FFF2-40B4-BE49-F238E27FC236}">
              <a16:creationId xmlns:a16="http://schemas.microsoft.com/office/drawing/2014/main" id="{0DDEB16E-197D-B341-AA1A-C2234BDB27A2}"/>
            </a:ext>
          </a:extLst>
        </xdr:cNvPr>
        <xdr:cNvSpPr/>
      </xdr:nvSpPr>
      <xdr:spPr>
        <a:xfrm>
          <a:off x="6915051" y="14083434"/>
          <a:ext cx="1620000" cy="900000"/>
        </a:xfrm>
        <a:prstGeom prst="borderCallout3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処理説明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51</xdr:row>
      <xdr:rowOff>166768</xdr:rowOff>
    </xdr:from>
    <xdr:to>
      <xdr:col>28</xdr:col>
      <xdr:colOff>116263</xdr:colOff>
      <xdr:row>53</xdr:row>
      <xdr:rowOff>64950</xdr:rowOff>
    </xdr:to>
    <xdr:sp macro="" textlink="">
      <xdr:nvSpPr>
        <xdr:cNvPr id="21" name="타원 20">
          <a:extLst>
            <a:ext uri="{FF2B5EF4-FFF2-40B4-BE49-F238E27FC236}">
              <a16:creationId xmlns:a16="http://schemas.microsoft.com/office/drawing/2014/main" id="{CDE95DC0-754D-E641-92D4-7854F39AB6C8}"/>
            </a:ext>
          </a:extLst>
        </xdr:cNvPr>
        <xdr:cNvSpPr/>
      </xdr:nvSpPr>
      <xdr:spPr>
        <a:xfrm>
          <a:off x="6645051" y="10762930"/>
          <a:ext cx="360000" cy="360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200">
            <a:latin typeface="+mn-ea"/>
            <a:ea typeface="+mn-ea"/>
          </a:endParaRPr>
        </a:p>
      </xdr:txBody>
    </xdr:sp>
    <xdr:clientData/>
  </xdr:twoCellAnchor>
  <xdr:twoCellAnchor>
    <xdr:from>
      <xdr:col>27</xdr:col>
      <xdr:colOff>0</xdr:colOff>
      <xdr:row>54</xdr:row>
      <xdr:rowOff>0</xdr:rowOff>
    </xdr:from>
    <xdr:to>
      <xdr:col>28</xdr:col>
      <xdr:colOff>116263</xdr:colOff>
      <xdr:row>55</xdr:row>
      <xdr:rowOff>129091</xdr:rowOff>
    </xdr:to>
    <xdr:grpSp>
      <xdr:nvGrpSpPr>
        <xdr:cNvPr id="24" name="그룹 23">
          <a:extLst>
            <a:ext uri="{FF2B5EF4-FFF2-40B4-BE49-F238E27FC236}">
              <a16:creationId xmlns:a16="http://schemas.microsoft.com/office/drawing/2014/main" id="{6938EAAE-AD39-494A-1743-F6A23196108F}"/>
            </a:ext>
          </a:extLst>
        </xdr:cNvPr>
        <xdr:cNvGrpSpPr/>
      </xdr:nvGrpSpPr>
      <xdr:grpSpPr>
        <a:xfrm>
          <a:off x="6578600" y="12319000"/>
          <a:ext cx="357563" cy="357691"/>
          <a:chOff x="6645051" y="11288889"/>
          <a:chExt cx="360000" cy="360000"/>
        </a:xfrm>
      </xdr:grpSpPr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BB22E5F1-A051-1548-A010-067D449193E6}"/>
              </a:ext>
            </a:extLst>
          </xdr:cNvPr>
          <xdr:cNvSpPr/>
        </xdr:nvSpPr>
        <xdr:spPr>
          <a:xfrm>
            <a:off x="6645051" y="11288889"/>
            <a:ext cx="360000" cy="360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86B30EBA-A54D-9843-9E1E-14DC96BEBE09}"/>
              </a:ext>
            </a:extLst>
          </xdr:cNvPr>
          <xdr:cNvSpPr/>
        </xdr:nvSpPr>
        <xdr:spPr>
          <a:xfrm>
            <a:off x="6681997" y="11325835"/>
            <a:ext cx="288000" cy="288000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34</xdr:col>
      <xdr:colOff>183839</xdr:colOff>
      <xdr:row>56</xdr:row>
      <xdr:rowOff>1211</xdr:rowOff>
    </xdr:from>
    <xdr:to>
      <xdr:col>36</xdr:col>
      <xdr:colOff>56364</xdr:colOff>
      <xdr:row>57</xdr:row>
      <xdr:rowOff>130302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F856CFD-0631-ACD3-30B3-CD211CF9B49F}"/>
            </a:ext>
          </a:extLst>
        </xdr:cNvPr>
        <xdr:cNvSpPr/>
      </xdr:nvSpPr>
      <xdr:spPr>
        <a:xfrm>
          <a:off x="8535051" y="11751918"/>
          <a:ext cx="360000" cy="360000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有</a:t>
          </a:r>
          <a:endParaRPr lang="en-US" altLang="ko-JP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89798</xdr:colOff>
      <xdr:row>52</xdr:row>
      <xdr:rowOff>141111</xdr:rowOff>
    </xdr:from>
    <xdr:to>
      <xdr:col>36</xdr:col>
      <xdr:colOff>206060</xdr:colOff>
      <xdr:row>52</xdr:row>
      <xdr:rowOff>141111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8B0DB722-4C44-E544-B5F4-B5C8A828D659}"/>
            </a:ext>
          </a:extLst>
        </xdr:cNvPr>
        <xdr:cNvCxnSpPr/>
      </xdr:nvCxnSpPr>
      <xdr:spPr>
        <a:xfrm rot="16200000" flipH="1">
          <a:off x="8864747" y="10788182"/>
          <a:ext cx="0" cy="36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115453</xdr:colOff>
      <xdr:row>58</xdr:row>
      <xdr:rowOff>204041</xdr:rowOff>
    </xdr:from>
    <xdr:to>
      <xdr:col>41</xdr:col>
      <xdr:colOff>29291</xdr:colOff>
      <xdr:row>62</xdr:row>
      <xdr:rowOff>180404</xdr:rowOff>
    </xdr:to>
    <xdr:sp macro="" textlink="">
      <xdr:nvSpPr>
        <xdr:cNvPr id="34" name="문서 33">
          <a:extLst>
            <a:ext uri="{FF2B5EF4-FFF2-40B4-BE49-F238E27FC236}">
              <a16:creationId xmlns:a16="http://schemas.microsoft.com/office/drawing/2014/main" id="{4195276B-F217-7ABA-5D6B-F18B4D21A51A}"/>
            </a:ext>
          </a:extLst>
        </xdr:cNvPr>
        <xdr:cNvSpPr/>
      </xdr:nvSpPr>
      <xdr:spPr>
        <a:xfrm>
          <a:off x="8466665" y="12416566"/>
          <a:ext cx="1620000" cy="900000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ファイル名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35</xdr:col>
      <xdr:colOff>64142</xdr:colOff>
      <xdr:row>53</xdr:row>
      <xdr:rowOff>153938</xdr:rowOff>
    </xdr:from>
    <xdr:to>
      <xdr:col>37</xdr:col>
      <xdr:colOff>116667</xdr:colOff>
      <xdr:row>55</xdr:row>
      <xdr:rowOff>52120</xdr:rowOff>
    </xdr:to>
    <xdr:cxnSp macro="">
      <xdr:nvCxnSpPr>
        <xdr:cNvPr id="69" name="꺾인 연결선[E] 68">
          <a:extLst>
            <a:ext uri="{FF2B5EF4-FFF2-40B4-BE49-F238E27FC236}">
              <a16:creationId xmlns:a16="http://schemas.microsoft.com/office/drawing/2014/main" id="{578CACA5-E63F-595A-9783-BBFA723DD5B9}"/>
            </a:ext>
          </a:extLst>
        </xdr:cNvPr>
        <xdr:cNvCxnSpPr/>
      </xdr:nvCxnSpPr>
      <xdr:spPr>
        <a:xfrm>
          <a:off x="8659091" y="11211918"/>
          <a:ext cx="540000" cy="360000"/>
        </a:xfrm>
        <a:prstGeom prst="bentConnector3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89797</xdr:colOff>
      <xdr:row>73</xdr:row>
      <xdr:rowOff>89798</xdr:rowOff>
    </xdr:from>
    <xdr:to>
      <xdr:col>35</xdr:col>
      <xdr:colOff>153940</xdr:colOff>
      <xdr:row>77</xdr:row>
      <xdr:rowOff>64141</xdr:rowOff>
    </xdr:to>
    <xdr:sp macro="" textlink="">
      <xdr:nvSpPr>
        <xdr:cNvPr id="2" name="대각선 방향의 모서리가 둥근 사각형 1">
          <a:extLst>
            <a:ext uri="{FF2B5EF4-FFF2-40B4-BE49-F238E27FC236}">
              <a16:creationId xmlns:a16="http://schemas.microsoft.com/office/drawing/2014/main" id="{2A3BC0EB-6980-FBB5-499F-E87F2209B12E}"/>
            </a:ext>
          </a:extLst>
        </xdr:cNvPr>
        <xdr:cNvSpPr/>
      </xdr:nvSpPr>
      <xdr:spPr>
        <a:xfrm>
          <a:off x="6734848" y="15535051"/>
          <a:ext cx="2014041" cy="897979"/>
        </a:xfrm>
        <a:prstGeom prst="round2Diag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JP" altLang="en-US" sz="1200">
              <a:solidFill>
                <a:sysClr val="windowText" lastClr="000000"/>
              </a:solidFill>
              <a:latin typeface="+mn-ea"/>
              <a:ea typeface="+mn-ea"/>
            </a:rPr>
            <a:t>ループ文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115455</xdr:colOff>
      <xdr:row>52</xdr:row>
      <xdr:rowOff>0</xdr:rowOff>
    </xdr:from>
    <xdr:to>
      <xdr:col>20</xdr:col>
      <xdr:colOff>51313</xdr:colOff>
      <xdr:row>120</xdr:row>
      <xdr:rowOff>206060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80948B9E-E635-4323-0DC9-E9F298FFA2D0}"/>
            </a:ext>
          </a:extLst>
        </xdr:cNvPr>
        <xdr:cNvGrpSpPr/>
      </xdr:nvGrpSpPr>
      <xdr:grpSpPr>
        <a:xfrm>
          <a:off x="1385455" y="11861800"/>
          <a:ext cx="3555358" cy="15750860"/>
          <a:chOff x="1398283" y="10596162"/>
          <a:chExt cx="3591919" cy="15907878"/>
        </a:xfrm>
      </xdr:grpSpPr>
      <xdr:sp macro="" textlink="">
        <xdr:nvSpPr>
          <xdr:cNvPr id="61" name="타원 60">
            <a:extLst>
              <a:ext uri="{FF2B5EF4-FFF2-40B4-BE49-F238E27FC236}">
                <a16:creationId xmlns:a16="http://schemas.microsoft.com/office/drawing/2014/main" id="{03A4A1B7-3F41-9C40-91AB-CA2378DD278F}"/>
              </a:ext>
            </a:extLst>
          </xdr:cNvPr>
          <xdr:cNvSpPr/>
        </xdr:nvSpPr>
        <xdr:spPr>
          <a:xfrm>
            <a:off x="3014242" y="10596162"/>
            <a:ext cx="360000" cy="359999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200">
              <a:latin typeface="+mn-ea"/>
              <a:ea typeface="+mn-ea"/>
            </a:endParaRPr>
          </a:p>
        </xdr:txBody>
      </xdr:sp>
      <xdr:cxnSp macro="">
        <xdr:nvCxnSpPr>
          <xdr:cNvPr id="62" name="직선 화살표 연결선 61">
            <a:extLst>
              <a:ext uri="{FF2B5EF4-FFF2-40B4-BE49-F238E27FC236}">
                <a16:creationId xmlns:a16="http://schemas.microsoft.com/office/drawing/2014/main" id="{787FB4D0-AFC5-4C42-B8AC-7E286884025B}"/>
              </a:ext>
            </a:extLst>
          </xdr:cNvPr>
          <xdr:cNvCxnSpPr/>
        </xdr:nvCxnSpPr>
        <xdr:spPr>
          <a:xfrm flipH="1">
            <a:off x="3194242" y="1102190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9" name="직선 화살표 연결선 88">
            <a:extLst>
              <a:ext uri="{FF2B5EF4-FFF2-40B4-BE49-F238E27FC236}">
                <a16:creationId xmlns:a16="http://schemas.microsoft.com/office/drawing/2014/main" id="{8DB3A48C-CE18-AB49-8133-2E28F32FCCD2}"/>
              </a:ext>
            </a:extLst>
          </xdr:cNvPr>
          <xdr:cNvCxnSpPr/>
        </xdr:nvCxnSpPr>
        <xdr:spPr>
          <a:xfrm flipH="1">
            <a:off x="3194242" y="1243582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2" name="모서리가 둥근 직사각형 91">
            <a:extLst>
              <a:ext uri="{FF2B5EF4-FFF2-40B4-BE49-F238E27FC236}">
                <a16:creationId xmlns:a16="http://schemas.microsoft.com/office/drawing/2014/main" id="{1FF81573-09C8-0443-8672-597D308C26B9}"/>
              </a:ext>
            </a:extLst>
          </xdr:cNvPr>
          <xdr:cNvSpPr/>
        </xdr:nvSpPr>
        <xdr:spPr>
          <a:xfrm>
            <a:off x="1847272" y="1286156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設定ファイル読み込みして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環境変数登録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3" name="모서리가 둥근 직사각형 92">
            <a:extLst>
              <a:ext uri="{FF2B5EF4-FFF2-40B4-BE49-F238E27FC236}">
                <a16:creationId xmlns:a16="http://schemas.microsoft.com/office/drawing/2014/main" id="{738D180B-9AF0-CC47-A1DB-9A406A9CED2B}"/>
              </a:ext>
            </a:extLst>
          </xdr:cNvPr>
          <xdr:cNvSpPr/>
        </xdr:nvSpPr>
        <xdr:spPr>
          <a:xfrm>
            <a:off x="1821616" y="11447651"/>
            <a:ext cx="2745253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設定ファイル、シェルスクリプトファイルが揃っていること確認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4" name="모서리가 둥근 직사각형 93">
            <a:extLst>
              <a:ext uri="{FF2B5EF4-FFF2-40B4-BE49-F238E27FC236}">
                <a16:creationId xmlns:a16="http://schemas.microsoft.com/office/drawing/2014/main" id="{B0059D85-4635-EF4E-8D39-A6D688E55CD7}"/>
              </a:ext>
            </a:extLst>
          </xdr:cNvPr>
          <xdr:cNvSpPr/>
        </xdr:nvSpPr>
        <xdr:spPr>
          <a:xfrm>
            <a:off x="1736958" y="14275481"/>
            <a:ext cx="2914568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設定ファイルの設定値の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バリデーションチェック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95" name="모서리가 둥근 직사각형 94">
            <a:extLst>
              <a:ext uri="{FF2B5EF4-FFF2-40B4-BE49-F238E27FC236}">
                <a16:creationId xmlns:a16="http://schemas.microsoft.com/office/drawing/2014/main" id="{D2398214-B43B-3B43-A7CC-199A32479DB3}"/>
              </a:ext>
            </a:extLst>
          </xdr:cNvPr>
          <xdr:cNvSpPr/>
        </xdr:nvSpPr>
        <xdr:spPr>
          <a:xfrm>
            <a:off x="1847272" y="1568939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作成済みの既存ファイルを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  <a:p>
            <a:pPr algn="ctr"/>
            <a:r>
              <a:rPr lang="ko-JP" altLang="en-US" sz="1200">
                <a:solidFill>
                  <a:sysClr val="windowText" lastClr="000000"/>
                </a:solidFill>
                <a:latin typeface="+mn-ea"/>
                <a:ea typeface="+mn-ea"/>
              </a:rPr>
              <a:t>バックアップ</a:t>
            </a:r>
            <a:endParaRPr lang="en-US" altLang="ko-JP" sz="12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cxnSp macro="">
        <xdr:nvCxnSpPr>
          <xdr:cNvPr id="96" name="직선 화살표 연결선 95">
            <a:extLst>
              <a:ext uri="{FF2B5EF4-FFF2-40B4-BE49-F238E27FC236}">
                <a16:creationId xmlns:a16="http://schemas.microsoft.com/office/drawing/2014/main" id="{AA3E576D-2C89-644A-94C6-4CCB442321E8}"/>
              </a:ext>
            </a:extLst>
          </xdr:cNvPr>
          <xdr:cNvCxnSpPr/>
        </xdr:nvCxnSpPr>
        <xdr:spPr>
          <a:xfrm flipH="1">
            <a:off x="3194242" y="1384973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7" name="직선 화살표 연결선 96">
            <a:extLst>
              <a:ext uri="{FF2B5EF4-FFF2-40B4-BE49-F238E27FC236}">
                <a16:creationId xmlns:a16="http://schemas.microsoft.com/office/drawing/2014/main" id="{0B083323-26B9-BE43-A253-F4553EC459FD}"/>
              </a:ext>
            </a:extLst>
          </xdr:cNvPr>
          <xdr:cNvCxnSpPr/>
        </xdr:nvCxnSpPr>
        <xdr:spPr>
          <a:xfrm flipH="1">
            <a:off x="3194242" y="1526365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8" name="직선 화살표 연결선 97">
            <a:extLst>
              <a:ext uri="{FF2B5EF4-FFF2-40B4-BE49-F238E27FC236}">
                <a16:creationId xmlns:a16="http://schemas.microsoft.com/office/drawing/2014/main" id="{437AC2D9-E34A-0945-87EA-31A000586558}"/>
              </a:ext>
            </a:extLst>
          </xdr:cNvPr>
          <xdr:cNvCxnSpPr/>
        </xdr:nvCxnSpPr>
        <xdr:spPr>
          <a:xfrm flipH="1">
            <a:off x="3194242" y="1667756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C785F38D-76F0-EB5C-B298-257EB330515E}"/>
              </a:ext>
            </a:extLst>
          </xdr:cNvPr>
          <xdr:cNvGrpSpPr/>
        </xdr:nvGrpSpPr>
        <xdr:grpSpPr>
          <a:xfrm>
            <a:off x="1398283" y="17103311"/>
            <a:ext cx="3591919" cy="5721415"/>
            <a:chOff x="1398283" y="16792221"/>
            <a:chExt cx="3591919" cy="5721415"/>
          </a:xfrm>
        </xdr:grpSpPr>
        <xdr:sp macro="" textlink="">
          <xdr:nvSpPr>
            <xdr:cNvPr id="27" name="대각선 방향의 모서리가 둥근 사각형 26">
              <a:extLst>
                <a:ext uri="{FF2B5EF4-FFF2-40B4-BE49-F238E27FC236}">
                  <a16:creationId xmlns:a16="http://schemas.microsoft.com/office/drawing/2014/main" id="{8735D9BB-A00E-BD49-A0BF-E02183ED002D}"/>
                </a:ext>
              </a:extLst>
            </xdr:cNvPr>
            <xdr:cNvSpPr/>
          </xdr:nvSpPr>
          <xdr:spPr>
            <a:xfrm>
              <a:off x="1398283" y="16792221"/>
              <a:ext cx="3591919" cy="5721415"/>
            </a:xfrm>
            <a:prstGeom prst="round2Diag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ko-JP" altLang="en-US" sz="1200">
                  <a:solidFill>
                    <a:sysClr val="windowText" lastClr="000000"/>
                  </a:solidFill>
                  <a:latin typeface="+mn-ea"/>
                  <a:ea typeface="+mn-ea"/>
                </a:rPr>
                <a:t>データ作成ループ</a:t>
              </a:r>
              <a:endParaRPr lang="en-US" altLang="ko-JP" sz="1200">
                <a:solidFill>
                  <a:sysClr val="windowText" lastClr="000000"/>
                </a:solidFill>
                <a:latin typeface="+mn-ea"/>
                <a:ea typeface="+mn-ea"/>
              </a:endParaRPr>
            </a:p>
          </xdr:txBody>
        </xdr:sp>
        <xdr:grpSp>
          <xdr:nvGrpSpPr>
            <xdr:cNvPr id="3" name="그룹 2">
              <a:extLst>
                <a:ext uri="{FF2B5EF4-FFF2-40B4-BE49-F238E27FC236}">
                  <a16:creationId xmlns:a16="http://schemas.microsoft.com/office/drawing/2014/main" id="{F55354B8-8F2F-5EF0-48E1-E77F5E66AEE7}"/>
                </a:ext>
              </a:extLst>
            </xdr:cNvPr>
            <xdr:cNvGrpSpPr/>
          </xdr:nvGrpSpPr>
          <xdr:grpSpPr>
            <a:xfrm>
              <a:off x="1847272" y="17282611"/>
              <a:ext cx="2693940" cy="4740635"/>
              <a:chOff x="1879360" y="17350551"/>
              <a:chExt cx="2693940" cy="4740635"/>
            </a:xfrm>
          </xdr:grpSpPr>
          <xdr:sp macro="" textlink="">
            <xdr:nvSpPr>
              <xdr:cNvPr id="30" name="모서리가 둥근 직사각형 29">
                <a:extLst>
                  <a:ext uri="{FF2B5EF4-FFF2-40B4-BE49-F238E27FC236}">
                    <a16:creationId xmlns:a16="http://schemas.microsoft.com/office/drawing/2014/main" id="{959C0FCD-5D42-BD4D-8D26-C3DD7803FACC}"/>
                  </a:ext>
                </a:extLst>
              </xdr:cNvPr>
              <xdr:cNvSpPr/>
            </xdr:nvSpPr>
            <xdr:spPr>
              <a:xfrm>
                <a:off x="1879360" y="1735055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フル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桁</a:t>
                </a:r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のノーマルの</a:t>
                </a:r>
                <a:endParaRPr lang="en-US" altLang="ja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ja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sp macro="" textlink="">
            <xdr:nvSpPr>
              <xdr:cNvPr id="31" name="모서리가 둥근 직사각형 30">
                <a:extLst>
                  <a:ext uri="{FF2B5EF4-FFF2-40B4-BE49-F238E27FC236}">
                    <a16:creationId xmlns:a16="http://schemas.microsoft.com/office/drawing/2014/main" id="{AF6743F1-EEF1-D44C-B466-D934BA4E6716}"/>
                  </a:ext>
                </a:extLst>
              </xdr:cNvPr>
              <xdr:cNvSpPr/>
            </xdr:nvSpPr>
            <xdr:spPr>
              <a:xfrm>
                <a:off x="1879360" y="18623288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データベース用の</a:t>
                </a:r>
                <a:endParaRPr lang="en-US" altLang="ko-JP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  <a:p>
                <a:pPr algn="ctr"/>
                <a:r>
                  <a:rPr lang="en-US" altLang="ko-JP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INSERT</a:t>
                </a:r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文</a:t>
                </a:r>
                <a:r>
                  <a:rPr lang="ko-KR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作成</a:t>
                </a:r>
              </a:p>
            </xdr:txBody>
          </xdr:sp>
          <xdr:cxnSp macro="">
            <xdr:nvCxnSpPr>
              <xdr:cNvPr id="32" name="직선 화살표 연결선 31">
                <a:extLst>
                  <a:ext uri="{FF2B5EF4-FFF2-40B4-BE49-F238E27FC236}">
                    <a16:creationId xmlns:a16="http://schemas.microsoft.com/office/drawing/2014/main" id="{286D6BCB-4385-7140-83F0-07B89A84F67A}"/>
                  </a:ext>
                </a:extLst>
              </xdr:cNvPr>
              <xdr:cNvCxnSpPr/>
            </xdr:nvCxnSpPr>
            <xdr:spPr>
              <a:xfrm flipH="1">
                <a:off x="3226330" y="18268132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" name="모서리가 둥근 직사각형 32">
                <a:extLst>
                  <a:ext uri="{FF2B5EF4-FFF2-40B4-BE49-F238E27FC236}">
                    <a16:creationId xmlns:a16="http://schemas.microsoft.com/office/drawing/2014/main" id="{FA6B15F5-E07F-A24B-BB04-7CF9CFB3DFBB}"/>
                  </a:ext>
                </a:extLst>
              </xdr:cNvPr>
              <xdr:cNvSpPr/>
            </xdr:nvSpPr>
            <xdr:spPr>
              <a:xfrm>
                <a:off x="1879360" y="19896025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データフォーマット変更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5" name="직선 화살표 연결선 34">
                <a:extLst>
                  <a:ext uri="{FF2B5EF4-FFF2-40B4-BE49-F238E27FC236}">
                    <a16:creationId xmlns:a16="http://schemas.microsoft.com/office/drawing/2014/main" id="{459A286B-2474-E041-975B-B77394B75ECE}"/>
                  </a:ext>
                </a:extLst>
              </xdr:cNvPr>
              <xdr:cNvCxnSpPr/>
            </xdr:nvCxnSpPr>
            <xdr:spPr>
              <a:xfrm flipH="1">
                <a:off x="3226330" y="19540869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6" name="모서리가 둥근 직사각형 35">
                <a:extLst>
                  <a:ext uri="{FF2B5EF4-FFF2-40B4-BE49-F238E27FC236}">
                    <a16:creationId xmlns:a16="http://schemas.microsoft.com/office/drawing/2014/main" id="{0A6A2C69-95A0-C44C-BF47-996896891CE6}"/>
                  </a:ext>
                </a:extLst>
              </xdr:cNvPr>
              <xdr:cNvSpPr/>
            </xdr:nvSpPr>
            <xdr:spPr>
              <a:xfrm>
                <a:off x="1879360" y="21168761"/>
                <a:ext cx="2693940" cy="922425"/>
              </a:xfrm>
              <a:prstGeom prst="roundRect">
                <a:avLst/>
              </a:prstGeom>
              <a:solidFill>
                <a:schemeClr val="bg1"/>
              </a:solidFill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JP" altLang="en-US" sz="1200" b="0">
                    <a:solidFill>
                      <a:schemeClr val="tx1"/>
                    </a:solidFill>
                    <a:effectLst/>
                    <a:latin typeface="+mn-ea"/>
                    <a:ea typeface="+mn-ea"/>
                    <a:cs typeface="+mn-cs"/>
                  </a:rPr>
                  <a:t>出力ファイルフォーマット変更</a:t>
                </a:r>
                <a:endParaRPr lang="ko-KR" altLang="en-US" sz="1200" b="0">
                  <a:solidFill>
                    <a:schemeClr val="tx1"/>
                  </a:solidFill>
                  <a:effectLst/>
                  <a:latin typeface="+mn-ea"/>
                  <a:ea typeface="+mn-ea"/>
                  <a:cs typeface="+mn-cs"/>
                </a:endParaRPr>
              </a:p>
            </xdr:txBody>
          </xdr:sp>
          <xdr:cxnSp macro="">
            <xdr:nvCxnSpPr>
              <xdr:cNvPr id="37" name="직선 화살표 연결선 36">
                <a:extLst>
                  <a:ext uri="{FF2B5EF4-FFF2-40B4-BE49-F238E27FC236}">
                    <a16:creationId xmlns:a16="http://schemas.microsoft.com/office/drawing/2014/main" id="{011126B6-387C-7649-AB49-8430463D4871}"/>
                  </a:ext>
                </a:extLst>
              </xdr:cNvPr>
              <xdr:cNvCxnSpPr/>
            </xdr:nvCxnSpPr>
            <xdr:spPr>
              <a:xfrm flipH="1">
                <a:off x="3226330" y="20813606"/>
                <a:ext cx="0" cy="360000"/>
              </a:xfrm>
              <a:prstGeom prst="straightConnector1">
                <a:avLst/>
              </a:prstGeom>
              <a:ln w="38100">
                <a:tailEnd type="triangle"/>
              </a:ln>
            </xdr:spPr>
            <xdr:style>
              <a:lnRef idx="1">
                <a:schemeClr val="dk1"/>
              </a:lnRef>
              <a:fillRef idx="0">
                <a:schemeClr val="dk1"/>
              </a:fillRef>
              <a:effectRef idx="0">
                <a:schemeClr val="dk1"/>
              </a:effectRef>
              <a:fontRef idx="minor">
                <a:schemeClr val="tx1"/>
              </a:fontRef>
            </xdr:style>
          </xdr:cxnSp>
        </xdr:grpSp>
      </xdr:grpSp>
      <xdr:cxnSp macro="">
        <xdr:nvCxnSpPr>
          <xdr:cNvPr id="38" name="직선 화살표 연결선 37">
            <a:extLst>
              <a:ext uri="{FF2B5EF4-FFF2-40B4-BE49-F238E27FC236}">
                <a16:creationId xmlns:a16="http://schemas.microsoft.com/office/drawing/2014/main" id="{AC02AE17-87E4-DF4C-9A3B-A84D71CB1DC1}"/>
              </a:ext>
            </a:extLst>
          </xdr:cNvPr>
          <xdr:cNvCxnSpPr/>
        </xdr:nvCxnSpPr>
        <xdr:spPr>
          <a:xfrm flipH="1">
            <a:off x="3194242" y="2289047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9" name="모서리가 둥근 직사각형 38">
            <a:extLst>
              <a:ext uri="{FF2B5EF4-FFF2-40B4-BE49-F238E27FC236}">
                <a16:creationId xmlns:a16="http://schemas.microsoft.com/office/drawing/2014/main" id="{F1AD1A76-080A-F54F-A1E3-599E4763CFDA}"/>
              </a:ext>
            </a:extLst>
          </xdr:cNvPr>
          <xdr:cNvSpPr/>
        </xdr:nvSpPr>
        <xdr:spPr>
          <a:xfrm>
            <a:off x="1847272" y="23316216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出力ファイル圧縮処理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0" name="직선 화살표 연결선 39">
            <a:extLst>
              <a:ext uri="{FF2B5EF4-FFF2-40B4-BE49-F238E27FC236}">
                <a16:creationId xmlns:a16="http://schemas.microsoft.com/office/drawing/2014/main" id="{8F2B6105-71B8-3A49-9AEB-6BEC7CF23467}"/>
              </a:ext>
            </a:extLst>
          </xdr:cNvPr>
          <xdr:cNvCxnSpPr/>
        </xdr:nvCxnSpPr>
        <xdr:spPr>
          <a:xfrm flipH="1">
            <a:off x="3194242" y="24304386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1" name="모서리가 둥근 직사각형 40">
            <a:extLst>
              <a:ext uri="{FF2B5EF4-FFF2-40B4-BE49-F238E27FC236}">
                <a16:creationId xmlns:a16="http://schemas.microsoft.com/office/drawing/2014/main" id="{A3133263-AD28-BD48-822D-6CCE27A77D31}"/>
              </a:ext>
            </a:extLst>
          </xdr:cNvPr>
          <xdr:cNvSpPr/>
        </xdr:nvSpPr>
        <xdr:spPr>
          <a:xfrm>
            <a:off x="1847272" y="24730131"/>
            <a:ext cx="2693940" cy="9224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データベース用設定</a:t>
            </a:r>
            <a:endParaRPr lang="en-US" altLang="ko-JP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  <a:p>
            <a:pPr algn="ctr"/>
            <a:r>
              <a:rPr lang="en-US" altLang="ko-KR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SQL</a:t>
            </a:r>
            <a:r>
              <a:rPr lang="ko-JP" altLang="en-US" sz="1200" b="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作成（ユーザ、テーブル）</a:t>
            </a:r>
            <a:endParaRPr lang="ko-KR" altLang="en-US" sz="1200" b="0">
              <a:solidFill>
                <a:schemeClr val="tx1"/>
              </a:solidFill>
              <a:effectLst/>
              <a:latin typeface="+mn-ea"/>
              <a:ea typeface="+mn-ea"/>
              <a:cs typeface="+mn-cs"/>
            </a:endParaRPr>
          </a:p>
        </xdr:txBody>
      </xdr:sp>
      <xdr:cxnSp macro="">
        <xdr:nvCxnSpPr>
          <xdr:cNvPr id="42" name="직선 화살표 연결선 41">
            <a:extLst>
              <a:ext uri="{FF2B5EF4-FFF2-40B4-BE49-F238E27FC236}">
                <a16:creationId xmlns:a16="http://schemas.microsoft.com/office/drawing/2014/main" id="{2A958FEE-DEF6-C045-B050-15E396994A06}"/>
              </a:ext>
            </a:extLst>
          </xdr:cNvPr>
          <xdr:cNvCxnSpPr/>
        </xdr:nvCxnSpPr>
        <xdr:spPr>
          <a:xfrm flipH="1">
            <a:off x="3194242" y="25718301"/>
            <a:ext cx="0" cy="360000"/>
          </a:xfrm>
          <a:prstGeom prst="straightConnector1">
            <a:avLst/>
          </a:prstGeom>
          <a:ln w="38100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grpSp>
        <xdr:nvGrpSpPr>
          <xdr:cNvPr id="43" name="그룹 42">
            <a:extLst>
              <a:ext uri="{FF2B5EF4-FFF2-40B4-BE49-F238E27FC236}">
                <a16:creationId xmlns:a16="http://schemas.microsoft.com/office/drawing/2014/main" id="{86E37713-4987-CE4B-A7E6-3B88A2FCBA69}"/>
              </a:ext>
            </a:extLst>
          </xdr:cNvPr>
          <xdr:cNvGrpSpPr/>
        </xdr:nvGrpSpPr>
        <xdr:grpSpPr>
          <a:xfrm>
            <a:off x="3014242" y="26144040"/>
            <a:ext cx="360000" cy="360000"/>
            <a:chOff x="6645051" y="11288889"/>
            <a:chExt cx="360000" cy="360000"/>
          </a:xfrm>
        </xdr:grpSpPr>
        <xdr:sp macro="" textlink="">
          <xdr:nvSpPr>
            <xdr:cNvPr id="44" name="타원 43">
              <a:extLst>
                <a:ext uri="{FF2B5EF4-FFF2-40B4-BE49-F238E27FC236}">
                  <a16:creationId xmlns:a16="http://schemas.microsoft.com/office/drawing/2014/main" id="{9C61832C-1B6B-60F8-7115-50553799D59F}"/>
                </a:ext>
              </a:extLst>
            </xdr:cNvPr>
            <xdr:cNvSpPr/>
          </xdr:nvSpPr>
          <xdr:spPr>
            <a:xfrm>
              <a:off x="6645051" y="11288889"/>
              <a:ext cx="360000" cy="360000"/>
            </a:xfrm>
            <a:prstGeom prst="ellipse">
              <a:avLst/>
            </a:prstGeom>
            <a:solidFill>
              <a:schemeClr val="bg1"/>
            </a:solidFill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id="{9B6AB263-FEA9-D960-8492-0A181ABEA7D4}"/>
                </a:ext>
              </a:extLst>
            </xdr:cNvPr>
            <xdr:cNvSpPr/>
          </xdr:nvSpPr>
          <xdr:spPr>
            <a:xfrm>
              <a:off x="6681997" y="11325835"/>
              <a:ext cx="288000" cy="288000"/>
            </a:xfrm>
            <a:prstGeom prst="ellips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DEVELOPMENT/DokBak_Shell_CMD/CREATE_DATA/document/CreateDatazz.xlsx" TargetMode="External"/><Relationship Id="rId1" Type="http://schemas.openxmlformats.org/officeDocument/2006/relationships/externalLinkPath" Target="/Volumes/DEVELOPMENT/DokBak_Shell_CMD/CREATE_DATA/document/CreateData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修正履歴"/>
      <sheetName val="基本情報→"/>
      <sheetName val="基本設計"/>
      <sheetName val="単体テスト→"/>
      <sheetName val="db_gen_string_data"/>
      <sheetName val="db_gen_number_data"/>
      <sheetName val="db_gen_date_data"/>
      <sheetName val="db_check_files_exist"/>
      <sheetName val="db_check_data_validate_config1"/>
      <sheetName val="db_check_data_validate_config2"/>
      <sheetName val="db_check_data_validate_config3"/>
      <sheetName val="db_check_data_validate_config4"/>
      <sheetName val="db_check_data_validate_config5"/>
      <sheetName val="設定ファイル"/>
      <sheetName val="設定値一覧"/>
      <sheetName val="詳細設計"/>
      <sheetName val="ログ一覧"/>
      <sheetName val="ラベル"/>
    </sheetNames>
    <sheetDataSet>
      <sheetData sheetId="0">
        <row r="12">
          <cell r="J12" t="str">
            <v>テストデータの作成シェル</v>
          </cell>
        </row>
      </sheetData>
      <sheetData sheetId="1">
        <row r="4">
          <cell r="X4">
            <v>1</v>
          </cell>
          <cell r="AC4" t="str">
            <v>2025/02/10</v>
          </cell>
        </row>
        <row r="8">
          <cell r="H8">
            <v>45698.824131944442</v>
          </cell>
          <cell r="AM8" t="str">
            <v>鄭民起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7042-4CF0-E749-93B2-6F8F6B893027}">
  <sheetPr>
    <tabColor theme="9" tint="0.79998168889431442"/>
  </sheetPr>
  <dimension ref="A10:AR21"/>
  <sheetViews>
    <sheetView view="pageBreakPreview" zoomScaleNormal="100" zoomScaleSheetLayoutView="100" workbookViewId="0">
      <selection activeCell="J12" sqref="J12"/>
    </sheetView>
  </sheetViews>
  <sheetFormatPr baseColWidth="10" defaultColWidth="2.7109375" defaultRowHeight="15"/>
  <cols>
    <col min="1" max="16384" width="2.7109375" style="5"/>
  </cols>
  <sheetData>
    <row r="10" spans="10:35"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4"/>
    </row>
    <row r="11" spans="10:35">
      <c r="J11" s="6"/>
      <c r="AI11" s="7"/>
    </row>
    <row r="12" spans="10:35" ht="18" customHeight="1">
      <c r="J12" s="8" t="s">
        <v>185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10"/>
    </row>
    <row r="13" spans="10:35"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3"/>
    </row>
    <row r="14" spans="10:35">
      <c r="J14" s="11" t="s">
        <v>46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3"/>
    </row>
    <row r="15" spans="10:35">
      <c r="J15" s="6"/>
      <c r="AI15" s="7"/>
    </row>
    <row r="16" spans="10:35"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6"/>
    </row>
    <row r="21" spans="1:44">
      <c r="A21" s="17" t="str" cm="1">
        <f t="array" ref="A21">"第　"&amp;TEXT(LOOKUP(1,0/(修正履歴!$D:$D&lt;&gt;""),修正履歴!$D:$D),"0.0")&amp;"　版　　"&amp;TEXT(LOOKUP(1,0/(修正履歴!$H:$H&lt;&gt;""),修正履歴!$H:$H),"YYYY年　MM月　DD日")</f>
        <v>第　1.1　版　　2025年 03月 24日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</row>
  </sheetData>
  <phoneticPr fontId="1" type="noConversion"/>
  <pageMargins left="0.7" right="0.7" top="0.75" bottom="0.75" header="0.3" footer="0.3"/>
  <pageSetup paperSize="9" scale="5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1580-5814-2542-8E3B-387F6D39F625}">
  <sheetPr>
    <tabColor theme="9" tint="0.79998168889431442"/>
  </sheetPr>
  <dimension ref="B2:AQ9"/>
  <sheetViews>
    <sheetView view="pageBreakPreview" zoomScaleNormal="100" zoomScaleSheetLayoutView="100" workbookViewId="0">
      <selection activeCell="AG21" sqref="AG21"/>
    </sheetView>
  </sheetViews>
  <sheetFormatPr baseColWidth="10" defaultColWidth="2.7109375" defaultRowHeight="15"/>
  <cols>
    <col min="1" max="16384" width="2.7109375" style="5"/>
  </cols>
  <sheetData>
    <row r="2" spans="2:43">
      <c r="B2" s="80" t="s">
        <v>0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2"/>
      <c r="X2" s="80" t="s">
        <v>1</v>
      </c>
      <c r="Y2" s="81"/>
      <c r="Z2" s="81"/>
      <c r="AA2" s="81"/>
      <c r="AB2" s="82"/>
      <c r="AC2" s="80" t="s">
        <v>2</v>
      </c>
      <c r="AD2" s="81"/>
      <c r="AE2" s="81"/>
      <c r="AF2" s="81"/>
      <c r="AG2" s="82"/>
      <c r="AH2" s="80" t="s">
        <v>3</v>
      </c>
      <c r="AI2" s="81"/>
      <c r="AJ2" s="81"/>
      <c r="AK2" s="81"/>
      <c r="AL2" s="82"/>
      <c r="AM2" s="80" t="s">
        <v>4</v>
      </c>
      <c r="AN2" s="81"/>
      <c r="AO2" s="81"/>
      <c r="AP2" s="81"/>
      <c r="AQ2" s="82"/>
    </row>
    <row r="3" spans="2:43">
      <c r="B3" s="83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5"/>
      <c r="X3" s="83"/>
      <c r="Y3" s="84"/>
      <c r="Z3" s="84"/>
      <c r="AA3" s="84"/>
      <c r="AB3" s="85"/>
      <c r="AC3" s="83"/>
      <c r="AD3" s="84"/>
      <c r="AE3" s="84"/>
      <c r="AF3" s="84"/>
      <c r="AG3" s="85"/>
      <c r="AH3" s="83"/>
      <c r="AI3" s="84"/>
      <c r="AJ3" s="84"/>
      <c r="AK3" s="84"/>
      <c r="AL3" s="85"/>
      <c r="AM3" s="83"/>
      <c r="AN3" s="84"/>
      <c r="AO3" s="84"/>
      <c r="AP3" s="84"/>
      <c r="AQ3" s="85"/>
    </row>
    <row r="4" spans="2:43">
      <c r="B4" s="86" t="str">
        <f ca="1">MID(CELL("filename", $A$1), FIND("[", CELL("filename", $A$1)) + 1, FIND("]", CELL("filename", $A$1)) - FIND("[", CELL("filename", $A$1)) - 1)</f>
        <v>CreateData.xlsx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87"/>
      <c r="X4" s="88" cm="1">
        <f t="array" ref="X4">LOOKUP(1,0/(修正履歴!$D:$D&lt;&gt;""),修正履歴!$D:$D)</f>
        <v>1.1000000000000001</v>
      </c>
      <c r="Y4" s="100"/>
      <c r="Z4" s="100"/>
      <c r="AA4" s="100"/>
      <c r="AB4" s="87"/>
      <c r="AC4" s="101" t="str" cm="1">
        <f t="array" ref="AC4">TEXT(LOOKUP(1,0/(修正履歴!$H:$H&lt;&gt;""),修正履歴!$H:$H),"YYYY/MM/DD")</f>
        <v>2025/03/24</v>
      </c>
      <c r="AD4" s="100"/>
      <c r="AE4" s="100"/>
      <c r="AF4" s="100"/>
      <c r="AG4" s="87"/>
      <c r="AH4" s="86" t="str">
        <f>IF(修正履歴!$AM$8="","",修正履歴!$AM$8)</f>
        <v>鄭民起</v>
      </c>
      <c r="AI4" s="100"/>
      <c r="AJ4" s="100"/>
      <c r="AK4" s="100"/>
      <c r="AL4" s="87"/>
      <c r="AM4" s="86" t="str" cm="1">
        <f t="array" ref="AM4">LOOKUP(1,0/(修正履歴!$AM:$AM&lt;&gt;""),修正履歴!$AM:$AM)</f>
        <v>鄭民起</v>
      </c>
      <c r="AN4" s="100"/>
      <c r="AO4" s="100"/>
      <c r="AP4" s="100"/>
      <c r="AQ4" s="87"/>
    </row>
    <row r="5" spans="2:43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2:43">
      <c r="B6" s="80" t="s">
        <v>5</v>
      </c>
      <c r="C6" s="82"/>
      <c r="D6" s="94" t="s">
        <v>1</v>
      </c>
      <c r="E6" s="95"/>
      <c r="F6" s="95"/>
      <c r="G6" s="96"/>
      <c r="H6" s="80" t="s">
        <v>2</v>
      </c>
      <c r="I6" s="81"/>
      <c r="J6" s="81"/>
      <c r="K6" s="82"/>
      <c r="L6" s="80" t="s">
        <v>6</v>
      </c>
      <c r="M6" s="81"/>
      <c r="N6" s="81"/>
      <c r="O6" s="82"/>
      <c r="P6" s="80" t="s">
        <v>7</v>
      </c>
      <c r="Q6" s="81"/>
      <c r="R6" s="81"/>
      <c r="S6" s="81"/>
      <c r="T6" s="82"/>
      <c r="U6" s="80" t="s">
        <v>8</v>
      </c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2"/>
      <c r="AM6" s="80" t="s">
        <v>4</v>
      </c>
      <c r="AN6" s="81"/>
      <c r="AO6" s="81"/>
      <c r="AP6" s="81"/>
      <c r="AQ6" s="82"/>
    </row>
    <row r="7" spans="2:43">
      <c r="B7" s="83"/>
      <c r="C7" s="85"/>
      <c r="D7" s="97"/>
      <c r="E7" s="98"/>
      <c r="F7" s="98"/>
      <c r="G7" s="99"/>
      <c r="H7" s="83"/>
      <c r="I7" s="84"/>
      <c r="J7" s="84"/>
      <c r="K7" s="85"/>
      <c r="L7" s="83"/>
      <c r="M7" s="84"/>
      <c r="N7" s="84"/>
      <c r="O7" s="85"/>
      <c r="P7" s="83"/>
      <c r="Q7" s="84"/>
      <c r="R7" s="84"/>
      <c r="S7" s="84"/>
      <c r="T7" s="85"/>
      <c r="U7" s="83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5"/>
      <c r="AM7" s="83"/>
      <c r="AN7" s="84"/>
      <c r="AO7" s="84"/>
      <c r="AP7" s="84"/>
      <c r="AQ7" s="85"/>
    </row>
    <row r="8" spans="2:43">
      <c r="B8" s="86">
        <v>1</v>
      </c>
      <c r="C8" s="87"/>
      <c r="D8" s="88">
        <f>IF(修正履歴!$B8&lt;&gt;"",IF(修正履歴!$B8=1,1,修正履歴!$D7+0.1),)</f>
        <v>1</v>
      </c>
      <c r="E8" s="89"/>
      <c r="F8" s="89"/>
      <c r="G8" s="87"/>
      <c r="H8" s="90">
        <v>45698.824131944442</v>
      </c>
      <c r="I8" s="91"/>
      <c r="J8" s="91"/>
      <c r="K8" s="92"/>
      <c r="L8" s="93" t="s">
        <v>9</v>
      </c>
      <c r="M8" s="91"/>
      <c r="N8" s="91"/>
      <c r="O8" s="92"/>
      <c r="P8" s="93" t="s">
        <v>10</v>
      </c>
      <c r="Q8" s="91"/>
      <c r="R8" s="91"/>
      <c r="S8" s="91"/>
      <c r="T8" s="92"/>
      <c r="U8" s="93" t="s">
        <v>11</v>
      </c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91"/>
      <c r="AI8" s="91"/>
      <c r="AJ8" s="91"/>
      <c r="AK8" s="91"/>
      <c r="AL8" s="92"/>
      <c r="AM8" s="93" t="s">
        <v>12</v>
      </c>
      <c r="AN8" s="91"/>
      <c r="AO8" s="91"/>
      <c r="AP8" s="91"/>
      <c r="AQ8" s="92"/>
    </row>
    <row r="9" spans="2:43" ht="95" customHeight="1">
      <c r="B9" s="86">
        <f>ROW()-7</f>
        <v>2</v>
      </c>
      <c r="C9" s="87"/>
      <c r="D9" s="88">
        <f>IF(修正履歴!$B9&lt;&gt;"",IF(修正履歴!$B9=1,1,修正履歴!$D8+0.1),)</f>
        <v>1.1000000000000001</v>
      </c>
      <c r="E9" s="89"/>
      <c r="F9" s="89"/>
      <c r="G9" s="87"/>
      <c r="H9" s="90">
        <v>45740</v>
      </c>
      <c r="I9" s="91"/>
      <c r="J9" s="91"/>
      <c r="K9" s="92"/>
      <c r="L9" s="93" t="s">
        <v>809</v>
      </c>
      <c r="M9" s="91"/>
      <c r="N9" s="91"/>
      <c r="O9" s="92"/>
      <c r="P9" s="102" t="s">
        <v>811</v>
      </c>
      <c r="Q9" s="103"/>
      <c r="R9" s="103"/>
      <c r="S9" s="103"/>
      <c r="T9" s="104"/>
      <c r="U9" s="93" t="s">
        <v>810</v>
      </c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91"/>
      <c r="AI9" s="91"/>
      <c r="AJ9" s="91"/>
      <c r="AK9" s="91"/>
      <c r="AL9" s="92"/>
      <c r="AM9" s="93" t="s">
        <v>12</v>
      </c>
      <c r="AN9" s="91"/>
      <c r="AO9" s="91"/>
      <c r="AP9" s="91"/>
      <c r="AQ9" s="92"/>
    </row>
  </sheetData>
  <mergeCells count="31">
    <mergeCell ref="U9:AL9"/>
    <mergeCell ref="AM9:AQ9"/>
    <mergeCell ref="B9:C9"/>
    <mergeCell ref="D9:G9"/>
    <mergeCell ref="H9:K9"/>
    <mergeCell ref="L9:O9"/>
    <mergeCell ref="P9:T9"/>
    <mergeCell ref="B4:W4"/>
    <mergeCell ref="X4:AB4"/>
    <mergeCell ref="AC4:AG4"/>
    <mergeCell ref="AH4:AL4"/>
    <mergeCell ref="AM4:AQ4"/>
    <mergeCell ref="B2:W3"/>
    <mergeCell ref="X2:AB3"/>
    <mergeCell ref="AC2:AG3"/>
    <mergeCell ref="AH2:AL3"/>
    <mergeCell ref="AM2:AQ3"/>
    <mergeCell ref="AM6:AQ7"/>
    <mergeCell ref="B8:C8"/>
    <mergeCell ref="D8:G8"/>
    <mergeCell ref="H8:K8"/>
    <mergeCell ref="L8:O8"/>
    <mergeCell ref="P8:T8"/>
    <mergeCell ref="U8:AL8"/>
    <mergeCell ref="AM8:AQ8"/>
    <mergeCell ref="B6:C7"/>
    <mergeCell ref="D6:G7"/>
    <mergeCell ref="H6:K7"/>
    <mergeCell ref="L6:O7"/>
    <mergeCell ref="P6:T7"/>
    <mergeCell ref="U6:AL7"/>
  </mergeCells>
  <phoneticPr fontId="1" type="noConversion"/>
  <dataValidations count="1">
    <dataValidation type="list" allowBlank="1" sqref="L8:L9" xr:uid="{6B534A05-5DFA-9549-82C9-03B5430A1671}">
      <formula1>"作成,修正,削除"</formula1>
    </dataValidation>
  </dataValidations>
  <pageMargins left="0.7" right="0.7" top="0.75" bottom="0.75" header="0.3" footer="0.3"/>
  <pageSetup paperSize="9" scale="57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8F41-20C8-CA48-B3EA-EF74B520C122}">
  <sheetPr>
    <tabColor theme="8" tint="0.79998168889431442"/>
  </sheetPr>
  <dimension ref="A1"/>
  <sheetViews>
    <sheetView workbookViewId="0">
      <selection activeCell="P31" sqref="P31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CC79A-7F4F-B344-866B-672E4D02AB02}">
  <sheetPr>
    <tabColor theme="8" tint="0.79998168889431442"/>
  </sheetPr>
  <dimension ref="B2:AQ123"/>
  <sheetViews>
    <sheetView showGridLines="0" view="pageBreakPreview" topLeftCell="A9" zoomScaleNormal="100" zoomScaleSheetLayoutView="100" workbookViewId="0">
      <selection activeCell="E9" sqref="E9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基本設計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186</v>
      </c>
    </row>
    <row r="7" spans="2:43" ht="18" customHeight="1">
      <c r="C7" s="5" t="s">
        <v>29</v>
      </c>
      <c r="D7" s="5" t="s">
        <v>23</v>
      </c>
    </row>
    <row r="9" spans="2:43" ht="18" customHeight="1">
      <c r="D9" s="5" t="s">
        <v>24</v>
      </c>
      <c r="E9" s="5" t="s">
        <v>187</v>
      </c>
    </row>
    <row r="11" spans="2:43" ht="18" customHeight="1">
      <c r="C11" s="5" t="s">
        <v>28</v>
      </c>
      <c r="D11" s="5" t="s">
        <v>188</v>
      </c>
    </row>
    <row r="13" spans="2:43" ht="18" customHeight="1">
      <c r="D13" s="5" t="s">
        <v>24</v>
      </c>
      <c r="E13" s="5" t="s">
        <v>48</v>
      </c>
    </row>
    <row r="15" spans="2:43" ht="18" customHeight="1">
      <c r="C15" s="5" t="s">
        <v>30</v>
      </c>
      <c r="D15" s="5" t="s">
        <v>31</v>
      </c>
    </row>
    <row r="17" spans="2:9" ht="18" customHeight="1">
      <c r="D17" s="5" t="s">
        <v>24</v>
      </c>
      <c r="E17" s="5" t="s">
        <v>25</v>
      </c>
    </row>
    <row r="18" spans="2:9" ht="18" customHeight="1">
      <c r="E18" s="5" t="s">
        <v>511</v>
      </c>
    </row>
    <row r="20" spans="2:9" ht="18" customHeight="1">
      <c r="C20" s="5" t="s">
        <v>32</v>
      </c>
      <c r="D20" s="5" t="s">
        <v>417</v>
      </c>
    </row>
    <row r="22" spans="2:9" ht="18" customHeight="1">
      <c r="D22" s="5" t="s">
        <v>24</v>
      </c>
      <c r="E22" s="5" t="s">
        <v>418</v>
      </c>
      <c r="G22" s="5" t="s">
        <v>13</v>
      </c>
      <c r="H22" s="5" t="s">
        <v>421</v>
      </c>
    </row>
    <row r="23" spans="2:9" ht="18" customHeight="1">
      <c r="E23" s="5" t="s">
        <v>315</v>
      </c>
      <c r="F23" s="5" t="s">
        <v>419</v>
      </c>
      <c r="H23" s="5" t="s">
        <v>13</v>
      </c>
      <c r="I23" s="5" t="s">
        <v>420</v>
      </c>
    </row>
    <row r="25" spans="2:9" ht="18" customHeight="1">
      <c r="B25" s="5" t="s">
        <v>26</v>
      </c>
      <c r="C25" s="5" t="s">
        <v>189</v>
      </c>
    </row>
    <row r="27" spans="2:9" ht="18" customHeight="1">
      <c r="C27" s="5" t="s">
        <v>29</v>
      </c>
      <c r="D27" s="5" t="s">
        <v>47</v>
      </c>
    </row>
    <row r="28" spans="2:9" ht="17" customHeight="1">
      <c r="D28" s="19" t="s">
        <v>34</v>
      </c>
      <c r="E28" s="5" t="s">
        <v>190</v>
      </c>
    </row>
    <row r="29" spans="2:9" ht="17" customHeight="1">
      <c r="D29" s="19" t="s">
        <v>35</v>
      </c>
      <c r="E29" s="20" t="s">
        <v>191</v>
      </c>
    </row>
    <row r="31" spans="2:9" ht="18" customHeight="1">
      <c r="C31" s="5" t="s">
        <v>28</v>
      </c>
      <c r="D31" s="5" t="s">
        <v>192</v>
      </c>
    </row>
    <row r="32" spans="2:9" ht="18" customHeight="1">
      <c r="D32" s="19" t="s">
        <v>34</v>
      </c>
      <c r="E32" s="5" t="s">
        <v>512</v>
      </c>
    </row>
    <row r="34" spans="3:5" ht="18" customHeight="1">
      <c r="C34" s="5" t="s">
        <v>30</v>
      </c>
      <c r="D34" s="5" t="s">
        <v>193</v>
      </c>
    </row>
    <row r="35" spans="3:5" ht="18" customHeight="1">
      <c r="D35" s="19" t="s">
        <v>34</v>
      </c>
      <c r="E35" s="20" t="s">
        <v>513</v>
      </c>
    </row>
    <row r="36" spans="3:5" ht="18" customHeight="1">
      <c r="D36" s="19" t="s">
        <v>35</v>
      </c>
      <c r="E36" s="20" t="s">
        <v>514</v>
      </c>
    </row>
    <row r="38" spans="3:5" ht="18" customHeight="1">
      <c r="C38" s="5" t="s">
        <v>32</v>
      </c>
      <c r="D38" s="5" t="s">
        <v>194</v>
      </c>
    </row>
    <row r="39" spans="3:5" ht="18" customHeight="1">
      <c r="D39" s="19" t="s">
        <v>34</v>
      </c>
      <c r="E39" s="20" t="s">
        <v>515</v>
      </c>
    </row>
    <row r="41" spans="3:5" ht="18" customHeight="1">
      <c r="C41" s="5" t="s">
        <v>33</v>
      </c>
      <c r="D41" s="5" t="s">
        <v>195</v>
      </c>
    </row>
    <row r="42" spans="3:5" ht="18" customHeight="1">
      <c r="D42" s="19" t="s">
        <v>34</v>
      </c>
      <c r="E42" s="5" t="s">
        <v>516</v>
      </c>
    </row>
    <row r="43" spans="3:5" ht="18" customHeight="1">
      <c r="D43" s="19" t="s">
        <v>35</v>
      </c>
      <c r="E43" s="5" t="s">
        <v>517</v>
      </c>
    </row>
    <row r="44" spans="3:5" ht="18" customHeight="1">
      <c r="D44" s="19" t="s">
        <v>36</v>
      </c>
      <c r="E44" s="5" t="s">
        <v>521</v>
      </c>
    </row>
    <row r="45" spans="3:5" ht="18" customHeight="1">
      <c r="D45" s="19" t="s">
        <v>37</v>
      </c>
      <c r="E45" s="5" t="s">
        <v>518</v>
      </c>
    </row>
    <row r="46" spans="3:5" ht="18" customHeight="1">
      <c r="D46" s="19" t="s">
        <v>38</v>
      </c>
      <c r="E46" s="5" t="s">
        <v>520</v>
      </c>
    </row>
    <row r="47" spans="3:5" ht="18" customHeight="1">
      <c r="D47" s="19" t="s">
        <v>39</v>
      </c>
      <c r="E47" s="5" t="s">
        <v>519</v>
      </c>
    </row>
    <row r="49" spans="2:42" ht="18" customHeight="1">
      <c r="B49" s="5" t="s">
        <v>40</v>
      </c>
      <c r="C49" s="5" t="s">
        <v>41</v>
      </c>
    </row>
    <row r="50" spans="2:42" ht="18" customHeight="1"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4"/>
    </row>
    <row r="51" spans="2:42" ht="18" customHeight="1">
      <c r="C51" s="6"/>
      <c r="D51" s="5" t="s">
        <v>45</v>
      </c>
      <c r="W51" s="7"/>
      <c r="Z51" s="6"/>
      <c r="AA51" s="21" t="s">
        <v>42</v>
      </c>
      <c r="AP51" s="7"/>
    </row>
    <row r="52" spans="2:42" ht="18" customHeight="1">
      <c r="C52" s="6"/>
      <c r="W52" s="7"/>
      <c r="Z52" s="6"/>
      <c r="AP52" s="7"/>
    </row>
    <row r="53" spans="2:42" ht="18" customHeight="1">
      <c r="C53" s="6"/>
      <c r="W53" s="7"/>
      <c r="Z53" s="6"/>
      <c r="AD53" s="5" t="s">
        <v>43</v>
      </c>
      <c r="AM53" s="5" t="s">
        <v>41</v>
      </c>
      <c r="AP53" s="7"/>
    </row>
    <row r="54" spans="2:42" ht="18" customHeight="1">
      <c r="C54" s="6"/>
      <c r="W54" s="7"/>
      <c r="Z54" s="6"/>
      <c r="AP54" s="7"/>
    </row>
    <row r="55" spans="2:42" ht="18" customHeight="1">
      <c r="C55" s="6"/>
      <c r="W55" s="7"/>
      <c r="Z55" s="6"/>
      <c r="AD55" s="5" t="s">
        <v>44</v>
      </c>
      <c r="AP55" s="7"/>
    </row>
    <row r="56" spans="2:42" ht="18" customHeight="1">
      <c r="C56" s="6"/>
      <c r="W56" s="7"/>
      <c r="Z56" s="6"/>
      <c r="AP56" s="7"/>
    </row>
    <row r="57" spans="2:42" ht="18" customHeight="1">
      <c r="C57" s="6"/>
      <c r="W57" s="7"/>
      <c r="Z57" s="6"/>
      <c r="AP57" s="7"/>
    </row>
    <row r="58" spans="2:42" ht="18" customHeight="1">
      <c r="C58" s="6"/>
      <c r="W58" s="7"/>
      <c r="Z58" s="6"/>
      <c r="AP58" s="7"/>
    </row>
    <row r="59" spans="2:42" ht="18" customHeight="1">
      <c r="C59" s="6"/>
      <c r="W59" s="7"/>
      <c r="Z59" s="6"/>
      <c r="AP59" s="7"/>
    </row>
    <row r="60" spans="2:42" ht="18" customHeight="1">
      <c r="C60" s="6"/>
      <c r="W60" s="7"/>
      <c r="Z60" s="6"/>
      <c r="AP60" s="7"/>
    </row>
    <row r="61" spans="2:42" ht="18" customHeight="1">
      <c r="C61" s="6"/>
      <c r="W61" s="7"/>
      <c r="Z61" s="6"/>
      <c r="AP61" s="7"/>
    </row>
    <row r="62" spans="2:42" ht="18" customHeight="1">
      <c r="C62" s="6"/>
      <c r="W62" s="7"/>
      <c r="Z62" s="6"/>
      <c r="AP62" s="7"/>
    </row>
    <row r="63" spans="2:42" ht="18" customHeight="1">
      <c r="C63" s="6"/>
      <c r="W63" s="7"/>
      <c r="Z63" s="6"/>
      <c r="AP63" s="7"/>
    </row>
    <row r="64" spans="2:42" ht="18" customHeight="1">
      <c r="C64" s="6"/>
      <c r="W64" s="7"/>
      <c r="Z64" s="6"/>
      <c r="AP64" s="7"/>
    </row>
    <row r="65" spans="3:42" ht="18" customHeight="1">
      <c r="C65" s="6"/>
      <c r="W65" s="7"/>
      <c r="Z65" s="6"/>
      <c r="AP65" s="7"/>
    </row>
    <row r="66" spans="3:42" ht="18" customHeight="1">
      <c r="C66" s="6"/>
      <c r="W66" s="7"/>
      <c r="Z66" s="6"/>
      <c r="AP66" s="7"/>
    </row>
    <row r="67" spans="3:42" ht="18" customHeight="1">
      <c r="C67" s="6"/>
      <c r="W67" s="7"/>
      <c r="Z67" s="6"/>
      <c r="AP67" s="7"/>
    </row>
    <row r="68" spans="3:42" ht="18" customHeight="1">
      <c r="C68" s="6"/>
      <c r="W68" s="7"/>
      <c r="Z68" s="6"/>
      <c r="AP68" s="7"/>
    </row>
    <row r="69" spans="3:42" ht="18" customHeight="1">
      <c r="C69" s="6"/>
      <c r="W69" s="7"/>
      <c r="Z69" s="6"/>
      <c r="AP69" s="7"/>
    </row>
    <row r="70" spans="3:42" ht="18" customHeight="1">
      <c r="C70" s="6"/>
      <c r="W70" s="7"/>
      <c r="Z70" s="6"/>
      <c r="AP70" s="7"/>
    </row>
    <row r="71" spans="3:42" ht="18" customHeight="1">
      <c r="C71" s="6"/>
      <c r="W71" s="7"/>
      <c r="Z71" s="6"/>
      <c r="AP71" s="7"/>
    </row>
    <row r="72" spans="3:42" ht="18" customHeight="1">
      <c r="C72" s="6"/>
      <c r="W72" s="7"/>
      <c r="Z72" s="6"/>
      <c r="AP72" s="7"/>
    </row>
    <row r="73" spans="3:42" ht="18" customHeight="1">
      <c r="C73" s="6"/>
      <c r="W73" s="7"/>
      <c r="Z73" s="6"/>
      <c r="AP73" s="7"/>
    </row>
    <row r="74" spans="3:42" ht="18" customHeight="1">
      <c r="C74" s="6"/>
      <c r="W74" s="7"/>
      <c r="Z74" s="6"/>
      <c r="AP74" s="7"/>
    </row>
    <row r="75" spans="3:42" ht="18" customHeight="1">
      <c r="C75" s="6"/>
      <c r="W75" s="7"/>
      <c r="Z75" s="6"/>
      <c r="AP75" s="7"/>
    </row>
    <row r="76" spans="3:42" ht="18" customHeight="1">
      <c r="C76" s="6"/>
      <c r="W76" s="7"/>
      <c r="Z76" s="6"/>
      <c r="AP76" s="7"/>
    </row>
    <row r="77" spans="3:42" ht="18" customHeight="1">
      <c r="C77" s="6"/>
      <c r="W77" s="7"/>
      <c r="Z77" s="6"/>
      <c r="AP77" s="7"/>
    </row>
    <row r="78" spans="3:42" ht="18" customHeight="1">
      <c r="C78" s="6"/>
      <c r="W78" s="7"/>
      <c r="Z78" s="6"/>
      <c r="AP78" s="7"/>
    </row>
    <row r="79" spans="3:42" ht="18" customHeight="1">
      <c r="C79" s="6"/>
      <c r="W79" s="7"/>
      <c r="Z79" s="6"/>
      <c r="AP79" s="7"/>
    </row>
    <row r="80" spans="3:42" ht="18" customHeight="1">
      <c r="C80" s="6"/>
      <c r="W80" s="7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3:23" ht="18" customHeight="1">
      <c r="C81" s="6"/>
      <c r="W81" s="7"/>
    </row>
    <row r="82" spans="3:23" ht="18" customHeight="1">
      <c r="C82" s="6"/>
      <c r="W82" s="7"/>
    </row>
    <row r="83" spans="3:23" ht="18" customHeight="1">
      <c r="C83" s="6"/>
      <c r="W83" s="7"/>
    </row>
    <row r="84" spans="3:23" ht="18" customHeight="1">
      <c r="C84" s="6"/>
      <c r="W84" s="7"/>
    </row>
    <row r="85" spans="3:23" ht="18" customHeight="1">
      <c r="C85" s="6"/>
      <c r="W85" s="7"/>
    </row>
    <row r="86" spans="3:23" ht="18" customHeight="1">
      <c r="C86" s="6"/>
      <c r="W86" s="7"/>
    </row>
    <row r="87" spans="3:23" ht="18" customHeight="1">
      <c r="C87" s="6"/>
      <c r="W87" s="7"/>
    </row>
    <row r="88" spans="3:23" ht="18" customHeight="1">
      <c r="C88" s="6"/>
      <c r="W88" s="7"/>
    </row>
    <row r="89" spans="3:23" ht="18" customHeight="1">
      <c r="C89" s="6"/>
      <c r="W89" s="7"/>
    </row>
    <row r="90" spans="3:23" ht="18" customHeight="1">
      <c r="C90" s="6"/>
      <c r="W90" s="7"/>
    </row>
    <row r="91" spans="3:23" ht="18" customHeight="1">
      <c r="C91" s="6"/>
      <c r="W91" s="7"/>
    </row>
    <row r="92" spans="3:23" ht="18" customHeight="1">
      <c r="C92" s="6"/>
      <c r="W92" s="7"/>
    </row>
    <row r="93" spans="3:23" ht="18" customHeight="1">
      <c r="C93" s="6"/>
      <c r="W93" s="7"/>
    </row>
    <row r="94" spans="3:23" ht="18" customHeight="1">
      <c r="C94" s="6"/>
      <c r="W94" s="7"/>
    </row>
    <row r="95" spans="3:23" ht="18" customHeight="1">
      <c r="C95" s="6"/>
      <c r="W95" s="7"/>
    </row>
    <row r="96" spans="3:23" ht="18" customHeight="1">
      <c r="C96" s="6"/>
      <c r="W96" s="7"/>
    </row>
    <row r="97" spans="3:23" ht="18" customHeight="1">
      <c r="C97" s="6"/>
      <c r="W97" s="7"/>
    </row>
    <row r="98" spans="3:23" ht="18" customHeight="1">
      <c r="C98" s="6"/>
      <c r="W98" s="7"/>
    </row>
    <row r="99" spans="3:23" ht="18" customHeight="1">
      <c r="C99" s="6"/>
      <c r="W99" s="7"/>
    </row>
    <row r="100" spans="3:23" ht="18" customHeight="1">
      <c r="C100" s="6"/>
      <c r="W100" s="7"/>
    </row>
    <row r="101" spans="3:23" ht="18" customHeight="1">
      <c r="C101" s="6"/>
      <c r="W101" s="7"/>
    </row>
    <row r="102" spans="3:23" ht="18" customHeight="1">
      <c r="C102" s="6"/>
      <c r="W102" s="7"/>
    </row>
    <row r="103" spans="3:23" ht="18" customHeight="1">
      <c r="C103" s="6"/>
      <c r="W103" s="7"/>
    </row>
    <row r="104" spans="3:23" ht="18" customHeight="1">
      <c r="C104" s="6"/>
      <c r="W104" s="7"/>
    </row>
    <row r="105" spans="3:23" ht="18" customHeight="1">
      <c r="C105" s="6"/>
      <c r="W105" s="7"/>
    </row>
    <row r="106" spans="3:23" ht="18" customHeight="1">
      <c r="C106" s="6"/>
      <c r="W106" s="7"/>
    </row>
    <row r="107" spans="3:23" ht="18" customHeight="1">
      <c r="C107" s="6"/>
      <c r="W107" s="7"/>
    </row>
    <row r="108" spans="3:23" ht="18" customHeight="1">
      <c r="C108" s="6"/>
      <c r="W108" s="7"/>
    </row>
    <row r="109" spans="3:23" ht="18" customHeight="1">
      <c r="C109" s="6"/>
      <c r="W109" s="7"/>
    </row>
    <row r="110" spans="3:23" ht="18" customHeight="1">
      <c r="C110" s="6"/>
      <c r="W110" s="7"/>
    </row>
    <row r="111" spans="3:23" ht="18" customHeight="1">
      <c r="C111" s="6"/>
      <c r="W111" s="7"/>
    </row>
    <row r="112" spans="3:23" ht="18" customHeight="1">
      <c r="C112" s="6"/>
      <c r="W112" s="7"/>
    </row>
    <row r="113" spans="3:23" ht="18" customHeight="1">
      <c r="C113" s="6"/>
      <c r="W113" s="7"/>
    </row>
    <row r="114" spans="3:23" ht="18" customHeight="1">
      <c r="C114" s="6"/>
      <c r="W114" s="7"/>
    </row>
    <row r="115" spans="3:23" ht="18" customHeight="1">
      <c r="C115" s="6"/>
      <c r="W115" s="7"/>
    </row>
    <row r="116" spans="3:23" ht="18" customHeight="1">
      <c r="C116" s="6"/>
      <c r="W116" s="7"/>
    </row>
    <row r="117" spans="3:23" ht="18" customHeight="1">
      <c r="C117" s="6"/>
      <c r="W117" s="7"/>
    </row>
    <row r="118" spans="3:23" ht="18" customHeight="1">
      <c r="C118" s="6"/>
      <c r="W118" s="7"/>
    </row>
    <row r="119" spans="3:23" ht="18" customHeight="1">
      <c r="C119" s="6"/>
      <c r="W119" s="7"/>
    </row>
    <row r="120" spans="3:23" ht="18" customHeight="1">
      <c r="C120" s="6"/>
      <c r="W120" s="7"/>
    </row>
    <row r="121" spans="3:23" ht="18" customHeight="1">
      <c r="C121" s="6"/>
      <c r="W121" s="7"/>
    </row>
    <row r="122" spans="3:23" ht="18" customHeight="1">
      <c r="C122" s="6"/>
      <c r="W122" s="7"/>
    </row>
    <row r="123" spans="3:23" ht="18" customHeight="1">
      <c r="C123" s="14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6"/>
    </row>
  </sheetData>
  <mergeCells count="13">
    <mergeCell ref="AK2:AM2"/>
    <mergeCell ref="AN2:AQ2"/>
    <mergeCell ref="AK3:AM3"/>
    <mergeCell ref="AN3:AQ3"/>
    <mergeCell ref="J2:AA3"/>
    <mergeCell ref="AG2:AJ2"/>
    <mergeCell ref="AG3:AJ3"/>
    <mergeCell ref="B2:F3"/>
    <mergeCell ref="G2:I3"/>
    <mergeCell ref="AB2:AC2"/>
    <mergeCell ref="AB3:AC3"/>
    <mergeCell ref="AD2:AF2"/>
    <mergeCell ref="AD3:AF3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70" max="43" man="1"/>
  </row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F0AB2-DBB5-E644-A972-208B996877E4}">
  <sheetPr>
    <tabColor theme="5" tint="0.79998168889431442"/>
  </sheetPr>
  <dimension ref="A1"/>
  <sheetViews>
    <sheetView workbookViewId="0">
      <selection activeCell="J5" sqref="J5"/>
    </sheetView>
  </sheetViews>
  <sheetFormatPr baseColWidth="10" defaultColWidth="2.7109375" defaultRowHeight="18"/>
  <cols>
    <col min="1" max="16384" width="2.7109375" style="1"/>
  </cols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2F60-2AF1-2847-BB43-0F12F499321B}">
  <sheetPr>
    <tabColor theme="5" tint="0.79998168889431442"/>
  </sheetPr>
  <dimension ref="B2:AS82"/>
  <sheetViews>
    <sheetView showGridLines="0" view="pageBreakPreview" topLeftCell="A15" zoomScale="130" zoomScaleNormal="100" zoomScaleSheetLayoutView="130" workbookViewId="0">
      <selection activeCell="E20" sqref="E20:G2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44" width="2.7109375" style="5"/>
    <col min="45" max="45" width="2.7109375" style="5" customWidth="1"/>
    <col min="4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db_gen_string_data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459</v>
      </c>
    </row>
    <row r="9" spans="2:43" ht="18" customHeight="1">
      <c r="D9" s="5" t="s">
        <v>24</v>
      </c>
      <c r="E9" s="5" t="s">
        <v>460</v>
      </c>
      <c r="J9" s="5" t="s">
        <v>13</v>
      </c>
      <c r="K9" s="5" t="s">
        <v>434</v>
      </c>
    </row>
    <row r="10" spans="2:43" ht="18" customHeight="1">
      <c r="D10" s="5" t="s">
        <v>24</v>
      </c>
      <c r="E10" s="5" t="s">
        <v>433</v>
      </c>
      <c r="J10" s="5" t="s">
        <v>13</v>
      </c>
      <c r="K10" s="5" t="s">
        <v>435</v>
      </c>
    </row>
    <row r="11" spans="2:43" ht="18" customHeight="1">
      <c r="E11" s="5" t="s">
        <v>315</v>
      </c>
      <c r="F11" s="5" t="s">
        <v>436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438</v>
      </c>
    </row>
    <row r="16" spans="2:43" ht="18" customHeight="1">
      <c r="D16" s="111" t="s">
        <v>438</v>
      </c>
      <c r="E16" s="112"/>
      <c r="F16" s="112"/>
      <c r="G16" s="113"/>
      <c r="H16" s="130">
        <f>G$16+1</f>
        <v>1</v>
      </c>
      <c r="I16" s="130">
        <f>H$16+1</f>
        <v>2</v>
      </c>
      <c r="J16" s="130">
        <f t="shared" ref="J16:AQ16" si="0">I$16+1</f>
        <v>3</v>
      </c>
      <c r="K16" s="130">
        <f t="shared" si="0"/>
        <v>4</v>
      </c>
      <c r="L16" s="130">
        <f t="shared" si="0"/>
        <v>5</v>
      </c>
      <c r="M16" s="130">
        <f t="shared" si="0"/>
        <v>6</v>
      </c>
      <c r="N16" s="130">
        <f t="shared" si="0"/>
        <v>7</v>
      </c>
      <c r="O16" s="130">
        <f t="shared" si="0"/>
        <v>8</v>
      </c>
      <c r="P16" s="130">
        <f t="shared" si="0"/>
        <v>9</v>
      </c>
      <c r="Q16" s="130">
        <f t="shared" si="0"/>
        <v>10</v>
      </c>
      <c r="R16" s="130">
        <f t="shared" si="0"/>
        <v>11</v>
      </c>
      <c r="S16" s="130">
        <f t="shared" si="0"/>
        <v>12</v>
      </c>
      <c r="T16" s="130">
        <f t="shared" si="0"/>
        <v>13</v>
      </c>
      <c r="U16" s="130">
        <f t="shared" si="0"/>
        <v>14</v>
      </c>
      <c r="V16" s="130">
        <f t="shared" si="0"/>
        <v>15</v>
      </c>
      <c r="W16" s="130">
        <f t="shared" si="0"/>
        <v>16</v>
      </c>
      <c r="X16" s="130">
        <f t="shared" si="0"/>
        <v>17</v>
      </c>
      <c r="Y16" s="130">
        <f t="shared" si="0"/>
        <v>18</v>
      </c>
      <c r="Z16" s="130">
        <f t="shared" si="0"/>
        <v>19</v>
      </c>
      <c r="AA16" s="130">
        <f t="shared" si="0"/>
        <v>20</v>
      </c>
      <c r="AB16" s="130">
        <f t="shared" si="0"/>
        <v>21</v>
      </c>
      <c r="AC16" s="130">
        <f t="shared" si="0"/>
        <v>22</v>
      </c>
      <c r="AD16" s="130">
        <f t="shared" si="0"/>
        <v>23</v>
      </c>
      <c r="AE16" s="130">
        <f t="shared" si="0"/>
        <v>24</v>
      </c>
      <c r="AF16" s="130">
        <f t="shared" si="0"/>
        <v>25</v>
      </c>
      <c r="AG16" s="130">
        <f t="shared" si="0"/>
        <v>26</v>
      </c>
      <c r="AH16" s="130">
        <f t="shared" si="0"/>
        <v>27</v>
      </c>
      <c r="AI16" s="130">
        <f t="shared" si="0"/>
        <v>28</v>
      </c>
      <c r="AJ16" s="130">
        <f t="shared" si="0"/>
        <v>29</v>
      </c>
      <c r="AK16" s="130">
        <f t="shared" si="0"/>
        <v>30</v>
      </c>
      <c r="AL16" s="130">
        <f t="shared" si="0"/>
        <v>31</v>
      </c>
      <c r="AM16" s="130">
        <f t="shared" si="0"/>
        <v>32</v>
      </c>
      <c r="AN16" s="130">
        <f t="shared" si="0"/>
        <v>33</v>
      </c>
      <c r="AO16" s="130">
        <f t="shared" si="0"/>
        <v>34</v>
      </c>
      <c r="AP16" s="130">
        <f t="shared" si="0"/>
        <v>35</v>
      </c>
      <c r="AQ16" s="130">
        <f t="shared" si="0"/>
        <v>36</v>
      </c>
    </row>
    <row r="17" spans="4:43" ht="18" customHeight="1">
      <c r="D17" s="124"/>
      <c r="E17" s="125"/>
      <c r="F17" s="125"/>
      <c r="G17" s="126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</row>
    <row r="18" spans="4:43" ht="18" customHeight="1">
      <c r="D18" s="114"/>
      <c r="E18" s="115"/>
      <c r="F18" s="115"/>
      <c r="G18" s="116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</row>
    <row r="19" spans="4:43" ht="18" customHeight="1">
      <c r="D19" s="37" t="s">
        <v>355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7" t="s">
        <v>71</v>
      </c>
      <c r="F20" s="128"/>
      <c r="G20" s="12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7">
        <v>0</v>
      </c>
      <c r="F21" s="128"/>
      <c r="G21" s="129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7">
        <v>8</v>
      </c>
      <c r="F22" s="128"/>
      <c r="G22" s="129"/>
      <c r="H22" s="33"/>
      <c r="I22" s="33"/>
      <c r="J22" s="33" t="s">
        <v>24</v>
      </c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 t="s">
        <v>24</v>
      </c>
      <c r="S22" s="33" t="s">
        <v>24</v>
      </c>
      <c r="T22" s="33" t="s">
        <v>24</v>
      </c>
      <c r="U22" s="33" t="s">
        <v>24</v>
      </c>
      <c r="V22" s="33" t="s">
        <v>24</v>
      </c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7">
        <v>10</v>
      </c>
      <c r="F23" s="128"/>
      <c r="G23" s="129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7" t="s">
        <v>432</v>
      </c>
      <c r="F24" s="128"/>
      <c r="G24" s="129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377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7" t="s">
        <v>71</v>
      </c>
      <c r="F26" s="128"/>
      <c r="G26" s="129"/>
      <c r="H26" s="33" t="s">
        <v>24</v>
      </c>
      <c r="I26" s="33" t="s">
        <v>24</v>
      </c>
      <c r="J26" s="33" t="s">
        <v>24</v>
      </c>
      <c r="K26" s="33" t="s">
        <v>24</v>
      </c>
      <c r="L26" s="33" t="s">
        <v>24</v>
      </c>
      <c r="M26" s="33"/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7" t="s">
        <v>423</v>
      </c>
      <c r="F27" s="128"/>
      <c r="G27" s="129"/>
      <c r="H27" s="33"/>
      <c r="I27" s="33"/>
      <c r="J27" s="33"/>
      <c r="K27" s="33"/>
      <c r="L27" s="33"/>
      <c r="M27" s="33" t="s">
        <v>24</v>
      </c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7" t="s">
        <v>424</v>
      </c>
      <c r="F28" s="128"/>
      <c r="G28" s="129"/>
      <c r="H28" s="33"/>
      <c r="I28" s="33"/>
      <c r="J28" s="33"/>
      <c r="K28" s="33"/>
      <c r="L28" s="33"/>
      <c r="M28" s="33"/>
      <c r="N28" s="33" t="s">
        <v>24</v>
      </c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7" t="s">
        <v>425</v>
      </c>
      <c r="F29" s="128"/>
      <c r="G29" s="129"/>
      <c r="H29" s="33"/>
      <c r="I29" s="33"/>
      <c r="J29" s="33"/>
      <c r="K29" s="33"/>
      <c r="L29" s="33"/>
      <c r="M29" s="33"/>
      <c r="N29" s="33"/>
      <c r="O29" s="33" t="s">
        <v>24</v>
      </c>
      <c r="P29" s="33"/>
      <c r="Q29" s="33"/>
      <c r="R29" s="33"/>
      <c r="S29" s="34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7" t="s">
        <v>426</v>
      </c>
      <c r="F30" s="128"/>
      <c r="G30" s="129"/>
      <c r="H30" s="33"/>
      <c r="I30" s="33"/>
      <c r="J30" s="33"/>
      <c r="K30" s="33"/>
      <c r="L30" s="33"/>
      <c r="M30" s="33"/>
      <c r="N30" s="33"/>
      <c r="O30" s="34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27" t="s">
        <v>427</v>
      </c>
      <c r="F31" s="128"/>
      <c r="G31" s="129"/>
      <c r="H31" s="33"/>
      <c r="I31" s="33"/>
      <c r="J31" s="33"/>
      <c r="K31" s="33"/>
      <c r="L31" s="33"/>
      <c r="M31" s="34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27" t="s">
        <v>428</v>
      </c>
      <c r="F32" s="128"/>
      <c r="G32" s="129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7" t="s">
        <v>429</v>
      </c>
      <c r="F33" s="128"/>
      <c r="G33" s="12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7" t="s">
        <v>430</v>
      </c>
      <c r="F34" s="128"/>
      <c r="G34" s="129"/>
      <c r="H34" s="33"/>
      <c r="I34" s="33"/>
      <c r="J34" s="33"/>
      <c r="K34" s="33"/>
      <c r="L34" s="33"/>
      <c r="M34" s="33"/>
      <c r="N34" s="33"/>
      <c r="O34" s="34"/>
      <c r="P34" s="33"/>
      <c r="Q34" s="33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3"/>
      <c r="E35" s="127" t="s">
        <v>432</v>
      </c>
      <c r="F35" s="128"/>
      <c r="G35" s="129"/>
      <c r="H35" s="33"/>
      <c r="I35" s="33"/>
      <c r="J35" s="33"/>
      <c r="K35" s="33"/>
      <c r="L35" s="33"/>
      <c r="M35" s="33"/>
      <c r="N35" s="33"/>
      <c r="O35" s="34"/>
      <c r="P35" s="33"/>
      <c r="Q35" s="33"/>
      <c r="R35" s="33"/>
      <c r="S35" s="33"/>
      <c r="T35" s="33"/>
      <c r="U35" s="33" t="s">
        <v>24</v>
      </c>
      <c r="V35" s="33" t="s">
        <v>24</v>
      </c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4"/>
      <c r="AM35" s="33"/>
      <c r="AN35" s="33"/>
      <c r="AO35" s="33"/>
      <c r="AP35" s="33"/>
      <c r="AQ35" s="33"/>
    </row>
    <row r="36" spans="4:43" ht="18" customHeight="1">
      <c r="D36" s="37" t="s">
        <v>431</v>
      </c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43"/>
    </row>
    <row r="37" spans="4:43" ht="18" customHeight="1">
      <c r="D37" s="33"/>
      <c r="E37" s="127" t="s">
        <v>71</v>
      </c>
      <c r="F37" s="128"/>
      <c r="G37" s="129"/>
      <c r="H37" s="33" t="s">
        <v>24</v>
      </c>
      <c r="I37" s="33" t="s">
        <v>24</v>
      </c>
      <c r="J37" s="33" t="s">
        <v>24</v>
      </c>
      <c r="K37" s="33" t="s">
        <v>24</v>
      </c>
      <c r="L37" s="33" t="s">
        <v>24</v>
      </c>
      <c r="M37" s="33" t="s">
        <v>24</v>
      </c>
      <c r="N37" s="33" t="s">
        <v>24</v>
      </c>
      <c r="O37" s="33" t="s">
        <v>24</v>
      </c>
      <c r="P37" s="33" t="s">
        <v>24</v>
      </c>
      <c r="Q37" s="33" t="s">
        <v>24</v>
      </c>
      <c r="R37" s="33" t="s">
        <v>24</v>
      </c>
      <c r="S37" s="33" t="s">
        <v>24</v>
      </c>
      <c r="T37" s="33" t="s">
        <v>24</v>
      </c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27" t="s">
        <v>432</v>
      </c>
      <c r="F38" s="128"/>
      <c r="G38" s="129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 t="s">
        <v>24</v>
      </c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4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2" t="s">
        <v>451</v>
      </c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9"/>
      <c r="AJ39" s="30"/>
      <c r="AK39" s="30"/>
      <c r="AL39" s="30"/>
      <c r="AM39" s="30"/>
      <c r="AN39" s="30"/>
      <c r="AO39" s="30"/>
      <c r="AP39" s="30"/>
      <c r="AQ39" s="44"/>
    </row>
    <row r="40" spans="4:43" ht="18" customHeight="1">
      <c r="D40" s="139" t="s">
        <v>440</v>
      </c>
      <c r="E40" s="112"/>
      <c r="F40" s="112"/>
      <c r="G40" s="113"/>
      <c r="H40" s="133" t="s">
        <v>444</v>
      </c>
      <c r="I40" s="133" t="s">
        <v>444</v>
      </c>
      <c r="J40" s="133" t="s">
        <v>403</v>
      </c>
      <c r="K40" s="133" t="s">
        <v>403</v>
      </c>
      <c r="L40" s="133" t="s">
        <v>444</v>
      </c>
      <c r="M40" s="133" t="s">
        <v>441</v>
      </c>
      <c r="N40" s="133" t="s">
        <v>441</v>
      </c>
      <c r="O40" s="133" t="s">
        <v>441</v>
      </c>
      <c r="P40" s="133" t="s">
        <v>441</v>
      </c>
      <c r="Q40" s="133" t="s">
        <v>441</v>
      </c>
      <c r="R40" s="133" t="s">
        <v>441</v>
      </c>
      <c r="S40" s="133" t="s">
        <v>441</v>
      </c>
      <c r="T40" s="133" t="s">
        <v>441</v>
      </c>
      <c r="U40" s="133" t="s">
        <v>403</v>
      </c>
      <c r="V40" s="133" t="s">
        <v>444</v>
      </c>
      <c r="W40" s="133" t="s">
        <v>258</v>
      </c>
      <c r="X40" s="133" t="s">
        <v>258</v>
      </c>
      <c r="Y40" s="133" t="s">
        <v>258</v>
      </c>
      <c r="Z40" s="133" t="s">
        <v>258</v>
      </c>
      <c r="AA40" s="133" t="s">
        <v>258</v>
      </c>
      <c r="AB40" s="133" t="s">
        <v>258</v>
      </c>
      <c r="AC40" s="133" t="s">
        <v>258</v>
      </c>
      <c r="AD40" s="133" t="s">
        <v>258</v>
      </c>
      <c r="AE40" s="133" t="s">
        <v>258</v>
      </c>
      <c r="AF40" s="133" t="s">
        <v>258</v>
      </c>
      <c r="AG40" s="133" t="s">
        <v>258</v>
      </c>
      <c r="AH40" s="133" t="s">
        <v>258</v>
      </c>
      <c r="AI40" s="133" t="s">
        <v>258</v>
      </c>
      <c r="AJ40" s="133" t="s">
        <v>258</v>
      </c>
      <c r="AK40" s="133" t="s">
        <v>258</v>
      </c>
      <c r="AL40" s="133" t="s">
        <v>258</v>
      </c>
      <c r="AM40" s="133" t="s">
        <v>258</v>
      </c>
      <c r="AN40" s="133" t="s">
        <v>258</v>
      </c>
      <c r="AO40" s="133" t="s">
        <v>258</v>
      </c>
      <c r="AP40" s="133" t="s">
        <v>258</v>
      </c>
      <c r="AQ40" s="133" t="s">
        <v>258</v>
      </c>
    </row>
    <row r="41" spans="4:43" ht="18" customHeight="1">
      <c r="D41" s="124"/>
      <c r="E41" s="125"/>
      <c r="F41" s="125"/>
      <c r="G41" s="126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</row>
    <row r="42" spans="4:43" ht="18" customHeight="1">
      <c r="D42" s="114"/>
      <c r="E42" s="115"/>
      <c r="F42" s="115"/>
      <c r="G42" s="116"/>
      <c r="H42" s="135"/>
      <c r="I42" s="135"/>
      <c r="J42" s="135"/>
      <c r="K42" s="135"/>
      <c r="L42" s="135"/>
      <c r="M42" s="135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  <c r="AP42" s="135"/>
      <c r="AQ42" s="135"/>
    </row>
    <row r="43" spans="4:43" ht="18" customHeight="1">
      <c r="D43" s="111" t="s">
        <v>442</v>
      </c>
      <c r="E43" s="112"/>
      <c r="F43" s="112"/>
      <c r="G43" s="113"/>
      <c r="H43" s="136">
        <v>10102</v>
      </c>
      <c r="I43" s="136">
        <v>10102</v>
      </c>
      <c r="J43" s="136">
        <v>10201</v>
      </c>
      <c r="K43" s="136">
        <v>10201</v>
      </c>
      <c r="L43" s="136">
        <v>10102</v>
      </c>
      <c r="M43" s="136">
        <v>10001</v>
      </c>
      <c r="N43" s="136">
        <v>10001</v>
      </c>
      <c r="O43" s="136">
        <v>10001</v>
      </c>
      <c r="P43" s="136">
        <v>10001</v>
      </c>
      <c r="Q43" s="136">
        <v>10001</v>
      </c>
      <c r="R43" s="136">
        <v>10001</v>
      </c>
      <c r="S43" s="136">
        <v>10001</v>
      </c>
      <c r="T43" s="136">
        <v>10001</v>
      </c>
      <c r="U43" s="136">
        <v>10201</v>
      </c>
      <c r="V43" s="136">
        <v>10101</v>
      </c>
      <c r="W43" s="136" t="s">
        <v>259</v>
      </c>
      <c r="X43" s="136" t="s">
        <v>259</v>
      </c>
      <c r="Y43" s="136" t="s">
        <v>259</v>
      </c>
      <c r="Z43" s="136" t="s">
        <v>259</v>
      </c>
      <c r="AA43" s="136" t="s">
        <v>259</v>
      </c>
      <c r="AB43" s="136" t="s">
        <v>259</v>
      </c>
      <c r="AC43" s="136" t="s">
        <v>259</v>
      </c>
      <c r="AD43" s="136" t="s">
        <v>259</v>
      </c>
      <c r="AE43" s="136" t="s">
        <v>259</v>
      </c>
      <c r="AF43" s="136" t="s">
        <v>259</v>
      </c>
      <c r="AG43" s="136" t="s">
        <v>259</v>
      </c>
      <c r="AH43" s="136" t="s">
        <v>259</v>
      </c>
      <c r="AI43" s="136" t="s">
        <v>259</v>
      </c>
      <c r="AJ43" s="136" t="s">
        <v>259</v>
      </c>
      <c r="AK43" s="136" t="s">
        <v>259</v>
      </c>
      <c r="AL43" s="136" t="s">
        <v>259</v>
      </c>
      <c r="AM43" s="136" t="s">
        <v>259</v>
      </c>
      <c r="AN43" s="136" t="s">
        <v>259</v>
      </c>
      <c r="AO43" s="136" t="s">
        <v>259</v>
      </c>
      <c r="AP43" s="136" t="s">
        <v>259</v>
      </c>
      <c r="AQ43" s="136" t="s">
        <v>259</v>
      </c>
    </row>
    <row r="44" spans="4:43" ht="18" customHeight="1">
      <c r="D44" s="124"/>
      <c r="E44" s="125"/>
      <c r="F44" s="125"/>
      <c r="G44" s="126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</row>
    <row r="45" spans="4:43" ht="18" customHeight="1">
      <c r="D45" s="124"/>
      <c r="E45" s="125"/>
      <c r="F45" s="125"/>
      <c r="G45" s="126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</row>
    <row r="46" spans="4:43" ht="18" customHeight="1">
      <c r="D46" s="124"/>
      <c r="E46" s="125"/>
      <c r="F46" s="125"/>
      <c r="G46" s="126"/>
      <c r="H46" s="137"/>
      <c r="I46" s="137"/>
      <c r="J46" s="137"/>
      <c r="K46" s="137"/>
      <c r="L46" s="137"/>
      <c r="M46" s="137"/>
      <c r="N46" s="137"/>
      <c r="O46" s="137"/>
      <c r="P46" s="137"/>
      <c r="Q46" s="137"/>
      <c r="R46" s="137"/>
      <c r="S46" s="137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7"/>
      <c r="AE46" s="137"/>
      <c r="AF46" s="137"/>
      <c r="AG46" s="137"/>
      <c r="AH46" s="137"/>
      <c r="AI46" s="137"/>
      <c r="AJ46" s="137"/>
      <c r="AK46" s="137"/>
      <c r="AL46" s="137"/>
      <c r="AM46" s="137"/>
      <c r="AN46" s="137"/>
      <c r="AO46" s="137"/>
      <c r="AP46" s="137"/>
      <c r="AQ46" s="137"/>
    </row>
    <row r="47" spans="4:43" ht="18" customHeight="1">
      <c r="D47" s="114"/>
      <c r="E47" s="115"/>
      <c r="F47" s="115"/>
      <c r="G47" s="116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</row>
    <row r="48" spans="4:43" ht="18" customHeight="1">
      <c r="D48" s="32" t="s">
        <v>452</v>
      </c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9"/>
      <c r="AJ48" s="30"/>
      <c r="AK48" s="30"/>
      <c r="AL48" s="30"/>
      <c r="AM48" s="30"/>
      <c r="AN48" s="30"/>
      <c r="AO48" s="30"/>
      <c r="AP48" s="30"/>
      <c r="AQ48" s="44"/>
    </row>
    <row r="49" spans="3:45" ht="18" customHeight="1">
      <c r="D49" s="139" t="s">
        <v>443</v>
      </c>
      <c r="E49" s="112"/>
      <c r="F49" s="112"/>
      <c r="G49" s="113"/>
      <c r="H49" s="133" t="s">
        <v>444</v>
      </c>
      <c r="I49" s="133" t="s">
        <v>444</v>
      </c>
      <c r="J49" s="133" t="s">
        <v>403</v>
      </c>
      <c r="K49" s="133" t="s">
        <v>403</v>
      </c>
      <c r="L49" s="133" t="s">
        <v>444</v>
      </c>
      <c r="M49" s="133" t="s">
        <v>441</v>
      </c>
      <c r="N49" s="133" t="s">
        <v>441</v>
      </c>
      <c r="O49" s="133" t="s">
        <v>441</v>
      </c>
      <c r="P49" s="133" t="s">
        <v>441</v>
      </c>
      <c r="Q49" s="133" t="s">
        <v>441</v>
      </c>
      <c r="R49" s="133" t="s">
        <v>441</v>
      </c>
      <c r="S49" s="133" t="s">
        <v>441</v>
      </c>
      <c r="T49" s="133" t="s">
        <v>441</v>
      </c>
      <c r="U49" s="133" t="s">
        <v>403</v>
      </c>
      <c r="V49" s="133" t="s">
        <v>444</v>
      </c>
      <c r="W49" s="133" t="s">
        <v>258</v>
      </c>
      <c r="X49" s="133" t="s">
        <v>258</v>
      </c>
      <c r="Y49" s="133" t="s">
        <v>258</v>
      </c>
      <c r="Z49" s="133" t="s">
        <v>258</v>
      </c>
      <c r="AA49" s="133" t="s">
        <v>258</v>
      </c>
      <c r="AB49" s="133" t="s">
        <v>258</v>
      </c>
      <c r="AC49" s="133" t="s">
        <v>258</v>
      </c>
      <c r="AD49" s="133" t="s">
        <v>258</v>
      </c>
      <c r="AE49" s="133" t="s">
        <v>258</v>
      </c>
      <c r="AF49" s="133" t="s">
        <v>258</v>
      </c>
      <c r="AG49" s="133" t="s">
        <v>258</v>
      </c>
      <c r="AH49" s="133" t="s">
        <v>258</v>
      </c>
      <c r="AI49" s="133" t="s">
        <v>258</v>
      </c>
      <c r="AJ49" s="133" t="s">
        <v>258</v>
      </c>
      <c r="AK49" s="133" t="s">
        <v>258</v>
      </c>
      <c r="AL49" s="133" t="s">
        <v>258</v>
      </c>
      <c r="AM49" s="133" t="s">
        <v>258</v>
      </c>
      <c r="AN49" s="133" t="s">
        <v>258</v>
      </c>
      <c r="AO49" s="133" t="s">
        <v>258</v>
      </c>
      <c r="AP49" s="133" t="s">
        <v>258</v>
      </c>
      <c r="AQ49" s="133" t="s">
        <v>258</v>
      </c>
    </row>
    <row r="50" spans="3:45" ht="18" customHeight="1">
      <c r="D50" s="124"/>
      <c r="E50" s="125"/>
      <c r="F50" s="125"/>
      <c r="G50" s="126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</row>
    <row r="51" spans="3:45" ht="18" customHeight="1">
      <c r="D51" s="114"/>
      <c r="E51" s="115"/>
      <c r="F51" s="115"/>
      <c r="G51" s="116"/>
      <c r="H51" s="135"/>
      <c r="I51" s="135"/>
      <c r="J51" s="135"/>
      <c r="K51" s="135"/>
      <c r="L51" s="135"/>
      <c r="M51" s="135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  <c r="AP51" s="135"/>
      <c r="AQ51" s="135"/>
    </row>
    <row r="52" spans="3:45" ht="18" customHeight="1">
      <c r="D52" s="139" t="s">
        <v>455</v>
      </c>
      <c r="E52" s="112"/>
      <c r="F52" s="112"/>
      <c r="G52" s="113"/>
      <c r="H52" s="144">
        <v>45740</v>
      </c>
      <c r="I52" s="144">
        <v>45740</v>
      </c>
      <c r="J52" s="144">
        <v>45740</v>
      </c>
      <c r="K52" s="144">
        <v>45740</v>
      </c>
      <c r="L52" s="144">
        <v>45740</v>
      </c>
      <c r="M52" s="144">
        <v>45740</v>
      </c>
      <c r="N52" s="144">
        <v>45740</v>
      </c>
      <c r="O52" s="144">
        <v>45740</v>
      </c>
      <c r="P52" s="144">
        <v>45740</v>
      </c>
      <c r="Q52" s="144">
        <v>45740</v>
      </c>
      <c r="R52" s="144">
        <v>45740</v>
      </c>
      <c r="S52" s="144">
        <v>45740</v>
      </c>
      <c r="T52" s="144">
        <v>45740</v>
      </c>
      <c r="U52" s="144">
        <v>45740</v>
      </c>
      <c r="V52" s="144">
        <v>45740</v>
      </c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</row>
    <row r="53" spans="3:45" ht="18" customHeight="1">
      <c r="D53" s="143"/>
      <c r="E53" s="125"/>
      <c r="F53" s="125"/>
      <c r="G53" s="126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</row>
    <row r="54" spans="3:45" ht="18" customHeight="1">
      <c r="D54" s="124"/>
      <c r="E54" s="125"/>
      <c r="F54" s="125"/>
      <c r="G54" s="126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</row>
    <row r="55" spans="3:45" ht="18" customHeight="1">
      <c r="D55" s="114"/>
      <c r="E55" s="115"/>
      <c r="F55" s="115"/>
      <c r="G55" s="116"/>
      <c r="H55" s="144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</row>
    <row r="56" spans="3:45" ht="18" customHeight="1">
      <c r="O56" s="19"/>
      <c r="AJ56" s="54"/>
      <c r="AL56" s="19"/>
    </row>
    <row r="57" spans="3:45" ht="18" customHeight="1">
      <c r="D57" s="5" t="s">
        <v>255</v>
      </c>
      <c r="E57" s="5" t="s">
        <v>440</v>
      </c>
      <c r="I57" s="5" t="s">
        <v>13</v>
      </c>
      <c r="J57" s="5" t="s">
        <v>456</v>
      </c>
      <c r="O57" s="19"/>
      <c r="AJ57" s="54"/>
      <c r="AL57" s="19"/>
    </row>
    <row r="58" spans="3:45" ht="18" customHeight="1">
      <c r="J58" s="5" t="s">
        <v>457</v>
      </c>
      <c r="O58" s="19"/>
      <c r="AJ58" s="54"/>
      <c r="AL58" s="19"/>
    </row>
    <row r="59" spans="3:45" ht="18" customHeight="1">
      <c r="J59" s="5" t="s">
        <v>458</v>
      </c>
      <c r="O59" s="19"/>
      <c r="AJ59" s="54"/>
      <c r="AL59" s="19"/>
    </row>
    <row r="60" spans="3:45" ht="18" customHeight="1">
      <c r="O60" s="19"/>
      <c r="AJ60" s="54"/>
      <c r="AL60" s="19"/>
    </row>
    <row r="61" spans="3:45" ht="18" customHeight="1">
      <c r="C61" s="5" t="s">
        <v>30</v>
      </c>
      <c r="D61" s="5" t="s">
        <v>461</v>
      </c>
      <c r="P61" s="5" t="str">
        <f>SUBSTITUTE(" """&amp;INDEX($E$20:$G$24,MATCH("●", INDEX($H$20:$AQ$24, , MATCH($D65, $16:$16, 0)-7), 0),1)&amp;""""," ""なし""","")</f>
        <v/>
      </c>
    </row>
    <row r="63" spans="3:45" ht="18" customHeight="1">
      <c r="D63" s="111" t="s">
        <v>437</v>
      </c>
      <c r="E63" s="112"/>
      <c r="F63" s="112"/>
      <c r="G63" s="113"/>
      <c r="H63" s="117" t="s">
        <v>439</v>
      </c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9"/>
      <c r="AE63" s="123" t="s">
        <v>469</v>
      </c>
      <c r="AF63" s="118"/>
      <c r="AG63" s="119"/>
      <c r="AH63" s="117" t="s">
        <v>445</v>
      </c>
      <c r="AI63" s="118"/>
      <c r="AJ63" s="118"/>
      <c r="AK63" s="118"/>
      <c r="AL63" s="118"/>
      <c r="AM63" s="118"/>
      <c r="AN63" s="118"/>
      <c r="AO63" s="118"/>
      <c r="AP63" s="118"/>
      <c r="AQ63" s="119"/>
      <c r="AS63" s="5" t="s">
        <v>479</v>
      </c>
    </row>
    <row r="64" spans="3:45" ht="18" customHeight="1">
      <c r="D64" s="114"/>
      <c r="E64" s="115"/>
      <c r="F64" s="115"/>
      <c r="G64" s="116"/>
      <c r="H64" s="120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2"/>
      <c r="AE64" s="120"/>
      <c r="AF64" s="121"/>
      <c r="AG64" s="122"/>
      <c r="AH64" s="120"/>
      <c r="AI64" s="121"/>
      <c r="AJ64" s="121"/>
      <c r="AK64" s="121"/>
      <c r="AL64" s="121"/>
      <c r="AM64" s="121"/>
      <c r="AN64" s="121"/>
      <c r="AO64" s="121"/>
      <c r="AP64" s="121"/>
      <c r="AQ64" s="122"/>
      <c r="AS64" s="5" t="s">
        <v>480</v>
      </c>
    </row>
    <row r="65" spans="4:45" ht="18" customHeight="1">
      <c r="D65" s="140">
        <f>$D64+1</f>
        <v>1</v>
      </c>
      <c r="E65" s="141"/>
      <c r="F65" s="141"/>
      <c r="G65" s="142"/>
      <c r="H65" s="45" t="str">
        <f ca="1">IFERROR("clear; echo "&amp;"テストケース"&amp;TEXT($D65,"000")&amp;"; sh ./script/"&amp;$B$2&amp;".sh"&amp;SUBSTITUTE(" """&amp;INDEX($E$20:$G$24,MATCH("●", INDEX($H$20:$AQ$24, , MATCH($D65, $16:$16, 0)-7), 0),1)&amp;""""," ""なし""","")&amp;SUBSTITUTE(" """&amp;INDEX($E$26:$G$35,MATCH("●", INDEX($H$26:$AQ$35, , MATCH($D65, $16:$16, 0)-7), 0),1)&amp;""""," ""なし""","")&amp;SUBSTITUTE(" """&amp;INDEX($E$37:$G$38,MATCH("●", INDEX($H$37:$AQ$38, , MATCH($D65, $16:$16, 0)-7), 0),1)&amp;""""," ""なし""","")&amp;";","")</f>
        <v>clear; echo テストケース001; sh ./script/db_gen_string_data.sh;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149" t="str" cm="1">
        <f t="array" ref="AE65">SUBSTITUTE(INDEX($H$40:$AQ$40, , MATCH($D65, $16:$16, 0)-7),"-","")</f>
        <v>異常</v>
      </c>
      <c r="AF65" s="150"/>
      <c r="AG65" s="151"/>
      <c r="AH65" s="146" t="s">
        <v>446</v>
      </c>
      <c r="AI65" s="147"/>
      <c r="AJ65" s="147"/>
      <c r="AK65" s="147"/>
      <c r="AL65" s="147"/>
      <c r="AM65" s="147"/>
      <c r="AN65" s="147"/>
      <c r="AO65" s="147"/>
      <c r="AP65" s="147"/>
      <c r="AQ65" s="148"/>
      <c r="AS65" s="5" t="str" cm="1">
        <f t="array" ref="AS65">SUBSTITUTE(TEXT(INDEX($H$43:$AQ$43,1,$D65),"000000"),"-","")</f>
        <v>010102</v>
      </c>
    </row>
    <row r="66" spans="4:45" ht="18" customHeight="1">
      <c r="D66" s="140">
        <f t="shared" ref="D66:D80" si="1">$D65+1</f>
        <v>2</v>
      </c>
      <c r="E66" s="141"/>
      <c r="F66" s="141"/>
      <c r="G66" s="142"/>
      <c r="H66" s="45" t="str">
        <f t="shared" ref="H66:H80" ca="1" si="2">IFERROR("clear; echo "&amp;"テストケース"&amp;TEXT($D66,"000")&amp;"; sh ./script/"&amp;$B$2&amp;".sh"&amp;SUBSTITUTE(" """&amp;INDEX($E$20:$G$24,MATCH("●", INDEX($H$20:$AQ$24, , MATCH($D66, $16:$16, 0)-7), 0),1)&amp;""""," ""なし""","")&amp;SUBSTITUTE(" """&amp;INDEX($E$26:$G$35,MATCH("●", INDEX($H$26:$AQ$35, , MATCH($D66, $16:$16, 0)-7), 0),1)&amp;""""," ""なし""","")&amp;SUBSTITUTE(" """&amp;INDEX($E$37:$G$38,MATCH("●", INDEX($H$37:$AQ$38, , MATCH($D66, $16:$16, 0)-7), 0),1)&amp;""""," ""なし""","")&amp;";","")</f>
        <v>clear; echo テストケース002; sh ./script/db_gen_string_data.sh "0";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9" t="str" cm="1">
        <f t="array" ref="AE66">SUBSTITUTE(INDEX($H$40:$AQ$40, , MATCH($D66, $16:$16, 0)-7),"-","")</f>
        <v>異常</v>
      </c>
      <c r="AF66" s="150"/>
      <c r="AG66" s="151"/>
      <c r="AH66" s="146" t="s">
        <v>447</v>
      </c>
      <c r="AI66" s="147"/>
      <c r="AJ66" s="147"/>
      <c r="AK66" s="147"/>
      <c r="AL66" s="147"/>
      <c r="AM66" s="147"/>
      <c r="AN66" s="147"/>
      <c r="AO66" s="147"/>
      <c r="AP66" s="147"/>
      <c r="AQ66" s="148"/>
      <c r="AS66" s="5" t="str" cm="1">
        <f t="array" ref="AS66">SUBSTITUTE(TEXT(INDEX($H$43:$AQ$43,1,$D66),"000000"),"-","")</f>
        <v>010102</v>
      </c>
    </row>
    <row r="67" spans="4:45" ht="18" customHeight="1">
      <c r="D67" s="140">
        <f t="shared" si="1"/>
        <v>3</v>
      </c>
      <c r="E67" s="141"/>
      <c r="F67" s="141"/>
      <c r="G67" s="142"/>
      <c r="H67" s="45" t="str">
        <f t="shared" ca="1" si="2"/>
        <v>clear; echo テストケース003; sh ./script/db_gen_string_data.sh "8";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9" t="str" cm="1">
        <f t="array" ref="AE67">SUBSTITUTE(INDEX($H$40:$AQ$40, , MATCH($D67, $16:$16, 0)-7),"-","")</f>
        <v>警告</v>
      </c>
      <c r="AF67" s="150"/>
      <c r="AG67" s="151"/>
      <c r="AH67" s="146" t="s">
        <v>448</v>
      </c>
      <c r="AI67" s="147"/>
      <c r="AJ67" s="147"/>
      <c r="AK67" s="147"/>
      <c r="AL67" s="147"/>
      <c r="AM67" s="147"/>
      <c r="AN67" s="147"/>
      <c r="AO67" s="147"/>
      <c r="AP67" s="147"/>
      <c r="AQ67" s="148"/>
      <c r="AS67" s="5" t="str" cm="1">
        <f t="array" ref="AS67">SUBSTITUTE(TEXT(INDEX($H$43:$AQ$43,1,$D67),"000000"),"-","")</f>
        <v>010201</v>
      </c>
    </row>
    <row r="68" spans="4:45" ht="18" customHeight="1">
      <c r="D68" s="140">
        <f t="shared" si="1"/>
        <v>4</v>
      </c>
      <c r="E68" s="141"/>
      <c r="F68" s="141"/>
      <c r="G68" s="142"/>
      <c r="H68" s="45" t="str">
        <f t="shared" ca="1" si="2"/>
        <v>clear; echo テストケース004; sh ./script/db_gen_string_data.sh "10";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9" t="str" cm="1">
        <f t="array" ref="AE68">SUBSTITUTE(INDEX($H$40:$AQ$40, , MATCH($D68, $16:$16, 0)-7),"-","")</f>
        <v>警告</v>
      </c>
      <c r="AF68" s="150"/>
      <c r="AG68" s="151"/>
      <c r="AH68" s="146" t="s">
        <v>449</v>
      </c>
      <c r="AI68" s="147"/>
      <c r="AJ68" s="147"/>
      <c r="AK68" s="147"/>
      <c r="AL68" s="147"/>
      <c r="AM68" s="147"/>
      <c r="AN68" s="147"/>
      <c r="AO68" s="147"/>
      <c r="AP68" s="147"/>
      <c r="AQ68" s="148"/>
      <c r="AS68" s="5" t="str" cm="1">
        <f t="array" ref="AS68">SUBSTITUTE(TEXT(INDEX($H$43:$AQ$43,1,$D68),"000000"),"-","")</f>
        <v>010201</v>
      </c>
    </row>
    <row r="69" spans="4:45" ht="18" customHeight="1">
      <c r="D69" s="140">
        <f t="shared" si="1"/>
        <v>5</v>
      </c>
      <c r="E69" s="141"/>
      <c r="F69" s="141"/>
      <c r="G69" s="142"/>
      <c r="H69" s="45" t="str">
        <f t="shared" ca="1" si="2"/>
        <v>clear; echo テストケース005; sh ./script/db_gen_string_data.sh "None";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9" t="str" cm="1">
        <f t="array" ref="AE69">SUBSTITUTE(INDEX($H$40:$AQ$40, , MATCH($D69, $16:$16, 0)-7),"-","")</f>
        <v>異常</v>
      </c>
      <c r="AF69" s="150"/>
      <c r="AG69" s="151"/>
      <c r="AH69" s="146" t="s">
        <v>450</v>
      </c>
      <c r="AI69" s="147"/>
      <c r="AJ69" s="147"/>
      <c r="AK69" s="147"/>
      <c r="AL69" s="147"/>
      <c r="AM69" s="147"/>
      <c r="AN69" s="147"/>
      <c r="AO69" s="147"/>
      <c r="AP69" s="147"/>
      <c r="AQ69" s="148"/>
      <c r="AS69" s="5" t="str" cm="1">
        <f t="array" ref="AS69">SUBSTITUTE(TEXT(INDEX($H$43:$AQ$43,1,$D69),"000000"),"-","")</f>
        <v>010102</v>
      </c>
    </row>
    <row r="70" spans="4:45" ht="18" customHeight="1">
      <c r="D70" s="140">
        <f t="shared" si="1"/>
        <v>6</v>
      </c>
      <c r="E70" s="141"/>
      <c r="F70" s="141"/>
      <c r="G70" s="142"/>
      <c r="H70" s="45" t="str">
        <f t="shared" ca="1" si="2"/>
        <v>clear; echo テストケース006; sh ./script/db_gen_string_data.sh "8" "UPPER";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9" t="str" cm="1">
        <f t="array" ref="AE70">SUBSTITUTE(INDEX($H$40:$AQ$40, , MATCH($D70, $16:$16, 0)-7),"-","")</f>
        <v>正常</v>
      </c>
      <c r="AF70" s="150"/>
      <c r="AG70" s="151"/>
      <c r="AH70" s="146" t="s">
        <v>497</v>
      </c>
      <c r="AI70" s="147"/>
      <c r="AJ70" s="147"/>
      <c r="AK70" s="147"/>
      <c r="AL70" s="147"/>
      <c r="AM70" s="147"/>
      <c r="AN70" s="147"/>
      <c r="AO70" s="147"/>
      <c r="AP70" s="147"/>
      <c r="AQ70" s="148"/>
      <c r="AS70" s="5" t="str" cm="1">
        <f t="array" ref="AS70">SUBSTITUTE(TEXT(INDEX($H$43:$AQ$43,1,$D70),"000000"),"-","")</f>
        <v>010001</v>
      </c>
    </row>
    <row r="71" spans="4:45" ht="18" customHeight="1">
      <c r="D71" s="140">
        <f t="shared" si="1"/>
        <v>7</v>
      </c>
      <c r="E71" s="141"/>
      <c r="F71" s="141"/>
      <c r="G71" s="142"/>
      <c r="H71" s="45" t="str">
        <f t="shared" ca="1" si="2"/>
        <v>clear; echo テストケース007; sh ./script/db_gen_string_data.sh "8" "LOWER";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9" t="str" cm="1">
        <f t="array" ref="AE71">SUBSTITUTE(INDEX($H$40:$AQ$40, , MATCH($D71, $16:$16, 0)-7),"-","")</f>
        <v>正常</v>
      </c>
      <c r="AF71" s="150"/>
      <c r="AG71" s="151"/>
      <c r="AH71" s="146" t="s">
        <v>797</v>
      </c>
      <c r="AI71" s="147"/>
      <c r="AJ71" s="147"/>
      <c r="AK71" s="147"/>
      <c r="AL71" s="147"/>
      <c r="AM71" s="147"/>
      <c r="AN71" s="147"/>
      <c r="AO71" s="147"/>
      <c r="AP71" s="147"/>
      <c r="AQ71" s="148"/>
      <c r="AS71" s="5" t="str" cm="1">
        <f t="array" ref="AS71">SUBSTITUTE(TEXT(INDEX($H$43:$AQ$43,1,$D71),"000000"),"-","")</f>
        <v>010001</v>
      </c>
    </row>
    <row r="72" spans="4:45" ht="18" customHeight="1">
      <c r="D72" s="140">
        <f t="shared" si="1"/>
        <v>8</v>
      </c>
      <c r="E72" s="141"/>
      <c r="F72" s="141"/>
      <c r="G72" s="142"/>
      <c r="H72" s="45" t="str">
        <f t="shared" ca="1" si="2"/>
        <v>clear; echo テストケース008; sh ./script/db_gen_string_data.sh "8" "upper";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9" t="str" cm="1">
        <f t="array" ref="AE72">SUBSTITUTE(INDEX($H$40:$AQ$40, , MATCH($D72, $16:$16, 0)-7),"-","")</f>
        <v>正常</v>
      </c>
      <c r="AF72" s="150"/>
      <c r="AG72" s="151"/>
      <c r="AH72" s="146" t="s">
        <v>497</v>
      </c>
      <c r="AI72" s="147"/>
      <c r="AJ72" s="147"/>
      <c r="AK72" s="147"/>
      <c r="AL72" s="147"/>
      <c r="AM72" s="147"/>
      <c r="AN72" s="147"/>
      <c r="AO72" s="147"/>
      <c r="AP72" s="147"/>
      <c r="AQ72" s="148"/>
      <c r="AS72" s="5" t="str" cm="1">
        <f t="array" ref="AS72">SUBSTITUTE(TEXT(INDEX($H$43:$AQ$43,1,$D72),"000000"),"-","")</f>
        <v>010001</v>
      </c>
    </row>
    <row r="73" spans="4:45" ht="18" customHeight="1">
      <c r="D73" s="140">
        <f t="shared" si="1"/>
        <v>9</v>
      </c>
      <c r="E73" s="141"/>
      <c r="F73" s="141"/>
      <c r="G73" s="142"/>
      <c r="H73" s="45" t="str">
        <f t="shared" ca="1" si="2"/>
        <v>clear; echo テストケース009; sh ./script/db_gen_string_data.sh "8" "lower";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9" t="str" cm="1">
        <f t="array" ref="AE73">SUBSTITUTE(INDEX($H$40:$AQ$40, , MATCH($D73, $16:$16, 0)-7),"-","")</f>
        <v>正常</v>
      </c>
      <c r="AF73" s="150"/>
      <c r="AG73" s="151"/>
      <c r="AH73" s="146" t="s">
        <v>797</v>
      </c>
      <c r="AI73" s="147"/>
      <c r="AJ73" s="147"/>
      <c r="AK73" s="147"/>
      <c r="AL73" s="147"/>
      <c r="AM73" s="147"/>
      <c r="AN73" s="147"/>
      <c r="AO73" s="147"/>
      <c r="AP73" s="147"/>
      <c r="AQ73" s="148"/>
      <c r="AS73" s="5" t="str" cm="1">
        <f t="array" ref="AS73">SUBSTITUTE(TEXT(INDEX($H$43:$AQ$43,1,$D73),"000000"),"-","")</f>
        <v>010001</v>
      </c>
    </row>
    <row r="74" spans="4:45" ht="18" customHeight="1">
      <c r="D74" s="140">
        <f t="shared" si="1"/>
        <v>10</v>
      </c>
      <c r="E74" s="141"/>
      <c r="F74" s="141"/>
      <c r="G74" s="142"/>
      <c r="H74" s="45" t="str">
        <f t="shared" ca="1" si="2"/>
        <v>clear; echo テストケース010; sh ./script/db_gen_string_data.sh "8" "U";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9" t="str" cm="1">
        <f t="array" ref="AE74">SUBSTITUTE(INDEX($H$40:$AQ$40, , MATCH($D74, $16:$16, 0)-7),"-","")</f>
        <v>正常</v>
      </c>
      <c r="AF74" s="150"/>
      <c r="AG74" s="151"/>
      <c r="AH74" s="146" t="s">
        <v>497</v>
      </c>
      <c r="AI74" s="147"/>
      <c r="AJ74" s="147"/>
      <c r="AK74" s="147"/>
      <c r="AL74" s="147"/>
      <c r="AM74" s="147"/>
      <c r="AN74" s="147"/>
      <c r="AO74" s="147"/>
      <c r="AP74" s="147"/>
      <c r="AQ74" s="148"/>
      <c r="AS74" s="5" t="str" cm="1">
        <f t="array" ref="AS74">SUBSTITUTE(TEXT(INDEX($H$43:$AQ$43,1,$D74),"000000"),"-","")</f>
        <v>010001</v>
      </c>
    </row>
    <row r="75" spans="4:45" ht="18" customHeight="1">
      <c r="D75" s="140">
        <f t="shared" si="1"/>
        <v>11</v>
      </c>
      <c r="E75" s="141"/>
      <c r="F75" s="141"/>
      <c r="G75" s="142"/>
      <c r="H75" s="45" t="str">
        <f t="shared" ca="1" si="2"/>
        <v>clear; echo テストケース011; sh ./script/db_gen_string_data.sh "8" "L";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149" t="str" cm="1">
        <f t="array" ref="AE75">SUBSTITUTE(INDEX($H$40:$AQ$40, , MATCH($D75, $16:$16, 0)-7),"-","")</f>
        <v>正常</v>
      </c>
      <c r="AF75" s="150"/>
      <c r="AG75" s="151"/>
      <c r="AH75" s="146" t="s">
        <v>797</v>
      </c>
      <c r="AI75" s="147"/>
      <c r="AJ75" s="147"/>
      <c r="AK75" s="147"/>
      <c r="AL75" s="147"/>
      <c r="AM75" s="147"/>
      <c r="AN75" s="147"/>
      <c r="AO75" s="147"/>
      <c r="AP75" s="147"/>
      <c r="AQ75" s="148"/>
      <c r="AS75" s="5" t="str" cm="1">
        <f t="array" ref="AS75">SUBSTITUTE(TEXT(INDEX($H$43:$AQ$43,1,$D75),"000000"),"-","")</f>
        <v>010001</v>
      </c>
    </row>
    <row r="76" spans="4:45" ht="18" customHeight="1">
      <c r="D76" s="140">
        <f t="shared" si="1"/>
        <v>12</v>
      </c>
      <c r="E76" s="141"/>
      <c r="F76" s="141"/>
      <c r="G76" s="142"/>
      <c r="H76" s="45" t="str">
        <f t="shared" ca="1" si="2"/>
        <v>clear; echo テストケース012; sh ./script/db_gen_string_data.sh "8" "u";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149" t="str" cm="1">
        <f t="array" ref="AE76">SUBSTITUTE(INDEX($H$40:$AQ$40, , MATCH($D76, $16:$16, 0)-7),"-","")</f>
        <v>正常</v>
      </c>
      <c r="AF76" s="150"/>
      <c r="AG76" s="151"/>
      <c r="AH76" s="146" t="s">
        <v>497</v>
      </c>
      <c r="AI76" s="147"/>
      <c r="AJ76" s="147"/>
      <c r="AK76" s="147"/>
      <c r="AL76" s="147"/>
      <c r="AM76" s="147"/>
      <c r="AN76" s="147"/>
      <c r="AO76" s="147"/>
      <c r="AP76" s="147"/>
      <c r="AQ76" s="148"/>
      <c r="AS76" s="5" t="str" cm="1">
        <f t="array" ref="AS76">SUBSTITUTE(TEXT(INDEX($H$43:$AQ$43,1,$D76),"000000"),"-","")</f>
        <v>010001</v>
      </c>
    </row>
    <row r="77" spans="4:45" ht="18" customHeight="1">
      <c r="D77" s="140">
        <f t="shared" si="1"/>
        <v>13</v>
      </c>
      <c r="E77" s="141"/>
      <c r="F77" s="141"/>
      <c r="G77" s="142"/>
      <c r="H77" s="45" t="str">
        <f t="shared" ca="1" si="2"/>
        <v>clear; echo テストケース013; sh ./script/db_gen_string_data.sh "8" "l";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149" t="str" cm="1">
        <f t="array" ref="AE77">SUBSTITUTE(INDEX($H$40:$AQ$40, , MATCH($D77, $16:$16, 0)-7),"-","")</f>
        <v>正常</v>
      </c>
      <c r="AF77" s="150"/>
      <c r="AG77" s="151"/>
      <c r="AH77" s="146" t="s">
        <v>797</v>
      </c>
      <c r="AI77" s="147"/>
      <c r="AJ77" s="147"/>
      <c r="AK77" s="147"/>
      <c r="AL77" s="147"/>
      <c r="AM77" s="147"/>
      <c r="AN77" s="147"/>
      <c r="AO77" s="147"/>
      <c r="AP77" s="147"/>
      <c r="AQ77" s="148"/>
      <c r="AS77" s="5" t="str" cm="1">
        <f t="array" ref="AS77">SUBSTITUTE(TEXT(INDEX($H$43:$AQ$43,1,$D77),"000000"),"-","")</f>
        <v>010001</v>
      </c>
    </row>
    <row r="78" spans="4:45" ht="18" customHeight="1">
      <c r="D78" s="140">
        <f t="shared" si="1"/>
        <v>14</v>
      </c>
      <c r="E78" s="141"/>
      <c r="F78" s="141"/>
      <c r="G78" s="142"/>
      <c r="H78" s="45" t="str">
        <f t="shared" ca="1" si="2"/>
        <v>clear; echo テストケース014; sh ./script/db_gen_string_data.sh "8" "None";</v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149" t="str" cm="1">
        <f t="array" ref="AE78">SUBSTITUTE(INDEX($H$40:$AQ$40, , MATCH($D78, $16:$16, 0)-7),"-","")</f>
        <v>警告</v>
      </c>
      <c r="AF78" s="150"/>
      <c r="AG78" s="151"/>
      <c r="AH78" s="146" t="s">
        <v>454</v>
      </c>
      <c r="AI78" s="147"/>
      <c r="AJ78" s="147"/>
      <c r="AK78" s="147"/>
      <c r="AL78" s="147"/>
      <c r="AM78" s="147"/>
      <c r="AN78" s="147"/>
      <c r="AO78" s="147"/>
      <c r="AP78" s="147"/>
      <c r="AQ78" s="148"/>
      <c r="AS78" s="5" t="str" cm="1">
        <f t="array" ref="AS78">SUBSTITUTE(TEXT(INDEX($H$43:$AQ$43,1,$D78),"000000"),"-","")</f>
        <v>010201</v>
      </c>
    </row>
    <row r="79" spans="4:45" ht="18" customHeight="1">
      <c r="D79" s="140">
        <f t="shared" si="1"/>
        <v>15</v>
      </c>
      <c r="E79" s="141"/>
      <c r="F79" s="141"/>
      <c r="G79" s="142"/>
      <c r="H79" s="45" t="str">
        <f t="shared" ca="1" si="2"/>
        <v>clear; echo テストケース015; sh ./script/db_gen_string_data.sh "8" "None" "None";</v>
      </c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7"/>
      <c r="AE79" s="149" t="str" cm="1">
        <f t="array" ref="AE79">SUBSTITUTE(INDEX($H$40:$AQ$40, , MATCH($D79, $16:$16, 0)-7),"-","")</f>
        <v>異常</v>
      </c>
      <c r="AF79" s="150"/>
      <c r="AG79" s="151"/>
      <c r="AH79" s="146" t="s">
        <v>477</v>
      </c>
      <c r="AI79" s="147"/>
      <c r="AJ79" s="147"/>
      <c r="AK79" s="147"/>
      <c r="AL79" s="147"/>
      <c r="AM79" s="147"/>
      <c r="AN79" s="147"/>
      <c r="AO79" s="147"/>
      <c r="AP79" s="147"/>
      <c r="AQ79" s="148"/>
      <c r="AS79" s="5" t="str" cm="1">
        <f t="array" ref="AS79">SUBSTITUTE(TEXT(INDEX($H$43:$AQ$43,1,$D79),"000000"),"-","")</f>
        <v>010101</v>
      </c>
    </row>
    <row r="80" spans="4:45" ht="18" customHeight="1">
      <c r="D80" s="140">
        <f t="shared" si="1"/>
        <v>16</v>
      </c>
      <c r="E80" s="141"/>
      <c r="F80" s="141"/>
      <c r="G80" s="142"/>
      <c r="H80" s="45" t="str">
        <f t="shared" ca="1" si="2"/>
        <v/>
      </c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7"/>
      <c r="AE80" s="149" t="str" cm="1">
        <f t="array" ref="AE80">SUBSTITUTE(INDEX($H$40:$AQ$40, , MATCH($D80, $16:$16, 0)-7),"-","")</f>
        <v/>
      </c>
      <c r="AF80" s="150"/>
      <c r="AG80" s="151"/>
      <c r="AH80" s="146"/>
      <c r="AI80" s="147"/>
      <c r="AJ80" s="147"/>
      <c r="AK80" s="147"/>
      <c r="AL80" s="147"/>
      <c r="AM80" s="147"/>
      <c r="AN80" s="147"/>
      <c r="AO80" s="147"/>
      <c r="AP80" s="147"/>
      <c r="AQ80" s="148"/>
      <c r="AS80" s="5" t="str" cm="1">
        <f t="array" ref="AS80">SUBSTITUTE(TEXT(INDEX($H$43:$AQ$43,1,$D80),"000000"),"-","")</f>
        <v/>
      </c>
    </row>
    <row r="82" spans="3:4" ht="18" customHeight="1">
      <c r="C82" s="5" t="s">
        <v>32</v>
      </c>
      <c r="D82" s="5" t="s">
        <v>461</v>
      </c>
    </row>
  </sheetData>
  <mergeCells count="267">
    <mergeCell ref="D80:G80"/>
    <mergeCell ref="AE80:AG80"/>
    <mergeCell ref="AH80:AQ80"/>
    <mergeCell ref="AH79:AQ79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E73:AG73"/>
    <mergeCell ref="AE74:AG74"/>
    <mergeCell ref="AE75:AG75"/>
    <mergeCell ref="AE76:AG76"/>
    <mergeCell ref="AE77:AG77"/>
    <mergeCell ref="AE78:AG78"/>
    <mergeCell ref="AE79:AG79"/>
    <mergeCell ref="AH74:AQ74"/>
    <mergeCell ref="AH75:AQ75"/>
    <mergeCell ref="AH76:AQ76"/>
    <mergeCell ref="AH77:AQ77"/>
    <mergeCell ref="AH78:AQ78"/>
    <mergeCell ref="AH69:AQ69"/>
    <mergeCell ref="AH70:AQ70"/>
    <mergeCell ref="AH71:AQ71"/>
    <mergeCell ref="AH72:AQ72"/>
    <mergeCell ref="AH73:AQ73"/>
    <mergeCell ref="AH65:AQ65"/>
    <mergeCell ref="AH66:AQ66"/>
    <mergeCell ref="AH67:AQ67"/>
    <mergeCell ref="AH68:AQ68"/>
    <mergeCell ref="AO52:AO55"/>
    <mergeCell ref="AP52:AP55"/>
    <mergeCell ref="AQ52:AQ55"/>
    <mergeCell ref="AI52:AI55"/>
    <mergeCell ref="AJ52:AJ55"/>
    <mergeCell ref="AK52:AK55"/>
    <mergeCell ref="AL52:AL55"/>
    <mergeCell ref="AM52:AM55"/>
    <mergeCell ref="AN52:AN55"/>
    <mergeCell ref="AC52:AC55"/>
    <mergeCell ref="AD52:AD55"/>
    <mergeCell ref="AE52:AE55"/>
    <mergeCell ref="AF52:AF55"/>
    <mergeCell ref="AG52:AG55"/>
    <mergeCell ref="AH52:AH55"/>
    <mergeCell ref="W52:W55"/>
    <mergeCell ref="X52:X55"/>
    <mergeCell ref="Y52:Y55"/>
    <mergeCell ref="Z52:Z55"/>
    <mergeCell ref="AA52:AA55"/>
    <mergeCell ref="AB52:AB55"/>
    <mergeCell ref="V49:V51"/>
    <mergeCell ref="D74:G74"/>
    <mergeCell ref="D75:G75"/>
    <mergeCell ref="D76:G76"/>
    <mergeCell ref="D77:G77"/>
    <mergeCell ref="D78:G78"/>
    <mergeCell ref="D79:G79"/>
    <mergeCell ref="D69:G69"/>
    <mergeCell ref="D70:G70"/>
    <mergeCell ref="D71:G71"/>
    <mergeCell ref="D72:G72"/>
    <mergeCell ref="D73:G73"/>
    <mergeCell ref="Q52:Q55"/>
    <mergeCell ref="R52:R55"/>
    <mergeCell ref="S52:S55"/>
    <mergeCell ref="T52:T55"/>
    <mergeCell ref="U52:U55"/>
    <mergeCell ref="V52:V55"/>
    <mergeCell ref="K52:K55"/>
    <mergeCell ref="L52:L55"/>
    <mergeCell ref="M52:M55"/>
    <mergeCell ref="N52:N55"/>
    <mergeCell ref="O52:O55"/>
    <mergeCell ref="P52:P55"/>
    <mergeCell ref="Z43:Z47"/>
    <mergeCell ref="AA43:AA47"/>
    <mergeCell ref="AB43:AB47"/>
    <mergeCell ref="AC43:AC47"/>
    <mergeCell ref="AD43:AD47"/>
    <mergeCell ref="AE43:AE47"/>
    <mergeCell ref="D52:G55"/>
    <mergeCell ref="H52:H55"/>
    <mergeCell ref="I52:I55"/>
    <mergeCell ref="J52:J55"/>
    <mergeCell ref="T43:T47"/>
    <mergeCell ref="U43:U47"/>
    <mergeCell ref="V43:V47"/>
    <mergeCell ref="W43:W47"/>
    <mergeCell ref="X43:X47"/>
    <mergeCell ref="Y43:Y47"/>
    <mergeCell ref="N43:N47"/>
    <mergeCell ref="O43:O47"/>
    <mergeCell ref="P43:P47"/>
    <mergeCell ref="Q43:Q47"/>
    <mergeCell ref="R43:R47"/>
    <mergeCell ref="S43:S47"/>
    <mergeCell ref="T49:T51"/>
    <mergeCell ref="U49:U51"/>
    <mergeCell ref="K43:K47"/>
    <mergeCell ref="L43:L47"/>
    <mergeCell ref="M43:M47"/>
    <mergeCell ref="AO49:AO51"/>
    <mergeCell ref="AP49:AP51"/>
    <mergeCell ref="AC49:AC51"/>
    <mergeCell ref="AD49:AD51"/>
    <mergeCell ref="AE49:AE51"/>
    <mergeCell ref="AF49:AF51"/>
    <mergeCell ref="AG49:AG51"/>
    <mergeCell ref="AH49:AH51"/>
    <mergeCell ref="W49:W51"/>
    <mergeCell ref="X49:X51"/>
    <mergeCell ref="Y49:Y51"/>
    <mergeCell ref="Z49:Z51"/>
    <mergeCell ref="AA49:AA51"/>
    <mergeCell ref="AB49:AB51"/>
    <mergeCell ref="Q49:Q51"/>
    <mergeCell ref="R49:R51"/>
    <mergeCell ref="S49:S51"/>
    <mergeCell ref="AF43:AF47"/>
    <mergeCell ref="AG43:AG47"/>
    <mergeCell ref="AH43:AH47"/>
    <mergeCell ref="AI43:AI47"/>
    <mergeCell ref="AN16:AN18"/>
    <mergeCell ref="AO16:AO18"/>
    <mergeCell ref="AP16:AP18"/>
    <mergeCell ref="AQ16:AQ18"/>
    <mergeCell ref="AI49:AI51"/>
    <mergeCell ref="AJ49:AJ51"/>
    <mergeCell ref="AK49:AK51"/>
    <mergeCell ref="AL49:AL51"/>
    <mergeCell ref="AM49:AM51"/>
    <mergeCell ref="AN49:AN51"/>
    <mergeCell ref="AQ40:AQ42"/>
    <mergeCell ref="AQ49:AQ51"/>
    <mergeCell ref="AQ43:AQ47"/>
    <mergeCell ref="AJ43:AJ47"/>
    <mergeCell ref="AK43:AK47"/>
    <mergeCell ref="AL43:AL47"/>
    <mergeCell ref="AM43:AM47"/>
    <mergeCell ref="AN43:AN47"/>
    <mergeCell ref="AO43:AO47"/>
    <mergeCell ref="AP43:AP47"/>
    <mergeCell ref="K49:K51"/>
    <mergeCell ref="L49:L51"/>
    <mergeCell ref="M49:M51"/>
    <mergeCell ref="N49:N51"/>
    <mergeCell ref="O49:O51"/>
    <mergeCell ref="P49:P51"/>
    <mergeCell ref="AN40:AN42"/>
    <mergeCell ref="AO40:AO42"/>
    <mergeCell ref="AP40:AP42"/>
    <mergeCell ref="AH40:AH42"/>
    <mergeCell ref="AI40:AI42"/>
    <mergeCell ref="AJ40:AJ42"/>
    <mergeCell ref="AK40:AK42"/>
    <mergeCell ref="AL40:AL42"/>
    <mergeCell ref="AM40:AM42"/>
    <mergeCell ref="AB40:AB42"/>
    <mergeCell ref="AC40:AC42"/>
    <mergeCell ref="AD40:AD42"/>
    <mergeCell ref="AE40:AE42"/>
    <mergeCell ref="AF40:AF42"/>
    <mergeCell ref="AG40:AG42"/>
    <mergeCell ref="V40:V42"/>
    <mergeCell ref="W40:W42"/>
    <mergeCell ref="X40:X42"/>
    <mergeCell ref="D43:G47"/>
    <mergeCell ref="H43:H47"/>
    <mergeCell ref="D49:G51"/>
    <mergeCell ref="H49:H51"/>
    <mergeCell ref="I49:I51"/>
    <mergeCell ref="J49:J51"/>
    <mergeCell ref="D67:G67"/>
    <mergeCell ref="D68:G68"/>
    <mergeCell ref="E21:G21"/>
    <mergeCell ref="D40:G42"/>
    <mergeCell ref="H40:H42"/>
    <mergeCell ref="I40:I42"/>
    <mergeCell ref="D65:G65"/>
    <mergeCell ref="D66:G66"/>
    <mergeCell ref="J40:J42"/>
    <mergeCell ref="E32:G32"/>
    <mergeCell ref="E33:G33"/>
    <mergeCell ref="E34:G34"/>
    <mergeCell ref="E35:G35"/>
    <mergeCell ref="E37:G37"/>
    <mergeCell ref="E38:G38"/>
    <mergeCell ref="E31:G31"/>
    <mergeCell ref="I43:I47"/>
    <mergeCell ref="J43:J47"/>
    <mergeCell ref="Y40:Y42"/>
    <mergeCell ref="Z40:Z42"/>
    <mergeCell ref="AA40:AA42"/>
    <mergeCell ref="P40:P42"/>
    <mergeCell ref="Q40:Q42"/>
    <mergeCell ref="R40:R42"/>
    <mergeCell ref="S40:S42"/>
    <mergeCell ref="T40:T42"/>
    <mergeCell ref="U40:U42"/>
    <mergeCell ref="K40:K42"/>
    <mergeCell ref="L40:L42"/>
    <mergeCell ref="M40:M42"/>
    <mergeCell ref="N40:N42"/>
    <mergeCell ref="O40:O42"/>
    <mergeCell ref="AL16:AL18"/>
    <mergeCell ref="AM16:AM18"/>
    <mergeCell ref="AF16:AF18"/>
    <mergeCell ref="AG16:AG18"/>
    <mergeCell ref="AH16:AH18"/>
    <mergeCell ref="AI16:AI18"/>
    <mergeCell ref="AJ16:AJ18"/>
    <mergeCell ref="AK16:AK18"/>
    <mergeCell ref="Z16:Z18"/>
    <mergeCell ref="AA16:AA18"/>
    <mergeCell ref="AB16:AB18"/>
    <mergeCell ref="AC16:AC18"/>
    <mergeCell ref="AD16:AD18"/>
    <mergeCell ref="AE16:AE18"/>
    <mergeCell ref="T16:T18"/>
    <mergeCell ref="U16:U18"/>
    <mergeCell ref="V16:V18"/>
    <mergeCell ref="W16:W18"/>
    <mergeCell ref="X16:X18"/>
    <mergeCell ref="E28:G28"/>
    <mergeCell ref="E29:G29"/>
    <mergeCell ref="E30:G30"/>
    <mergeCell ref="Y16:Y18"/>
    <mergeCell ref="N16:N18"/>
    <mergeCell ref="O16:O18"/>
    <mergeCell ref="P16:P18"/>
    <mergeCell ref="Q16:Q18"/>
    <mergeCell ref="R16:R18"/>
    <mergeCell ref="S16:S18"/>
    <mergeCell ref="H16:H18"/>
    <mergeCell ref="I16:I18"/>
    <mergeCell ref="J16:J18"/>
    <mergeCell ref="K16:K18"/>
    <mergeCell ref="L16:L18"/>
    <mergeCell ref="M16:M18"/>
    <mergeCell ref="D63:G64"/>
    <mergeCell ref="H63:AD64"/>
    <mergeCell ref="AH63:AQ64"/>
    <mergeCell ref="AE63:AG64"/>
    <mergeCell ref="D16:G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E20:G20"/>
    <mergeCell ref="E22:G22"/>
    <mergeCell ref="E23:G23"/>
    <mergeCell ref="E24:G24"/>
    <mergeCell ref="E26:G26"/>
    <mergeCell ref="E27:G27"/>
  </mergeCells>
  <phoneticPr fontId="1" type="noConversion"/>
  <dataValidations count="1">
    <dataValidation type="list" allowBlank="1" showInputMessage="1" showErrorMessage="1" sqref="H40:AQ42 H49:AQ51" xr:uid="{CEF90EF6-B29F-1A45-BFD3-D8A1E84F1D90}">
      <formula1>"-,正常,異常,警告"</formula1>
    </dataValidation>
  </dataValidations>
  <hyperlinks>
    <hyperlink ref="AL5" location="詳細設計!A1" display="詳細設計" xr:uid="{A462C9A4-C545-4A4D-8C7E-95D2FE977B6C}"/>
  </hyperlinks>
  <pageMargins left="0.7" right="0.7" top="0.75" bottom="0.75" header="0.3" footer="0.3"/>
  <pageSetup paperSize="9" scale="51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03D4-F389-7C45-B4B9-3BB5639475E0}">
  <sheetPr>
    <tabColor theme="5" tint="0.79998168889431442"/>
  </sheetPr>
  <dimension ref="B2:AS72"/>
  <sheetViews>
    <sheetView showGridLines="0" view="pageBreakPreview" topLeftCell="A7" zoomScale="130" zoomScaleNormal="100" zoomScaleSheetLayoutView="130" workbookViewId="0">
      <selection activeCell="E33" sqref="E33:G3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db_gen_number_data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459</v>
      </c>
    </row>
    <row r="9" spans="2:43" ht="18" customHeight="1">
      <c r="D9" s="5" t="s">
        <v>24</v>
      </c>
      <c r="E9" s="5" t="s">
        <v>460</v>
      </c>
      <c r="J9" s="5" t="s">
        <v>13</v>
      </c>
      <c r="K9" s="5" t="s">
        <v>434</v>
      </c>
    </row>
    <row r="10" spans="2:43" ht="18" customHeight="1">
      <c r="D10" s="5" t="s">
        <v>24</v>
      </c>
      <c r="E10" s="5" t="s">
        <v>433</v>
      </c>
      <c r="J10" s="5" t="s">
        <v>13</v>
      </c>
      <c r="K10" s="5" t="s">
        <v>435</v>
      </c>
    </row>
    <row r="11" spans="2:43" ht="18" customHeight="1">
      <c r="E11" s="5" t="s">
        <v>315</v>
      </c>
      <c r="F11" s="5" t="s">
        <v>436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438</v>
      </c>
    </row>
    <row r="16" spans="2:43" ht="18" customHeight="1">
      <c r="D16" s="111" t="s">
        <v>438</v>
      </c>
      <c r="E16" s="112"/>
      <c r="F16" s="112"/>
      <c r="G16" s="113"/>
      <c r="H16" s="130">
        <f>G$16+1</f>
        <v>1</v>
      </c>
      <c r="I16" s="130">
        <f>H$16+1</f>
        <v>2</v>
      </c>
      <c r="J16" s="130">
        <f t="shared" ref="J16:AQ16" si="0">I$16+1</f>
        <v>3</v>
      </c>
      <c r="K16" s="130">
        <f t="shared" si="0"/>
        <v>4</v>
      </c>
      <c r="L16" s="130">
        <f t="shared" si="0"/>
        <v>5</v>
      </c>
      <c r="M16" s="130">
        <f t="shared" si="0"/>
        <v>6</v>
      </c>
      <c r="N16" s="130">
        <f t="shared" si="0"/>
        <v>7</v>
      </c>
      <c r="O16" s="130">
        <f t="shared" si="0"/>
        <v>8</v>
      </c>
      <c r="P16" s="130">
        <f t="shared" si="0"/>
        <v>9</v>
      </c>
      <c r="Q16" s="130">
        <f t="shared" si="0"/>
        <v>10</v>
      </c>
      <c r="R16" s="130">
        <f t="shared" si="0"/>
        <v>11</v>
      </c>
      <c r="S16" s="130">
        <f t="shared" si="0"/>
        <v>12</v>
      </c>
      <c r="T16" s="130">
        <f t="shared" si="0"/>
        <v>13</v>
      </c>
      <c r="U16" s="130">
        <f t="shared" si="0"/>
        <v>14</v>
      </c>
      <c r="V16" s="130">
        <f t="shared" si="0"/>
        <v>15</v>
      </c>
      <c r="W16" s="130">
        <f t="shared" si="0"/>
        <v>16</v>
      </c>
      <c r="X16" s="130">
        <f t="shared" si="0"/>
        <v>17</v>
      </c>
      <c r="Y16" s="130">
        <f t="shared" si="0"/>
        <v>18</v>
      </c>
      <c r="Z16" s="130">
        <f t="shared" si="0"/>
        <v>19</v>
      </c>
      <c r="AA16" s="130">
        <f t="shared" si="0"/>
        <v>20</v>
      </c>
      <c r="AB16" s="130">
        <f t="shared" si="0"/>
        <v>21</v>
      </c>
      <c r="AC16" s="130">
        <f t="shared" si="0"/>
        <v>22</v>
      </c>
      <c r="AD16" s="130">
        <f t="shared" si="0"/>
        <v>23</v>
      </c>
      <c r="AE16" s="130">
        <f t="shared" si="0"/>
        <v>24</v>
      </c>
      <c r="AF16" s="130">
        <f t="shared" si="0"/>
        <v>25</v>
      </c>
      <c r="AG16" s="130">
        <f t="shared" si="0"/>
        <v>26</v>
      </c>
      <c r="AH16" s="130">
        <f t="shared" si="0"/>
        <v>27</v>
      </c>
      <c r="AI16" s="130">
        <f t="shared" si="0"/>
        <v>28</v>
      </c>
      <c r="AJ16" s="130">
        <f t="shared" si="0"/>
        <v>29</v>
      </c>
      <c r="AK16" s="130">
        <f t="shared" si="0"/>
        <v>30</v>
      </c>
      <c r="AL16" s="130">
        <f t="shared" si="0"/>
        <v>31</v>
      </c>
      <c r="AM16" s="130">
        <f t="shared" si="0"/>
        <v>32</v>
      </c>
      <c r="AN16" s="130">
        <f t="shared" si="0"/>
        <v>33</v>
      </c>
      <c r="AO16" s="130">
        <f t="shared" si="0"/>
        <v>34</v>
      </c>
      <c r="AP16" s="130">
        <f t="shared" si="0"/>
        <v>35</v>
      </c>
      <c r="AQ16" s="130">
        <f t="shared" si="0"/>
        <v>36</v>
      </c>
    </row>
    <row r="17" spans="4:43" ht="18" customHeight="1">
      <c r="D17" s="124"/>
      <c r="E17" s="125"/>
      <c r="F17" s="125"/>
      <c r="G17" s="126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</row>
    <row r="18" spans="4:43" ht="18" customHeight="1">
      <c r="D18" s="114"/>
      <c r="E18" s="115"/>
      <c r="F18" s="115"/>
      <c r="G18" s="116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</row>
    <row r="19" spans="4:43" ht="18" customHeight="1">
      <c r="D19" s="37" t="s">
        <v>355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7" t="s">
        <v>71</v>
      </c>
      <c r="F20" s="128"/>
      <c r="G20" s="12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7">
        <v>0</v>
      </c>
      <c r="F21" s="128"/>
      <c r="G21" s="129"/>
      <c r="H21" s="33"/>
      <c r="I21" s="33" t="s">
        <v>24</v>
      </c>
      <c r="J21" s="33" t="s">
        <v>24</v>
      </c>
      <c r="K21" s="33" t="s">
        <v>24</v>
      </c>
      <c r="L21" s="33" t="s">
        <v>24</v>
      </c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7">
        <v>3</v>
      </c>
      <c r="F22" s="128"/>
      <c r="G22" s="129"/>
      <c r="H22" s="33"/>
      <c r="I22" s="33"/>
      <c r="J22" s="33"/>
      <c r="K22" s="33"/>
      <c r="L22" s="33"/>
      <c r="M22" s="33" t="s">
        <v>24</v>
      </c>
      <c r="N22" s="33" t="s">
        <v>24</v>
      </c>
      <c r="O22" s="33" t="s">
        <v>24</v>
      </c>
      <c r="P22" s="33" t="s">
        <v>24</v>
      </c>
      <c r="Q22" s="33" t="s">
        <v>24</v>
      </c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7">
        <v>5</v>
      </c>
      <c r="F23" s="128"/>
      <c r="G23" s="129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 t="s">
        <v>24</v>
      </c>
      <c r="S23" s="33" t="s">
        <v>24</v>
      </c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7" t="s">
        <v>432</v>
      </c>
      <c r="F24" s="128"/>
      <c r="G24" s="129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7" t="s">
        <v>377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4:43" ht="18" customHeight="1">
      <c r="D26" s="33"/>
      <c r="E26" s="127" t="s">
        <v>71</v>
      </c>
      <c r="F26" s="128"/>
      <c r="G26" s="129"/>
      <c r="H26" s="33" t="s">
        <v>24</v>
      </c>
      <c r="I26" s="33" t="s">
        <v>24</v>
      </c>
      <c r="J26" s="33"/>
      <c r="K26" s="33"/>
      <c r="L26" s="33"/>
      <c r="M26" s="33" t="s">
        <v>24</v>
      </c>
      <c r="N26" s="34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4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7">
        <v>0</v>
      </c>
      <c r="F27" s="128"/>
      <c r="G27" s="129"/>
      <c r="H27" s="33"/>
      <c r="I27" s="33"/>
      <c r="J27" s="33" t="s">
        <v>24</v>
      </c>
      <c r="K27" s="33"/>
      <c r="L27" s="33"/>
      <c r="M27" s="33"/>
      <c r="N27" s="33" t="s">
        <v>24</v>
      </c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4"/>
      <c r="AM27" s="33"/>
      <c r="AN27" s="33"/>
      <c r="AO27" s="33"/>
      <c r="AP27" s="33"/>
      <c r="AQ27" s="33"/>
    </row>
    <row r="28" spans="4:43" ht="18" customHeight="1">
      <c r="D28" s="33"/>
      <c r="E28" s="127">
        <v>2</v>
      </c>
      <c r="F28" s="128"/>
      <c r="G28" s="129"/>
      <c r="H28" s="33"/>
      <c r="I28" s="33"/>
      <c r="J28" s="33"/>
      <c r="K28" s="33" t="s">
        <v>24</v>
      </c>
      <c r="L28" s="33"/>
      <c r="M28" s="33"/>
      <c r="N28" s="33"/>
      <c r="O28" s="33" t="s">
        <v>24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4:43" ht="18" customHeight="1">
      <c r="D29" s="33"/>
      <c r="E29" s="127">
        <v>5</v>
      </c>
      <c r="F29" s="128"/>
      <c r="G29" s="129"/>
      <c r="H29" s="33"/>
      <c r="I29" s="33"/>
      <c r="J29" s="33"/>
      <c r="K29" s="33"/>
      <c r="L29" s="33"/>
      <c r="M29" s="33"/>
      <c r="N29" s="33"/>
      <c r="O29" s="33"/>
      <c r="P29" s="33" t="s">
        <v>24</v>
      </c>
      <c r="Q29" s="33"/>
      <c r="R29" s="33" t="s">
        <v>24</v>
      </c>
      <c r="S29" s="33" t="s">
        <v>24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7" t="s">
        <v>432</v>
      </c>
      <c r="F30" s="128"/>
      <c r="G30" s="129"/>
      <c r="H30" s="33"/>
      <c r="I30" s="33"/>
      <c r="J30" s="33"/>
      <c r="K30" s="33"/>
      <c r="L30" s="33" t="s">
        <v>24</v>
      </c>
      <c r="M30" s="33"/>
      <c r="N30" s="33"/>
      <c r="O30" s="33"/>
      <c r="P30" s="34"/>
      <c r="Q30" s="33" t="s">
        <v>24</v>
      </c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7" t="s">
        <v>431</v>
      </c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43"/>
    </row>
    <row r="32" spans="4:43" ht="18" customHeight="1">
      <c r="D32" s="33"/>
      <c r="E32" s="127" t="s">
        <v>71</v>
      </c>
      <c r="F32" s="128"/>
      <c r="G32" s="129"/>
      <c r="H32" s="33" t="s">
        <v>24</v>
      </c>
      <c r="I32" s="33" t="s">
        <v>24</v>
      </c>
      <c r="J32" s="33" t="s">
        <v>24</v>
      </c>
      <c r="K32" s="33" t="s">
        <v>24</v>
      </c>
      <c r="L32" s="33" t="s">
        <v>24</v>
      </c>
      <c r="M32" s="33" t="s">
        <v>24</v>
      </c>
      <c r="N32" s="33" t="s">
        <v>24</v>
      </c>
      <c r="O32" s="33" t="s">
        <v>24</v>
      </c>
      <c r="P32" s="33" t="s">
        <v>24</v>
      </c>
      <c r="Q32" s="33" t="s">
        <v>24</v>
      </c>
      <c r="R32" s="33" t="s">
        <v>24</v>
      </c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4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27" t="s">
        <v>432</v>
      </c>
      <c r="F33" s="128"/>
      <c r="G33" s="12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4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2" t="s">
        <v>451</v>
      </c>
      <c r="E34" s="29"/>
      <c r="F34" s="29"/>
      <c r="G34" s="29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9"/>
      <c r="AJ34" s="30"/>
      <c r="AK34" s="30"/>
      <c r="AL34" s="30"/>
      <c r="AM34" s="30"/>
      <c r="AN34" s="30"/>
      <c r="AO34" s="30"/>
      <c r="AP34" s="30"/>
      <c r="AQ34" s="44"/>
    </row>
    <row r="35" spans="4:43" ht="18" customHeight="1">
      <c r="D35" s="139" t="s">
        <v>440</v>
      </c>
      <c r="E35" s="112"/>
      <c r="F35" s="112"/>
      <c r="G35" s="113"/>
      <c r="H35" s="133" t="s">
        <v>444</v>
      </c>
      <c r="I35" s="133" t="s">
        <v>444</v>
      </c>
      <c r="J35" s="133" t="s">
        <v>444</v>
      </c>
      <c r="K35" s="133" t="s">
        <v>441</v>
      </c>
      <c r="L35" s="133" t="s">
        <v>444</v>
      </c>
      <c r="M35" s="133" t="s">
        <v>441</v>
      </c>
      <c r="N35" s="133" t="s">
        <v>441</v>
      </c>
      <c r="O35" s="133" t="s">
        <v>441</v>
      </c>
      <c r="P35" s="133" t="s">
        <v>441</v>
      </c>
      <c r="Q35" s="133" t="s">
        <v>444</v>
      </c>
      <c r="R35" s="133" t="s">
        <v>441</v>
      </c>
      <c r="S35" s="133" t="s">
        <v>444</v>
      </c>
      <c r="T35" s="133" t="s">
        <v>258</v>
      </c>
      <c r="U35" s="133" t="s">
        <v>258</v>
      </c>
      <c r="V35" s="133" t="s">
        <v>258</v>
      </c>
      <c r="W35" s="133" t="s">
        <v>258</v>
      </c>
      <c r="X35" s="133" t="s">
        <v>258</v>
      </c>
      <c r="Y35" s="133" t="s">
        <v>258</v>
      </c>
      <c r="Z35" s="133" t="s">
        <v>258</v>
      </c>
      <c r="AA35" s="133" t="s">
        <v>258</v>
      </c>
      <c r="AB35" s="133" t="s">
        <v>258</v>
      </c>
      <c r="AC35" s="133" t="s">
        <v>258</v>
      </c>
      <c r="AD35" s="133" t="s">
        <v>258</v>
      </c>
      <c r="AE35" s="133" t="s">
        <v>258</v>
      </c>
      <c r="AF35" s="133" t="s">
        <v>258</v>
      </c>
      <c r="AG35" s="133" t="s">
        <v>258</v>
      </c>
      <c r="AH35" s="133" t="s">
        <v>258</v>
      </c>
      <c r="AI35" s="133" t="s">
        <v>258</v>
      </c>
      <c r="AJ35" s="133" t="s">
        <v>258</v>
      </c>
      <c r="AK35" s="133" t="s">
        <v>258</v>
      </c>
      <c r="AL35" s="133" t="s">
        <v>258</v>
      </c>
      <c r="AM35" s="133" t="s">
        <v>258</v>
      </c>
      <c r="AN35" s="133" t="s">
        <v>258</v>
      </c>
      <c r="AO35" s="133" t="s">
        <v>258</v>
      </c>
      <c r="AP35" s="133" t="s">
        <v>258</v>
      </c>
      <c r="AQ35" s="133" t="s">
        <v>258</v>
      </c>
    </row>
    <row r="36" spans="4:43" ht="18" customHeight="1">
      <c r="D36" s="124"/>
      <c r="E36" s="125"/>
      <c r="F36" s="125"/>
      <c r="G36" s="126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</row>
    <row r="37" spans="4:43" ht="18" customHeight="1">
      <c r="D37" s="114"/>
      <c r="E37" s="115"/>
      <c r="F37" s="115"/>
      <c r="G37" s="116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  <c r="AP37" s="135"/>
      <c r="AQ37" s="135"/>
    </row>
    <row r="38" spans="4:43" ht="18" customHeight="1">
      <c r="D38" s="111" t="s">
        <v>442</v>
      </c>
      <c r="E38" s="112"/>
      <c r="F38" s="112"/>
      <c r="G38" s="113"/>
      <c r="H38" s="136">
        <v>20102</v>
      </c>
      <c r="I38" s="136">
        <v>20104</v>
      </c>
      <c r="J38" s="136">
        <v>20105</v>
      </c>
      <c r="K38" s="136">
        <v>20003</v>
      </c>
      <c r="L38" s="136">
        <v>20103</v>
      </c>
      <c r="M38" s="136">
        <v>20002</v>
      </c>
      <c r="N38" s="136">
        <v>20002</v>
      </c>
      <c r="O38" s="136">
        <v>20001</v>
      </c>
      <c r="P38" s="136">
        <v>20001</v>
      </c>
      <c r="Q38" s="136">
        <v>20103</v>
      </c>
      <c r="R38" s="136">
        <v>20003</v>
      </c>
      <c r="S38" s="136">
        <v>20101</v>
      </c>
      <c r="T38" s="136" t="s">
        <v>259</v>
      </c>
      <c r="U38" s="136" t="s">
        <v>259</v>
      </c>
      <c r="V38" s="136" t="s">
        <v>259</v>
      </c>
      <c r="W38" s="136" t="s">
        <v>259</v>
      </c>
      <c r="X38" s="136" t="s">
        <v>259</v>
      </c>
      <c r="Y38" s="136" t="s">
        <v>259</v>
      </c>
      <c r="Z38" s="136" t="s">
        <v>259</v>
      </c>
      <c r="AA38" s="136" t="s">
        <v>259</v>
      </c>
      <c r="AB38" s="136" t="s">
        <v>259</v>
      </c>
      <c r="AC38" s="136" t="s">
        <v>259</v>
      </c>
      <c r="AD38" s="136" t="s">
        <v>259</v>
      </c>
      <c r="AE38" s="136" t="s">
        <v>259</v>
      </c>
      <c r="AF38" s="136" t="s">
        <v>259</v>
      </c>
      <c r="AG38" s="136" t="s">
        <v>259</v>
      </c>
      <c r="AH38" s="136" t="s">
        <v>259</v>
      </c>
      <c r="AI38" s="136" t="s">
        <v>259</v>
      </c>
      <c r="AJ38" s="136" t="s">
        <v>259</v>
      </c>
      <c r="AK38" s="136" t="s">
        <v>259</v>
      </c>
      <c r="AL38" s="136" t="s">
        <v>259</v>
      </c>
      <c r="AM38" s="136" t="s">
        <v>259</v>
      </c>
      <c r="AN38" s="136" t="s">
        <v>259</v>
      </c>
      <c r="AO38" s="136" t="s">
        <v>259</v>
      </c>
      <c r="AP38" s="136" t="s">
        <v>259</v>
      </c>
      <c r="AQ38" s="136" t="s">
        <v>259</v>
      </c>
    </row>
    <row r="39" spans="4:43" ht="18" customHeight="1">
      <c r="D39" s="124"/>
      <c r="E39" s="125"/>
      <c r="F39" s="125"/>
      <c r="G39" s="126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</row>
    <row r="40" spans="4:43" ht="18" customHeight="1">
      <c r="D40" s="124"/>
      <c r="E40" s="125"/>
      <c r="F40" s="125"/>
      <c r="G40" s="126"/>
      <c r="H40" s="137"/>
      <c r="I40" s="137"/>
      <c r="J40" s="137"/>
      <c r="K40" s="137"/>
      <c r="L40" s="137"/>
      <c r="M40" s="137"/>
      <c r="N40" s="137"/>
      <c r="O40" s="137"/>
      <c r="P40" s="137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37"/>
      <c r="AE40" s="137"/>
      <c r="AF40" s="137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</row>
    <row r="41" spans="4:43" ht="18" customHeight="1">
      <c r="D41" s="124"/>
      <c r="E41" s="125"/>
      <c r="F41" s="125"/>
      <c r="G41" s="126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</row>
    <row r="42" spans="4:43" ht="18" customHeight="1">
      <c r="D42" s="114"/>
      <c r="E42" s="115"/>
      <c r="F42" s="115"/>
      <c r="G42" s="116"/>
      <c r="H42" s="138"/>
      <c r="I42" s="138"/>
      <c r="J42" s="138"/>
      <c r="K42" s="138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</row>
    <row r="43" spans="4:43" ht="18" customHeight="1">
      <c r="D43" s="32" t="s">
        <v>452</v>
      </c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9"/>
      <c r="AJ43" s="30"/>
      <c r="AK43" s="30"/>
      <c r="AL43" s="30"/>
      <c r="AM43" s="30"/>
      <c r="AN43" s="30"/>
      <c r="AO43" s="30"/>
      <c r="AP43" s="30"/>
      <c r="AQ43" s="44"/>
    </row>
    <row r="44" spans="4:43" ht="18" customHeight="1">
      <c r="D44" s="139" t="s">
        <v>443</v>
      </c>
      <c r="E44" s="112"/>
      <c r="F44" s="112"/>
      <c r="G44" s="113"/>
      <c r="H44" s="133" t="s">
        <v>444</v>
      </c>
      <c r="I44" s="133" t="s">
        <v>444</v>
      </c>
      <c r="J44" s="133" t="s">
        <v>444</v>
      </c>
      <c r="K44" s="133" t="s">
        <v>441</v>
      </c>
      <c r="L44" s="133" t="s">
        <v>444</v>
      </c>
      <c r="M44" s="133" t="s">
        <v>441</v>
      </c>
      <c r="N44" s="133" t="s">
        <v>441</v>
      </c>
      <c r="O44" s="133" t="s">
        <v>441</v>
      </c>
      <c r="P44" s="133" t="s">
        <v>441</v>
      </c>
      <c r="Q44" s="133" t="s">
        <v>444</v>
      </c>
      <c r="R44" s="133" t="s">
        <v>441</v>
      </c>
      <c r="S44" s="133" t="s">
        <v>444</v>
      </c>
      <c r="T44" s="133" t="s">
        <v>258</v>
      </c>
      <c r="U44" s="133" t="s">
        <v>258</v>
      </c>
      <c r="V44" s="133" t="s">
        <v>258</v>
      </c>
      <c r="W44" s="133" t="s">
        <v>258</v>
      </c>
      <c r="X44" s="133" t="s">
        <v>258</v>
      </c>
      <c r="Y44" s="133" t="s">
        <v>258</v>
      </c>
      <c r="Z44" s="133" t="s">
        <v>258</v>
      </c>
      <c r="AA44" s="133" t="s">
        <v>258</v>
      </c>
      <c r="AB44" s="133" t="s">
        <v>258</v>
      </c>
      <c r="AC44" s="133" t="s">
        <v>258</v>
      </c>
      <c r="AD44" s="133" t="s">
        <v>258</v>
      </c>
      <c r="AE44" s="133" t="s">
        <v>258</v>
      </c>
      <c r="AF44" s="133" t="s">
        <v>258</v>
      </c>
      <c r="AG44" s="133" t="s">
        <v>258</v>
      </c>
      <c r="AH44" s="133" t="s">
        <v>258</v>
      </c>
      <c r="AI44" s="133" t="s">
        <v>258</v>
      </c>
      <c r="AJ44" s="133" t="s">
        <v>258</v>
      </c>
      <c r="AK44" s="133" t="s">
        <v>258</v>
      </c>
      <c r="AL44" s="133" t="s">
        <v>258</v>
      </c>
      <c r="AM44" s="133" t="s">
        <v>258</v>
      </c>
      <c r="AN44" s="133" t="s">
        <v>258</v>
      </c>
      <c r="AO44" s="133" t="s">
        <v>258</v>
      </c>
      <c r="AP44" s="133" t="s">
        <v>258</v>
      </c>
      <c r="AQ44" s="133" t="s">
        <v>258</v>
      </c>
    </row>
    <row r="45" spans="4:43" ht="18" customHeight="1">
      <c r="D45" s="124"/>
      <c r="E45" s="125"/>
      <c r="F45" s="125"/>
      <c r="G45" s="126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</row>
    <row r="46" spans="4:43" ht="18" customHeight="1">
      <c r="D46" s="114"/>
      <c r="E46" s="115"/>
      <c r="F46" s="115"/>
      <c r="G46" s="116"/>
      <c r="H46" s="135"/>
      <c r="I46" s="135"/>
      <c r="J46" s="135"/>
      <c r="K46" s="135"/>
      <c r="L46" s="135"/>
      <c r="M46" s="135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  <c r="AP46" s="135"/>
      <c r="AQ46" s="135"/>
    </row>
    <row r="47" spans="4:43" ht="18" customHeight="1">
      <c r="D47" s="139" t="s">
        <v>455</v>
      </c>
      <c r="E47" s="112"/>
      <c r="F47" s="112"/>
      <c r="G47" s="113"/>
      <c r="H47" s="144">
        <v>45740</v>
      </c>
      <c r="I47" s="144">
        <v>45740</v>
      </c>
      <c r="J47" s="144">
        <v>45740</v>
      </c>
      <c r="K47" s="144">
        <v>45740</v>
      </c>
      <c r="L47" s="144">
        <v>45740</v>
      </c>
      <c r="M47" s="144">
        <v>45740</v>
      </c>
      <c r="N47" s="144">
        <v>45740</v>
      </c>
      <c r="O47" s="144">
        <v>45740</v>
      </c>
      <c r="P47" s="144">
        <v>45740</v>
      </c>
      <c r="Q47" s="144">
        <v>45740</v>
      </c>
      <c r="R47" s="144">
        <v>45740</v>
      </c>
      <c r="S47" s="144">
        <v>45740</v>
      </c>
      <c r="T47" s="144"/>
      <c r="U47" s="144"/>
      <c r="V47" s="144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5"/>
      <c r="AO47" s="145"/>
      <c r="AP47" s="145"/>
      <c r="AQ47" s="145"/>
    </row>
    <row r="48" spans="4:43" ht="18" customHeight="1">
      <c r="D48" s="143"/>
      <c r="E48" s="125"/>
      <c r="F48" s="125"/>
      <c r="G48" s="126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</row>
    <row r="49" spans="3:45" ht="18" customHeight="1">
      <c r="D49" s="124"/>
      <c r="E49" s="125"/>
      <c r="F49" s="125"/>
      <c r="G49" s="126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5"/>
      <c r="X49" s="145"/>
      <c r="Y49" s="145"/>
      <c r="Z49" s="145"/>
      <c r="AA49" s="145"/>
      <c r="AB49" s="145"/>
      <c r="AC49" s="145"/>
      <c r="AD49" s="145"/>
      <c r="AE49" s="145"/>
      <c r="AF49" s="145"/>
      <c r="AG49" s="145"/>
      <c r="AH49" s="145"/>
      <c r="AI49" s="145"/>
      <c r="AJ49" s="145"/>
      <c r="AK49" s="145"/>
      <c r="AL49" s="145"/>
      <c r="AM49" s="145"/>
      <c r="AN49" s="145"/>
      <c r="AO49" s="145"/>
      <c r="AP49" s="145"/>
      <c r="AQ49" s="145"/>
    </row>
    <row r="50" spans="3:45" ht="18" customHeight="1">
      <c r="D50" s="114"/>
      <c r="E50" s="115"/>
      <c r="F50" s="115"/>
      <c r="G50" s="116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145"/>
      <c r="AP50" s="145"/>
      <c r="AQ50" s="145"/>
    </row>
    <row r="51" spans="3:45" ht="18" customHeight="1">
      <c r="O51" s="19"/>
      <c r="AJ51" s="36"/>
      <c r="AL51" s="19"/>
    </row>
    <row r="52" spans="3:45" ht="18" customHeight="1">
      <c r="D52" s="5" t="s">
        <v>255</v>
      </c>
      <c r="E52" s="5" t="s">
        <v>440</v>
      </c>
      <c r="I52" s="5" t="s">
        <v>13</v>
      </c>
      <c r="J52" s="5" t="s">
        <v>456</v>
      </c>
      <c r="O52" s="19"/>
      <c r="AJ52" s="36"/>
      <c r="AL52" s="19"/>
    </row>
    <row r="53" spans="3:45" ht="18" customHeight="1">
      <c r="J53" s="5" t="s">
        <v>457</v>
      </c>
      <c r="O53" s="19"/>
      <c r="AJ53" s="36"/>
      <c r="AL53" s="19"/>
    </row>
    <row r="54" spans="3:45" ht="18" customHeight="1">
      <c r="J54" s="5" t="s">
        <v>458</v>
      </c>
      <c r="O54" s="19"/>
      <c r="AJ54" s="36"/>
      <c r="AL54" s="19"/>
    </row>
    <row r="55" spans="3:45" ht="18" customHeight="1">
      <c r="O55" s="19"/>
      <c r="AJ55" s="36"/>
      <c r="AL55" s="19"/>
    </row>
    <row r="56" spans="3:45" ht="18" customHeight="1">
      <c r="C56" s="5" t="s">
        <v>30</v>
      </c>
      <c r="D56" s="5" t="s">
        <v>461</v>
      </c>
    </row>
    <row r="58" spans="3:45" ht="18" customHeight="1">
      <c r="D58" s="111" t="s">
        <v>437</v>
      </c>
      <c r="E58" s="112"/>
      <c r="F58" s="112"/>
      <c r="G58" s="113"/>
      <c r="H58" s="117" t="s">
        <v>439</v>
      </c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  <c r="AB58" s="118"/>
      <c r="AC58" s="118"/>
      <c r="AD58" s="119"/>
      <c r="AE58" s="123" t="s">
        <v>469</v>
      </c>
      <c r="AF58" s="118"/>
      <c r="AG58" s="119"/>
      <c r="AH58" s="117" t="s">
        <v>445</v>
      </c>
      <c r="AI58" s="118"/>
      <c r="AJ58" s="118"/>
      <c r="AK58" s="118"/>
      <c r="AL58" s="118"/>
      <c r="AM58" s="118"/>
      <c r="AN58" s="118"/>
      <c r="AO58" s="118"/>
      <c r="AP58" s="118"/>
      <c r="AQ58" s="119"/>
      <c r="AS58" s="5" t="s">
        <v>479</v>
      </c>
    </row>
    <row r="59" spans="3:45" ht="18" customHeight="1">
      <c r="D59" s="114"/>
      <c r="E59" s="115"/>
      <c r="F59" s="115"/>
      <c r="G59" s="116"/>
      <c r="H59" s="120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  <c r="AD59" s="122"/>
      <c r="AE59" s="120"/>
      <c r="AF59" s="121"/>
      <c r="AG59" s="122"/>
      <c r="AH59" s="120"/>
      <c r="AI59" s="121"/>
      <c r="AJ59" s="121"/>
      <c r="AK59" s="121"/>
      <c r="AL59" s="121"/>
      <c r="AM59" s="121"/>
      <c r="AN59" s="121"/>
      <c r="AO59" s="121"/>
      <c r="AP59" s="121"/>
      <c r="AQ59" s="122"/>
      <c r="AS59" s="5" t="s">
        <v>480</v>
      </c>
    </row>
    <row r="60" spans="3:45" ht="18" customHeight="1">
      <c r="D60" s="140">
        <f>$D59+1</f>
        <v>1</v>
      </c>
      <c r="E60" s="141"/>
      <c r="F60" s="141"/>
      <c r="G60" s="142"/>
      <c r="H60" s="45" t="str">
        <f ca="1">IFERROR("clear; echo "&amp;"テストケース"&amp;TEXT($D60,"000")&amp;"; sh ./script/"&amp;$B$2&amp;".sh"&amp;SUBSTITUTE(" """&amp;INDEX($E$20:$G$24,MATCH("●", INDEX($H$20:$AQ$24, , MATCH($D60, $16:$16, 0)-7), 0),1)&amp;""""," ""なし""","")&amp;SUBSTITUTE(" """&amp;INDEX($E$26:$G$30,MATCH("●", INDEX($H$26:$AQ$30, , MATCH($D60, $16:$16, 0)-7), 0),1)&amp;""""," ""なし""","")&amp;SUBSTITUTE(" """&amp;INDEX($E$32:$G$33,MATCH("●", INDEX($H$32:$AQ$33, , MATCH($D60, $16:$16, 0)-7), 0),1)&amp;""""," ""なし""","")&amp;";","")</f>
        <v>clear; echo テストケース001; sh ./script/db_gen_number_data.sh;</v>
      </c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  <c r="AC60" s="46"/>
      <c r="AD60" s="47"/>
      <c r="AE60" s="149" t="str" cm="1">
        <f t="array" ref="AE60">SUBSTITUTE(INDEX($H$35:$AQ$35, , MATCH($D60, $16:$16, 0)-7),"-","")</f>
        <v>異常</v>
      </c>
      <c r="AF60" s="150"/>
      <c r="AG60" s="151"/>
      <c r="AH60" s="146" t="s">
        <v>446</v>
      </c>
      <c r="AI60" s="147"/>
      <c r="AJ60" s="147"/>
      <c r="AK60" s="147"/>
      <c r="AL60" s="147"/>
      <c r="AM60" s="147"/>
      <c r="AN60" s="147"/>
      <c r="AO60" s="147"/>
      <c r="AP60" s="147"/>
      <c r="AQ60" s="148"/>
      <c r="AS60" s="5" t="str" cm="1">
        <f t="array" ref="AS60">SUBSTITUTE(TEXT(INDEX($H$38:$AQ$38,1,$D60),"000000"),"-","")</f>
        <v>020102</v>
      </c>
    </row>
    <row r="61" spans="3:45" ht="18" customHeight="1">
      <c r="D61" s="140">
        <f t="shared" ref="D61:D72" si="1">$D60+1</f>
        <v>2</v>
      </c>
      <c r="E61" s="141"/>
      <c r="F61" s="141"/>
      <c r="G61" s="142"/>
      <c r="H61" s="45" t="str">
        <f t="shared" ref="H61:H72" ca="1" si="2">IFERROR("clear; echo "&amp;"テストケース"&amp;TEXT($D61,"000")&amp;"; sh ./script/"&amp;$B$2&amp;".sh"&amp;SUBSTITUTE(" """&amp;INDEX($E$20:$G$24,MATCH("●", INDEX($H$20:$AQ$24, , MATCH($D61, $16:$16, 0)-7), 0),1)&amp;""""," ""なし""","")&amp;SUBSTITUTE(" """&amp;INDEX($E$26:$G$30,MATCH("●", INDEX($H$26:$AQ$30, , MATCH($D61, $16:$16, 0)-7), 0),1)&amp;""""," ""なし""","")&amp;SUBSTITUTE(" """&amp;INDEX($E$32:$G$33,MATCH("●", INDEX($H$32:$AQ$33, , MATCH($D61, $16:$16, 0)-7), 0),1)&amp;""""," ""なし""","")&amp;";","")</f>
        <v>clear; echo テストケース002; sh ./script/db_gen_number_data.sh "0";</v>
      </c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  <c r="AE61" s="149" t="str" cm="1">
        <f t="array" ref="AE61">SUBSTITUTE(INDEX($H$35:$AQ$35, , MATCH($D61, $16:$16, 0)-7),"-","")</f>
        <v>異常</v>
      </c>
      <c r="AF61" s="150"/>
      <c r="AG61" s="151"/>
      <c r="AH61" s="146" t="s">
        <v>470</v>
      </c>
      <c r="AI61" s="147"/>
      <c r="AJ61" s="147"/>
      <c r="AK61" s="147"/>
      <c r="AL61" s="147"/>
      <c r="AM61" s="147"/>
      <c r="AN61" s="147"/>
      <c r="AO61" s="147"/>
      <c r="AP61" s="147"/>
      <c r="AQ61" s="148"/>
      <c r="AS61" s="5" t="str" cm="1">
        <f t="array" ref="AS61">SUBSTITUTE(TEXT(INDEX($H$38:$AQ$38,1,$D61),"000000"),"-","")</f>
        <v>020104</v>
      </c>
    </row>
    <row r="62" spans="3:45" ht="36" customHeight="1">
      <c r="D62" s="140">
        <f t="shared" si="1"/>
        <v>3</v>
      </c>
      <c r="E62" s="141"/>
      <c r="F62" s="141"/>
      <c r="G62" s="142"/>
      <c r="H62" s="45" t="str">
        <f t="shared" ca="1" si="2"/>
        <v>clear; echo テストケース003; sh ./script/db_gen_number_data.sh "0" "0";</v>
      </c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  <c r="AE62" s="149" t="str" cm="1">
        <f t="array" ref="AE62">SUBSTITUTE(INDEX($H$35:$AQ$35, , MATCH($D62, $16:$16, 0)-7),"-","")</f>
        <v>異常</v>
      </c>
      <c r="AF62" s="150"/>
      <c r="AG62" s="151"/>
      <c r="AH62" s="146" t="s">
        <v>471</v>
      </c>
      <c r="AI62" s="147"/>
      <c r="AJ62" s="147"/>
      <c r="AK62" s="147"/>
      <c r="AL62" s="147"/>
      <c r="AM62" s="147"/>
      <c r="AN62" s="147"/>
      <c r="AO62" s="147"/>
      <c r="AP62" s="147"/>
      <c r="AQ62" s="148"/>
      <c r="AS62" s="5" t="str" cm="1">
        <f t="array" ref="AS62">SUBSTITUTE(TEXT(INDEX($H$38:$AQ$38,1,$D62),"000000"),"-","")</f>
        <v>020105</v>
      </c>
    </row>
    <row r="63" spans="3:45" ht="18" customHeight="1">
      <c r="D63" s="140">
        <f t="shared" si="1"/>
        <v>4</v>
      </c>
      <c r="E63" s="141"/>
      <c r="F63" s="141"/>
      <c r="G63" s="142"/>
      <c r="H63" s="45" t="str">
        <f t="shared" ca="1" si="2"/>
        <v>clear; echo テストケース004; sh ./script/db_gen_number_data.sh "0" "2";</v>
      </c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  <c r="AE63" s="149" t="str" cm="1">
        <f t="array" ref="AE63">SUBSTITUTE(INDEX($H$35:$AQ$35, , MATCH($D63, $16:$16, 0)-7),"-","")</f>
        <v>正常</v>
      </c>
      <c r="AF63" s="150"/>
      <c r="AG63" s="151"/>
      <c r="AH63" s="146" t="s">
        <v>472</v>
      </c>
      <c r="AI63" s="147"/>
      <c r="AJ63" s="147"/>
      <c r="AK63" s="147"/>
      <c r="AL63" s="147"/>
      <c r="AM63" s="147"/>
      <c r="AN63" s="147"/>
      <c r="AO63" s="147"/>
      <c r="AP63" s="147"/>
      <c r="AQ63" s="148"/>
      <c r="AS63" s="5" t="str" cm="1">
        <f t="array" ref="AS63">SUBSTITUTE(TEXT(INDEX($H$38:$AQ$38,1,$D63),"000000"),"-","")</f>
        <v>020003</v>
      </c>
    </row>
    <row r="64" spans="3:45" ht="18" customHeight="1">
      <c r="D64" s="140">
        <f t="shared" si="1"/>
        <v>5</v>
      </c>
      <c r="E64" s="141"/>
      <c r="F64" s="141"/>
      <c r="G64" s="142"/>
      <c r="H64" s="45" t="str">
        <f ca="1">IFERROR("clear; echo "&amp;"テストケース"&amp;TEXT($D64,"000")&amp;"; sh ./script/"&amp;$B$2&amp;".sh"&amp;SUBSTITUTE(" """&amp;INDEX($E$20:$G$24,MATCH("●", INDEX($H$20:$AQ$24, , MATCH($D64, $16:$16, 0)-7), 0),1)&amp;""""," ""なし""","")&amp;SUBSTITUTE(" """&amp;INDEX($E$26:$G$30,MATCH("●", INDEX($H$26:$AQ$30, , MATCH($D64, $16:$16, 0)-7), 0),1)&amp;""""," ""なし""","")&amp;SUBSTITUTE(" """&amp;INDEX($E$32:$G$33,MATCH("●", INDEX($H$32:$AQ$33, , MATCH($D64, $16:$16, 0)-7), 0),1)&amp;""""," ""なし""","")&amp;";","")</f>
        <v>clear; echo テストケース005; sh ./script/db_gen_number_data.sh "0" "None";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149" t="str" cm="1">
        <f t="array" ref="AE64">SUBSTITUTE(INDEX($H$35:$AQ$35, , MATCH($D64, $16:$16, 0)-7),"-","")</f>
        <v>異常</v>
      </c>
      <c r="AF64" s="150"/>
      <c r="AG64" s="151"/>
      <c r="AH64" s="146" t="s">
        <v>473</v>
      </c>
      <c r="AI64" s="147"/>
      <c r="AJ64" s="147"/>
      <c r="AK64" s="147"/>
      <c r="AL64" s="147"/>
      <c r="AM64" s="147"/>
      <c r="AN64" s="147"/>
      <c r="AO64" s="147"/>
      <c r="AP64" s="147"/>
      <c r="AQ64" s="148"/>
      <c r="AS64" s="5" t="str" cm="1">
        <f t="array" ref="AS64">SUBSTITUTE(TEXT(INDEX($H$38:$AQ$38,1,$D64),"000000"),"-","")</f>
        <v>020103</v>
      </c>
    </row>
    <row r="65" spans="4:45" ht="18" customHeight="1">
      <c r="D65" s="140">
        <f t="shared" si="1"/>
        <v>6</v>
      </c>
      <c r="E65" s="141"/>
      <c r="F65" s="141"/>
      <c r="G65" s="142"/>
      <c r="H65" s="45" t="str">
        <f t="shared" ca="1" si="2"/>
        <v>clear; echo テストケース006; sh ./script/db_gen_number_data.sh "3";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149" t="str" cm="1">
        <f t="array" ref="AE65">SUBSTITUTE(INDEX($H$35:$AQ$35, , MATCH($D65, $16:$16, 0)-7),"-","")</f>
        <v>正常</v>
      </c>
      <c r="AF65" s="150"/>
      <c r="AG65" s="151"/>
      <c r="AH65" s="146" t="s">
        <v>474</v>
      </c>
      <c r="AI65" s="147"/>
      <c r="AJ65" s="147"/>
      <c r="AK65" s="147"/>
      <c r="AL65" s="147"/>
      <c r="AM65" s="147"/>
      <c r="AN65" s="147"/>
      <c r="AO65" s="147"/>
      <c r="AP65" s="147"/>
      <c r="AQ65" s="148"/>
      <c r="AS65" s="5" t="str" cm="1">
        <f t="array" ref="AS65">SUBSTITUTE(TEXT(INDEX($H$38:$AQ$38,1,$D65),"000000"),"-","")</f>
        <v>020002</v>
      </c>
    </row>
    <row r="66" spans="4:45" ht="18" customHeight="1">
      <c r="D66" s="140">
        <f t="shared" si="1"/>
        <v>7</v>
      </c>
      <c r="E66" s="141"/>
      <c r="F66" s="141"/>
      <c r="G66" s="142"/>
      <c r="H66" s="45" t="str">
        <f t="shared" ca="1" si="2"/>
        <v>clear; echo テストケース007; sh ./script/db_gen_number_data.sh "3" "0";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9" t="str" cm="1">
        <f t="array" ref="AE66">SUBSTITUTE(INDEX($H$35:$AQ$35, , MATCH($D66, $16:$16, 0)-7),"-","")</f>
        <v>正常</v>
      </c>
      <c r="AF66" s="150"/>
      <c r="AG66" s="151"/>
      <c r="AH66" s="146" t="s">
        <v>474</v>
      </c>
      <c r="AI66" s="147"/>
      <c r="AJ66" s="147"/>
      <c r="AK66" s="147"/>
      <c r="AL66" s="147"/>
      <c r="AM66" s="147"/>
      <c r="AN66" s="147"/>
      <c r="AO66" s="147"/>
      <c r="AP66" s="147"/>
      <c r="AQ66" s="148"/>
      <c r="AS66" s="5" t="str" cm="1">
        <f t="array" ref="AS66">SUBSTITUTE(TEXT(INDEX($H$38:$AQ$38,1,$D66),"000000"),"-","")</f>
        <v>020002</v>
      </c>
    </row>
    <row r="67" spans="4:45" ht="18" customHeight="1">
      <c r="D67" s="140">
        <f t="shared" si="1"/>
        <v>8</v>
      </c>
      <c r="E67" s="141"/>
      <c r="F67" s="141"/>
      <c r="G67" s="142"/>
      <c r="H67" s="45" t="str">
        <f t="shared" ca="1" si="2"/>
        <v>clear; echo テストケース008; sh ./script/db_gen_number_data.sh "3" "2";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9" t="str" cm="1">
        <f t="array" ref="AE67">SUBSTITUTE(INDEX($H$35:$AQ$35, , MATCH($D67, $16:$16, 0)-7),"-","")</f>
        <v>正常</v>
      </c>
      <c r="AF67" s="150"/>
      <c r="AG67" s="151"/>
      <c r="AH67" s="146" t="s">
        <v>475</v>
      </c>
      <c r="AI67" s="147"/>
      <c r="AJ67" s="147"/>
      <c r="AK67" s="147"/>
      <c r="AL67" s="147"/>
      <c r="AM67" s="147"/>
      <c r="AN67" s="147"/>
      <c r="AO67" s="147"/>
      <c r="AP67" s="147"/>
      <c r="AQ67" s="148"/>
      <c r="AS67" s="5" t="str" cm="1">
        <f t="array" ref="AS67">SUBSTITUTE(TEXT(INDEX($H$38:$AQ$38,1,$D67),"000000"),"-","")</f>
        <v>020001</v>
      </c>
    </row>
    <row r="68" spans="4:45" ht="18" customHeight="1">
      <c r="D68" s="140">
        <f t="shared" si="1"/>
        <v>9</v>
      </c>
      <c r="E68" s="141"/>
      <c r="F68" s="141"/>
      <c r="G68" s="142"/>
      <c r="H68" s="45" t="str">
        <f t="shared" ca="1" si="2"/>
        <v>clear; echo テストケース009; sh ./script/db_gen_number_data.sh "3" "5";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9" t="str" cm="1">
        <f t="array" ref="AE68">SUBSTITUTE(INDEX($H$35:$AQ$35, , MATCH($D68, $16:$16, 0)-7),"-","")</f>
        <v>正常</v>
      </c>
      <c r="AF68" s="150"/>
      <c r="AG68" s="151"/>
      <c r="AH68" s="146" t="s">
        <v>476</v>
      </c>
      <c r="AI68" s="147"/>
      <c r="AJ68" s="147"/>
      <c r="AK68" s="147"/>
      <c r="AL68" s="147"/>
      <c r="AM68" s="147"/>
      <c r="AN68" s="147"/>
      <c r="AO68" s="147"/>
      <c r="AP68" s="147"/>
      <c r="AQ68" s="148"/>
      <c r="AS68" s="5" t="str" cm="1">
        <f t="array" ref="AS68">SUBSTITUTE(TEXT(INDEX($H$38:$AQ$38,1,$D68),"000000"),"-","")</f>
        <v>020001</v>
      </c>
    </row>
    <row r="69" spans="4:45" ht="18" customHeight="1">
      <c r="D69" s="140">
        <f t="shared" si="1"/>
        <v>10</v>
      </c>
      <c r="E69" s="141"/>
      <c r="F69" s="141"/>
      <c r="G69" s="142"/>
      <c r="H69" s="45" t="str">
        <f t="shared" ca="1" si="2"/>
        <v>clear; echo テストケース010; sh ./script/db_gen_number_data.sh "3" "None";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9" t="str" cm="1">
        <f t="array" ref="AE69">SUBSTITUTE(INDEX($H$35:$AQ$35, , MATCH($D69, $16:$16, 0)-7),"-","")</f>
        <v>異常</v>
      </c>
      <c r="AF69" s="150"/>
      <c r="AG69" s="151"/>
      <c r="AH69" s="146" t="s">
        <v>473</v>
      </c>
      <c r="AI69" s="147"/>
      <c r="AJ69" s="147"/>
      <c r="AK69" s="147"/>
      <c r="AL69" s="147"/>
      <c r="AM69" s="147"/>
      <c r="AN69" s="147"/>
      <c r="AO69" s="147"/>
      <c r="AP69" s="147"/>
      <c r="AQ69" s="148"/>
      <c r="AS69" s="5" t="str" cm="1">
        <f t="array" ref="AS69">SUBSTITUTE(TEXT(INDEX($H$38:$AQ$38,1,$D69),"000000"),"-","")</f>
        <v>020103</v>
      </c>
    </row>
    <row r="70" spans="4:45" ht="18" customHeight="1">
      <c r="D70" s="140">
        <f t="shared" si="1"/>
        <v>11</v>
      </c>
      <c r="E70" s="141"/>
      <c r="F70" s="141"/>
      <c r="G70" s="142"/>
      <c r="H70" s="45" t="str">
        <f t="shared" ca="1" si="2"/>
        <v>clear; echo テストケース011; sh ./script/db_gen_number_data.sh "5" "5";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9" t="str" cm="1">
        <f t="array" ref="AE70">SUBSTITUTE(INDEX($H$35:$AQ$35, , MATCH($D70, $16:$16, 0)-7),"-","")</f>
        <v>正常</v>
      </c>
      <c r="AF70" s="150"/>
      <c r="AG70" s="151"/>
      <c r="AH70" s="146" t="s">
        <v>478</v>
      </c>
      <c r="AI70" s="147"/>
      <c r="AJ70" s="147"/>
      <c r="AK70" s="147"/>
      <c r="AL70" s="147"/>
      <c r="AM70" s="147"/>
      <c r="AN70" s="147"/>
      <c r="AO70" s="147"/>
      <c r="AP70" s="147"/>
      <c r="AQ70" s="148"/>
      <c r="AS70" s="5" t="str" cm="1">
        <f t="array" ref="AS70">SUBSTITUTE(TEXT(INDEX($H$38:$AQ$38,1,$D70),"000000"),"-","")</f>
        <v>020003</v>
      </c>
    </row>
    <row r="71" spans="4:45" ht="18" customHeight="1">
      <c r="D71" s="140">
        <f t="shared" si="1"/>
        <v>12</v>
      </c>
      <c r="E71" s="141"/>
      <c r="F71" s="141"/>
      <c r="G71" s="142"/>
      <c r="H71" s="45" t="str">
        <f t="shared" ca="1" si="2"/>
        <v>clear; echo テストケース012; sh ./script/db_gen_number_data.sh "5" "5"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9" t="str" cm="1">
        <f t="array" ref="AE71">SUBSTITUTE(INDEX($H$35:$AQ$35, , MATCH($D71, $16:$16, 0)-7),"-","")</f>
        <v>異常</v>
      </c>
      <c r="AF71" s="150"/>
      <c r="AG71" s="151"/>
      <c r="AH71" s="146" t="s">
        <v>477</v>
      </c>
      <c r="AI71" s="147"/>
      <c r="AJ71" s="147"/>
      <c r="AK71" s="147"/>
      <c r="AL71" s="147"/>
      <c r="AM71" s="147"/>
      <c r="AN71" s="147"/>
      <c r="AO71" s="147"/>
      <c r="AP71" s="147"/>
      <c r="AQ71" s="148"/>
      <c r="AS71" s="5" t="str" cm="1">
        <f t="array" ref="AS71">SUBSTITUTE(TEXT(INDEX($H$38:$AQ$38,1,$D71),"000000"),"-","")</f>
        <v>020101</v>
      </c>
    </row>
    <row r="72" spans="4:45" ht="18" customHeight="1">
      <c r="D72" s="140">
        <f t="shared" si="1"/>
        <v>13</v>
      </c>
      <c r="E72" s="141"/>
      <c r="F72" s="141"/>
      <c r="G72" s="142"/>
      <c r="H72" s="45" t="str">
        <f t="shared" ca="1" si="2"/>
        <v/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9" t="str" cm="1">
        <f t="array" ref="AE72">SUBSTITUTE(INDEX($H$35:$AQ$35, , MATCH($D72, $16:$16, 0)-7),"-","")</f>
        <v/>
      </c>
      <c r="AF72" s="150"/>
      <c r="AG72" s="151"/>
      <c r="AH72" s="146"/>
      <c r="AI72" s="147"/>
      <c r="AJ72" s="147"/>
      <c r="AK72" s="147"/>
      <c r="AL72" s="147"/>
      <c r="AM72" s="147"/>
      <c r="AN72" s="147"/>
      <c r="AO72" s="147"/>
      <c r="AP72" s="147"/>
      <c r="AQ72" s="148"/>
      <c r="AS72" s="5" t="str" cm="1">
        <f t="array" ref="AS72">SUBSTITUTE(TEXT(INDEX($H$38:$AQ$38,1,$D72),"000000"),"-","")</f>
        <v/>
      </c>
    </row>
  </sheetData>
  <mergeCells count="253">
    <mergeCell ref="AH70:AQ70"/>
    <mergeCell ref="AH71:AQ71"/>
    <mergeCell ref="D72:G72"/>
    <mergeCell ref="AH72:AQ72"/>
    <mergeCell ref="AE60:AG60"/>
    <mergeCell ref="AE61:AG61"/>
    <mergeCell ref="AE62:AG62"/>
    <mergeCell ref="AE63:AG63"/>
    <mergeCell ref="AE64:AG64"/>
    <mergeCell ref="AE65:AG65"/>
    <mergeCell ref="AE66:AG66"/>
    <mergeCell ref="AE67:AG67"/>
    <mergeCell ref="AE68:AG68"/>
    <mergeCell ref="AE69:AG69"/>
    <mergeCell ref="AE70:AG70"/>
    <mergeCell ref="AE71:AG71"/>
    <mergeCell ref="AE72:AG72"/>
    <mergeCell ref="AH64:AQ64"/>
    <mergeCell ref="AH65:AQ65"/>
    <mergeCell ref="AH66:AQ66"/>
    <mergeCell ref="AH67:AQ67"/>
    <mergeCell ref="AH68:AQ68"/>
    <mergeCell ref="AH69:AQ69"/>
    <mergeCell ref="D70:G70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E30:G30"/>
    <mergeCell ref="E32:G32"/>
    <mergeCell ref="E33:G33"/>
    <mergeCell ref="E26:G26"/>
    <mergeCell ref="E27:G27"/>
    <mergeCell ref="E28:G28"/>
    <mergeCell ref="E29:G29"/>
    <mergeCell ref="AQ16:AQ18"/>
    <mergeCell ref="E20:G20"/>
    <mergeCell ref="E21:G21"/>
    <mergeCell ref="E22:G22"/>
    <mergeCell ref="E23:G23"/>
    <mergeCell ref="E24:G24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M35:M37"/>
    <mergeCell ref="N35:N37"/>
    <mergeCell ref="O35:O37"/>
    <mergeCell ref="P35:P37"/>
    <mergeCell ref="Q35:Q37"/>
    <mergeCell ref="R35:R37"/>
    <mergeCell ref="D35:G37"/>
    <mergeCell ref="H35:H37"/>
    <mergeCell ref="I35:I37"/>
    <mergeCell ref="J35:J37"/>
    <mergeCell ref="K35:K37"/>
    <mergeCell ref="L35:L37"/>
    <mergeCell ref="AA35:AA37"/>
    <mergeCell ref="AB35:AB37"/>
    <mergeCell ref="AC35:AC37"/>
    <mergeCell ref="AD35:AD37"/>
    <mergeCell ref="S35:S37"/>
    <mergeCell ref="T35:T37"/>
    <mergeCell ref="U35:U37"/>
    <mergeCell ref="V35:V37"/>
    <mergeCell ref="W35:W37"/>
    <mergeCell ref="X35:X37"/>
    <mergeCell ref="AQ35:AQ37"/>
    <mergeCell ref="D38:G42"/>
    <mergeCell ref="H38:H42"/>
    <mergeCell ref="I38:I42"/>
    <mergeCell ref="J38:J42"/>
    <mergeCell ref="K38:K42"/>
    <mergeCell ref="L38:L42"/>
    <mergeCell ref="M38:M42"/>
    <mergeCell ref="N38:N42"/>
    <mergeCell ref="O38:O42"/>
    <mergeCell ref="AK35:AK37"/>
    <mergeCell ref="AL35:AL37"/>
    <mergeCell ref="AM35:AM37"/>
    <mergeCell ref="AN35:AN37"/>
    <mergeCell ref="AO35:AO37"/>
    <mergeCell ref="AP35:AP37"/>
    <mergeCell ref="AE35:AE37"/>
    <mergeCell ref="AF35:AF37"/>
    <mergeCell ref="AG35:AG37"/>
    <mergeCell ref="AH35:AH37"/>
    <mergeCell ref="AI35:AI37"/>
    <mergeCell ref="AJ35:AJ37"/>
    <mergeCell ref="Y35:Y37"/>
    <mergeCell ref="Z35:Z37"/>
    <mergeCell ref="AQ38:AQ42"/>
    <mergeCell ref="D44:G46"/>
    <mergeCell ref="H44:H46"/>
    <mergeCell ref="I44:I46"/>
    <mergeCell ref="J44:J46"/>
    <mergeCell ref="K44:K46"/>
    <mergeCell ref="L44:L46"/>
    <mergeCell ref="AH38:AH42"/>
    <mergeCell ref="AI38:AI42"/>
    <mergeCell ref="AJ38:AJ42"/>
    <mergeCell ref="AK38:AK42"/>
    <mergeCell ref="AL38:AL42"/>
    <mergeCell ref="AM38:AM42"/>
    <mergeCell ref="AB38:AB42"/>
    <mergeCell ref="AC38:AC42"/>
    <mergeCell ref="AD38:AD42"/>
    <mergeCell ref="AE38:AE42"/>
    <mergeCell ref="AF38:AF42"/>
    <mergeCell ref="AG38:AG42"/>
    <mergeCell ref="V38:V42"/>
    <mergeCell ref="W38:W42"/>
    <mergeCell ref="X38:X42"/>
    <mergeCell ref="Y38:Y42"/>
    <mergeCell ref="Z38:Z42"/>
    <mergeCell ref="M44:M46"/>
    <mergeCell ref="N44:N46"/>
    <mergeCell ref="O44:O46"/>
    <mergeCell ref="P44:P46"/>
    <mergeCell ref="Q44:Q46"/>
    <mergeCell ref="R44:R46"/>
    <mergeCell ref="AN38:AN42"/>
    <mergeCell ref="AO38:AO42"/>
    <mergeCell ref="AP38:AP42"/>
    <mergeCell ref="AA38:AA42"/>
    <mergeCell ref="P38:P42"/>
    <mergeCell ref="Q38:Q42"/>
    <mergeCell ref="R38:R42"/>
    <mergeCell ref="S38:S42"/>
    <mergeCell ref="T38:T42"/>
    <mergeCell ref="U38:U42"/>
    <mergeCell ref="AA44:AA46"/>
    <mergeCell ref="AB44:AB46"/>
    <mergeCell ref="AC44:AC46"/>
    <mergeCell ref="AD44:AD46"/>
    <mergeCell ref="S44:S46"/>
    <mergeCell ref="T44:T46"/>
    <mergeCell ref="U44:U46"/>
    <mergeCell ref="V44:V46"/>
    <mergeCell ref="W44:W46"/>
    <mergeCell ref="X44:X46"/>
    <mergeCell ref="AQ44:AQ46"/>
    <mergeCell ref="D47:G50"/>
    <mergeCell ref="H47:H50"/>
    <mergeCell ref="I47:I50"/>
    <mergeCell ref="J47:J50"/>
    <mergeCell ref="K47:K50"/>
    <mergeCell ref="L47:L50"/>
    <mergeCell ref="M47:M50"/>
    <mergeCell ref="N47:N50"/>
    <mergeCell ref="O47:O50"/>
    <mergeCell ref="AK44:AK46"/>
    <mergeCell ref="AL44:AL46"/>
    <mergeCell ref="AM44:AM46"/>
    <mergeCell ref="AN44:AN46"/>
    <mergeCell ref="AO44:AO46"/>
    <mergeCell ref="AP44:AP46"/>
    <mergeCell ref="AE44:AE46"/>
    <mergeCell ref="AF44:AF46"/>
    <mergeCell ref="AG44:AG46"/>
    <mergeCell ref="AH44:AH46"/>
    <mergeCell ref="AI44:AI46"/>
    <mergeCell ref="AJ44:AJ46"/>
    <mergeCell ref="Y44:Y46"/>
    <mergeCell ref="Z44:Z46"/>
    <mergeCell ref="AO47:AO50"/>
    <mergeCell ref="AP47:AP50"/>
    <mergeCell ref="AQ47:AQ50"/>
    <mergeCell ref="D60:G60"/>
    <mergeCell ref="AH47:AH50"/>
    <mergeCell ref="AI47:AI50"/>
    <mergeCell ref="AJ47:AJ50"/>
    <mergeCell ref="AK47:AK50"/>
    <mergeCell ref="AL47:AL50"/>
    <mergeCell ref="AM47:AM50"/>
    <mergeCell ref="AB47:AB50"/>
    <mergeCell ref="AC47:AC50"/>
    <mergeCell ref="AD47:AD50"/>
    <mergeCell ref="AE47:AE50"/>
    <mergeCell ref="AF47:AF50"/>
    <mergeCell ref="AG47:AG50"/>
    <mergeCell ref="V47:V50"/>
    <mergeCell ref="W47:W50"/>
    <mergeCell ref="X47:X50"/>
    <mergeCell ref="Y47:Y50"/>
    <mergeCell ref="Z47:Z50"/>
    <mergeCell ref="AA47:AA50"/>
    <mergeCell ref="D71:G71"/>
    <mergeCell ref="D61:G61"/>
    <mergeCell ref="D62:G62"/>
    <mergeCell ref="D63:G63"/>
    <mergeCell ref="D64:G64"/>
    <mergeCell ref="D65:G65"/>
    <mergeCell ref="D66:G66"/>
    <mergeCell ref="D58:G59"/>
    <mergeCell ref="D67:G67"/>
    <mergeCell ref="D68:G68"/>
    <mergeCell ref="D69:G69"/>
    <mergeCell ref="AN47:AN50"/>
    <mergeCell ref="R47:R50"/>
    <mergeCell ref="S47:S50"/>
    <mergeCell ref="T47:T50"/>
    <mergeCell ref="U47:U50"/>
    <mergeCell ref="AH60:AQ60"/>
    <mergeCell ref="AH61:AQ61"/>
    <mergeCell ref="AH62:AQ62"/>
    <mergeCell ref="AH63:AQ63"/>
    <mergeCell ref="H58:AD59"/>
    <mergeCell ref="AE58:AG59"/>
    <mergeCell ref="AH58:AQ59"/>
    <mergeCell ref="P47:P50"/>
    <mergeCell ref="Q47:Q50"/>
  </mergeCells>
  <phoneticPr fontId="1" type="noConversion"/>
  <dataValidations count="1">
    <dataValidation type="list" allowBlank="1" showInputMessage="1" showErrorMessage="1" sqref="H35:AQ37 H44:AQ46" xr:uid="{77846DEC-5BF1-8741-AE69-613D012C7CD0}">
      <formula1>"-,正常,異常,警告"</formula1>
    </dataValidation>
  </dataValidations>
  <hyperlinks>
    <hyperlink ref="AL5" location="詳細設計!A1" display="詳細設計" xr:uid="{96A7B0C4-51E9-5B4E-992F-4EF0115AED83}"/>
  </hyperlinks>
  <pageMargins left="0.7" right="0.7" top="0.75" bottom="0.75" header="0.3" footer="0.3"/>
  <pageSetup paperSize="9" scale="51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2716-7BE5-FD43-9034-94E5D1FD9A0E}">
  <sheetPr>
    <tabColor theme="5" tint="0.79998168889431442"/>
  </sheetPr>
  <dimension ref="B2:AS78"/>
  <sheetViews>
    <sheetView showGridLines="0" view="pageBreakPreview" topLeftCell="A12" zoomScale="130" zoomScaleNormal="100" zoomScaleSheetLayoutView="130" workbookViewId="0">
      <selection activeCell="E37" sqref="E37:G37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db_gen_date_data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459</v>
      </c>
    </row>
    <row r="9" spans="2:43" ht="18" customHeight="1">
      <c r="D9" s="5" t="s">
        <v>24</v>
      </c>
      <c r="E9" s="5" t="s">
        <v>460</v>
      </c>
      <c r="J9" s="5" t="s">
        <v>13</v>
      </c>
      <c r="K9" s="5" t="s">
        <v>434</v>
      </c>
    </row>
    <row r="10" spans="2:43" ht="18" customHeight="1">
      <c r="D10" s="5" t="s">
        <v>24</v>
      </c>
      <c r="E10" s="5" t="s">
        <v>433</v>
      </c>
      <c r="J10" s="5" t="s">
        <v>13</v>
      </c>
      <c r="K10" s="5" t="s">
        <v>435</v>
      </c>
    </row>
    <row r="11" spans="2:43" ht="18" customHeight="1">
      <c r="E11" s="5" t="s">
        <v>315</v>
      </c>
      <c r="F11" s="5" t="s">
        <v>436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  <c r="K12" s="24"/>
    </row>
    <row r="13" spans="2:43" ht="18" customHeight="1">
      <c r="H13" s="24"/>
      <c r="K13" s="24"/>
    </row>
    <row r="14" spans="2:43" ht="18" customHeight="1">
      <c r="C14" s="5" t="s">
        <v>28</v>
      </c>
      <c r="D14" s="5" t="s">
        <v>438</v>
      </c>
    </row>
    <row r="16" spans="2:43" ht="18" customHeight="1">
      <c r="D16" s="111" t="s">
        <v>438</v>
      </c>
      <c r="E16" s="112"/>
      <c r="F16" s="112"/>
      <c r="G16" s="113"/>
      <c r="H16" s="130">
        <f>G$16+1</f>
        <v>1</v>
      </c>
      <c r="I16" s="130">
        <f>H$16+1</f>
        <v>2</v>
      </c>
      <c r="J16" s="130">
        <f t="shared" ref="J16:AQ16" si="0">I$16+1</f>
        <v>3</v>
      </c>
      <c r="K16" s="130">
        <f t="shared" si="0"/>
        <v>4</v>
      </c>
      <c r="L16" s="130">
        <f t="shared" si="0"/>
        <v>5</v>
      </c>
      <c r="M16" s="130">
        <f t="shared" si="0"/>
        <v>6</v>
      </c>
      <c r="N16" s="130">
        <f t="shared" si="0"/>
        <v>7</v>
      </c>
      <c r="O16" s="130">
        <f t="shared" si="0"/>
        <v>8</v>
      </c>
      <c r="P16" s="130">
        <f t="shared" si="0"/>
        <v>9</v>
      </c>
      <c r="Q16" s="130">
        <f t="shared" si="0"/>
        <v>10</v>
      </c>
      <c r="R16" s="130">
        <f t="shared" si="0"/>
        <v>11</v>
      </c>
      <c r="S16" s="130">
        <f t="shared" si="0"/>
        <v>12</v>
      </c>
      <c r="T16" s="130">
        <f t="shared" si="0"/>
        <v>13</v>
      </c>
      <c r="U16" s="130">
        <f t="shared" si="0"/>
        <v>14</v>
      </c>
      <c r="V16" s="130">
        <f t="shared" si="0"/>
        <v>15</v>
      </c>
      <c r="W16" s="130">
        <f t="shared" si="0"/>
        <v>16</v>
      </c>
      <c r="X16" s="130">
        <f t="shared" si="0"/>
        <v>17</v>
      </c>
      <c r="Y16" s="130">
        <f t="shared" si="0"/>
        <v>18</v>
      </c>
      <c r="Z16" s="130">
        <f t="shared" si="0"/>
        <v>19</v>
      </c>
      <c r="AA16" s="130">
        <f t="shared" si="0"/>
        <v>20</v>
      </c>
      <c r="AB16" s="130">
        <f t="shared" si="0"/>
        <v>21</v>
      </c>
      <c r="AC16" s="130">
        <f t="shared" si="0"/>
        <v>22</v>
      </c>
      <c r="AD16" s="130">
        <f t="shared" si="0"/>
        <v>23</v>
      </c>
      <c r="AE16" s="130">
        <f t="shared" si="0"/>
        <v>24</v>
      </c>
      <c r="AF16" s="130">
        <f t="shared" si="0"/>
        <v>25</v>
      </c>
      <c r="AG16" s="130">
        <f t="shared" si="0"/>
        <v>26</v>
      </c>
      <c r="AH16" s="130">
        <f t="shared" si="0"/>
        <v>27</v>
      </c>
      <c r="AI16" s="130">
        <f t="shared" si="0"/>
        <v>28</v>
      </c>
      <c r="AJ16" s="130">
        <f t="shared" si="0"/>
        <v>29</v>
      </c>
      <c r="AK16" s="130">
        <f t="shared" si="0"/>
        <v>30</v>
      </c>
      <c r="AL16" s="130">
        <f t="shared" si="0"/>
        <v>31</v>
      </c>
      <c r="AM16" s="130">
        <f t="shared" si="0"/>
        <v>32</v>
      </c>
      <c r="AN16" s="130">
        <f t="shared" si="0"/>
        <v>33</v>
      </c>
      <c r="AO16" s="130">
        <f t="shared" si="0"/>
        <v>34</v>
      </c>
      <c r="AP16" s="130">
        <f t="shared" si="0"/>
        <v>35</v>
      </c>
      <c r="AQ16" s="130">
        <f t="shared" si="0"/>
        <v>36</v>
      </c>
    </row>
    <row r="17" spans="4:43" ht="18" customHeight="1">
      <c r="D17" s="124"/>
      <c r="E17" s="125"/>
      <c r="F17" s="125"/>
      <c r="G17" s="126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</row>
    <row r="18" spans="4:43" ht="18" customHeight="1">
      <c r="D18" s="114"/>
      <c r="E18" s="115"/>
      <c r="F18" s="115"/>
      <c r="G18" s="116"/>
      <c r="H18" s="132"/>
      <c r="I18" s="132"/>
      <c r="J18" s="132"/>
      <c r="K18" s="132"/>
      <c r="L18" s="132"/>
      <c r="M18" s="132"/>
      <c r="N18" s="132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</row>
    <row r="19" spans="4:43" ht="18" customHeight="1">
      <c r="D19" s="37" t="s">
        <v>355</v>
      </c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43"/>
    </row>
    <row r="20" spans="4:43" ht="18" customHeight="1">
      <c r="D20" s="33"/>
      <c r="E20" s="127" t="s">
        <v>71</v>
      </c>
      <c r="F20" s="128"/>
      <c r="G20" s="129"/>
      <c r="H20" s="33" t="s">
        <v>24</v>
      </c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</row>
    <row r="21" spans="4:43" ht="18" customHeight="1">
      <c r="D21" s="33"/>
      <c r="E21" s="127" t="s">
        <v>489</v>
      </c>
      <c r="F21" s="128"/>
      <c r="G21" s="129"/>
      <c r="H21" s="33"/>
      <c r="I21" s="33" t="s">
        <v>24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</row>
    <row r="22" spans="4:43" ht="18" customHeight="1">
      <c r="D22" s="33"/>
      <c r="E22" s="127" t="s">
        <v>490</v>
      </c>
      <c r="F22" s="128"/>
      <c r="G22" s="129"/>
      <c r="H22" s="33"/>
      <c r="I22" s="33"/>
      <c r="J22" s="33" t="s">
        <v>24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</row>
    <row r="23" spans="4:43" ht="18" customHeight="1">
      <c r="D23" s="33"/>
      <c r="E23" s="127" t="s">
        <v>491</v>
      </c>
      <c r="F23" s="128"/>
      <c r="G23" s="129"/>
      <c r="H23" s="33"/>
      <c r="I23" s="33"/>
      <c r="J23" s="33"/>
      <c r="K23" s="33" t="s">
        <v>24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</row>
    <row r="24" spans="4:43" ht="18" customHeight="1">
      <c r="D24" s="33"/>
      <c r="E24" s="127" t="s">
        <v>493</v>
      </c>
      <c r="F24" s="128"/>
      <c r="G24" s="129"/>
      <c r="H24" s="33"/>
      <c r="I24" s="33"/>
      <c r="J24" s="33"/>
      <c r="K24" s="33"/>
      <c r="L24" s="33" t="s">
        <v>24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</row>
    <row r="25" spans="4:43" ht="18" customHeight="1">
      <c r="D25" s="33"/>
      <c r="E25" s="127" t="s">
        <v>492</v>
      </c>
      <c r="F25" s="128"/>
      <c r="G25" s="129"/>
      <c r="H25" s="33"/>
      <c r="I25" s="33"/>
      <c r="J25" s="33"/>
      <c r="K25" s="33"/>
      <c r="L25" s="33"/>
      <c r="M25" s="33" t="s">
        <v>24</v>
      </c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</row>
    <row r="26" spans="4:43" ht="36" customHeight="1">
      <c r="D26" s="33"/>
      <c r="E26" s="153" t="s">
        <v>494</v>
      </c>
      <c r="F26" s="154"/>
      <c r="G26" s="155"/>
      <c r="H26" s="33"/>
      <c r="I26" s="33"/>
      <c r="J26" s="33"/>
      <c r="K26" s="33"/>
      <c r="L26" s="33"/>
      <c r="M26" s="33"/>
      <c r="N26" s="33" t="s">
        <v>24</v>
      </c>
      <c r="O26" s="33"/>
      <c r="P26" s="33" t="s">
        <v>24</v>
      </c>
      <c r="Q26" s="33" t="s">
        <v>24</v>
      </c>
      <c r="R26" s="33" t="s">
        <v>24</v>
      </c>
      <c r="S26" s="33" t="s">
        <v>24</v>
      </c>
      <c r="T26" s="33" t="s">
        <v>24</v>
      </c>
      <c r="U26" s="33" t="s">
        <v>24</v>
      </c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4:43" ht="18" customHeight="1">
      <c r="D27" s="33"/>
      <c r="E27" s="127" t="s">
        <v>432</v>
      </c>
      <c r="F27" s="128"/>
      <c r="G27" s="129"/>
      <c r="H27" s="33"/>
      <c r="I27" s="33"/>
      <c r="J27" s="33"/>
      <c r="K27" s="33"/>
      <c r="L27" s="33"/>
      <c r="M27" s="33"/>
      <c r="N27" s="33"/>
      <c r="O27" s="33" t="s">
        <v>24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4:43" ht="18" customHeight="1">
      <c r="D28" s="37" t="s">
        <v>377</v>
      </c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43"/>
    </row>
    <row r="29" spans="4:43" ht="18" customHeight="1">
      <c r="D29" s="33"/>
      <c r="E29" s="127" t="s">
        <v>71</v>
      </c>
      <c r="F29" s="128"/>
      <c r="G29" s="129"/>
      <c r="H29" s="33" t="s">
        <v>24</v>
      </c>
      <c r="I29" s="33" t="s">
        <v>24</v>
      </c>
      <c r="J29" s="33" t="s">
        <v>24</v>
      </c>
      <c r="K29" s="33" t="s">
        <v>24</v>
      </c>
      <c r="L29" s="33" t="s">
        <v>24</v>
      </c>
      <c r="M29" s="33" t="s">
        <v>24</v>
      </c>
      <c r="N29" s="33" t="s">
        <v>24</v>
      </c>
      <c r="O29" s="33" t="s">
        <v>24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4"/>
      <c r="AL29" s="33"/>
      <c r="AM29" s="33"/>
      <c r="AN29" s="33"/>
      <c r="AO29" s="33"/>
      <c r="AP29" s="33"/>
      <c r="AQ29" s="33"/>
    </row>
    <row r="30" spans="4:43" ht="18" customHeight="1">
      <c r="D30" s="33"/>
      <c r="E30" s="127">
        <v>19910101</v>
      </c>
      <c r="F30" s="128"/>
      <c r="G30" s="129"/>
      <c r="H30" s="33"/>
      <c r="I30" s="33"/>
      <c r="J30" s="33"/>
      <c r="K30" s="33"/>
      <c r="L30" s="33"/>
      <c r="M30" s="33"/>
      <c r="N30" s="33"/>
      <c r="O30" s="33"/>
      <c r="P30" s="33" t="s">
        <v>24</v>
      </c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4"/>
      <c r="AM30" s="33"/>
      <c r="AN30" s="33"/>
      <c r="AO30" s="33"/>
      <c r="AP30" s="33"/>
      <c r="AQ30" s="33"/>
    </row>
    <row r="31" spans="4:43" ht="18" customHeight="1">
      <c r="D31" s="33"/>
      <c r="E31" s="152" t="s">
        <v>496</v>
      </c>
      <c r="F31" s="128"/>
      <c r="G31" s="129"/>
      <c r="H31" s="33"/>
      <c r="I31" s="33"/>
      <c r="J31" s="33"/>
      <c r="K31" s="33"/>
      <c r="L31" s="33"/>
      <c r="M31" s="33"/>
      <c r="N31" s="33"/>
      <c r="O31" s="33"/>
      <c r="P31" s="33"/>
      <c r="Q31" s="33" t="s">
        <v>24</v>
      </c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4"/>
      <c r="AM31" s="33"/>
      <c r="AN31" s="33"/>
      <c r="AO31" s="33"/>
      <c r="AP31" s="33"/>
      <c r="AQ31" s="33"/>
    </row>
    <row r="32" spans="4:43" ht="18" customHeight="1">
      <c r="D32" s="33"/>
      <c r="E32" s="152" t="s">
        <v>495</v>
      </c>
      <c r="F32" s="128"/>
      <c r="G32" s="129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 t="s">
        <v>24</v>
      </c>
      <c r="S32" s="33"/>
      <c r="T32" s="33"/>
      <c r="U32" s="33" t="s">
        <v>24</v>
      </c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52" t="s">
        <v>803</v>
      </c>
      <c r="F33" s="128"/>
      <c r="G33" s="129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 t="s">
        <v>24</v>
      </c>
      <c r="T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27" t="s">
        <v>432</v>
      </c>
      <c r="F34" s="128"/>
      <c r="G34" s="129"/>
      <c r="H34" s="33"/>
      <c r="I34" s="33"/>
      <c r="J34" s="33"/>
      <c r="K34" s="33"/>
      <c r="L34" s="33"/>
      <c r="M34" s="33"/>
      <c r="N34" s="33"/>
      <c r="O34" s="33"/>
      <c r="P34" s="34"/>
      <c r="Q34" s="34"/>
      <c r="R34" s="33"/>
      <c r="S34" s="33"/>
      <c r="T34" s="33" t="s">
        <v>24</v>
      </c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4"/>
      <c r="AM34" s="33"/>
      <c r="AN34" s="33"/>
      <c r="AO34" s="33"/>
      <c r="AP34" s="33"/>
      <c r="AQ34" s="33"/>
    </row>
    <row r="35" spans="4:43" ht="18" customHeight="1">
      <c r="D35" s="37" t="s">
        <v>431</v>
      </c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43"/>
    </row>
    <row r="36" spans="4:43" ht="18" customHeight="1">
      <c r="D36" s="33"/>
      <c r="E36" s="127" t="s">
        <v>71</v>
      </c>
      <c r="F36" s="128"/>
      <c r="G36" s="129"/>
      <c r="H36" s="33" t="s">
        <v>24</v>
      </c>
      <c r="I36" s="33" t="s">
        <v>24</v>
      </c>
      <c r="J36" s="33" t="s">
        <v>24</v>
      </c>
      <c r="K36" s="33" t="s">
        <v>24</v>
      </c>
      <c r="L36" s="33" t="s">
        <v>24</v>
      </c>
      <c r="M36" s="33" t="s">
        <v>24</v>
      </c>
      <c r="N36" s="33" t="s">
        <v>24</v>
      </c>
      <c r="O36" s="33" t="s">
        <v>24</v>
      </c>
      <c r="P36" s="33" t="s">
        <v>24</v>
      </c>
      <c r="Q36" s="33" t="s">
        <v>24</v>
      </c>
      <c r="R36" s="33" t="s">
        <v>24</v>
      </c>
      <c r="S36" s="33" t="s">
        <v>24</v>
      </c>
      <c r="T36" s="33" t="s">
        <v>24</v>
      </c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4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27" t="s">
        <v>432</v>
      </c>
      <c r="F37" s="128"/>
      <c r="G37" s="129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 t="s">
        <v>24</v>
      </c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4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2" t="s">
        <v>451</v>
      </c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9"/>
      <c r="AJ38" s="30"/>
      <c r="AK38" s="30"/>
      <c r="AL38" s="30"/>
      <c r="AM38" s="30"/>
      <c r="AN38" s="30"/>
      <c r="AO38" s="30"/>
      <c r="AP38" s="30"/>
      <c r="AQ38" s="44"/>
    </row>
    <row r="39" spans="4:43" ht="18" customHeight="1">
      <c r="D39" s="139" t="s">
        <v>440</v>
      </c>
      <c r="E39" s="112"/>
      <c r="F39" s="112"/>
      <c r="G39" s="113"/>
      <c r="H39" s="133" t="s">
        <v>444</v>
      </c>
      <c r="I39" s="133" t="s">
        <v>441</v>
      </c>
      <c r="J39" s="133" t="s">
        <v>441</v>
      </c>
      <c r="K39" s="133" t="s">
        <v>441</v>
      </c>
      <c r="L39" s="133" t="s">
        <v>441</v>
      </c>
      <c r="M39" s="133" t="s">
        <v>441</v>
      </c>
      <c r="N39" s="133" t="s">
        <v>441</v>
      </c>
      <c r="O39" s="133" t="s">
        <v>444</v>
      </c>
      <c r="P39" s="133" t="s">
        <v>444</v>
      </c>
      <c r="Q39" s="133" t="s">
        <v>444</v>
      </c>
      <c r="R39" s="133" t="s">
        <v>441</v>
      </c>
      <c r="S39" s="133" t="s">
        <v>444</v>
      </c>
      <c r="T39" s="133" t="s">
        <v>444</v>
      </c>
      <c r="U39" s="133" t="s">
        <v>444</v>
      </c>
      <c r="V39" s="133" t="s">
        <v>258</v>
      </c>
      <c r="W39" s="133" t="s">
        <v>258</v>
      </c>
      <c r="X39" s="133" t="s">
        <v>258</v>
      </c>
      <c r="Y39" s="133" t="s">
        <v>258</v>
      </c>
      <c r="Z39" s="133" t="s">
        <v>258</v>
      </c>
      <c r="AA39" s="133" t="s">
        <v>258</v>
      </c>
      <c r="AB39" s="133" t="s">
        <v>258</v>
      </c>
      <c r="AC39" s="133" t="s">
        <v>258</v>
      </c>
      <c r="AD39" s="133" t="s">
        <v>258</v>
      </c>
      <c r="AE39" s="133" t="s">
        <v>258</v>
      </c>
      <c r="AF39" s="133" t="s">
        <v>258</v>
      </c>
      <c r="AG39" s="133" t="s">
        <v>258</v>
      </c>
      <c r="AH39" s="133" t="s">
        <v>258</v>
      </c>
      <c r="AI39" s="133" t="s">
        <v>258</v>
      </c>
      <c r="AJ39" s="133" t="s">
        <v>258</v>
      </c>
      <c r="AK39" s="133" t="s">
        <v>258</v>
      </c>
      <c r="AL39" s="133" t="s">
        <v>258</v>
      </c>
      <c r="AM39" s="133" t="s">
        <v>258</v>
      </c>
      <c r="AN39" s="133" t="s">
        <v>258</v>
      </c>
      <c r="AO39" s="133" t="s">
        <v>258</v>
      </c>
      <c r="AP39" s="133" t="s">
        <v>258</v>
      </c>
      <c r="AQ39" s="133" t="s">
        <v>258</v>
      </c>
    </row>
    <row r="40" spans="4:43" ht="18" customHeight="1">
      <c r="D40" s="124"/>
      <c r="E40" s="125"/>
      <c r="F40" s="125"/>
      <c r="G40" s="126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</row>
    <row r="41" spans="4:43" ht="18" customHeight="1">
      <c r="D41" s="114"/>
      <c r="E41" s="115"/>
      <c r="F41" s="115"/>
      <c r="G41" s="116"/>
      <c r="H41" s="135"/>
      <c r="I41" s="135"/>
      <c r="J41" s="135"/>
      <c r="K41" s="135"/>
      <c r="L41" s="135"/>
      <c r="M41" s="135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  <c r="AP41" s="135"/>
      <c r="AQ41" s="135"/>
    </row>
    <row r="42" spans="4:43" ht="18" customHeight="1">
      <c r="D42" s="111" t="s">
        <v>442</v>
      </c>
      <c r="E42" s="112"/>
      <c r="F42" s="112"/>
      <c r="G42" s="113"/>
      <c r="H42" s="136">
        <v>30102</v>
      </c>
      <c r="I42" s="136">
        <v>30001</v>
      </c>
      <c r="J42" s="136">
        <v>30001</v>
      </c>
      <c r="K42" s="136">
        <v>30001</v>
      </c>
      <c r="L42" s="136">
        <v>30001</v>
      </c>
      <c r="M42" s="136">
        <v>30001</v>
      </c>
      <c r="N42" s="136">
        <v>30001</v>
      </c>
      <c r="O42" s="136">
        <v>30102</v>
      </c>
      <c r="P42" s="136">
        <v>30103</v>
      </c>
      <c r="Q42" s="136">
        <v>30103</v>
      </c>
      <c r="R42" s="136">
        <v>30001</v>
      </c>
      <c r="S42" s="136">
        <v>30104</v>
      </c>
      <c r="T42" s="136">
        <v>30103</v>
      </c>
      <c r="U42" s="136">
        <v>30101</v>
      </c>
      <c r="V42" s="136" t="s">
        <v>259</v>
      </c>
      <c r="W42" s="136" t="s">
        <v>259</v>
      </c>
      <c r="X42" s="136" t="s">
        <v>259</v>
      </c>
      <c r="Y42" s="136" t="s">
        <v>259</v>
      </c>
      <c r="Z42" s="136" t="s">
        <v>259</v>
      </c>
      <c r="AA42" s="136" t="s">
        <v>259</v>
      </c>
      <c r="AB42" s="136" t="s">
        <v>259</v>
      </c>
      <c r="AC42" s="136" t="s">
        <v>259</v>
      </c>
      <c r="AD42" s="136" t="s">
        <v>259</v>
      </c>
      <c r="AE42" s="136" t="s">
        <v>259</v>
      </c>
      <c r="AF42" s="136" t="s">
        <v>259</v>
      </c>
      <c r="AG42" s="136" t="s">
        <v>259</v>
      </c>
      <c r="AH42" s="136" t="s">
        <v>259</v>
      </c>
      <c r="AI42" s="136" t="s">
        <v>259</v>
      </c>
      <c r="AJ42" s="136" t="s">
        <v>259</v>
      </c>
      <c r="AK42" s="136" t="s">
        <v>259</v>
      </c>
      <c r="AL42" s="136" t="s">
        <v>259</v>
      </c>
      <c r="AM42" s="136" t="s">
        <v>259</v>
      </c>
      <c r="AN42" s="136" t="s">
        <v>259</v>
      </c>
      <c r="AO42" s="136" t="s">
        <v>259</v>
      </c>
      <c r="AP42" s="136" t="s">
        <v>259</v>
      </c>
      <c r="AQ42" s="136" t="s">
        <v>259</v>
      </c>
    </row>
    <row r="43" spans="4:43" ht="18" customHeight="1">
      <c r="D43" s="124"/>
      <c r="E43" s="125"/>
      <c r="F43" s="125"/>
      <c r="G43" s="126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37"/>
      <c r="S43" s="137"/>
      <c r="T43" s="137"/>
      <c r="U43" s="137"/>
      <c r="V43" s="137"/>
      <c r="W43" s="137"/>
      <c r="X43" s="137"/>
      <c r="Y43" s="137"/>
      <c r="Z43" s="137"/>
      <c r="AA43" s="137"/>
      <c r="AB43" s="137"/>
      <c r="AC43" s="137"/>
      <c r="AD43" s="137"/>
      <c r="AE43" s="137"/>
      <c r="AF43" s="137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</row>
    <row r="44" spans="4:43" ht="18" customHeight="1">
      <c r="D44" s="124"/>
      <c r="E44" s="125"/>
      <c r="F44" s="125"/>
      <c r="G44" s="126"/>
      <c r="H44" s="137"/>
      <c r="I44" s="137"/>
      <c r="J44" s="137"/>
      <c r="K44" s="137"/>
      <c r="L44" s="137"/>
      <c r="M44" s="137"/>
      <c r="N44" s="137"/>
      <c r="O44" s="137"/>
      <c r="P44" s="137"/>
      <c r="Q44" s="137"/>
      <c r="R44" s="137"/>
      <c r="S44" s="137"/>
      <c r="T44" s="137"/>
      <c r="U44" s="137"/>
      <c r="V44" s="137"/>
      <c r="W44" s="137"/>
      <c r="X44" s="137"/>
      <c r="Y44" s="137"/>
      <c r="Z44" s="137"/>
      <c r="AA44" s="137"/>
      <c r="AB44" s="137"/>
      <c r="AC44" s="137"/>
      <c r="AD44" s="137"/>
      <c r="AE44" s="137"/>
      <c r="AF44" s="137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</row>
    <row r="45" spans="4:43" ht="18" customHeight="1">
      <c r="D45" s="124"/>
      <c r="E45" s="125"/>
      <c r="F45" s="125"/>
      <c r="G45" s="126"/>
      <c r="H45" s="137"/>
      <c r="I45" s="137"/>
      <c r="J45" s="137"/>
      <c r="K45" s="137"/>
      <c r="L45" s="137"/>
      <c r="M45" s="137"/>
      <c r="N45" s="137"/>
      <c r="O45" s="137"/>
      <c r="P45" s="137"/>
      <c r="Q45" s="137"/>
      <c r="R45" s="137"/>
      <c r="S45" s="137"/>
      <c r="T45" s="137"/>
      <c r="U45" s="137"/>
      <c r="V45" s="137"/>
      <c r="W45" s="137"/>
      <c r="X45" s="137"/>
      <c r="Y45" s="137"/>
      <c r="Z45" s="137"/>
      <c r="AA45" s="137"/>
      <c r="AB45" s="137"/>
      <c r="AC45" s="137"/>
      <c r="AD45" s="137"/>
      <c r="AE45" s="137"/>
      <c r="AF45" s="137"/>
      <c r="AG45" s="137"/>
      <c r="AH45" s="137"/>
      <c r="AI45" s="137"/>
      <c r="AJ45" s="137"/>
      <c r="AK45" s="137"/>
      <c r="AL45" s="137"/>
      <c r="AM45" s="137"/>
      <c r="AN45" s="137"/>
      <c r="AO45" s="137"/>
      <c r="AP45" s="137"/>
      <c r="AQ45" s="137"/>
    </row>
    <row r="46" spans="4:43" ht="18" customHeight="1">
      <c r="D46" s="114"/>
      <c r="E46" s="115"/>
      <c r="F46" s="115"/>
      <c r="G46" s="116"/>
      <c r="H46" s="138"/>
      <c r="I46" s="138"/>
      <c r="J46" s="138"/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</row>
    <row r="47" spans="4:43" ht="18" customHeight="1">
      <c r="D47" s="32" t="s">
        <v>452</v>
      </c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9"/>
      <c r="AJ47" s="30"/>
      <c r="AK47" s="30"/>
      <c r="AL47" s="30"/>
      <c r="AM47" s="30"/>
      <c r="AN47" s="30"/>
      <c r="AO47" s="30"/>
      <c r="AP47" s="30"/>
      <c r="AQ47" s="44"/>
    </row>
    <row r="48" spans="4:43" ht="18" customHeight="1">
      <c r="D48" s="139" t="s">
        <v>443</v>
      </c>
      <c r="E48" s="112"/>
      <c r="F48" s="112"/>
      <c r="G48" s="113"/>
      <c r="H48" s="133" t="s">
        <v>444</v>
      </c>
      <c r="I48" s="133" t="s">
        <v>441</v>
      </c>
      <c r="J48" s="133" t="s">
        <v>441</v>
      </c>
      <c r="K48" s="133" t="s">
        <v>441</v>
      </c>
      <c r="L48" s="133" t="s">
        <v>441</v>
      </c>
      <c r="M48" s="133" t="s">
        <v>441</v>
      </c>
      <c r="N48" s="133" t="s">
        <v>441</v>
      </c>
      <c r="O48" s="133" t="s">
        <v>444</v>
      </c>
      <c r="P48" s="133" t="s">
        <v>444</v>
      </c>
      <c r="Q48" s="133" t="s">
        <v>444</v>
      </c>
      <c r="R48" s="133" t="s">
        <v>441</v>
      </c>
      <c r="S48" s="133" t="s">
        <v>444</v>
      </c>
      <c r="T48" s="133" t="s">
        <v>444</v>
      </c>
      <c r="U48" s="133" t="s">
        <v>444</v>
      </c>
      <c r="V48" s="133" t="s">
        <v>258</v>
      </c>
      <c r="W48" s="133" t="s">
        <v>258</v>
      </c>
      <c r="X48" s="133" t="s">
        <v>258</v>
      </c>
      <c r="Y48" s="133" t="s">
        <v>258</v>
      </c>
      <c r="Z48" s="133" t="s">
        <v>258</v>
      </c>
      <c r="AA48" s="133" t="s">
        <v>258</v>
      </c>
      <c r="AB48" s="133" t="s">
        <v>258</v>
      </c>
      <c r="AC48" s="133" t="s">
        <v>258</v>
      </c>
      <c r="AD48" s="133" t="s">
        <v>258</v>
      </c>
      <c r="AE48" s="133" t="s">
        <v>258</v>
      </c>
      <c r="AF48" s="133" t="s">
        <v>258</v>
      </c>
      <c r="AG48" s="133" t="s">
        <v>258</v>
      </c>
      <c r="AH48" s="133" t="s">
        <v>258</v>
      </c>
      <c r="AI48" s="133" t="s">
        <v>258</v>
      </c>
      <c r="AJ48" s="133" t="s">
        <v>258</v>
      </c>
      <c r="AK48" s="133" t="s">
        <v>258</v>
      </c>
      <c r="AL48" s="133" t="s">
        <v>258</v>
      </c>
      <c r="AM48" s="133" t="s">
        <v>258</v>
      </c>
      <c r="AN48" s="133" t="s">
        <v>258</v>
      </c>
      <c r="AO48" s="133" t="s">
        <v>258</v>
      </c>
      <c r="AP48" s="133" t="s">
        <v>258</v>
      </c>
      <c r="AQ48" s="133" t="s">
        <v>258</v>
      </c>
    </row>
    <row r="49" spans="3:45" ht="18" customHeight="1">
      <c r="D49" s="124"/>
      <c r="E49" s="125"/>
      <c r="F49" s="125"/>
      <c r="G49" s="126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</row>
    <row r="50" spans="3:45" ht="18" customHeight="1">
      <c r="D50" s="114"/>
      <c r="E50" s="115"/>
      <c r="F50" s="115"/>
      <c r="G50" s="116"/>
      <c r="H50" s="135"/>
      <c r="I50" s="135"/>
      <c r="J50" s="135"/>
      <c r="K50" s="135"/>
      <c r="L50" s="135"/>
      <c r="M50" s="135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  <c r="AP50" s="135"/>
      <c r="AQ50" s="135"/>
    </row>
    <row r="51" spans="3:45" ht="18" customHeight="1">
      <c r="D51" s="139" t="s">
        <v>455</v>
      </c>
      <c r="E51" s="112"/>
      <c r="F51" s="112"/>
      <c r="G51" s="113"/>
      <c r="H51" s="144">
        <v>45740</v>
      </c>
      <c r="I51" s="144">
        <v>45740</v>
      </c>
      <c r="J51" s="144">
        <v>45740</v>
      </c>
      <c r="K51" s="144">
        <v>45740</v>
      </c>
      <c r="L51" s="144">
        <v>45740</v>
      </c>
      <c r="M51" s="144">
        <v>45740</v>
      </c>
      <c r="N51" s="144">
        <v>45740</v>
      </c>
      <c r="O51" s="144">
        <v>45740</v>
      </c>
      <c r="P51" s="144">
        <v>45740</v>
      </c>
      <c r="Q51" s="144">
        <v>45740</v>
      </c>
      <c r="R51" s="144">
        <v>45740</v>
      </c>
      <c r="S51" s="144">
        <v>45740</v>
      </c>
      <c r="T51" s="144">
        <v>45740</v>
      </c>
      <c r="U51" s="144">
        <v>45740</v>
      </c>
      <c r="V51" s="145"/>
      <c r="W51" s="145"/>
      <c r="X51" s="145"/>
      <c r="Y51" s="145"/>
      <c r="Z51" s="145"/>
      <c r="AA51" s="145"/>
      <c r="AB51" s="145"/>
      <c r="AC51" s="145"/>
      <c r="AD51" s="145"/>
      <c r="AE51" s="145"/>
      <c r="AF51" s="145"/>
      <c r="AG51" s="145"/>
      <c r="AH51" s="145"/>
      <c r="AI51" s="145"/>
      <c r="AJ51" s="145"/>
      <c r="AK51" s="145"/>
      <c r="AL51" s="145"/>
      <c r="AM51" s="145"/>
      <c r="AN51" s="145"/>
      <c r="AO51" s="145"/>
      <c r="AP51" s="145"/>
      <c r="AQ51" s="145"/>
    </row>
    <row r="52" spans="3:45" ht="18" customHeight="1">
      <c r="D52" s="143"/>
      <c r="E52" s="125"/>
      <c r="F52" s="125"/>
      <c r="G52" s="126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</row>
    <row r="53" spans="3:45" ht="18" customHeight="1">
      <c r="D53" s="124"/>
      <c r="E53" s="125"/>
      <c r="F53" s="125"/>
      <c r="G53" s="126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5"/>
      <c r="W53" s="145"/>
      <c r="X53" s="145"/>
      <c r="Y53" s="145"/>
      <c r="Z53" s="145"/>
      <c r="AA53" s="145"/>
      <c r="AB53" s="145"/>
      <c r="AC53" s="145"/>
      <c r="AD53" s="145"/>
      <c r="AE53" s="145"/>
      <c r="AF53" s="145"/>
      <c r="AG53" s="145"/>
      <c r="AH53" s="145"/>
      <c r="AI53" s="145"/>
      <c r="AJ53" s="145"/>
      <c r="AK53" s="145"/>
      <c r="AL53" s="145"/>
      <c r="AM53" s="145"/>
      <c r="AN53" s="145"/>
      <c r="AO53" s="145"/>
      <c r="AP53" s="145"/>
      <c r="AQ53" s="145"/>
    </row>
    <row r="54" spans="3:45" ht="18" customHeight="1">
      <c r="D54" s="114"/>
      <c r="E54" s="115"/>
      <c r="F54" s="115"/>
      <c r="G54" s="116"/>
      <c r="H54" s="144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145"/>
      <c r="AP54" s="145"/>
      <c r="AQ54" s="145"/>
    </row>
    <row r="55" spans="3:45" ht="18" customHeight="1">
      <c r="O55" s="19"/>
      <c r="AJ55" s="36"/>
      <c r="AL55" s="19"/>
    </row>
    <row r="56" spans="3:45" ht="18" customHeight="1">
      <c r="D56" s="5" t="s">
        <v>255</v>
      </c>
      <c r="E56" s="5" t="s">
        <v>440</v>
      </c>
      <c r="I56" s="5" t="s">
        <v>13</v>
      </c>
      <c r="J56" s="5" t="s">
        <v>456</v>
      </c>
      <c r="O56" s="19"/>
      <c r="AJ56" s="36"/>
      <c r="AL56" s="19"/>
    </row>
    <row r="57" spans="3:45" ht="18" customHeight="1">
      <c r="J57" s="5" t="s">
        <v>457</v>
      </c>
      <c r="O57" s="19"/>
      <c r="AJ57" s="36"/>
      <c r="AL57" s="19"/>
    </row>
    <row r="58" spans="3:45" ht="18" customHeight="1">
      <c r="J58" s="5" t="s">
        <v>458</v>
      </c>
      <c r="O58" s="19"/>
      <c r="AJ58" s="36"/>
      <c r="AL58" s="19"/>
    </row>
    <row r="59" spans="3:45" ht="18" customHeight="1">
      <c r="O59" s="19"/>
      <c r="AJ59" s="36"/>
      <c r="AL59" s="19"/>
    </row>
    <row r="60" spans="3:45" ht="18" customHeight="1">
      <c r="C60" s="5" t="s">
        <v>30</v>
      </c>
      <c r="D60" s="5" t="s">
        <v>461</v>
      </c>
    </row>
    <row r="62" spans="3:45" ht="18" customHeight="1">
      <c r="D62" s="111" t="s">
        <v>437</v>
      </c>
      <c r="E62" s="112"/>
      <c r="F62" s="112"/>
      <c r="G62" s="113"/>
      <c r="H62" s="117" t="s">
        <v>439</v>
      </c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  <c r="AB62" s="118"/>
      <c r="AC62" s="118"/>
      <c r="AD62" s="119"/>
      <c r="AE62" s="123" t="s">
        <v>469</v>
      </c>
      <c r="AF62" s="118"/>
      <c r="AG62" s="119"/>
      <c r="AH62" s="117" t="s">
        <v>445</v>
      </c>
      <c r="AI62" s="118"/>
      <c r="AJ62" s="118"/>
      <c r="AK62" s="118"/>
      <c r="AL62" s="118"/>
      <c r="AM62" s="118"/>
      <c r="AN62" s="118"/>
      <c r="AO62" s="118"/>
      <c r="AP62" s="118"/>
      <c r="AQ62" s="119"/>
      <c r="AS62" s="5" t="s">
        <v>479</v>
      </c>
    </row>
    <row r="63" spans="3:45" ht="18" customHeight="1">
      <c r="D63" s="114"/>
      <c r="E63" s="115"/>
      <c r="F63" s="115"/>
      <c r="G63" s="116"/>
      <c r="H63" s="120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  <c r="AD63" s="122"/>
      <c r="AE63" s="120"/>
      <c r="AF63" s="121"/>
      <c r="AG63" s="122"/>
      <c r="AH63" s="120"/>
      <c r="AI63" s="121"/>
      <c r="AJ63" s="121"/>
      <c r="AK63" s="121"/>
      <c r="AL63" s="121"/>
      <c r="AM63" s="121"/>
      <c r="AN63" s="121"/>
      <c r="AO63" s="121"/>
      <c r="AP63" s="121"/>
      <c r="AQ63" s="122"/>
      <c r="AS63" s="5" t="s">
        <v>480</v>
      </c>
    </row>
    <row r="64" spans="3:45" ht="18" customHeight="1">
      <c r="D64" s="140">
        <f>$D63+1</f>
        <v>1</v>
      </c>
      <c r="E64" s="141"/>
      <c r="F64" s="141"/>
      <c r="G64" s="142"/>
      <c r="H64" s="45" t="str">
        <f ca="1">IFERROR("clear; echo "&amp;"テストケース"&amp;TEXT($D64,"000")&amp;"; sh ./script/"&amp;$B$2&amp;".sh"&amp;SUBSTITUTE(" """&amp;INDEX($E$20:$G$27,MATCH("●", INDEX($H$20:$AQ$27, , MATCH($D64, $16:$16, 0)-7), 0),1)&amp;""""," ""なし""","")&amp;SUBSTITUTE(" """&amp;INDEX($E$29:$G$34,MATCH("●", INDEX($H$29:$AQ$34, , MATCH($D64, $16:$16, 0)-7), 0),1)&amp;""""," ""なし""","")&amp;SUBSTITUTE(" """&amp;INDEX($E$36:$G$37,MATCH("●", INDEX($H$36:$AQ$37, , MATCH($D64, $16:$16, 0)-7), 0),1)&amp;""""," ""なし""","")&amp;";","")</f>
        <v>clear; echo テストケース001; sh ./script/db_gen_date_data.sh;</v>
      </c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7"/>
      <c r="AE64" s="149" t="str" cm="1">
        <f t="array" ref="AE64">SUBSTITUTE(INDEX($H$39:$AQ$39, , MATCH($D64, $16:$16, 0)-7),"-","")</f>
        <v>異常</v>
      </c>
      <c r="AF64" s="150"/>
      <c r="AG64" s="151"/>
      <c r="AH64" s="146" t="s">
        <v>446</v>
      </c>
      <c r="AI64" s="147"/>
      <c r="AJ64" s="147"/>
      <c r="AK64" s="147"/>
      <c r="AL64" s="147"/>
      <c r="AM64" s="147"/>
      <c r="AN64" s="147"/>
      <c r="AO64" s="147"/>
      <c r="AP64" s="147"/>
      <c r="AQ64" s="148"/>
      <c r="AS64" s="5" t="str" cm="1">
        <f t="array" ref="AS64">SUBSTITUTE(TEXT(INDEX($H$42:$AQ$42,1,$D64),"000000"),"-","")</f>
        <v>030102</v>
      </c>
    </row>
    <row r="65" spans="4:45" ht="18" customHeight="1">
      <c r="D65" s="140">
        <f t="shared" ref="D65:D76" si="1">$D64+1</f>
        <v>2</v>
      </c>
      <c r="E65" s="141"/>
      <c r="F65" s="141"/>
      <c r="G65" s="142"/>
      <c r="H65" s="45" t="str">
        <f t="shared" ref="H65:H78" ca="1" si="2">IFERROR("clear; echo "&amp;"テストケース"&amp;TEXT($D65,"000")&amp;"; sh ./script/"&amp;$B$2&amp;".sh"&amp;SUBSTITUTE(" """&amp;INDEX($E$20:$G$27,MATCH("●", INDEX($H$20:$AQ$27, , MATCH($D65, $16:$16, 0)-7), 0),1)&amp;""""," ""なし""","")&amp;SUBSTITUTE(" """&amp;INDEX($E$29:$G$34,MATCH("●", INDEX($H$29:$AQ$34, , MATCH($D65, $16:$16, 0)-7), 0),1)&amp;""""," ""なし""","")&amp;SUBSTITUTE(" """&amp;INDEX($E$36:$G$37,MATCH("●", INDEX($H$36:$AQ$37, , MATCH($D65, $16:$16, 0)-7), 0),1)&amp;""""," ""なし""","")&amp;";","")</f>
        <v>clear; echo テストケース002; sh ./script/db_gen_date_data.sh "%Y%m%d";</v>
      </c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7"/>
      <c r="AE65" s="149" t="str" cm="1">
        <f t="array" ref="AE65">SUBSTITUTE(INDEX($H$39:$AQ$39, , MATCH($D65, $16:$16, 0)-7),"-","")</f>
        <v>正常</v>
      </c>
      <c r="AF65" s="150"/>
      <c r="AG65" s="151"/>
      <c r="AH65" s="146" t="s">
        <v>498</v>
      </c>
      <c r="AI65" s="147"/>
      <c r="AJ65" s="147"/>
      <c r="AK65" s="147"/>
      <c r="AL65" s="147"/>
      <c r="AM65" s="147"/>
      <c r="AN65" s="147"/>
      <c r="AO65" s="147"/>
      <c r="AP65" s="147"/>
      <c r="AQ65" s="148"/>
      <c r="AS65" s="5" t="str" cm="1">
        <f t="array" ref="AS65">SUBSTITUTE(TEXT(INDEX($H$42:$AQ$42,1,$D65),"000000"),"-","")</f>
        <v>030001</v>
      </c>
    </row>
    <row r="66" spans="4:45" ht="18" customHeight="1">
      <c r="D66" s="140">
        <f t="shared" si="1"/>
        <v>3</v>
      </c>
      <c r="E66" s="141"/>
      <c r="F66" s="141"/>
      <c r="G66" s="142"/>
      <c r="H66" s="45" t="str">
        <f t="shared" ca="1" si="2"/>
        <v>clear; echo テストケース003; sh ./script/db_gen_date_data.sh "%Y/%m/%d";</v>
      </c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7"/>
      <c r="AE66" s="149" t="str" cm="1">
        <f t="array" ref="AE66">SUBSTITUTE(INDEX($H$39:$AQ$39, , MATCH($D66, $16:$16, 0)-7),"-","")</f>
        <v>正常</v>
      </c>
      <c r="AF66" s="150"/>
      <c r="AG66" s="151"/>
      <c r="AH66" s="146" t="s">
        <v>499</v>
      </c>
      <c r="AI66" s="147"/>
      <c r="AJ66" s="147"/>
      <c r="AK66" s="147"/>
      <c r="AL66" s="147"/>
      <c r="AM66" s="147"/>
      <c r="AN66" s="147"/>
      <c r="AO66" s="147"/>
      <c r="AP66" s="147"/>
      <c r="AQ66" s="148"/>
      <c r="AS66" s="5" t="str" cm="1">
        <f t="array" ref="AS66">SUBSTITUTE(TEXT(INDEX($H$42:$AQ$42,1,$D66),"000000"),"-","")</f>
        <v>030001</v>
      </c>
    </row>
    <row r="67" spans="4:45" ht="18" customHeight="1">
      <c r="D67" s="140">
        <f t="shared" si="1"/>
        <v>4</v>
      </c>
      <c r="E67" s="141"/>
      <c r="F67" s="141"/>
      <c r="G67" s="142"/>
      <c r="H67" s="45" t="str">
        <f t="shared" ca="1" si="2"/>
        <v>clear; echo テストケース004; sh ./script/db_gen_date_data.sh "%Y-%m-%d";</v>
      </c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7"/>
      <c r="AE67" s="149" t="str" cm="1">
        <f t="array" ref="AE67">SUBSTITUTE(INDEX($H$39:$AQ$39, , MATCH($D67, $16:$16, 0)-7),"-","")</f>
        <v>正常</v>
      </c>
      <c r="AF67" s="150"/>
      <c r="AG67" s="151"/>
      <c r="AH67" s="146" t="s">
        <v>500</v>
      </c>
      <c r="AI67" s="147"/>
      <c r="AJ67" s="147"/>
      <c r="AK67" s="147"/>
      <c r="AL67" s="147"/>
      <c r="AM67" s="147"/>
      <c r="AN67" s="147"/>
      <c r="AO67" s="147"/>
      <c r="AP67" s="147"/>
      <c r="AQ67" s="148"/>
      <c r="AS67" s="5" t="str" cm="1">
        <f t="array" ref="AS67">SUBSTITUTE(TEXT(INDEX($H$42:$AQ$42,1,$D67),"000000"),"-","")</f>
        <v>030001</v>
      </c>
    </row>
    <row r="68" spans="4:45" ht="18" customHeight="1">
      <c r="D68" s="140">
        <f t="shared" si="1"/>
        <v>5</v>
      </c>
      <c r="E68" s="141"/>
      <c r="F68" s="141"/>
      <c r="G68" s="142"/>
      <c r="H68" s="45" t="str">
        <f t="shared" ca="1" si="2"/>
        <v>clear; echo テストケース005; sh ./script/db_gen_date_data.sh "%H%M%S";</v>
      </c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7"/>
      <c r="AE68" s="149" t="str" cm="1">
        <f t="array" ref="AE68">SUBSTITUTE(INDEX($H$39:$AQ$39, , MATCH($D68, $16:$16, 0)-7),"-","")</f>
        <v>正常</v>
      </c>
      <c r="AF68" s="150"/>
      <c r="AG68" s="151"/>
      <c r="AH68" s="146" t="s">
        <v>502</v>
      </c>
      <c r="AI68" s="147"/>
      <c r="AJ68" s="147"/>
      <c r="AK68" s="147"/>
      <c r="AL68" s="147"/>
      <c r="AM68" s="147"/>
      <c r="AN68" s="147"/>
      <c r="AO68" s="147"/>
      <c r="AP68" s="147"/>
      <c r="AQ68" s="148"/>
      <c r="AS68" s="5" t="str" cm="1">
        <f t="array" ref="AS68">SUBSTITUTE(TEXT(INDEX($H$42:$AQ$42,1,$D68),"000000"),"-","")</f>
        <v>030001</v>
      </c>
    </row>
    <row r="69" spans="4:45" ht="18" customHeight="1">
      <c r="D69" s="140">
        <f t="shared" si="1"/>
        <v>6</v>
      </c>
      <c r="E69" s="141"/>
      <c r="F69" s="141"/>
      <c r="G69" s="142"/>
      <c r="H69" s="45" t="str">
        <f t="shared" ca="1" si="2"/>
        <v>clear; echo テストケース006; sh ./script/db_gen_date_data.sh "%H:%M:%S";</v>
      </c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7"/>
      <c r="AE69" s="149" t="str" cm="1">
        <f t="array" ref="AE69">SUBSTITUTE(INDEX($H$39:$AQ$39, , MATCH($D69, $16:$16, 0)-7),"-","")</f>
        <v>正常</v>
      </c>
      <c r="AF69" s="150"/>
      <c r="AG69" s="151"/>
      <c r="AH69" s="146" t="s">
        <v>503</v>
      </c>
      <c r="AI69" s="147"/>
      <c r="AJ69" s="147"/>
      <c r="AK69" s="147"/>
      <c r="AL69" s="147"/>
      <c r="AM69" s="147"/>
      <c r="AN69" s="147"/>
      <c r="AO69" s="147"/>
      <c r="AP69" s="147"/>
      <c r="AQ69" s="148"/>
      <c r="AS69" s="5" t="str" cm="1">
        <f t="array" ref="AS69">SUBSTITUTE(TEXT(INDEX($H$42:$AQ$42,1,$D69),"000000"),"-","")</f>
        <v>030001</v>
      </c>
    </row>
    <row r="70" spans="4:45" ht="36" customHeight="1">
      <c r="D70" s="140">
        <f t="shared" si="1"/>
        <v>7</v>
      </c>
      <c r="E70" s="141"/>
      <c r="F70" s="141"/>
      <c r="G70" s="142"/>
      <c r="H70" s="45" t="str">
        <f t="shared" ca="1" si="2"/>
        <v>clear; echo テストケース007; sh ./script/db_gen_date_data.sh "%Y/%m/%d %H:%M:%S";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9" t="str" cm="1">
        <f t="array" ref="AE70">SUBSTITUTE(INDEX($H$39:$AQ$39, , MATCH($D70, $16:$16, 0)-7),"-","")</f>
        <v>正常</v>
      </c>
      <c r="AF70" s="150"/>
      <c r="AG70" s="151"/>
      <c r="AH70" s="146" t="s">
        <v>504</v>
      </c>
      <c r="AI70" s="147"/>
      <c r="AJ70" s="147"/>
      <c r="AK70" s="147"/>
      <c r="AL70" s="147"/>
      <c r="AM70" s="147"/>
      <c r="AN70" s="147"/>
      <c r="AO70" s="147"/>
      <c r="AP70" s="147"/>
      <c r="AQ70" s="148"/>
      <c r="AS70" s="5" t="str" cm="1">
        <f t="array" ref="AS70">SUBSTITUTE(TEXT(INDEX($H$42:$AQ$42,1,$D70),"000000"),"-","")</f>
        <v>030001</v>
      </c>
    </row>
    <row r="71" spans="4:45" ht="18" customHeight="1">
      <c r="D71" s="140">
        <f t="shared" si="1"/>
        <v>8</v>
      </c>
      <c r="E71" s="141"/>
      <c r="F71" s="141"/>
      <c r="G71" s="142"/>
      <c r="H71" s="45" t="str">
        <f t="shared" ca="1" si="2"/>
        <v>clear; echo テストケース008; sh ./script/db_gen_date_data.sh "None";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9" t="str" cm="1">
        <f t="array" ref="AE71">SUBSTITUTE(INDEX($H$39:$AQ$39, , MATCH($D71, $16:$16, 0)-7),"-","")</f>
        <v>異常</v>
      </c>
      <c r="AF71" s="150"/>
      <c r="AG71" s="151"/>
      <c r="AH71" s="146" t="s">
        <v>506</v>
      </c>
      <c r="AI71" s="147"/>
      <c r="AJ71" s="147"/>
      <c r="AK71" s="147"/>
      <c r="AL71" s="147"/>
      <c r="AM71" s="147"/>
      <c r="AN71" s="147"/>
      <c r="AO71" s="147"/>
      <c r="AP71" s="147"/>
      <c r="AQ71" s="148"/>
      <c r="AS71" s="5" t="str" cm="1">
        <f t="array" ref="AS71">SUBSTITUTE(TEXT(INDEX($H$42:$AQ$42,1,$D71),"000000"),"-","")</f>
        <v>030102</v>
      </c>
    </row>
    <row r="72" spans="4:45" ht="18" customHeight="1">
      <c r="D72" s="140">
        <f t="shared" si="1"/>
        <v>9</v>
      </c>
      <c r="E72" s="141"/>
      <c r="F72" s="141"/>
      <c r="G72" s="142"/>
      <c r="H72" s="45" t="str">
        <f t="shared" ca="1" si="2"/>
        <v>clear; echo テストケース009; sh ./script/db_gen_date_data.sh "%Y/%m/%d %H:%M:%S" "19910101";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9" t="str" cm="1">
        <f t="array" ref="AE72">SUBSTITUTE(INDEX($H$39:$AQ$39, , MATCH($D72, $16:$16, 0)-7),"-","")</f>
        <v>異常</v>
      </c>
      <c r="AF72" s="150"/>
      <c r="AG72" s="151"/>
      <c r="AH72" s="146" t="s">
        <v>501</v>
      </c>
      <c r="AI72" s="147"/>
      <c r="AJ72" s="147"/>
      <c r="AK72" s="147"/>
      <c r="AL72" s="147"/>
      <c r="AM72" s="147"/>
      <c r="AN72" s="147"/>
      <c r="AO72" s="147"/>
      <c r="AP72" s="147"/>
      <c r="AQ72" s="148"/>
      <c r="AS72" s="5" t="str" cm="1">
        <f t="array" ref="AS72">SUBSTITUTE(TEXT(INDEX($H$42:$AQ$42,1,$D72),"000000"),"-","")</f>
        <v>030103</v>
      </c>
    </row>
    <row r="73" spans="4:45" ht="18" customHeight="1">
      <c r="D73" s="140">
        <f t="shared" si="1"/>
        <v>10</v>
      </c>
      <c r="E73" s="141"/>
      <c r="F73" s="141"/>
      <c r="G73" s="142"/>
      <c r="H73" s="45" t="str">
        <f t="shared" ca="1" si="2"/>
        <v>clear; echo テストケース010; sh ./script/db_gen_date_data.sh "%Y/%m/%d %H:%M:%S" "91/01/01";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9" t="str" cm="1">
        <f t="array" ref="AE73">SUBSTITUTE(INDEX($H$39:$AQ$39, , MATCH($D73, $16:$16, 0)-7),"-","")</f>
        <v>異常</v>
      </c>
      <c r="AF73" s="150"/>
      <c r="AG73" s="151"/>
      <c r="AH73" s="146" t="s">
        <v>501</v>
      </c>
      <c r="AI73" s="147"/>
      <c r="AJ73" s="147"/>
      <c r="AK73" s="147"/>
      <c r="AL73" s="147"/>
      <c r="AM73" s="147"/>
      <c r="AN73" s="147"/>
      <c r="AO73" s="147"/>
      <c r="AP73" s="147"/>
      <c r="AQ73" s="148"/>
      <c r="AS73" s="5" t="str" cm="1">
        <f t="array" ref="AS73">SUBSTITUTE(TEXT(INDEX($H$42:$AQ$42,1,$D73),"000000"),"-","")</f>
        <v>030103</v>
      </c>
    </row>
    <row r="74" spans="4:45" ht="54" customHeight="1">
      <c r="D74" s="140">
        <f t="shared" si="1"/>
        <v>11</v>
      </c>
      <c r="E74" s="141"/>
      <c r="F74" s="141"/>
      <c r="G74" s="142"/>
      <c r="H74" s="45" t="str">
        <f t="shared" ca="1" si="2"/>
        <v>clear; echo テストケース011; sh ./script/db_gen_date_data.sh "%Y/%m/%d %H:%M:%S" "1991/01/01";</v>
      </c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9" t="str" cm="1">
        <f t="array" ref="AE74">SUBSTITUTE(INDEX($H$39:$AQ$39, , MATCH($D74, $16:$16, 0)-7),"-","")</f>
        <v>正常</v>
      </c>
      <c r="AF74" s="150"/>
      <c r="AG74" s="151"/>
      <c r="AH74" s="146" t="s">
        <v>505</v>
      </c>
      <c r="AI74" s="147"/>
      <c r="AJ74" s="147"/>
      <c r="AK74" s="147"/>
      <c r="AL74" s="147"/>
      <c r="AM74" s="147"/>
      <c r="AN74" s="147"/>
      <c r="AO74" s="147"/>
      <c r="AP74" s="147"/>
      <c r="AQ74" s="148"/>
      <c r="AS74" s="5" t="str" cm="1">
        <f t="array" ref="AS74">SUBSTITUTE(TEXT(INDEX($H$42:$AQ$42,1,$D74),"000000"),"-","")</f>
        <v>030001</v>
      </c>
    </row>
    <row r="75" spans="4:45" ht="18" customHeight="1">
      <c r="D75" s="140">
        <f t="shared" si="1"/>
        <v>12</v>
      </c>
      <c r="E75" s="141"/>
      <c r="F75" s="141"/>
      <c r="G75" s="142"/>
      <c r="H75" s="61" t="s">
        <v>804</v>
      </c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7"/>
      <c r="AE75" s="149" t="str" cm="1">
        <f t="array" ref="AE75">SUBSTITUTE(INDEX($H$39:$AQ$39, , MATCH($D75, $16:$16, 0)-7),"-","")</f>
        <v>異常</v>
      </c>
      <c r="AF75" s="150"/>
      <c r="AG75" s="151"/>
      <c r="AH75" s="146" t="s">
        <v>501</v>
      </c>
      <c r="AI75" s="147"/>
      <c r="AJ75" s="147"/>
      <c r="AK75" s="147"/>
      <c r="AL75" s="147"/>
      <c r="AM75" s="147"/>
      <c r="AN75" s="147"/>
      <c r="AO75" s="147"/>
      <c r="AP75" s="147"/>
      <c r="AQ75" s="148"/>
      <c r="AS75" s="5" t="str" cm="1">
        <f t="array" ref="AS75">SUBSTITUTE(TEXT(INDEX($H$42:$AQ$42,1,$D75),"000000"),"-","")</f>
        <v>030104</v>
      </c>
    </row>
    <row r="76" spans="4:45" ht="18" customHeight="1">
      <c r="D76" s="140">
        <f t="shared" si="1"/>
        <v>13</v>
      </c>
      <c r="E76" s="141"/>
      <c r="F76" s="141"/>
      <c r="G76" s="142"/>
      <c r="H76" s="45" t="str">
        <f t="shared" ca="1" si="2"/>
        <v>clear; echo テストケース013; sh ./script/db_gen_date_data.sh "%Y/%m/%d %H:%M:%S" "None";</v>
      </c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7"/>
      <c r="AE76" s="149" t="str" cm="1">
        <f t="array" ref="AE76">SUBSTITUTE(INDEX($H$39:$AQ$39, , MATCH($D76, $16:$16, 0)-7),"-","")</f>
        <v>異常</v>
      </c>
      <c r="AF76" s="150"/>
      <c r="AG76" s="151"/>
      <c r="AH76" s="146" t="s">
        <v>507</v>
      </c>
      <c r="AI76" s="147"/>
      <c r="AJ76" s="147"/>
      <c r="AK76" s="147"/>
      <c r="AL76" s="147"/>
      <c r="AM76" s="147"/>
      <c r="AN76" s="147"/>
      <c r="AO76" s="147"/>
      <c r="AP76" s="147"/>
      <c r="AQ76" s="148"/>
      <c r="AS76" s="5" t="str" cm="1">
        <f t="array" ref="AS76">SUBSTITUTE(TEXT(INDEX($H$42:$AQ$42,1,$D76),"000000"),"-","")</f>
        <v>030103</v>
      </c>
    </row>
    <row r="77" spans="4:45" ht="18" customHeight="1">
      <c r="D77" s="140">
        <f>$D76+1</f>
        <v>14</v>
      </c>
      <c r="E77" s="141"/>
      <c r="F77" s="141"/>
      <c r="G77" s="142"/>
      <c r="H77" s="45" t="str">
        <f t="shared" ca="1" si="2"/>
        <v>clear; echo テストケース014; sh ./script/db_gen_date_data.sh "%Y/%m/%d %H:%M:%S" "1991/01/01" "None";</v>
      </c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7"/>
      <c r="AE77" s="149" t="str" cm="1">
        <f t="array" ref="AE77">SUBSTITUTE(INDEX($H$39:$AQ$39, , MATCH($D77, $16:$16, 0)-7),"-","")</f>
        <v>異常</v>
      </c>
      <c r="AF77" s="150"/>
      <c r="AG77" s="151"/>
      <c r="AH77" s="146" t="s">
        <v>477</v>
      </c>
      <c r="AI77" s="147"/>
      <c r="AJ77" s="147"/>
      <c r="AK77" s="147"/>
      <c r="AL77" s="147"/>
      <c r="AM77" s="147"/>
      <c r="AN77" s="147"/>
      <c r="AO77" s="147"/>
      <c r="AP77" s="147"/>
      <c r="AQ77" s="148"/>
      <c r="AS77" s="5" t="str" cm="1">
        <f t="array" ref="AS77">SUBSTITUTE(TEXT(INDEX($H$42:$AQ$42,1,$D77),"000000"),"-","")</f>
        <v>030101</v>
      </c>
    </row>
    <row r="78" spans="4:45" ht="18" customHeight="1">
      <c r="D78" s="140">
        <f>$D77+1</f>
        <v>15</v>
      </c>
      <c r="E78" s="141"/>
      <c r="F78" s="141"/>
      <c r="G78" s="142"/>
      <c r="H78" s="45" t="str">
        <f t="shared" ca="1" si="2"/>
        <v/>
      </c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7"/>
      <c r="AE78" s="149" t="str" cm="1">
        <f t="array" ref="AE78">SUBSTITUTE(INDEX($H$39:$AQ$39, , MATCH($D78, $16:$16, 0)-7),"-","")</f>
        <v/>
      </c>
      <c r="AF78" s="150"/>
      <c r="AG78" s="151"/>
      <c r="AH78" s="146"/>
      <c r="AI78" s="147"/>
      <c r="AJ78" s="147"/>
      <c r="AK78" s="147"/>
      <c r="AL78" s="147"/>
      <c r="AM78" s="147"/>
      <c r="AN78" s="147"/>
      <c r="AO78" s="147"/>
      <c r="AP78" s="147"/>
      <c r="AQ78" s="148"/>
      <c r="AS78" s="5" t="str" cm="1">
        <f t="array" ref="AS78">SUBSTITUTE(TEXT(INDEX($H$42:$AQ$42,1,$D78),"000000"),"-","")</f>
        <v/>
      </c>
    </row>
  </sheetData>
  <mergeCells count="263">
    <mergeCell ref="AE77:AG77"/>
    <mergeCell ref="D78:G78"/>
    <mergeCell ref="AE78:AG78"/>
    <mergeCell ref="AH78:AQ78"/>
    <mergeCell ref="AH75:AQ75"/>
    <mergeCell ref="D76:G76"/>
    <mergeCell ref="AH76:AQ76"/>
    <mergeCell ref="D77:G77"/>
    <mergeCell ref="AH77:AQ77"/>
    <mergeCell ref="AE75:AG75"/>
    <mergeCell ref="AE76:AG76"/>
    <mergeCell ref="AH72:AQ72"/>
    <mergeCell ref="AH73:AQ73"/>
    <mergeCell ref="AH74:AQ74"/>
    <mergeCell ref="AE72:AG72"/>
    <mergeCell ref="AE73:AG73"/>
    <mergeCell ref="AE74:AG74"/>
    <mergeCell ref="AH69:AQ69"/>
    <mergeCell ref="AH70:AQ70"/>
    <mergeCell ref="AH71:AQ71"/>
    <mergeCell ref="AE69:AG69"/>
    <mergeCell ref="AE70:AG70"/>
    <mergeCell ref="AE71:AG71"/>
    <mergeCell ref="AH66:AQ66"/>
    <mergeCell ref="AH67:AQ67"/>
    <mergeCell ref="AH68:AQ68"/>
    <mergeCell ref="AE66:AG66"/>
    <mergeCell ref="AE67:AG67"/>
    <mergeCell ref="AE68:AG68"/>
    <mergeCell ref="E27:G27"/>
    <mergeCell ref="E31:G31"/>
    <mergeCell ref="AH64:AQ64"/>
    <mergeCell ref="AH65:AQ65"/>
    <mergeCell ref="AE64:AG64"/>
    <mergeCell ref="AE65:AG65"/>
    <mergeCell ref="AM51:AM54"/>
    <mergeCell ref="AN51:AN54"/>
    <mergeCell ref="AO51:AO54"/>
    <mergeCell ref="AP51:AP54"/>
    <mergeCell ref="AQ51:AQ54"/>
    <mergeCell ref="D62:G63"/>
    <mergeCell ref="H62:AD63"/>
    <mergeCell ref="AE62:AG63"/>
    <mergeCell ref="AH62:AQ63"/>
    <mergeCell ref="AG51:AG54"/>
    <mergeCell ref="AH51:AH54"/>
    <mergeCell ref="AI51:AI54"/>
    <mergeCell ref="D70:G70"/>
    <mergeCell ref="D71:G71"/>
    <mergeCell ref="D72:G72"/>
    <mergeCell ref="D73:G73"/>
    <mergeCell ref="D74:G74"/>
    <mergeCell ref="D75:G75"/>
    <mergeCell ref="D64:G64"/>
    <mergeCell ref="D65:G65"/>
    <mergeCell ref="D66:G66"/>
    <mergeCell ref="D67:G67"/>
    <mergeCell ref="D68:G68"/>
    <mergeCell ref="D69:G69"/>
    <mergeCell ref="V48:V50"/>
    <mergeCell ref="W48:W50"/>
    <mergeCell ref="AJ51:AJ54"/>
    <mergeCell ref="AK51:AK54"/>
    <mergeCell ref="AL51:AL54"/>
    <mergeCell ref="AA51:AA54"/>
    <mergeCell ref="AB51:AB54"/>
    <mergeCell ref="AC51:AC54"/>
    <mergeCell ref="AD51:AD54"/>
    <mergeCell ref="AE51:AE54"/>
    <mergeCell ref="AF51:AF54"/>
    <mergeCell ref="U51:U54"/>
    <mergeCell ref="V51:V54"/>
    <mergeCell ref="W51:W54"/>
    <mergeCell ref="X51:X54"/>
    <mergeCell ref="Y51:Y54"/>
    <mergeCell ref="Z51:Z54"/>
    <mergeCell ref="O51:O54"/>
    <mergeCell ref="P51:P54"/>
    <mergeCell ref="Q51:Q54"/>
    <mergeCell ref="R51:R54"/>
    <mergeCell ref="S51:S54"/>
    <mergeCell ref="T51:T54"/>
    <mergeCell ref="AP48:AP50"/>
    <mergeCell ref="AQ48:AQ50"/>
    <mergeCell ref="D51:G54"/>
    <mergeCell ref="H51:H54"/>
    <mergeCell ref="I51:I54"/>
    <mergeCell ref="J51:J54"/>
    <mergeCell ref="K51:K54"/>
    <mergeCell ref="L51:L54"/>
    <mergeCell ref="M51:M54"/>
    <mergeCell ref="N51:N54"/>
    <mergeCell ref="AJ48:AJ50"/>
    <mergeCell ref="AK48:AK50"/>
    <mergeCell ref="AL48:AL50"/>
    <mergeCell ref="AM48:AM50"/>
    <mergeCell ref="AN48:AN50"/>
    <mergeCell ref="AO48:AO50"/>
    <mergeCell ref="AD48:AD50"/>
    <mergeCell ref="AE48:AE50"/>
    <mergeCell ref="AF48:AF50"/>
    <mergeCell ref="AG48:AG50"/>
    <mergeCell ref="AH48:AH50"/>
    <mergeCell ref="AI48:AI50"/>
    <mergeCell ref="L48:L50"/>
    <mergeCell ref="M48:M50"/>
    <mergeCell ref="N48:N50"/>
    <mergeCell ref="O48:O50"/>
    <mergeCell ref="P48:P50"/>
    <mergeCell ref="Q48:Q50"/>
    <mergeCell ref="AM42:AM46"/>
    <mergeCell ref="AN42:AN46"/>
    <mergeCell ref="AO42:AO46"/>
    <mergeCell ref="Z42:Z46"/>
    <mergeCell ref="O42:O46"/>
    <mergeCell ref="P42:P46"/>
    <mergeCell ref="Q42:Q46"/>
    <mergeCell ref="R42:R46"/>
    <mergeCell ref="S42:S46"/>
    <mergeCell ref="T42:T46"/>
    <mergeCell ref="Z48:Z50"/>
    <mergeCell ref="AA48:AA50"/>
    <mergeCell ref="AB48:AB50"/>
    <mergeCell ref="AC48:AC50"/>
    <mergeCell ref="R48:R50"/>
    <mergeCell ref="S48:S50"/>
    <mergeCell ref="T48:T50"/>
    <mergeCell ref="U48:U50"/>
    <mergeCell ref="X48:X50"/>
    <mergeCell ref="Y48:Y50"/>
    <mergeCell ref="AP42:AP46"/>
    <mergeCell ref="AQ42:AQ46"/>
    <mergeCell ref="D48:G50"/>
    <mergeCell ref="H48:H50"/>
    <mergeCell ref="I48:I50"/>
    <mergeCell ref="J48:J50"/>
    <mergeCell ref="K48:K50"/>
    <mergeCell ref="AG42:AG46"/>
    <mergeCell ref="AH42:AH46"/>
    <mergeCell ref="AI42:AI46"/>
    <mergeCell ref="AJ42:AJ46"/>
    <mergeCell ref="AK42:AK46"/>
    <mergeCell ref="AL42:AL46"/>
    <mergeCell ref="AA42:AA46"/>
    <mergeCell ref="AB42:AB46"/>
    <mergeCell ref="AC42:AC46"/>
    <mergeCell ref="AD42:AD46"/>
    <mergeCell ref="AE42:AE46"/>
    <mergeCell ref="AF42:AF46"/>
    <mergeCell ref="U42:U46"/>
    <mergeCell ref="V42:V46"/>
    <mergeCell ref="W42:W46"/>
    <mergeCell ref="X42:X46"/>
    <mergeCell ref="Y42:Y46"/>
    <mergeCell ref="AP39:AP41"/>
    <mergeCell ref="AQ39:AQ41"/>
    <mergeCell ref="D42:G46"/>
    <mergeCell ref="H42:H46"/>
    <mergeCell ref="I42:I46"/>
    <mergeCell ref="J42:J46"/>
    <mergeCell ref="K42:K46"/>
    <mergeCell ref="L42:L46"/>
    <mergeCell ref="M42:M46"/>
    <mergeCell ref="N42:N46"/>
    <mergeCell ref="AJ39:AJ41"/>
    <mergeCell ref="AK39:AK41"/>
    <mergeCell ref="AL39:AL41"/>
    <mergeCell ref="AM39:AM41"/>
    <mergeCell ref="AN39:AN41"/>
    <mergeCell ref="AO39:AO41"/>
    <mergeCell ref="AD39:AD41"/>
    <mergeCell ref="AE39:AE41"/>
    <mergeCell ref="AF39:AF41"/>
    <mergeCell ref="AG39:AG41"/>
    <mergeCell ref="AH39:AH41"/>
    <mergeCell ref="AI39:AI41"/>
    <mergeCell ref="X39:X41"/>
    <mergeCell ref="Y39:Y41"/>
    <mergeCell ref="Z39:Z41"/>
    <mergeCell ref="AA39:AA41"/>
    <mergeCell ref="AB39:AB41"/>
    <mergeCell ref="AC39:AC41"/>
    <mergeCell ref="R39:R41"/>
    <mergeCell ref="S39:S41"/>
    <mergeCell ref="T39:T41"/>
    <mergeCell ref="U39:U41"/>
    <mergeCell ref="V39:V41"/>
    <mergeCell ref="W39:W41"/>
    <mergeCell ref="L39:L41"/>
    <mergeCell ref="M39:M41"/>
    <mergeCell ref="N39:N41"/>
    <mergeCell ref="O39:O41"/>
    <mergeCell ref="P39:P41"/>
    <mergeCell ref="Q39:Q41"/>
    <mergeCell ref="E37:G37"/>
    <mergeCell ref="D39:G41"/>
    <mergeCell ref="H39:H41"/>
    <mergeCell ref="I39:I41"/>
    <mergeCell ref="J39:J41"/>
    <mergeCell ref="K39:K41"/>
    <mergeCell ref="E29:G29"/>
    <mergeCell ref="E30:G30"/>
    <mergeCell ref="E32:G32"/>
    <mergeCell ref="E33:G33"/>
    <mergeCell ref="E34:G34"/>
    <mergeCell ref="E36:G36"/>
    <mergeCell ref="AQ16:AQ18"/>
    <mergeCell ref="E20:G20"/>
    <mergeCell ref="E21:G21"/>
    <mergeCell ref="E22:G22"/>
    <mergeCell ref="E23:G23"/>
    <mergeCell ref="E24:G24"/>
    <mergeCell ref="E25:G25"/>
    <mergeCell ref="E26:G26"/>
    <mergeCell ref="AK16:AK18"/>
    <mergeCell ref="AL16:AL18"/>
    <mergeCell ref="AM16:AM18"/>
    <mergeCell ref="AN16:AN18"/>
    <mergeCell ref="AO16:AO18"/>
    <mergeCell ref="AP16:AP18"/>
    <mergeCell ref="AE16:AE18"/>
    <mergeCell ref="AF16:AF18"/>
    <mergeCell ref="AG16:AG18"/>
    <mergeCell ref="AH16:AH18"/>
    <mergeCell ref="AI16:AI18"/>
    <mergeCell ref="AJ16:AJ18"/>
    <mergeCell ref="Y16:Y18"/>
    <mergeCell ref="Z16:Z18"/>
    <mergeCell ref="AA16:AA18"/>
    <mergeCell ref="AB16:AB18"/>
    <mergeCell ref="AC16:AC18"/>
    <mergeCell ref="AD16:AD18"/>
    <mergeCell ref="S16:S18"/>
    <mergeCell ref="T16:T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D16:G18"/>
    <mergeCell ref="H16:H18"/>
    <mergeCell ref="I16:I18"/>
    <mergeCell ref="J16:J18"/>
    <mergeCell ref="K16:K18"/>
    <mergeCell ref="L16:L18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</mergeCells>
  <phoneticPr fontId="1" type="noConversion"/>
  <dataValidations count="1">
    <dataValidation type="list" allowBlank="1" showInputMessage="1" showErrorMessage="1" sqref="H39:AQ41 H48:AQ50" xr:uid="{4BE64816-C14E-2F4F-B9E1-DA662C852654}">
      <formula1>"-,正常,異常,警告"</formula1>
    </dataValidation>
  </dataValidations>
  <hyperlinks>
    <hyperlink ref="AL5" location="詳細設計!A1" display="詳細設計" xr:uid="{6C5669EB-10C6-A041-A398-F5EC23B8D276}"/>
  </hyperlinks>
  <pageMargins left="0.7" right="0.7" top="0.75" bottom="0.75" header="0.3" footer="0.3"/>
  <pageSetup paperSize="9" scale="51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0356-6A28-9144-9D63-A303E57D7E8C}">
  <sheetPr>
    <tabColor theme="5" tint="0.79998168889431442"/>
  </sheetPr>
  <dimension ref="B2:AS74"/>
  <sheetViews>
    <sheetView showGridLines="0" view="pageBreakPreview" topLeftCell="B35" zoomScale="130" zoomScaleNormal="100" zoomScaleSheetLayoutView="130" workbookViewId="0">
      <selection activeCell="K57" sqref="K57:K60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7" width="2.7109375" style="5" customWidth="1"/>
    <col min="8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db_check_files_exist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459</v>
      </c>
    </row>
    <row r="9" spans="2:43" ht="18" customHeight="1">
      <c r="D9" s="5" t="s">
        <v>24</v>
      </c>
      <c r="E9" s="5" t="s">
        <v>460</v>
      </c>
      <c r="J9" s="5" t="s">
        <v>13</v>
      </c>
      <c r="K9" s="5" t="s">
        <v>434</v>
      </c>
    </row>
    <row r="10" spans="2:43" ht="18" customHeight="1">
      <c r="D10" s="5" t="s">
        <v>24</v>
      </c>
      <c r="E10" s="5" t="s">
        <v>433</v>
      </c>
      <c r="J10" s="5" t="s">
        <v>13</v>
      </c>
      <c r="K10" s="5" t="s">
        <v>435</v>
      </c>
    </row>
    <row r="11" spans="2:43" ht="18" customHeight="1">
      <c r="E11" s="5" t="s">
        <v>315</v>
      </c>
      <c r="F11" s="5" t="s">
        <v>436</v>
      </c>
      <c r="G11" s="5" t="s">
        <v>13</v>
      </c>
      <c r="H11" s="24" t="str">
        <f>IF($E7="","clear; ","")&amp;"mkdir -pv ./output/logs/; export "&amp;$E10&amp;"=""`pwd`/output/logs/"";"</f>
        <v>clear; mkdir -pv ./output/logs/; export LOG_DIR="`pwd`/output/logs/";</v>
      </c>
    </row>
    <row r="12" spans="2:43" ht="18" customHeight="1">
      <c r="H12" s="24" t="str">
        <f>"echo """&amp;$E10&amp;"=${"&amp;$E10&amp;"}""; echo;"</f>
        <v>echo "LOG_DIR=${LOG_DIR}"; echo;</v>
      </c>
    </row>
    <row r="13" spans="2:43" ht="18" customHeight="1">
      <c r="D13" s="5" t="s">
        <v>24</v>
      </c>
      <c r="E13" s="5" t="s">
        <v>540</v>
      </c>
      <c r="J13" s="5" t="s">
        <v>13</v>
      </c>
      <c r="K13" s="5" t="s">
        <v>542</v>
      </c>
    </row>
    <row r="14" spans="2:43" ht="18" customHeight="1">
      <c r="E14" s="5" t="s">
        <v>315</v>
      </c>
      <c r="F14" s="5" t="s">
        <v>436</v>
      </c>
      <c r="G14" s="5" t="s">
        <v>13</v>
      </c>
      <c r="H14" s="24" t="str">
        <f>IF($E10="","clear; ","")&amp;"mkdir -pv ./script/; export "&amp;$E13&amp;"=""`pwd`/script/"";"</f>
        <v>mkdir -pv ./script/; export SCRIPT_DIR="`pwd`/script/";</v>
      </c>
    </row>
    <row r="15" spans="2:43" ht="18" customHeight="1">
      <c r="H15" s="24" t="str">
        <f>"echo """&amp;$E13&amp;"=${"&amp;$E13&amp;"}""; echo;"</f>
        <v>echo "SCRIPT_DIR=${SCRIPT_DIR}"; echo;</v>
      </c>
    </row>
    <row r="16" spans="2:43" ht="18" customHeight="1">
      <c r="D16" s="5" t="s">
        <v>24</v>
      </c>
      <c r="E16" s="5" t="s">
        <v>541</v>
      </c>
      <c r="J16" s="5" t="s">
        <v>13</v>
      </c>
      <c r="K16" s="5" t="s">
        <v>543</v>
      </c>
    </row>
    <row r="17" spans="3:43" ht="18" customHeight="1">
      <c r="E17" s="5" t="s">
        <v>315</v>
      </c>
      <c r="F17" s="5" t="s">
        <v>436</v>
      </c>
      <c r="G17" s="5" t="s">
        <v>13</v>
      </c>
      <c r="H17" s="24" t="str">
        <f>IF($E13="","clear; ","")&amp;"mkdir -pv ./config/; export "&amp;$E16&amp;"=""`pwd`/config/"";"</f>
        <v>mkdir -pv ./config/; export CONFIG_DIR="`pwd`/config/";</v>
      </c>
    </row>
    <row r="18" spans="3:43" ht="18" customHeight="1">
      <c r="H18" s="24" t="str">
        <f>"echo """&amp;$E16&amp;"=${"&amp;$E16&amp;"}""; echo;"</f>
        <v>echo "CONFIG_DIR=${CONFIG_DIR}"; echo;</v>
      </c>
    </row>
    <row r="19" spans="3:43" ht="18" customHeight="1">
      <c r="K19" s="24"/>
    </row>
    <row r="20" spans="3:43" ht="18" customHeight="1">
      <c r="C20" s="5" t="s">
        <v>28</v>
      </c>
      <c r="D20" s="5" t="s">
        <v>438</v>
      </c>
    </row>
    <row r="22" spans="3:43" ht="18" customHeight="1">
      <c r="D22" s="111" t="s">
        <v>438</v>
      </c>
      <c r="E22" s="112"/>
      <c r="F22" s="112"/>
      <c r="G22" s="113"/>
      <c r="H22" s="130">
        <f>G$22+1</f>
        <v>1</v>
      </c>
      <c r="I22" s="130">
        <f>H$22+1</f>
        <v>2</v>
      </c>
      <c r="J22" s="130">
        <f t="shared" ref="J22:AQ22" si="0">I$22+1</f>
        <v>3</v>
      </c>
      <c r="K22" s="130">
        <f t="shared" si="0"/>
        <v>4</v>
      </c>
      <c r="L22" s="130">
        <f t="shared" si="0"/>
        <v>5</v>
      </c>
      <c r="M22" s="130">
        <f t="shared" si="0"/>
        <v>6</v>
      </c>
      <c r="N22" s="130">
        <f t="shared" si="0"/>
        <v>7</v>
      </c>
      <c r="O22" s="130">
        <f t="shared" si="0"/>
        <v>8</v>
      </c>
      <c r="P22" s="130">
        <f t="shared" si="0"/>
        <v>9</v>
      </c>
      <c r="Q22" s="130">
        <f t="shared" si="0"/>
        <v>10</v>
      </c>
      <c r="R22" s="130">
        <f t="shared" si="0"/>
        <v>11</v>
      </c>
      <c r="S22" s="130">
        <f t="shared" si="0"/>
        <v>12</v>
      </c>
      <c r="T22" s="130">
        <f t="shared" si="0"/>
        <v>13</v>
      </c>
      <c r="U22" s="130">
        <f t="shared" si="0"/>
        <v>14</v>
      </c>
      <c r="V22" s="130">
        <f t="shared" si="0"/>
        <v>15</v>
      </c>
      <c r="W22" s="130">
        <f t="shared" si="0"/>
        <v>16</v>
      </c>
      <c r="X22" s="130">
        <f t="shared" si="0"/>
        <v>17</v>
      </c>
      <c r="Y22" s="130">
        <f t="shared" si="0"/>
        <v>18</v>
      </c>
      <c r="Z22" s="130">
        <f t="shared" si="0"/>
        <v>19</v>
      </c>
      <c r="AA22" s="130">
        <f t="shared" si="0"/>
        <v>20</v>
      </c>
      <c r="AB22" s="130">
        <f t="shared" si="0"/>
        <v>21</v>
      </c>
      <c r="AC22" s="130">
        <f t="shared" si="0"/>
        <v>22</v>
      </c>
      <c r="AD22" s="130">
        <f t="shared" si="0"/>
        <v>23</v>
      </c>
      <c r="AE22" s="130">
        <f t="shared" si="0"/>
        <v>24</v>
      </c>
      <c r="AF22" s="130">
        <f t="shared" si="0"/>
        <v>25</v>
      </c>
      <c r="AG22" s="130">
        <f t="shared" si="0"/>
        <v>26</v>
      </c>
      <c r="AH22" s="130">
        <f t="shared" si="0"/>
        <v>27</v>
      </c>
      <c r="AI22" s="130">
        <f t="shared" si="0"/>
        <v>28</v>
      </c>
      <c r="AJ22" s="130">
        <f t="shared" si="0"/>
        <v>29</v>
      </c>
      <c r="AK22" s="130">
        <f t="shared" si="0"/>
        <v>30</v>
      </c>
      <c r="AL22" s="130">
        <f t="shared" si="0"/>
        <v>31</v>
      </c>
      <c r="AM22" s="130">
        <f t="shared" si="0"/>
        <v>32</v>
      </c>
      <c r="AN22" s="130">
        <f t="shared" si="0"/>
        <v>33</v>
      </c>
      <c r="AO22" s="130">
        <f t="shared" si="0"/>
        <v>34</v>
      </c>
      <c r="AP22" s="130">
        <f t="shared" si="0"/>
        <v>35</v>
      </c>
      <c r="AQ22" s="130">
        <f t="shared" si="0"/>
        <v>36</v>
      </c>
    </row>
    <row r="23" spans="3:43" ht="18" customHeight="1">
      <c r="D23" s="124"/>
      <c r="E23" s="125"/>
      <c r="F23" s="125"/>
      <c r="G23" s="126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</row>
    <row r="24" spans="3:43" ht="18" customHeight="1">
      <c r="D24" s="114"/>
      <c r="E24" s="115"/>
      <c r="F24" s="115"/>
      <c r="G24" s="116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  <c r="AL24" s="132"/>
      <c r="AM24" s="132"/>
      <c r="AN24" s="132"/>
      <c r="AO24" s="132"/>
      <c r="AP24" s="132"/>
      <c r="AQ24" s="132"/>
    </row>
    <row r="25" spans="3:43" ht="18" customHeight="1">
      <c r="D25" s="37" t="s">
        <v>557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43"/>
    </row>
    <row r="26" spans="3:43" ht="18" customHeight="1">
      <c r="D26" s="33"/>
      <c r="E26" s="156" t="s">
        <v>394</v>
      </c>
      <c r="F26" s="157"/>
      <c r="G26" s="158"/>
      <c r="H26" s="33" t="s">
        <v>24</v>
      </c>
      <c r="I26" s="33" t="s">
        <v>24</v>
      </c>
      <c r="J26" s="33" t="s">
        <v>24</v>
      </c>
      <c r="K26" s="33" t="s">
        <v>24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</row>
    <row r="27" spans="3:43" ht="18" customHeight="1">
      <c r="D27" s="33"/>
      <c r="E27" s="156" t="s">
        <v>396</v>
      </c>
      <c r="F27" s="157"/>
      <c r="G27" s="158"/>
      <c r="H27" s="33"/>
      <c r="I27" s="33" t="s">
        <v>24</v>
      </c>
      <c r="J27" s="33" t="s">
        <v>24</v>
      </c>
      <c r="K27" s="33" t="s">
        <v>24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</row>
    <row r="28" spans="3:43" ht="18" customHeight="1">
      <c r="D28" s="33"/>
      <c r="E28" s="156" t="s">
        <v>397</v>
      </c>
      <c r="F28" s="157"/>
      <c r="G28" s="158"/>
      <c r="H28" s="33"/>
      <c r="I28" s="33" t="s">
        <v>24</v>
      </c>
      <c r="J28" s="33"/>
      <c r="K28" s="33" t="s">
        <v>24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</row>
    <row r="29" spans="3:43" ht="18" customHeight="1">
      <c r="D29" s="33"/>
      <c r="E29" s="156" t="s">
        <v>531</v>
      </c>
      <c r="F29" s="157"/>
      <c r="G29" s="158"/>
      <c r="H29" s="33"/>
      <c r="I29" s="33" t="s">
        <v>24</v>
      </c>
      <c r="J29" s="33" t="s">
        <v>24</v>
      </c>
      <c r="K29" s="33" t="s">
        <v>24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</row>
    <row r="30" spans="3:43" ht="18" customHeight="1">
      <c r="D30" s="33"/>
      <c r="E30" s="156" t="s">
        <v>532</v>
      </c>
      <c r="F30" s="157"/>
      <c r="G30" s="158"/>
      <c r="H30" s="33"/>
      <c r="I30" s="33" t="s">
        <v>24</v>
      </c>
      <c r="J30" s="33"/>
      <c r="K30" s="33" t="s">
        <v>24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</row>
    <row r="31" spans="3:43" ht="18" customHeight="1">
      <c r="D31" s="33"/>
      <c r="E31" s="156" t="s">
        <v>533</v>
      </c>
      <c r="F31" s="157"/>
      <c r="G31" s="158"/>
      <c r="H31" s="33"/>
      <c r="I31" s="33" t="s">
        <v>24</v>
      </c>
      <c r="J31" s="33" t="s">
        <v>24</v>
      </c>
      <c r="K31" s="33" t="s">
        <v>24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</row>
    <row r="32" spans="3:43" ht="18" customHeight="1">
      <c r="D32" s="33"/>
      <c r="E32" s="156" t="s">
        <v>534</v>
      </c>
      <c r="F32" s="157"/>
      <c r="G32" s="158"/>
      <c r="H32" s="33"/>
      <c r="I32" s="33" t="s">
        <v>24</v>
      </c>
      <c r="J32" s="33" t="s">
        <v>24</v>
      </c>
      <c r="K32" s="33" t="s">
        <v>24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</row>
    <row r="33" spans="4:43" ht="18" customHeight="1">
      <c r="D33" s="33"/>
      <c r="E33" s="156" t="s">
        <v>535</v>
      </c>
      <c r="F33" s="157"/>
      <c r="G33" s="158"/>
      <c r="H33" s="33"/>
      <c r="I33" s="33" t="s">
        <v>24</v>
      </c>
      <c r="J33" s="33" t="s">
        <v>24</v>
      </c>
      <c r="K33" s="33" t="s">
        <v>24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</row>
    <row r="34" spans="4:43" ht="18" customHeight="1">
      <c r="D34" s="33"/>
      <c r="E34" s="156" t="s">
        <v>536</v>
      </c>
      <c r="F34" s="157"/>
      <c r="G34" s="158"/>
      <c r="H34" s="33"/>
      <c r="I34" s="33" t="s">
        <v>24</v>
      </c>
      <c r="J34" s="33" t="s">
        <v>24</v>
      </c>
      <c r="K34" s="33" t="s">
        <v>24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</row>
    <row r="35" spans="4:43" ht="18" customHeight="1">
      <c r="D35" s="33"/>
      <c r="E35" s="156" t="s">
        <v>537</v>
      </c>
      <c r="F35" s="157"/>
      <c r="G35" s="158"/>
      <c r="H35" s="33"/>
      <c r="I35" s="33" t="s">
        <v>24</v>
      </c>
      <c r="J35" s="33" t="s">
        <v>24</v>
      </c>
      <c r="K35" s="33" t="s">
        <v>24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</row>
    <row r="36" spans="4:43" ht="18" customHeight="1">
      <c r="D36" s="33"/>
      <c r="E36" s="156" t="s">
        <v>387</v>
      </c>
      <c r="F36" s="157"/>
      <c r="G36" s="158"/>
      <c r="H36" s="33"/>
      <c r="I36" s="33" t="s">
        <v>24</v>
      </c>
      <c r="J36" s="33" t="s">
        <v>24</v>
      </c>
      <c r="K36" s="33" t="s">
        <v>24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</row>
    <row r="37" spans="4:43" ht="18" customHeight="1">
      <c r="D37" s="33"/>
      <c r="E37" s="156" t="s">
        <v>386</v>
      </c>
      <c r="F37" s="157"/>
      <c r="G37" s="158"/>
      <c r="H37" s="33"/>
      <c r="I37" s="33" t="s">
        <v>24</v>
      </c>
      <c r="J37" s="33" t="s">
        <v>24</v>
      </c>
      <c r="K37" s="33" t="s">
        <v>24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</row>
    <row r="38" spans="4:43" ht="18" customHeight="1">
      <c r="D38" s="33"/>
      <c r="E38" s="156" t="s">
        <v>352</v>
      </c>
      <c r="F38" s="157"/>
      <c r="G38" s="158"/>
      <c r="H38" s="33"/>
      <c r="I38" s="33" t="s">
        <v>24</v>
      </c>
      <c r="J38" s="33" t="s">
        <v>24</v>
      </c>
      <c r="K38" s="33" t="s">
        <v>24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</row>
    <row r="39" spans="4:43" ht="18" customHeight="1">
      <c r="D39" s="37" t="s">
        <v>558</v>
      </c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43"/>
    </row>
    <row r="40" spans="4:43" ht="18" customHeight="1">
      <c r="D40" s="33"/>
      <c r="E40" s="156" t="s">
        <v>559</v>
      </c>
      <c r="F40" s="157"/>
      <c r="G40" s="158"/>
      <c r="H40" s="33" t="s">
        <v>24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4"/>
      <c r="AL40" s="33"/>
      <c r="AM40" s="33"/>
      <c r="AN40" s="33"/>
      <c r="AO40" s="33"/>
      <c r="AP40" s="33"/>
      <c r="AQ40" s="33"/>
    </row>
    <row r="41" spans="4:43" ht="18" customHeight="1">
      <c r="D41" s="33"/>
      <c r="E41" s="156" t="s">
        <v>51</v>
      </c>
      <c r="F41" s="157"/>
      <c r="G41" s="158"/>
      <c r="H41" s="33"/>
      <c r="I41" s="33" t="s">
        <v>24</v>
      </c>
      <c r="J41" s="33" t="s">
        <v>24</v>
      </c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4"/>
      <c r="AM41" s="33"/>
      <c r="AN41" s="33"/>
      <c r="AO41" s="33"/>
      <c r="AP41" s="33"/>
      <c r="AQ41" s="33"/>
    </row>
    <row r="42" spans="4:43" ht="18" customHeight="1">
      <c r="D42" s="33"/>
      <c r="E42" s="156" t="s">
        <v>538</v>
      </c>
      <c r="F42" s="157"/>
      <c r="G42" s="158"/>
      <c r="H42" s="33"/>
      <c r="I42" s="33" t="s">
        <v>24</v>
      </c>
      <c r="J42" s="33" t="s">
        <v>24</v>
      </c>
      <c r="K42" s="33" t="s">
        <v>24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4"/>
      <c r="AM42" s="33"/>
      <c r="AN42" s="33"/>
      <c r="AO42" s="33"/>
      <c r="AP42" s="33"/>
      <c r="AQ42" s="33"/>
    </row>
    <row r="43" spans="4:43" ht="18" customHeight="1">
      <c r="D43" s="33"/>
      <c r="E43" s="156" t="s">
        <v>115</v>
      </c>
      <c r="F43" s="157"/>
      <c r="G43" s="158"/>
      <c r="H43" s="33"/>
      <c r="I43" s="33" t="s">
        <v>24</v>
      </c>
      <c r="J43" s="33" t="s">
        <v>24</v>
      </c>
      <c r="K43" s="33"/>
      <c r="L43" s="33"/>
      <c r="M43" s="33"/>
      <c r="N43" s="33"/>
      <c r="O43" s="33"/>
      <c r="P43" s="34"/>
      <c r="Q43" s="34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4"/>
      <c r="AM43" s="33"/>
      <c r="AN43" s="33"/>
      <c r="AO43" s="33"/>
      <c r="AP43" s="33"/>
      <c r="AQ43" s="33"/>
    </row>
    <row r="44" spans="4:43" ht="18" customHeight="1">
      <c r="D44" s="32" t="s">
        <v>451</v>
      </c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9"/>
      <c r="AJ44" s="30"/>
      <c r="AK44" s="30"/>
      <c r="AL44" s="30"/>
      <c r="AM44" s="30"/>
      <c r="AN44" s="30"/>
      <c r="AO44" s="30"/>
      <c r="AP44" s="30"/>
      <c r="AQ44" s="44"/>
    </row>
    <row r="45" spans="4:43" ht="18" customHeight="1">
      <c r="D45" s="139" t="s">
        <v>440</v>
      </c>
      <c r="E45" s="112"/>
      <c r="F45" s="112"/>
      <c r="G45" s="113"/>
      <c r="H45" s="133" t="s">
        <v>444</v>
      </c>
      <c r="I45" s="133" t="s">
        <v>441</v>
      </c>
      <c r="J45" s="133" t="s">
        <v>444</v>
      </c>
      <c r="K45" s="133" t="s">
        <v>444</v>
      </c>
      <c r="L45" s="133" t="s">
        <v>258</v>
      </c>
      <c r="M45" s="133" t="s">
        <v>258</v>
      </c>
      <c r="N45" s="133" t="s">
        <v>258</v>
      </c>
      <c r="O45" s="133" t="s">
        <v>258</v>
      </c>
      <c r="P45" s="133" t="s">
        <v>258</v>
      </c>
      <c r="Q45" s="133" t="s">
        <v>258</v>
      </c>
      <c r="R45" s="133" t="s">
        <v>258</v>
      </c>
      <c r="S45" s="133" t="s">
        <v>258</v>
      </c>
      <c r="T45" s="133" t="s">
        <v>258</v>
      </c>
      <c r="U45" s="133" t="s">
        <v>258</v>
      </c>
      <c r="V45" s="133" t="s">
        <v>258</v>
      </c>
      <c r="W45" s="133" t="s">
        <v>258</v>
      </c>
      <c r="X45" s="133" t="s">
        <v>258</v>
      </c>
      <c r="Y45" s="133" t="s">
        <v>258</v>
      </c>
      <c r="Z45" s="133" t="s">
        <v>258</v>
      </c>
      <c r="AA45" s="133" t="s">
        <v>258</v>
      </c>
      <c r="AB45" s="133" t="s">
        <v>258</v>
      </c>
      <c r="AC45" s="133" t="s">
        <v>258</v>
      </c>
      <c r="AD45" s="133" t="s">
        <v>258</v>
      </c>
      <c r="AE45" s="133" t="s">
        <v>258</v>
      </c>
      <c r="AF45" s="133" t="s">
        <v>258</v>
      </c>
      <c r="AG45" s="133" t="s">
        <v>258</v>
      </c>
      <c r="AH45" s="133" t="s">
        <v>258</v>
      </c>
      <c r="AI45" s="133" t="s">
        <v>258</v>
      </c>
      <c r="AJ45" s="133" t="s">
        <v>258</v>
      </c>
      <c r="AK45" s="133" t="s">
        <v>258</v>
      </c>
      <c r="AL45" s="133" t="s">
        <v>258</v>
      </c>
      <c r="AM45" s="133" t="s">
        <v>258</v>
      </c>
      <c r="AN45" s="133" t="s">
        <v>258</v>
      </c>
      <c r="AO45" s="133" t="s">
        <v>258</v>
      </c>
      <c r="AP45" s="133" t="s">
        <v>258</v>
      </c>
      <c r="AQ45" s="133" t="s">
        <v>258</v>
      </c>
    </row>
    <row r="46" spans="4:43" ht="18" customHeight="1">
      <c r="D46" s="124"/>
      <c r="E46" s="125"/>
      <c r="F46" s="125"/>
      <c r="G46" s="126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</row>
    <row r="47" spans="4:43" ht="18" customHeight="1">
      <c r="D47" s="114"/>
      <c r="E47" s="115"/>
      <c r="F47" s="115"/>
      <c r="G47" s="116"/>
      <c r="H47" s="135"/>
      <c r="I47" s="135"/>
      <c r="J47" s="135"/>
      <c r="K47" s="135"/>
      <c r="L47" s="135"/>
      <c r="M47" s="135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  <c r="AP47" s="135"/>
      <c r="AQ47" s="135"/>
    </row>
    <row r="48" spans="4:43" ht="18" customHeight="1">
      <c r="D48" s="111" t="s">
        <v>442</v>
      </c>
      <c r="E48" s="112"/>
      <c r="F48" s="112"/>
      <c r="G48" s="113"/>
      <c r="H48" s="136">
        <v>210101</v>
      </c>
      <c r="I48" s="136">
        <v>210001</v>
      </c>
      <c r="J48" s="136">
        <v>210102</v>
      </c>
      <c r="K48" s="136">
        <v>210103</v>
      </c>
      <c r="L48" s="136" t="s">
        <v>259</v>
      </c>
      <c r="M48" s="136" t="s">
        <v>259</v>
      </c>
      <c r="N48" s="136" t="s">
        <v>259</v>
      </c>
      <c r="O48" s="136" t="s">
        <v>259</v>
      </c>
      <c r="P48" s="136" t="s">
        <v>259</v>
      </c>
      <c r="Q48" s="136" t="s">
        <v>259</v>
      </c>
      <c r="R48" s="136" t="s">
        <v>259</v>
      </c>
      <c r="S48" s="136" t="s">
        <v>259</v>
      </c>
      <c r="T48" s="136" t="s">
        <v>259</v>
      </c>
      <c r="U48" s="136" t="s">
        <v>259</v>
      </c>
      <c r="V48" s="136" t="s">
        <v>259</v>
      </c>
      <c r="W48" s="136" t="s">
        <v>259</v>
      </c>
      <c r="X48" s="136" t="s">
        <v>259</v>
      </c>
      <c r="Y48" s="136" t="s">
        <v>259</v>
      </c>
      <c r="Z48" s="136" t="s">
        <v>259</v>
      </c>
      <c r="AA48" s="136" t="s">
        <v>259</v>
      </c>
      <c r="AB48" s="136" t="s">
        <v>259</v>
      </c>
      <c r="AC48" s="136" t="s">
        <v>259</v>
      </c>
      <c r="AD48" s="136" t="s">
        <v>259</v>
      </c>
      <c r="AE48" s="136" t="s">
        <v>259</v>
      </c>
      <c r="AF48" s="136" t="s">
        <v>259</v>
      </c>
      <c r="AG48" s="136" t="s">
        <v>259</v>
      </c>
      <c r="AH48" s="136" t="s">
        <v>259</v>
      </c>
      <c r="AI48" s="136" t="s">
        <v>259</v>
      </c>
      <c r="AJ48" s="136" t="s">
        <v>259</v>
      </c>
      <c r="AK48" s="136" t="s">
        <v>259</v>
      </c>
      <c r="AL48" s="136" t="s">
        <v>259</v>
      </c>
      <c r="AM48" s="136" t="s">
        <v>259</v>
      </c>
      <c r="AN48" s="136" t="s">
        <v>259</v>
      </c>
      <c r="AO48" s="136" t="s">
        <v>259</v>
      </c>
      <c r="AP48" s="136" t="s">
        <v>259</v>
      </c>
      <c r="AQ48" s="136" t="s">
        <v>259</v>
      </c>
    </row>
    <row r="49" spans="4:43" ht="18" customHeight="1">
      <c r="D49" s="124"/>
      <c r="E49" s="125"/>
      <c r="F49" s="125"/>
      <c r="G49" s="126"/>
      <c r="H49" s="137"/>
      <c r="I49" s="137"/>
      <c r="J49" s="137"/>
      <c r="K49" s="137"/>
      <c r="L49" s="137"/>
      <c r="M49" s="137"/>
      <c r="N49" s="137"/>
      <c r="O49" s="137"/>
      <c r="P49" s="137"/>
      <c r="Q49" s="137"/>
      <c r="R49" s="137"/>
      <c r="S49" s="137"/>
      <c r="T49" s="137"/>
      <c r="U49" s="137"/>
      <c r="V49" s="137"/>
      <c r="W49" s="137"/>
      <c r="X49" s="137"/>
      <c r="Y49" s="137"/>
      <c r="Z49" s="137"/>
      <c r="AA49" s="137"/>
      <c r="AB49" s="137"/>
      <c r="AC49" s="137"/>
      <c r="AD49" s="137"/>
      <c r="AE49" s="137"/>
      <c r="AF49" s="137"/>
      <c r="AG49" s="137"/>
      <c r="AH49" s="137"/>
      <c r="AI49" s="137"/>
      <c r="AJ49" s="137"/>
      <c r="AK49" s="137"/>
      <c r="AL49" s="137"/>
      <c r="AM49" s="137"/>
      <c r="AN49" s="137"/>
      <c r="AO49" s="137"/>
      <c r="AP49" s="137"/>
      <c r="AQ49" s="137"/>
    </row>
    <row r="50" spans="4:43" ht="18" customHeight="1">
      <c r="D50" s="124"/>
      <c r="E50" s="125"/>
      <c r="F50" s="125"/>
      <c r="G50" s="126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137"/>
      <c r="AQ50" s="137"/>
    </row>
    <row r="51" spans="4:43" ht="18" customHeight="1">
      <c r="D51" s="124"/>
      <c r="E51" s="125"/>
      <c r="F51" s="125"/>
      <c r="G51" s="126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7"/>
      <c r="AI51" s="137"/>
      <c r="AJ51" s="137"/>
      <c r="AK51" s="137"/>
      <c r="AL51" s="137"/>
      <c r="AM51" s="137"/>
      <c r="AN51" s="137"/>
      <c r="AO51" s="137"/>
      <c r="AP51" s="137"/>
      <c r="AQ51" s="137"/>
    </row>
    <row r="52" spans="4:43" ht="18" customHeight="1">
      <c r="D52" s="114"/>
      <c r="E52" s="115"/>
      <c r="F52" s="115"/>
      <c r="G52" s="116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8"/>
      <c r="AI52" s="138"/>
      <c r="AJ52" s="138"/>
      <c r="AK52" s="138"/>
      <c r="AL52" s="138"/>
      <c r="AM52" s="138"/>
      <c r="AN52" s="138"/>
      <c r="AO52" s="138"/>
      <c r="AP52" s="138"/>
      <c r="AQ52" s="138"/>
    </row>
    <row r="53" spans="4:43" ht="18" customHeight="1">
      <c r="D53" s="32" t="s">
        <v>452</v>
      </c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9"/>
      <c r="AJ53" s="30"/>
      <c r="AK53" s="30"/>
      <c r="AL53" s="30"/>
      <c r="AM53" s="30"/>
      <c r="AN53" s="30"/>
      <c r="AO53" s="30"/>
      <c r="AP53" s="30"/>
      <c r="AQ53" s="44"/>
    </row>
    <row r="54" spans="4:43" ht="18" customHeight="1">
      <c r="D54" s="139" t="s">
        <v>443</v>
      </c>
      <c r="E54" s="112"/>
      <c r="F54" s="112"/>
      <c r="G54" s="113"/>
      <c r="H54" s="133" t="s">
        <v>444</v>
      </c>
      <c r="I54" s="133" t="s">
        <v>441</v>
      </c>
      <c r="J54" s="133" t="s">
        <v>444</v>
      </c>
      <c r="K54" s="133" t="s">
        <v>444</v>
      </c>
      <c r="L54" s="133" t="s">
        <v>258</v>
      </c>
      <c r="M54" s="133" t="s">
        <v>258</v>
      </c>
      <c r="N54" s="133" t="s">
        <v>258</v>
      </c>
      <c r="O54" s="133" t="s">
        <v>258</v>
      </c>
      <c r="P54" s="133" t="s">
        <v>258</v>
      </c>
      <c r="Q54" s="133" t="s">
        <v>258</v>
      </c>
      <c r="R54" s="133" t="s">
        <v>258</v>
      </c>
      <c r="S54" s="133" t="s">
        <v>258</v>
      </c>
      <c r="T54" s="133" t="s">
        <v>258</v>
      </c>
      <c r="U54" s="133" t="s">
        <v>258</v>
      </c>
      <c r="V54" s="133" t="s">
        <v>258</v>
      </c>
      <c r="W54" s="133" t="s">
        <v>258</v>
      </c>
      <c r="X54" s="133" t="s">
        <v>258</v>
      </c>
      <c r="Y54" s="133" t="s">
        <v>258</v>
      </c>
      <c r="Z54" s="133" t="s">
        <v>258</v>
      </c>
      <c r="AA54" s="133" t="s">
        <v>258</v>
      </c>
      <c r="AB54" s="133" t="s">
        <v>258</v>
      </c>
      <c r="AC54" s="133" t="s">
        <v>258</v>
      </c>
      <c r="AD54" s="133" t="s">
        <v>258</v>
      </c>
      <c r="AE54" s="133" t="s">
        <v>258</v>
      </c>
      <c r="AF54" s="133" t="s">
        <v>258</v>
      </c>
      <c r="AG54" s="133" t="s">
        <v>258</v>
      </c>
      <c r="AH54" s="133" t="s">
        <v>258</v>
      </c>
      <c r="AI54" s="133" t="s">
        <v>258</v>
      </c>
      <c r="AJ54" s="133" t="s">
        <v>258</v>
      </c>
      <c r="AK54" s="133" t="s">
        <v>258</v>
      </c>
      <c r="AL54" s="133" t="s">
        <v>258</v>
      </c>
      <c r="AM54" s="133" t="s">
        <v>258</v>
      </c>
      <c r="AN54" s="133" t="s">
        <v>258</v>
      </c>
      <c r="AO54" s="133" t="s">
        <v>258</v>
      </c>
      <c r="AP54" s="133" t="s">
        <v>258</v>
      </c>
      <c r="AQ54" s="133" t="s">
        <v>258</v>
      </c>
    </row>
    <row r="55" spans="4:43" ht="18" customHeight="1">
      <c r="D55" s="124"/>
      <c r="E55" s="125"/>
      <c r="F55" s="125"/>
      <c r="G55" s="126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</row>
    <row r="56" spans="4:43" ht="18" customHeight="1">
      <c r="D56" s="114"/>
      <c r="E56" s="115"/>
      <c r="F56" s="115"/>
      <c r="G56" s="116"/>
      <c r="H56" s="135"/>
      <c r="I56" s="135"/>
      <c r="J56" s="135"/>
      <c r="K56" s="135"/>
      <c r="L56" s="135"/>
      <c r="M56" s="135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  <c r="AP56" s="135"/>
      <c r="AQ56" s="135"/>
    </row>
    <row r="57" spans="4:43" ht="18" customHeight="1">
      <c r="D57" s="139" t="s">
        <v>455</v>
      </c>
      <c r="E57" s="112"/>
      <c r="F57" s="112"/>
      <c r="G57" s="113"/>
      <c r="H57" s="144">
        <v>45740</v>
      </c>
      <c r="I57" s="144">
        <v>45740</v>
      </c>
      <c r="J57" s="144">
        <v>45740</v>
      </c>
      <c r="K57" s="144">
        <v>45740</v>
      </c>
      <c r="L57" s="145"/>
      <c r="M57" s="145"/>
      <c r="N57" s="145"/>
      <c r="O57" s="145"/>
      <c r="P57" s="145"/>
      <c r="Q57" s="145"/>
      <c r="R57" s="145"/>
      <c r="S57" s="145"/>
      <c r="T57" s="145"/>
      <c r="U57" s="145"/>
      <c r="V57" s="145"/>
      <c r="W57" s="145"/>
      <c r="X57" s="145"/>
      <c r="Y57" s="145"/>
      <c r="Z57" s="145"/>
      <c r="AA57" s="145"/>
      <c r="AB57" s="145"/>
      <c r="AC57" s="145"/>
      <c r="AD57" s="145"/>
      <c r="AE57" s="145"/>
      <c r="AF57" s="145"/>
      <c r="AG57" s="145"/>
      <c r="AH57" s="145"/>
      <c r="AI57" s="145"/>
      <c r="AJ57" s="145"/>
      <c r="AK57" s="145"/>
      <c r="AL57" s="145"/>
      <c r="AM57" s="145"/>
      <c r="AN57" s="145"/>
      <c r="AO57" s="145"/>
      <c r="AP57" s="145"/>
      <c r="AQ57" s="145"/>
    </row>
    <row r="58" spans="4:43" ht="18" customHeight="1">
      <c r="D58" s="143"/>
      <c r="E58" s="125"/>
      <c r="F58" s="125"/>
      <c r="G58" s="126"/>
      <c r="H58" s="144"/>
      <c r="I58" s="144"/>
      <c r="J58" s="144"/>
      <c r="K58" s="144"/>
      <c r="L58" s="145"/>
      <c r="M58" s="145"/>
      <c r="N58" s="145"/>
      <c r="O58" s="145"/>
      <c r="P58" s="145"/>
      <c r="Q58" s="145"/>
      <c r="R58" s="145"/>
      <c r="S58" s="145"/>
      <c r="T58" s="145"/>
      <c r="U58" s="145"/>
      <c r="V58" s="145"/>
      <c r="W58" s="145"/>
      <c r="X58" s="145"/>
      <c r="Y58" s="145"/>
      <c r="Z58" s="145"/>
      <c r="AA58" s="145"/>
      <c r="AB58" s="145"/>
      <c r="AC58" s="145"/>
      <c r="AD58" s="145"/>
      <c r="AE58" s="145"/>
      <c r="AF58" s="145"/>
      <c r="AG58" s="145"/>
      <c r="AH58" s="145"/>
      <c r="AI58" s="145"/>
      <c r="AJ58" s="145"/>
      <c r="AK58" s="145"/>
      <c r="AL58" s="145"/>
      <c r="AM58" s="145"/>
      <c r="AN58" s="145"/>
      <c r="AO58" s="145"/>
      <c r="AP58" s="145"/>
      <c r="AQ58" s="145"/>
    </row>
    <row r="59" spans="4:43" ht="18" customHeight="1">
      <c r="D59" s="124"/>
      <c r="E59" s="125"/>
      <c r="F59" s="125"/>
      <c r="G59" s="126"/>
      <c r="H59" s="144"/>
      <c r="I59" s="144"/>
      <c r="J59" s="144"/>
      <c r="K59" s="144"/>
      <c r="L59" s="145"/>
      <c r="M59" s="145"/>
      <c r="N59" s="145"/>
      <c r="O59" s="145"/>
      <c r="P59" s="145"/>
      <c r="Q59" s="145"/>
      <c r="R59" s="145"/>
      <c r="S59" s="145"/>
      <c r="T59" s="145"/>
      <c r="U59" s="145"/>
      <c r="V59" s="145"/>
      <c r="W59" s="145"/>
      <c r="X59" s="145"/>
      <c r="Y59" s="145"/>
      <c r="Z59" s="145"/>
      <c r="AA59" s="145"/>
      <c r="AB59" s="145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5"/>
      <c r="AP59" s="145"/>
      <c r="AQ59" s="145"/>
    </row>
    <row r="60" spans="4:43" ht="18" customHeight="1">
      <c r="D60" s="114"/>
      <c r="E60" s="115"/>
      <c r="F60" s="115"/>
      <c r="G60" s="116"/>
      <c r="H60" s="144"/>
      <c r="I60" s="144"/>
      <c r="J60" s="144"/>
      <c r="K60" s="144"/>
      <c r="L60" s="145"/>
      <c r="M60" s="145"/>
      <c r="N60" s="145"/>
      <c r="O60" s="145"/>
      <c r="P60" s="145"/>
      <c r="Q60" s="145"/>
      <c r="R60" s="145"/>
      <c r="S60" s="145"/>
      <c r="T60" s="145"/>
      <c r="U60" s="145"/>
      <c r="V60" s="145"/>
      <c r="W60" s="145"/>
      <c r="X60" s="145"/>
      <c r="Y60" s="145"/>
      <c r="Z60" s="145"/>
      <c r="AA60" s="145"/>
      <c r="AB60" s="145"/>
      <c r="AC60" s="145"/>
      <c r="AD60" s="145"/>
      <c r="AE60" s="145"/>
      <c r="AF60" s="145"/>
      <c r="AG60" s="145"/>
      <c r="AH60" s="145"/>
      <c r="AI60" s="145"/>
      <c r="AJ60" s="145"/>
      <c r="AK60" s="145"/>
      <c r="AL60" s="145"/>
      <c r="AM60" s="145"/>
      <c r="AN60" s="145"/>
      <c r="AO60" s="145"/>
      <c r="AP60" s="145"/>
      <c r="AQ60" s="145"/>
    </row>
    <row r="61" spans="4:43" ht="18" customHeight="1">
      <c r="O61" s="19"/>
      <c r="AJ61" s="36"/>
      <c r="AL61" s="19"/>
    </row>
    <row r="62" spans="4:43" ht="18" customHeight="1">
      <c r="D62" s="5" t="s">
        <v>255</v>
      </c>
      <c r="E62" s="5" t="s">
        <v>440</v>
      </c>
      <c r="I62" s="5" t="s">
        <v>13</v>
      </c>
      <c r="J62" s="5" t="s">
        <v>456</v>
      </c>
      <c r="O62" s="19"/>
      <c r="AJ62" s="36"/>
      <c r="AL62" s="19"/>
    </row>
    <row r="63" spans="4:43" ht="18" customHeight="1">
      <c r="J63" s="5" t="s">
        <v>457</v>
      </c>
      <c r="O63" s="19"/>
      <c r="AJ63" s="36"/>
      <c r="AL63" s="19"/>
    </row>
    <row r="64" spans="4:43" ht="18" customHeight="1">
      <c r="J64" s="5" t="s">
        <v>458</v>
      </c>
      <c r="O64" s="19"/>
      <c r="AJ64" s="36"/>
      <c r="AL64" s="19"/>
    </row>
    <row r="65" spans="3:45" ht="18" customHeight="1">
      <c r="O65" s="19"/>
      <c r="AJ65" s="36"/>
      <c r="AL65" s="19"/>
    </row>
    <row r="66" spans="3:45" ht="18" customHeight="1">
      <c r="C66" s="5" t="s">
        <v>30</v>
      </c>
      <c r="D66" s="5" t="s">
        <v>461</v>
      </c>
    </row>
    <row r="68" spans="3:45" ht="18" customHeight="1">
      <c r="D68" s="111" t="s">
        <v>437</v>
      </c>
      <c r="E68" s="112"/>
      <c r="F68" s="112"/>
      <c r="G68" s="113"/>
      <c r="H68" s="117" t="s">
        <v>439</v>
      </c>
      <c r="I68" s="118"/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  <c r="AA68" s="118"/>
      <c r="AB68" s="118"/>
      <c r="AC68" s="118"/>
      <c r="AD68" s="119"/>
      <c r="AE68" s="123" t="s">
        <v>469</v>
      </c>
      <c r="AF68" s="118"/>
      <c r="AG68" s="119"/>
      <c r="AH68" s="117" t="s">
        <v>445</v>
      </c>
      <c r="AI68" s="118"/>
      <c r="AJ68" s="118"/>
      <c r="AK68" s="118"/>
      <c r="AL68" s="118"/>
      <c r="AM68" s="118"/>
      <c r="AN68" s="118"/>
      <c r="AO68" s="118"/>
      <c r="AP68" s="118"/>
      <c r="AQ68" s="119"/>
      <c r="AS68" s="5" t="s">
        <v>479</v>
      </c>
    </row>
    <row r="69" spans="3:45" ht="18" customHeight="1">
      <c r="D69" s="114"/>
      <c r="E69" s="115"/>
      <c r="F69" s="115"/>
      <c r="G69" s="116"/>
      <c r="H69" s="120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  <c r="AD69" s="122"/>
      <c r="AE69" s="120"/>
      <c r="AF69" s="121"/>
      <c r="AG69" s="122"/>
      <c r="AH69" s="120"/>
      <c r="AI69" s="121"/>
      <c r="AJ69" s="121"/>
      <c r="AK69" s="121"/>
      <c r="AL69" s="121"/>
      <c r="AM69" s="121"/>
      <c r="AN69" s="121"/>
      <c r="AO69" s="121"/>
      <c r="AP69" s="121"/>
      <c r="AQ69" s="122"/>
      <c r="AS69" s="5" t="s">
        <v>480</v>
      </c>
    </row>
    <row r="70" spans="3:45" ht="18" customHeight="1">
      <c r="D70" s="140">
        <f>$D69+1</f>
        <v>1</v>
      </c>
      <c r="E70" s="141"/>
      <c r="F70" s="141"/>
      <c r="G70" s="142"/>
      <c r="H70" s="45" t="str">
        <f ca="1">IFERROR("clear; echo "&amp;"テストケース"&amp;TEXT($D70,"000")&amp;";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テストケース001; sh ./script/db_check_files_exist.sh; echo; ls -l ${SCRIPT_DIR}; echo "スクリプト資産数："`ls ${SCRIPT_DIR} | wc -l`;echo; ls -l ${CONFIG_DIR}; echo "設定ファイル資産数："`ls ${CONFIG_DIR} | wc -l`;</v>
      </c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7"/>
      <c r="AE70" s="149" t="str" cm="1">
        <f t="array" ref="AE70">SUBSTITUTE(INDEX($H$45:$AQ$45, , MATCH($D70, $22:$22, 0)-7),"-","")</f>
        <v>異常</v>
      </c>
      <c r="AF70" s="150"/>
      <c r="AG70" s="151"/>
      <c r="AH70" s="146" t="s">
        <v>560</v>
      </c>
      <c r="AI70" s="147"/>
      <c r="AJ70" s="147"/>
      <c r="AK70" s="147"/>
      <c r="AL70" s="147"/>
      <c r="AM70" s="147"/>
      <c r="AN70" s="147"/>
      <c r="AO70" s="147"/>
      <c r="AP70" s="147"/>
      <c r="AQ70" s="148"/>
      <c r="AS70" s="5" t="str" cm="1">
        <f t="array" ref="AS70">SUBSTITUTE(TEXT(INDEX($H$48:$AQ$48,1,$D70),"000000"),"-","")</f>
        <v>210101</v>
      </c>
    </row>
    <row r="71" spans="3:45" ht="54" customHeight="1">
      <c r="D71" s="140">
        <f>$D70+1</f>
        <v>2</v>
      </c>
      <c r="E71" s="141"/>
      <c r="F71" s="141"/>
      <c r="G71" s="142"/>
      <c r="H71" s="45" t="str">
        <f ca="1">IFERROR("clear; echo "&amp;"テストケース"&amp;TEXT($D71,"000")&amp;";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テストケース002; sh ./script/db_check_files_exist.sh; echo; ls -l ${SCRIPT_DIR}; echo "スクリプト資産数："`ls ${SCRIPT_DIR} | wc -l`;echo; ls -l ${CONFIG_DIR}; echo "設定ファイル資産数："`ls ${CONFIG_DIR} | wc -l`;</v>
      </c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7"/>
      <c r="AE71" s="149" t="str" cm="1">
        <f t="array" ref="AE71">SUBSTITUTE(INDEX($H$45:$AQ$45, , MATCH($D71, $22:$22, 0)-7),"-","")</f>
        <v>正常</v>
      </c>
      <c r="AF71" s="150"/>
      <c r="AG71" s="151"/>
      <c r="AH71" s="146" t="s">
        <v>561</v>
      </c>
      <c r="AI71" s="147"/>
      <c r="AJ71" s="147"/>
      <c r="AK71" s="147"/>
      <c r="AL71" s="147"/>
      <c r="AM71" s="147"/>
      <c r="AN71" s="147"/>
      <c r="AO71" s="147"/>
      <c r="AP71" s="147"/>
      <c r="AQ71" s="148"/>
      <c r="AS71" s="5" t="str" cm="1">
        <f t="array" ref="AS71">SUBSTITUTE(TEXT(INDEX($H$48:$AQ$48,1,$D71),"000000"),"-","")</f>
        <v>210001</v>
      </c>
    </row>
    <row r="72" spans="3:45" ht="54" customHeight="1">
      <c r="D72" s="140">
        <f>$D71+1</f>
        <v>3</v>
      </c>
      <c r="E72" s="141"/>
      <c r="F72" s="141"/>
      <c r="G72" s="142"/>
      <c r="H72" s="45" t="str">
        <f ca="1">IFERROR("clear; echo "&amp;"テストケース"&amp;TEXT($D72,"000")&amp;";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テストケース003; sh ./script/db_check_files_exist.sh; echo; ls -l ${SCRIPT_DIR}; echo "スクリプト資産数："`ls ${SCRIPT_DIR} | wc -l`;echo; ls -l ${CONFIG_DIR}; echo "設定ファイル資産数："`ls ${CONFIG_DIR} | wc -l`;</v>
      </c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7"/>
      <c r="AE72" s="149" t="str" cm="1">
        <f t="array" ref="AE72">SUBSTITUTE(INDEX($H$45:$AQ$45, , MATCH($D72, $22:$22, 0)-7),"-","")</f>
        <v>異常</v>
      </c>
      <c r="AF72" s="150"/>
      <c r="AG72" s="151"/>
      <c r="AH72" s="146" t="s">
        <v>808</v>
      </c>
      <c r="AI72" s="147"/>
      <c r="AJ72" s="147"/>
      <c r="AK72" s="147"/>
      <c r="AL72" s="147"/>
      <c r="AM72" s="147"/>
      <c r="AN72" s="147"/>
      <c r="AO72" s="147"/>
      <c r="AP72" s="147"/>
      <c r="AQ72" s="148"/>
      <c r="AS72" s="5" t="str" cm="1">
        <f t="array" ref="AS72">SUBSTITUTE(TEXT(INDEX($H$48:$AQ$48,1,$D72),"000000"),"-","")</f>
        <v>210102</v>
      </c>
    </row>
    <row r="73" spans="3:45" ht="54" customHeight="1">
      <c r="D73" s="140">
        <f>$D72+1</f>
        <v>4</v>
      </c>
      <c r="E73" s="141"/>
      <c r="F73" s="141"/>
      <c r="G73" s="142"/>
      <c r="H73" s="45" t="str">
        <f ca="1">IFERROR("clear; echo "&amp;"テストケース"&amp;TEXT($D73,"000")&amp;"; sh ./script/"&amp;$B$2&amp;".sh"&amp;"; "&amp;"echo; ls -l ${SCRIPT_DIR}; echo ""スクリプト資産数：""`ls ${SCRIPT_DIR} | wc -l`;"&amp;"echo; ls -l ${CONFIG_DIR}; echo ""設定ファイル資産数：""`ls ${CONFIG_DIR} | wc -l`;","")</f>
        <v>clear; echo テストケース004; sh ./script/db_check_files_exist.sh; echo; ls -l ${SCRIPT_DIR}; echo "スクリプト資産数："`ls ${SCRIPT_DIR} | wc -l`;echo; ls -l ${CONFIG_DIR}; echo "設定ファイル資産数："`ls ${CONFIG_DIR} | wc -l`;</v>
      </c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7"/>
      <c r="AE73" s="149" t="str" cm="1">
        <f t="array" ref="AE73">SUBSTITUTE(INDEX($H$45:$AQ$45, , MATCH($D73, $22:$22, 0)-7),"-","")</f>
        <v>異常</v>
      </c>
      <c r="AF73" s="150"/>
      <c r="AG73" s="151"/>
      <c r="AH73" s="146" t="s">
        <v>562</v>
      </c>
      <c r="AI73" s="147"/>
      <c r="AJ73" s="147"/>
      <c r="AK73" s="147"/>
      <c r="AL73" s="147"/>
      <c r="AM73" s="147"/>
      <c r="AN73" s="147"/>
      <c r="AO73" s="147"/>
      <c r="AP73" s="147"/>
      <c r="AQ73" s="148"/>
      <c r="AS73" s="5" t="str" cm="1">
        <f t="array" ref="AS73">SUBSTITUTE(TEXT(INDEX($H$48:$AQ$48,1,$D73),"000000"),"-","")</f>
        <v>210103</v>
      </c>
    </row>
    <row r="74" spans="3:45" ht="18" customHeight="1">
      <c r="D74" s="140">
        <f>$D73+1</f>
        <v>5</v>
      </c>
      <c r="E74" s="141"/>
      <c r="F74" s="141"/>
      <c r="G74" s="142"/>
      <c r="H74" s="45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  <c r="AC74" s="46"/>
      <c r="AD74" s="47"/>
      <c r="AE74" s="149" t="str" cm="1">
        <f t="array" ref="AE74">SUBSTITUTE(INDEX($H$45:$AQ$45, , MATCH($D74, $22:$22, 0)-7),"-","")</f>
        <v/>
      </c>
      <c r="AF74" s="150"/>
      <c r="AG74" s="151"/>
      <c r="AH74" s="146"/>
      <c r="AI74" s="147"/>
      <c r="AJ74" s="147"/>
      <c r="AK74" s="147"/>
      <c r="AL74" s="147"/>
      <c r="AM74" s="147"/>
      <c r="AN74" s="147"/>
      <c r="AO74" s="147"/>
      <c r="AP74" s="147"/>
      <c r="AQ74" s="148"/>
      <c r="AS74" s="5" t="str" cm="1">
        <f t="array" ref="AS74">SUBSTITUTE(TEXT(INDEX($H$48:$AQ$48,1,$D74),"000000"),"-","")</f>
        <v/>
      </c>
    </row>
  </sheetData>
  <mergeCells count="234">
    <mergeCell ref="AQ57:AQ60"/>
    <mergeCell ref="D68:G69"/>
    <mergeCell ref="H68:AD69"/>
    <mergeCell ref="AE68:AG69"/>
    <mergeCell ref="AH68:AQ69"/>
    <mergeCell ref="D70:G70"/>
    <mergeCell ref="AE70:AG70"/>
    <mergeCell ref="AH70:AQ70"/>
    <mergeCell ref="D73:G73"/>
    <mergeCell ref="AE73:AG73"/>
    <mergeCell ref="AH73:AQ73"/>
    <mergeCell ref="AP57:AP60"/>
    <mergeCell ref="AE57:AE60"/>
    <mergeCell ref="AF57:AF60"/>
    <mergeCell ref="AG57:AG60"/>
    <mergeCell ref="AH57:AH60"/>
    <mergeCell ref="AI57:AI60"/>
    <mergeCell ref="AJ57:AJ60"/>
    <mergeCell ref="AM57:AM60"/>
    <mergeCell ref="AN57:AN60"/>
    <mergeCell ref="AO57:AO60"/>
    <mergeCell ref="D74:G74"/>
    <mergeCell ref="AE74:AG74"/>
    <mergeCell ref="AH74:AQ74"/>
    <mergeCell ref="D71:G71"/>
    <mergeCell ref="AE71:AG71"/>
    <mergeCell ref="AH71:AQ71"/>
    <mergeCell ref="D72:G72"/>
    <mergeCell ref="AE72:AG72"/>
    <mergeCell ref="AH72:AQ72"/>
    <mergeCell ref="U57:U60"/>
    <mergeCell ref="V57:V60"/>
    <mergeCell ref="W57:W60"/>
    <mergeCell ref="X57:X60"/>
    <mergeCell ref="AK57:AK60"/>
    <mergeCell ref="AL57:AL60"/>
    <mergeCell ref="M57:M60"/>
    <mergeCell ref="N57:N60"/>
    <mergeCell ref="O57:O60"/>
    <mergeCell ref="P57:P60"/>
    <mergeCell ref="Q57:Q60"/>
    <mergeCell ref="R57:R60"/>
    <mergeCell ref="Y57:Y60"/>
    <mergeCell ref="Z57:Z60"/>
    <mergeCell ref="AA57:AA60"/>
    <mergeCell ref="AB57:AB60"/>
    <mergeCell ref="AC57:AC60"/>
    <mergeCell ref="AD57:AD60"/>
    <mergeCell ref="S57:S60"/>
    <mergeCell ref="T57:T60"/>
    <mergeCell ref="AN54:AN56"/>
    <mergeCell ref="AO54:AO56"/>
    <mergeCell ref="AP54:AP56"/>
    <mergeCell ref="AA54:AA56"/>
    <mergeCell ref="P54:P56"/>
    <mergeCell ref="Q54:Q56"/>
    <mergeCell ref="R54:R56"/>
    <mergeCell ref="S54:S56"/>
    <mergeCell ref="T54:T56"/>
    <mergeCell ref="U54:U56"/>
    <mergeCell ref="AQ54:AQ56"/>
    <mergeCell ref="D57:G60"/>
    <mergeCell ref="H57:H60"/>
    <mergeCell ref="I57:I60"/>
    <mergeCell ref="J57:J60"/>
    <mergeCell ref="K57:K60"/>
    <mergeCell ref="L57:L60"/>
    <mergeCell ref="AH54:AH56"/>
    <mergeCell ref="AI54:AI56"/>
    <mergeCell ref="AJ54:AJ56"/>
    <mergeCell ref="AK54:AK56"/>
    <mergeCell ref="AL54:AL56"/>
    <mergeCell ref="AM54:AM56"/>
    <mergeCell ref="AB54:AB56"/>
    <mergeCell ref="AC54:AC56"/>
    <mergeCell ref="AD54:AD56"/>
    <mergeCell ref="AE54:AE56"/>
    <mergeCell ref="AF54:AF56"/>
    <mergeCell ref="AG54:AG56"/>
    <mergeCell ref="V54:V56"/>
    <mergeCell ref="W54:W56"/>
    <mergeCell ref="X54:X56"/>
    <mergeCell ref="Y54:Y56"/>
    <mergeCell ref="Z54:Z56"/>
    <mergeCell ref="AQ48:AQ52"/>
    <mergeCell ref="D54:G56"/>
    <mergeCell ref="H54:H56"/>
    <mergeCell ref="I54:I56"/>
    <mergeCell ref="J54:J56"/>
    <mergeCell ref="K54:K56"/>
    <mergeCell ref="L54:L56"/>
    <mergeCell ref="M54:M56"/>
    <mergeCell ref="N54:N56"/>
    <mergeCell ref="O54:O56"/>
    <mergeCell ref="AK48:AK52"/>
    <mergeCell ref="AL48:AL52"/>
    <mergeCell ref="AM48:AM52"/>
    <mergeCell ref="AN48:AN52"/>
    <mergeCell ref="AO48:AO52"/>
    <mergeCell ref="AP48:AP52"/>
    <mergeCell ref="AE48:AE52"/>
    <mergeCell ref="AF48:AF52"/>
    <mergeCell ref="AG48:AG52"/>
    <mergeCell ref="AH48:AH52"/>
    <mergeCell ref="AI48:AI52"/>
    <mergeCell ref="AJ48:AJ52"/>
    <mergeCell ref="Y48:Y52"/>
    <mergeCell ref="Z48:Z52"/>
    <mergeCell ref="AB48:AB52"/>
    <mergeCell ref="AC48:AC52"/>
    <mergeCell ref="AD48:AD52"/>
    <mergeCell ref="S48:S52"/>
    <mergeCell ref="T48:T52"/>
    <mergeCell ref="U48:U52"/>
    <mergeCell ref="V48:V52"/>
    <mergeCell ref="W48:W52"/>
    <mergeCell ref="X48:X52"/>
    <mergeCell ref="AA48:AA52"/>
    <mergeCell ref="M48:M52"/>
    <mergeCell ref="N48:N52"/>
    <mergeCell ref="O48:O52"/>
    <mergeCell ref="P48:P52"/>
    <mergeCell ref="Q48:Q52"/>
    <mergeCell ref="R48:R52"/>
    <mergeCell ref="D48:G52"/>
    <mergeCell ref="H48:H52"/>
    <mergeCell ref="I48:I52"/>
    <mergeCell ref="J48:J52"/>
    <mergeCell ref="K48:K52"/>
    <mergeCell ref="L48:L52"/>
    <mergeCell ref="AL45:AL47"/>
    <mergeCell ref="AM45:AM47"/>
    <mergeCell ref="AN45:AN47"/>
    <mergeCell ref="AO45:AO47"/>
    <mergeCell ref="AP45:AP47"/>
    <mergeCell ref="AQ45:AQ47"/>
    <mergeCell ref="AF45:AF47"/>
    <mergeCell ref="AG45:AG47"/>
    <mergeCell ref="AH45:AH47"/>
    <mergeCell ref="AI45:AI47"/>
    <mergeCell ref="AJ45:AJ47"/>
    <mergeCell ref="AK45:AK47"/>
    <mergeCell ref="M45:M47"/>
    <mergeCell ref="Z45:Z47"/>
    <mergeCell ref="AA45:AA47"/>
    <mergeCell ref="AB45:AB47"/>
    <mergeCell ref="AC45:AC47"/>
    <mergeCell ref="AD45:AD47"/>
    <mergeCell ref="AE45:AE47"/>
    <mergeCell ref="T45:T47"/>
    <mergeCell ref="U45:U47"/>
    <mergeCell ref="V45:V47"/>
    <mergeCell ref="W45:W47"/>
    <mergeCell ref="X45:X47"/>
    <mergeCell ref="Y45:Y47"/>
    <mergeCell ref="AQ22:AQ24"/>
    <mergeCell ref="E31:G31"/>
    <mergeCell ref="E32:G32"/>
    <mergeCell ref="E33:G33"/>
    <mergeCell ref="E34:G34"/>
    <mergeCell ref="E27:G27"/>
    <mergeCell ref="E28:G28"/>
    <mergeCell ref="E29:G29"/>
    <mergeCell ref="AK22:AK24"/>
    <mergeCell ref="AL22:AL24"/>
    <mergeCell ref="AM22:AM24"/>
    <mergeCell ref="AN22:AN24"/>
    <mergeCell ref="AO22:AO24"/>
    <mergeCell ref="AP22:AP24"/>
    <mergeCell ref="AE22:AE24"/>
    <mergeCell ref="AF22:AF24"/>
    <mergeCell ref="E30:G30"/>
    <mergeCell ref="AG22:AG24"/>
    <mergeCell ref="AH22:AH24"/>
    <mergeCell ref="D22:G24"/>
    <mergeCell ref="H22:H24"/>
    <mergeCell ref="I22:I24"/>
    <mergeCell ref="J22:J24"/>
    <mergeCell ref="K22:K24"/>
    <mergeCell ref="D45:G47"/>
    <mergeCell ref="E35:G35"/>
    <mergeCell ref="E36:G36"/>
    <mergeCell ref="E38:G38"/>
    <mergeCell ref="E40:G40"/>
    <mergeCell ref="E42:G42"/>
    <mergeCell ref="N45:N47"/>
    <mergeCell ref="O45:O47"/>
    <mergeCell ref="P45:P47"/>
    <mergeCell ref="Q45:Q47"/>
    <mergeCell ref="R45:R47"/>
    <mergeCell ref="S45:S47"/>
    <mergeCell ref="H45:H47"/>
    <mergeCell ref="I45:I47"/>
    <mergeCell ref="J45:J47"/>
    <mergeCell ref="K45:K47"/>
    <mergeCell ref="L45:L47"/>
    <mergeCell ref="AB22:AB24"/>
    <mergeCell ref="AC22:AC24"/>
    <mergeCell ref="AD22:AD24"/>
    <mergeCell ref="E43:G43"/>
    <mergeCell ref="E26:G26"/>
    <mergeCell ref="X22:X24"/>
    <mergeCell ref="M22:M24"/>
    <mergeCell ref="N22:N24"/>
    <mergeCell ref="O22:O24"/>
    <mergeCell ref="P22:P24"/>
    <mergeCell ref="Q22:Q24"/>
    <mergeCell ref="R22:R24"/>
    <mergeCell ref="E41:G41"/>
    <mergeCell ref="E37:G37"/>
    <mergeCell ref="L22:L24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22:S24"/>
    <mergeCell ref="T22:T24"/>
    <mergeCell ref="U22:U24"/>
    <mergeCell ref="V22:V24"/>
    <mergeCell ref="W22:W24"/>
    <mergeCell ref="AI22:AI24"/>
    <mergeCell ref="AJ22:AJ24"/>
    <mergeCell ref="Y22:Y24"/>
    <mergeCell ref="Z22:Z24"/>
    <mergeCell ref="AA22:AA24"/>
  </mergeCells>
  <phoneticPr fontId="1" type="noConversion"/>
  <dataValidations count="1">
    <dataValidation type="list" allowBlank="1" showInputMessage="1" showErrorMessage="1" sqref="H45:AQ47 H54:AQ56" xr:uid="{EA28BB74-7826-3B41-8F95-1361EC7BE20E}">
      <formula1>"-,正常,異常,警告"</formula1>
    </dataValidation>
  </dataValidations>
  <hyperlinks>
    <hyperlink ref="AL5" location="詳細設計!A1" display="詳細設計" xr:uid="{08CA1720-FBDF-7A4E-ADAE-507BA8D40F17}"/>
  </hyperlinks>
  <pageMargins left="0.7" right="0.7" top="0.75" bottom="0.75" header="0.3" footer="0.3"/>
  <pageSetup paperSize="9" scale="51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5929-93C7-5F4F-9057-3EFD242308FD}">
  <sheetPr>
    <tabColor theme="5" tint="0.79998168889431442"/>
  </sheetPr>
  <dimension ref="B2:BU207"/>
  <sheetViews>
    <sheetView showGridLines="0" view="pageBreakPreview" topLeftCell="A160" zoomScale="130" zoomScaleNormal="100" zoomScaleSheetLayoutView="130" workbookViewId="0">
      <selection activeCell="H174" sqref="H17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48" width="2.7109375" style="5" customWidth="1"/>
    <col min="49" max="49" width="2.85546875" style="5" customWidth="1"/>
    <col min="50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742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255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255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764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'COLUMN_DATA_LENGTH="3"' &gt;&gt; `pwd`/config/db_data_config.txt</v>
      </c>
      <c r="H11" s="24"/>
      <c r="M11" s="24"/>
      <c r="AC11" s="5" t="s">
        <v>255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'COLUMN_DATA_TRIM="NONE"' &gt;&gt; `pwd`/config/db_data_config.txt</v>
      </c>
      <c r="H12" s="24"/>
      <c r="M12" s="24"/>
      <c r="AC12" s="5" t="s">
        <v>255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872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'COLUMN_DATA_SIGNED="0"' &gt;&gt; `pwd`/config/db_data_config.txt</v>
      </c>
      <c r="H13" s="24"/>
      <c r="M13" s="24"/>
      <c r="AC13" s="5" t="s">
        <v>255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'SIGN_DIGIT="0"' &gt;&gt; `pwd`/config/db_data_config.txt</v>
      </c>
      <c r="H14" s="24"/>
      <c r="M14" s="24"/>
      <c r="AC14" s="5" t="s">
        <v>255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'DATE_SEPARATOR="/"' &gt;&gt; `pwd`/config/db_data_config.txt</v>
      </c>
      <c r="H15" s="24"/>
      <c r="M15" s="24"/>
      <c r="AC15" s="5" t="s">
        <v>255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257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'TIME_SEPARATOR=":"' &gt;&gt; `pwd`/config/db_data_config.txt</v>
      </c>
      <c r="H16" s="24"/>
      <c r="M16" s="24"/>
      <c r="AC16" s="5" t="s">
        <v>255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260</v>
      </c>
      <c r="AL16" s="56"/>
      <c r="AM16" s="56"/>
      <c r="AN16" s="57"/>
      <c r="AO16" s="55" t="s">
        <v>259</v>
      </c>
      <c r="AP16" s="56"/>
      <c r="AQ16" s="57"/>
    </row>
    <row r="17" spans="3:43" ht="18" customHeight="1">
      <c r="D17" s="5" t="s">
        <v>315</v>
      </c>
      <c r="E17" s="24" t="str">
        <f t="shared" si="0"/>
        <v>echo 'SEPARATOR_DATE_TIME="SPACE"' &gt;&gt; `pwd`/config/db_data_config.txt</v>
      </c>
      <c r="H17" s="24"/>
      <c r="M17" s="24"/>
      <c r="AC17" s="5" t="s">
        <v>255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749</v>
      </c>
      <c r="AL17" s="56"/>
      <c r="AM17" s="56"/>
      <c r="AN17" s="57"/>
      <c r="AO17" s="55" t="s">
        <v>259</v>
      </c>
      <c r="AP17" s="56"/>
      <c r="AQ17" s="57"/>
    </row>
    <row r="18" spans="3:43" ht="18" customHeight="1">
      <c r="D18" s="5" t="s">
        <v>315</v>
      </c>
      <c r="E18" s="24" t="str">
        <f t="shared" si="0"/>
        <v>echo 'REFERENCE_DATE="2024/12/31"' &gt;&gt; `pwd`/config/db_data_config.txt</v>
      </c>
      <c r="H18" s="24"/>
      <c r="M18" s="24"/>
      <c r="AC18" s="5" t="s">
        <v>255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758</v>
      </c>
      <c r="AL18" s="56"/>
      <c r="AM18" s="56"/>
      <c r="AN18" s="57"/>
      <c r="AO18" s="55" t="s">
        <v>259</v>
      </c>
      <c r="AP18" s="56"/>
      <c r="AQ18" s="57"/>
    </row>
    <row r="19" spans="3:43" ht="18" customHeight="1">
      <c r="D19" s="5" t="s">
        <v>315</v>
      </c>
      <c r="E19" s="24" t="str">
        <f t="shared" si="0"/>
        <v>echo 'CASE_MODE="UPPER"' &gt;&gt; `pwd`/config/db_data_config.txt</v>
      </c>
      <c r="H19" s="24"/>
      <c r="M19" s="24"/>
      <c r="AC19" s="5" t="s">
        <v>255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423</v>
      </c>
      <c r="AL19" s="56"/>
      <c r="AM19" s="56"/>
      <c r="AN19" s="57"/>
      <c r="AO19" s="55" t="s">
        <v>259</v>
      </c>
      <c r="AP19" s="56"/>
      <c r="AQ19" s="57"/>
    </row>
    <row r="20" spans="3:43" ht="18" customHeight="1">
      <c r="D20" s="5" t="s">
        <v>315</v>
      </c>
      <c r="E20" s="24" t="str">
        <f t="shared" si="0"/>
        <v>echo 'MULTIBYTE_STRING="あ"' &gt;&gt; `pwd`/config/db_data_config.txt</v>
      </c>
      <c r="H20" s="24"/>
      <c r="M20" s="24"/>
      <c r="AC20" s="5" t="s">
        <v>255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759</v>
      </c>
      <c r="AL20" s="56"/>
      <c r="AM20" s="56"/>
      <c r="AN20" s="57"/>
      <c r="AO20" s="55" t="s">
        <v>259</v>
      </c>
      <c r="AP20" s="56"/>
      <c r="AQ20" s="57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459</v>
      </c>
    </row>
    <row r="24" spans="3:43" ht="18" customHeight="1">
      <c r="D24" s="5" t="s">
        <v>24</v>
      </c>
      <c r="E24" s="5" t="s">
        <v>460</v>
      </c>
      <c r="L24" s="5" t="s">
        <v>13</v>
      </c>
      <c r="M24" s="5" t="s">
        <v>434</v>
      </c>
    </row>
    <row r="25" spans="3:43" ht="18" customHeight="1">
      <c r="D25" s="5" t="s">
        <v>24</v>
      </c>
      <c r="E25" s="5" t="s">
        <v>433</v>
      </c>
      <c r="L25" s="5" t="s">
        <v>13</v>
      </c>
      <c r="M25" s="5" t="s">
        <v>435</v>
      </c>
    </row>
    <row r="26" spans="3:43" ht="18" customHeight="1">
      <c r="E26" s="5" t="s">
        <v>315</v>
      </c>
      <c r="F26" s="5" t="s">
        <v>436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541</v>
      </c>
      <c r="L28" s="5" t="s">
        <v>13</v>
      </c>
      <c r="M28" s="5" t="s">
        <v>543</v>
      </c>
    </row>
    <row r="29" spans="3:43" ht="18" customHeight="1">
      <c r="E29" s="5" t="s">
        <v>315</v>
      </c>
      <c r="F29" s="5" t="s">
        <v>436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100</v>
      </c>
      <c r="L31" s="5" t="s">
        <v>13</v>
      </c>
      <c r="M31" s="5" t="s">
        <v>563</v>
      </c>
    </row>
    <row r="32" spans="3:43" ht="18" customHeight="1">
      <c r="E32" s="5" t="s">
        <v>315</v>
      </c>
      <c r="F32" s="5" t="s">
        <v>436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101</v>
      </c>
      <c r="L34" s="5" t="s">
        <v>13</v>
      </c>
      <c r="M34" s="5" t="s">
        <v>565</v>
      </c>
    </row>
    <row r="35" spans="4:13" ht="18" customHeight="1">
      <c r="E35" s="5" t="s">
        <v>315</v>
      </c>
      <c r="F35" s="5" t="s">
        <v>436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102</v>
      </c>
      <c r="L37" s="5" t="s">
        <v>13</v>
      </c>
      <c r="M37" s="5" t="s">
        <v>566</v>
      </c>
    </row>
    <row r="38" spans="4:13" ht="18" customHeight="1">
      <c r="E38" s="5" t="s">
        <v>315</v>
      </c>
      <c r="F38" s="5" t="s">
        <v>436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766</v>
      </c>
      <c r="L40" s="5" t="s">
        <v>13</v>
      </c>
      <c r="M40" s="5" t="s">
        <v>769</v>
      </c>
    </row>
    <row r="41" spans="4:13" ht="18" customHeight="1">
      <c r="E41" s="5" t="s">
        <v>315</v>
      </c>
      <c r="F41" s="5" t="s">
        <v>436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622</v>
      </c>
      <c r="L43" s="5" t="s">
        <v>13</v>
      </c>
      <c r="M43" s="5" t="s">
        <v>739</v>
      </c>
    </row>
    <row r="44" spans="4:13" ht="18" customHeight="1">
      <c r="E44" s="5" t="s">
        <v>315</v>
      </c>
      <c r="F44" s="5" t="s">
        <v>436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714</v>
      </c>
      <c r="L46" s="5" t="s">
        <v>13</v>
      </c>
      <c r="M46" s="5" t="s">
        <v>740</v>
      </c>
    </row>
    <row r="47" spans="4:13" ht="18" customHeight="1">
      <c r="E47" s="5" t="s">
        <v>315</v>
      </c>
      <c r="F47" s="5" t="s">
        <v>436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103</v>
      </c>
      <c r="L49" s="5" t="s">
        <v>13</v>
      </c>
      <c r="M49" s="5" t="s">
        <v>567</v>
      </c>
    </row>
    <row r="50" spans="4:13" ht="18" customHeight="1">
      <c r="E50" s="5" t="s">
        <v>315</v>
      </c>
      <c r="F50" s="5" t="s">
        <v>436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104</v>
      </c>
      <c r="L52" s="5" t="s">
        <v>13</v>
      </c>
      <c r="M52" s="5" t="s">
        <v>568</v>
      </c>
    </row>
    <row r="53" spans="4:13" ht="18" customHeight="1">
      <c r="E53" s="5" t="s">
        <v>315</v>
      </c>
      <c r="F53" s="5" t="s">
        <v>436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564</v>
      </c>
      <c r="L55" s="5" t="s">
        <v>13</v>
      </c>
      <c r="M55" s="5" t="s">
        <v>569</v>
      </c>
    </row>
    <row r="56" spans="4:13" ht="18" customHeight="1">
      <c r="E56" s="5" t="s">
        <v>315</v>
      </c>
      <c r="F56" s="5" t="s">
        <v>436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105</v>
      </c>
      <c r="L58" s="5" t="s">
        <v>13</v>
      </c>
      <c r="M58" s="5" t="s">
        <v>570</v>
      </c>
    </row>
    <row r="59" spans="4:13" ht="18" customHeight="1">
      <c r="E59" s="5" t="s">
        <v>315</v>
      </c>
      <c r="F59" s="5" t="s">
        <v>436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106</v>
      </c>
      <c r="L61" s="5" t="s">
        <v>13</v>
      </c>
      <c r="M61" s="5" t="s">
        <v>571</v>
      </c>
    </row>
    <row r="62" spans="4:13" ht="18" customHeight="1">
      <c r="E62" s="5" t="s">
        <v>315</v>
      </c>
      <c r="F62" s="5" t="s">
        <v>436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743</v>
      </c>
      <c r="L64" s="5" t="s">
        <v>13</v>
      </c>
      <c r="M64" s="5" t="s">
        <v>756</v>
      </c>
    </row>
    <row r="65" spans="3:60" ht="18" customHeight="1">
      <c r="E65" s="5" t="s">
        <v>315</v>
      </c>
      <c r="F65" s="5" t="s">
        <v>436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438</v>
      </c>
    </row>
    <row r="70" spans="3:60" ht="18" customHeight="1">
      <c r="D70" s="111" t="s">
        <v>438</v>
      </c>
      <c r="E70" s="112"/>
      <c r="F70" s="112"/>
      <c r="G70" s="113"/>
      <c r="H70" s="130">
        <f>G$70+1</f>
        <v>1</v>
      </c>
      <c r="I70" s="130">
        <f>H$70+1</f>
        <v>2</v>
      </c>
      <c r="J70" s="130">
        <f t="shared" ref="J70:AQ70" si="1">I$70+1</f>
        <v>3</v>
      </c>
      <c r="K70" s="130">
        <f t="shared" si="1"/>
        <v>4</v>
      </c>
      <c r="L70" s="130">
        <f t="shared" si="1"/>
        <v>5</v>
      </c>
      <c r="M70" s="130">
        <f t="shared" si="1"/>
        <v>6</v>
      </c>
      <c r="N70" s="130">
        <f t="shared" si="1"/>
        <v>7</v>
      </c>
      <c r="O70" s="130">
        <f t="shared" si="1"/>
        <v>8</v>
      </c>
      <c r="P70" s="130">
        <f t="shared" si="1"/>
        <v>9</v>
      </c>
      <c r="Q70" s="130">
        <f t="shared" si="1"/>
        <v>10</v>
      </c>
      <c r="R70" s="130">
        <f t="shared" si="1"/>
        <v>11</v>
      </c>
      <c r="S70" s="130">
        <f t="shared" si="1"/>
        <v>12</v>
      </c>
      <c r="T70" s="130">
        <f t="shared" si="1"/>
        <v>13</v>
      </c>
      <c r="U70" s="130">
        <f t="shared" si="1"/>
        <v>14</v>
      </c>
      <c r="V70" s="130">
        <f t="shared" si="1"/>
        <v>15</v>
      </c>
      <c r="W70" s="130">
        <f t="shared" si="1"/>
        <v>16</v>
      </c>
      <c r="X70" s="130">
        <f t="shared" si="1"/>
        <v>17</v>
      </c>
      <c r="Y70" s="130">
        <f t="shared" si="1"/>
        <v>18</v>
      </c>
      <c r="Z70" s="130">
        <f t="shared" si="1"/>
        <v>19</v>
      </c>
      <c r="AA70" s="130">
        <f t="shared" si="1"/>
        <v>20</v>
      </c>
      <c r="AB70" s="130">
        <f t="shared" si="1"/>
        <v>21</v>
      </c>
      <c r="AC70" s="130">
        <f t="shared" si="1"/>
        <v>22</v>
      </c>
      <c r="AD70" s="130">
        <f t="shared" si="1"/>
        <v>23</v>
      </c>
      <c r="AE70" s="130">
        <f t="shared" si="1"/>
        <v>24</v>
      </c>
      <c r="AF70" s="130">
        <f t="shared" si="1"/>
        <v>25</v>
      </c>
      <c r="AG70" s="130">
        <f t="shared" si="1"/>
        <v>26</v>
      </c>
      <c r="AH70" s="130">
        <f t="shared" si="1"/>
        <v>27</v>
      </c>
      <c r="AI70" s="130">
        <f t="shared" si="1"/>
        <v>28</v>
      </c>
      <c r="AJ70" s="130">
        <f t="shared" si="1"/>
        <v>29</v>
      </c>
      <c r="AK70" s="130">
        <f t="shared" si="1"/>
        <v>30</v>
      </c>
      <c r="AL70" s="130">
        <f t="shared" si="1"/>
        <v>31</v>
      </c>
      <c r="AM70" s="130">
        <f t="shared" si="1"/>
        <v>32</v>
      </c>
      <c r="AN70" s="130">
        <f t="shared" si="1"/>
        <v>33</v>
      </c>
      <c r="AO70" s="130">
        <f t="shared" si="1"/>
        <v>34</v>
      </c>
      <c r="AP70" s="130">
        <f t="shared" si="1"/>
        <v>35</v>
      </c>
      <c r="AQ70" s="130">
        <f t="shared" si="1"/>
        <v>36</v>
      </c>
    </row>
    <row r="71" spans="3:60" ht="18" customHeight="1">
      <c r="D71" s="124"/>
      <c r="E71" s="125"/>
      <c r="F71" s="125"/>
      <c r="G71" s="126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</row>
    <row r="72" spans="3:60" ht="18" customHeight="1">
      <c r="D72" s="114"/>
      <c r="E72" s="115"/>
      <c r="F72" s="115"/>
      <c r="G72" s="116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</row>
    <row r="73" spans="3:60" ht="18" customHeight="1">
      <c r="D73" s="37" t="s">
        <v>741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6" t="s">
        <v>71</v>
      </c>
      <c r="F74" s="157"/>
      <c r="G74" s="158"/>
      <c r="H74" s="33" t="s">
        <v>24</v>
      </c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100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4"/>
      <c r="AX75" s="164"/>
      <c r="AY75" s="164"/>
      <c r="AZ75" s="164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6" t="s">
        <v>71</v>
      </c>
      <c r="F76" s="157"/>
      <c r="G76" s="158"/>
      <c r="H76" s="33"/>
      <c r="I76" s="33" t="s">
        <v>24</v>
      </c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6">
        <v>0</v>
      </c>
      <c r="F77" s="157"/>
      <c r="G77" s="158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 t="s">
        <v>24</v>
      </c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6">
        <v>1</v>
      </c>
      <c r="F78" s="157"/>
      <c r="G78" s="158"/>
      <c r="H78" s="33"/>
      <c r="I78" s="33"/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/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 t="s">
        <v>24</v>
      </c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56" t="s">
        <v>891</v>
      </c>
      <c r="F79" s="157"/>
      <c r="G79" s="158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7" t="s">
        <v>101</v>
      </c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43"/>
    </row>
    <row r="81" spans="4:43" ht="18" customHeight="1">
      <c r="D81" s="33"/>
      <c r="E81" s="156" t="s">
        <v>71</v>
      </c>
      <c r="F81" s="157"/>
      <c r="G81" s="158"/>
      <c r="H81" s="33"/>
      <c r="I81" s="33"/>
      <c r="J81" s="33" t="s">
        <v>24</v>
      </c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6" t="s">
        <v>764</v>
      </c>
      <c r="F82" s="157"/>
      <c r="G82" s="158"/>
      <c r="H82" s="33"/>
      <c r="I82" s="33" t="s">
        <v>24</v>
      </c>
      <c r="J82" s="33"/>
      <c r="K82" s="33" t="s">
        <v>24</v>
      </c>
      <c r="L82" s="33" t="s">
        <v>24</v>
      </c>
      <c r="M82" s="33" t="s">
        <v>24</v>
      </c>
      <c r="N82" s="33" t="s">
        <v>24</v>
      </c>
      <c r="O82" s="33" t="s">
        <v>24</v>
      </c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/>
      <c r="W82" s="33" t="s">
        <v>24</v>
      </c>
      <c r="X82" s="33" t="s">
        <v>24</v>
      </c>
      <c r="Y82" s="33" t="s">
        <v>24</v>
      </c>
      <c r="Z82" s="33"/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56" t="s">
        <v>906</v>
      </c>
      <c r="F83" s="157"/>
      <c r="G83" s="15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 t="s">
        <v>24</v>
      </c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6" t="s">
        <v>891</v>
      </c>
      <c r="F84" s="157"/>
      <c r="G84" s="158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 t="s">
        <v>24</v>
      </c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102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6" t="s">
        <v>71</v>
      </c>
      <c r="F86" s="157"/>
      <c r="G86" s="158"/>
      <c r="H86" s="33"/>
      <c r="I86" s="33"/>
      <c r="J86" s="33"/>
      <c r="K86" s="33" t="s">
        <v>24</v>
      </c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4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>
        <v>0</v>
      </c>
      <c r="F87" s="157"/>
      <c r="G87" s="158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4"/>
      <c r="AM87" s="33"/>
      <c r="AN87" s="33" t="s">
        <v>24</v>
      </c>
      <c r="AO87" s="33"/>
      <c r="AP87" s="33"/>
      <c r="AQ87" s="33"/>
    </row>
    <row r="88" spans="4:43" ht="18" customHeight="1">
      <c r="D88" s="33"/>
      <c r="E88" s="156">
        <v>3</v>
      </c>
      <c r="F88" s="157"/>
      <c r="G88" s="158"/>
      <c r="H88" s="33"/>
      <c r="I88" s="33" t="s">
        <v>24</v>
      </c>
      <c r="J88" s="33" t="s">
        <v>24</v>
      </c>
      <c r="K88" s="33"/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/>
      <c r="X88" s="33" t="s">
        <v>24</v>
      </c>
      <c r="Y88" s="33" t="s">
        <v>24</v>
      </c>
      <c r="Z88" s="33" t="s">
        <v>24</v>
      </c>
      <c r="AA88" s="33" t="s">
        <v>24</v>
      </c>
      <c r="AB88" s="33" t="s">
        <v>24</v>
      </c>
      <c r="AC88" s="33" t="s">
        <v>24</v>
      </c>
      <c r="AD88" s="33" t="s">
        <v>24</v>
      </c>
      <c r="AE88" s="33" t="s">
        <v>24</v>
      </c>
      <c r="AF88" s="33" t="s">
        <v>24</v>
      </c>
      <c r="AG88" s="33" t="s">
        <v>24</v>
      </c>
      <c r="AH88" s="33" t="s">
        <v>24</v>
      </c>
      <c r="AI88" s="33" t="s">
        <v>24</v>
      </c>
      <c r="AJ88" s="33" t="s">
        <v>24</v>
      </c>
      <c r="AK88" s="33" t="s">
        <v>24</v>
      </c>
      <c r="AL88" s="33" t="s">
        <v>24</v>
      </c>
      <c r="AM88" s="33" t="s">
        <v>24</v>
      </c>
      <c r="AN88" s="33"/>
      <c r="AO88" s="33" t="s">
        <v>24</v>
      </c>
      <c r="AP88" s="33"/>
      <c r="AQ88" s="33"/>
    </row>
    <row r="89" spans="4:43" ht="18" customHeight="1">
      <c r="D89" s="33"/>
      <c r="E89" s="156">
        <v>38.700000000000003</v>
      </c>
      <c r="F89" s="157"/>
      <c r="G89" s="158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 t="s">
        <v>24</v>
      </c>
      <c r="AQ89" s="33"/>
    </row>
    <row r="90" spans="4:43" ht="18" customHeight="1">
      <c r="D90" s="33"/>
      <c r="E90" s="156" t="s">
        <v>605</v>
      </c>
      <c r="F90" s="157"/>
      <c r="G90" s="158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 t="s">
        <v>24</v>
      </c>
    </row>
    <row r="91" spans="4:43" ht="18" customHeight="1">
      <c r="D91" s="33"/>
      <c r="E91" s="156" t="s">
        <v>907</v>
      </c>
      <c r="F91" s="157"/>
      <c r="G91" s="158"/>
      <c r="H91" s="33"/>
      <c r="I91" s="33"/>
      <c r="J91" s="33"/>
      <c r="K91" s="33"/>
      <c r="L91" s="33"/>
      <c r="M91" s="33"/>
      <c r="N91" s="33"/>
      <c r="O91" s="33"/>
      <c r="P91" s="34"/>
      <c r="Q91" s="34"/>
      <c r="R91" s="33"/>
      <c r="S91" s="33"/>
      <c r="T91" s="33"/>
      <c r="U91" s="33"/>
      <c r="V91" s="33"/>
      <c r="W91" s="33" t="s">
        <v>24</v>
      </c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56" t="s">
        <v>891</v>
      </c>
      <c r="F92" s="157"/>
      <c r="G92" s="15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">
        <v>765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43"/>
    </row>
    <row r="94" spans="4:43" ht="18" customHeight="1">
      <c r="D94" s="33"/>
      <c r="E94" s="156" t="s">
        <v>71</v>
      </c>
      <c r="F94" s="157"/>
      <c r="G94" s="158"/>
      <c r="H94" s="33"/>
      <c r="I94" s="33"/>
      <c r="J94" s="33"/>
      <c r="K94" s="33"/>
      <c r="L94" s="33" t="s">
        <v>24</v>
      </c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6" t="s">
        <v>908</v>
      </c>
      <c r="F95" s="157"/>
      <c r="G95" s="158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 t="s">
        <v>24</v>
      </c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6" t="s">
        <v>909</v>
      </c>
      <c r="F96" s="157"/>
      <c r="G96" s="158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 t="s">
        <v>24</v>
      </c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6" t="s">
        <v>872</v>
      </c>
      <c r="F97" s="157"/>
      <c r="G97" s="158"/>
      <c r="H97" s="33"/>
      <c r="I97" s="33" t="s">
        <v>24</v>
      </c>
      <c r="J97" s="33" t="s">
        <v>24</v>
      </c>
      <c r="K97" s="33" t="s">
        <v>24</v>
      </c>
      <c r="L97" s="33"/>
      <c r="M97" s="33" t="s">
        <v>24</v>
      </c>
      <c r="N97" s="33" t="s">
        <v>24</v>
      </c>
      <c r="O97" s="33" t="s">
        <v>24</v>
      </c>
      <c r="P97" s="33" t="s">
        <v>24</v>
      </c>
      <c r="Q97" s="33" t="s">
        <v>24</v>
      </c>
      <c r="R97" s="33" t="s">
        <v>24</v>
      </c>
      <c r="S97" s="33" t="s">
        <v>24</v>
      </c>
      <c r="T97" s="33" t="s">
        <v>24</v>
      </c>
      <c r="U97" s="33" t="s">
        <v>24</v>
      </c>
      <c r="V97" s="33" t="s">
        <v>24</v>
      </c>
      <c r="W97" s="33" t="s">
        <v>24</v>
      </c>
      <c r="X97" s="33"/>
      <c r="Y97" s="33" t="s">
        <v>24</v>
      </c>
      <c r="Z97" s="33" t="s">
        <v>24</v>
      </c>
      <c r="AA97" s="33"/>
      <c r="AB97" s="33" t="s">
        <v>24</v>
      </c>
      <c r="AC97" s="33" t="s">
        <v>24</v>
      </c>
      <c r="AD97" s="33" t="s">
        <v>24</v>
      </c>
      <c r="AE97" s="33" t="s">
        <v>24</v>
      </c>
      <c r="AF97" s="33" t="s">
        <v>24</v>
      </c>
      <c r="AG97" s="33" t="s">
        <v>24</v>
      </c>
      <c r="AH97" s="33" t="s">
        <v>24</v>
      </c>
      <c r="AI97" s="33" t="s">
        <v>24</v>
      </c>
      <c r="AJ97" s="33" t="s">
        <v>24</v>
      </c>
      <c r="AK97" s="33" t="s">
        <v>24</v>
      </c>
      <c r="AL97" s="33" t="s">
        <v>24</v>
      </c>
      <c r="AM97" s="33" t="s">
        <v>24</v>
      </c>
      <c r="AN97" s="33" t="s">
        <v>24</v>
      </c>
      <c r="AO97" s="33" t="s">
        <v>24</v>
      </c>
      <c r="AP97" s="33" t="s">
        <v>24</v>
      </c>
      <c r="AQ97" s="33" t="s">
        <v>24</v>
      </c>
    </row>
    <row r="98" spans="4:43" ht="18" customHeight="1">
      <c r="D98" s="37" t="s">
        <v>622</v>
      </c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43"/>
    </row>
    <row r="99" spans="4:43" ht="18" customHeight="1">
      <c r="D99" s="33"/>
      <c r="E99" s="156" t="s">
        <v>71</v>
      </c>
      <c r="F99" s="157"/>
      <c r="G99" s="158"/>
      <c r="H99" s="33"/>
      <c r="I99" s="33"/>
      <c r="J99" s="33"/>
      <c r="K99" s="33"/>
      <c r="L99" s="33"/>
      <c r="M99" s="33" t="s">
        <v>24</v>
      </c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56">
        <v>0</v>
      </c>
      <c r="F100" s="157"/>
      <c r="G100" s="158"/>
      <c r="H100" s="33"/>
      <c r="I100" s="33" t="s">
        <v>24</v>
      </c>
      <c r="J100" s="33" t="s">
        <v>24</v>
      </c>
      <c r="K100" s="33" t="s">
        <v>24</v>
      </c>
      <c r="L100" s="33" t="s">
        <v>24</v>
      </c>
      <c r="M100" s="33"/>
      <c r="N100" s="33" t="s">
        <v>24</v>
      </c>
      <c r="O100" s="33" t="s">
        <v>24</v>
      </c>
      <c r="P100" s="33" t="s">
        <v>24</v>
      </c>
      <c r="Q100" s="33" t="s">
        <v>24</v>
      </c>
      <c r="R100" s="33" t="s">
        <v>24</v>
      </c>
      <c r="S100" s="33" t="s">
        <v>24</v>
      </c>
      <c r="T100" s="33" t="s">
        <v>24</v>
      </c>
      <c r="U100" s="33" t="s">
        <v>24</v>
      </c>
      <c r="V100" s="33" t="s">
        <v>24</v>
      </c>
      <c r="W100" s="33" t="s">
        <v>24</v>
      </c>
      <c r="X100" s="33" t="s">
        <v>24</v>
      </c>
      <c r="Y100" s="33"/>
      <c r="Z100" s="33" t="s">
        <v>24</v>
      </c>
      <c r="AA100" s="33" t="s">
        <v>24</v>
      </c>
      <c r="AB100" s="33"/>
      <c r="AC100" s="33" t="s">
        <v>24</v>
      </c>
      <c r="AD100" s="33" t="s">
        <v>24</v>
      </c>
      <c r="AE100" s="33" t="s">
        <v>24</v>
      </c>
      <c r="AF100" s="33" t="s">
        <v>24</v>
      </c>
      <c r="AG100" s="33" t="s">
        <v>24</v>
      </c>
      <c r="AH100" s="33" t="s">
        <v>24</v>
      </c>
      <c r="AI100" s="33" t="s">
        <v>24</v>
      </c>
      <c r="AJ100" s="33" t="s">
        <v>24</v>
      </c>
      <c r="AK100" s="33" t="s">
        <v>24</v>
      </c>
      <c r="AL100" s="33" t="s">
        <v>24</v>
      </c>
      <c r="AM100" s="33" t="s">
        <v>24</v>
      </c>
      <c r="AN100" s="33" t="s">
        <v>24</v>
      </c>
      <c r="AO100" s="33" t="s">
        <v>24</v>
      </c>
      <c r="AP100" s="33" t="s">
        <v>24</v>
      </c>
      <c r="AQ100" s="33" t="s">
        <v>24</v>
      </c>
    </row>
    <row r="101" spans="4:43" ht="18" customHeight="1">
      <c r="D101" s="33"/>
      <c r="E101" s="156">
        <v>1</v>
      </c>
      <c r="F101" s="157"/>
      <c r="G101" s="158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6">
        <v>2</v>
      </c>
      <c r="F102" s="157"/>
      <c r="G102" s="158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 t="s">
        <v>24</v>
      </c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6" t="s">
        <v>910</v>
      </c>
      <c r="F103" s="157"/>
      <c r="G103" s="158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 t="s">
        <v>24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6" t="s">
        <v>891</v>
      </c>
      <c r="F104" s="157"/>
      <c r="G104" s="158"/>
      <c r="H104" s="33"/>
      <c r="I104" s="33"/>
      <c r="J104" s="33"/>
      <c r="K104" s="33"/>
      <c r="L104" s="33"/>
      <c r="M104" s="33"/>
      <c r="N104" s="33"/>
      <c r="O104" s="33"/>
      <c r="P104" s="34"/>
      <c r="Q104" s="34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">
        <v>714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56" t="s">
        <v>71</v>
      </c>
      <c r="F106" s="157"/>
      <c r="G106" s="158"/>
      <c r="H106" s="33"/>
      <c r="I106" s="33"/>
      <c r="J106" s="33"/>
      <c r="K106" s="33"/>
      <c r="L106" s="33"/>
      <c r="M106" s="33"/>
      <c r="N106" s="33" t="s">
        <v>24</v>
      </c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6">
        <v>0</v>
      </c>
      <c r="F107" s="157"/>
      <c r="G107" s="158"/>
      <c r="H107" s="33"/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/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56">
        <v>1</v>
      </c>
      <c r="F108" s="157"/>
      <c r="G108" s="158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6">
        <v>2</v>
      </c>
      <c r="F109" s="157"/>
      <c r="G109" s="158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 t="s">
        <v>24</v>
      </c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3"/>
      <c r="E110" s="156" t="s">
        <v>891</v>
      </c>
      <c r="F110" s="157"/>
      <c r="G110" s="158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7" t="s">
        <v>103</v>
      </c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43"/>
    </row>
    <row r="112" spans="4:43" ht="18" customHeight="1">
      <c r="D112" s="33"/>
      <c r="E112" s="156" t="s">
        <v>71</v>
      </c>
      <c r="F112" s="157"/>
      <c r="G112" s="158"/>
      <c r="H112" s="33"/>
      <c r="I112" s="33"/>
      <c r="J112" s="33"/>
      <c r="K112" s="33"/>
      <c r="L112" s="33"/>
      <c r="M112" s="33"/>
      <c r="N112" s="33"/>
      <c r="O112" s="33" t="s">
        <v>24</v>
      </c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56" t="s">
        <v>257</v>
      </c>
      <c r="F113" s="157"/>
      <c r="G113" s="158"/>
      <c r="H113" s="33"/>
      <c r="I113" s="33" t="s">
        <v>24</v>
      </c>
      <c r="J113" s="33" t="s">
        <v>24</v>
      </c>
      <c r="K113" s="33" t="s">
        <v>24</v>
      </c>
      <c r="L113" s="33" t="s">
        <v>24</v>
      </c>
      <c r="M113" s="33" t="s">
        <v>24</v>
      </c>
      <c r="N113" s="33" t="s">
        <v>24</v>
      </c>
      <c r="O113" s="33"/>
      <c r="P113" s="33" t="s">
        <v>24</v>
      </c>
      <c r="Q113" s="33" t="s">
        <v>24</v>
      </c>
      <c r="R113" s="33" t="s">
        <v>24</v>
      </c>
      <c r="S113" s="33" t="s">
        <v>24</v>
      </c>
      <c r="T113" s="33" t="s">
        <v>24</v>
      </c>
      <c r="U113" s="33" t="s">
        <v>24</v>
      </c>
      <c r="V113" s="33" t="s">
        <v>24</v>
      </c>
      <c r="W113" s="33" t="s">
        <v>24</v>
      </c>
      <c r="X113" s="33" t="s">
        <v>24</v>
      </c>
      <c r="Y113" s="33" t="s">
        <v>24</v>
      </c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 t="s">
        <v>24</v>
      </c>
      <c r="AF113" s="33" t="s">
        <v>24</v>
      </c>
      <c r="AG113" s="33" t="s">
        <v>24</v>
      </c>
      <c r="AH113" s="33" t="s">
        <v>24</v>
      </c>
      <c r="AI113" s="33" t="s">
        <v>24</v>
      </c>
      <c r="AJ113" s="33" t="s">
        <v>24</v>
      </c>
      <c r="AK113" s="33" t="s">
        <v>24</v>
      </c>
      <c r="AL113" s="33" t="s">
        <v>24</v>
      </c>
      <c r="AM113" s="33" t="s">
        <v>24</v>
      </c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56" t="s">
        <v>259</v>
      </c>
      <c r="F114" s="157"/>
      <c r="G114" s="158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56" t="s">
        <v>911</v>
      </c>
      <c r="F115" s="157"/>
      <c r="G115" s="158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 t="s">
        <v>24</v>
      </c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</row>
    <row r="116" spans="4:43" ht="18" customHeight="1">
      <c r="D116" s="33"/>
      <c r="E116" s="156" t="s">
        <v>891</v>
      </c>
      <c r="F116" s="157"/>
      <c r="G116" s="15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">
        <v>104</v>
      </c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43"/>
    </row>
    <row r="118" spans="4:43" ht="18" customHeight="1">
      <c r="D118" s="33"/>
      <c r="E118" s="156" t="s">
        <v>71</v>
      </c>
      <c r="F118" s="157"/>
      <c r="G118" s="158"/>
      <c r="H118" s="33"/>
      <c r="I118" s="33"/>
      <c r="J118" s="33"/>
      <c r="K118" s="33"/>
      <c r="L118" s="33"/>
      <c r="M118" s="33"/>
      <c r="N118" s="33"/>
      <c r="O118" s="33"/>
      <c r="P118" s="33" t="s">
        <v>24</v>
      </c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56" t="s">
        <v>260</v>
      </c>
      <c r="F119" s="157"/>
      <c r="G119" s="158"/>
      <c r="H119" s="33"/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/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/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56" t="s">
        <v>912</v>
      </c>
      <c r="F120" s="157"/>
      <c r="G120" s="158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 t="s">
        <v>24</v>
      </c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6" t="s">
        <v>872</v>
      </c>
      <c r="F121" s="157"/>
      <c r="G121" s="158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7" t="s">
        <v>747</v>
      </c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43"/>
    </row>
    <row r="123" spans="4:43" ht="18" customHeight="1">
      <c r="D123" s="33"/>
      <c r="E123" s="156" t="s">
        <v>71</v>
      </c>
      <c r="F123" s="157"/>
      <c r="G123" s="158"/>
      <c r="H123" s="33"/>
      <c r="I123" s="33"/>
      <c r="J123" s="33"/>
      <c r="K123" s="33"/>
      <c r="L123" s="33"/>
      <c r="M123" s="33"/>
      <c r="N123" s="33"/>
      <c r="O123" s="33"/>
      <c r="P123" s="33"/>
      <c r="Q123" s="33" t="s">
        <v>24</v>
      </c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</row>
    <row r="124" spans="4:43" ht="18" customHeight="1">
      <c r="D124" s="33"/>
      <c r="E124" s="156" t="s">
        <v>749</v>
      </c>
      <c r="F124" s="157"/>
      <c r="G124" s="158"/>
      <c r="H124" s="33"/>
      <c r="I124" s="33" t="s">
        <v>24</v>
      </c>
      <c r="J124" s="33" t="s">
        <v>24</v>
      </c>
      <c r="K124" s="33" t="s">
        <v>24</v>
      </c>
      <c r="L124" s="33" t="s">
        <v>24</v>
      </c>
      <c r="M124" s="33" t="s">
        <v>24</v>
      </c>
      <c r="N124" s="33" t="s">
        <v>24</v>
      </c>
      <c r="O124" s="33" t="s">
        <v>24</v>
      </c>
      <c r="P124" s="33" t="s">
        <v>24</v>
      </c>
      <c r="Q124" s="33"/>
      <c r="R124" s="33" t="s">
        <v>24</v>
      </c>
      <c r="S124" s="33" t="s">
        <v>24</v>
      </c>
      <c r="T124" s="33" t="s">
        <v>24</v>
      </c>
      <c r="U124" s="33" t="s">
        <v>24</v>
      </c>
      <c r="V124" s="33" t="s">
        <v>24</v>
      </c>
      <c r="W124" s="33" t="s">
        <v>24</v>
      </c>
      <c r="X124" s="33" t="s">
        <v>24</v>
      </c>
      <c r="Y124" s="33" t="s">
        <v>24</v>
      </c>
      <c r="Z124" s="33" t="s">
        <v>24</v>
      </c>
      <c r="AA124" s="33" t="s">
        <v>24</v>
      </c>
      <c r="AB124" s="33" t="s">
        <v>24</v>
      </c>
      <c r="AC124" s="33" t="s">
        <v>24</v>
      </c>
      <c r="AD124" s="33" t="s">
        <v>24</v>
      </c>
      <c r="AE124" s="33" t="s">
        <v>24</v>
      </c>
      <c r="AF124" s="33"/>
      <c r="AG124" s="33" t="s">
        <v>24</v>
      </c>
      <c r="AH124" s="33" t="s">
        <v>24</v>
      </c>
      <c r="AI124" s="33" t="s">
        <v>24</v>
      </c>
      <c r="AJ124" s="33" t="s">
        <v>24</v>
      </c>
      <c r="AK124" s="33" t="s">
        <v>24</v>
      </c>
      <c r="AL124" s="33" t="s">
        <v>24</v>
      </c>
      <c r="AM124" s="33" t="s">
        <v>24</v>
      </c>
      <c r="AN124" s="33" t="s">
        <v>24</v>
      </c>
      <c r="AO124" s="33" t="s">
        <v>24</v>
      </c>
      <c r="AP124" s="33" t="s">
        <v>24</v>
      </c>
      <c r="AQ124" s="33" t="s">
        <v>24</v>
      </c>
    </row>
    <row r="125" spans="4:43" ht="18" customHeight="1">
      <c r="D125" s="33"/>
      <c r="E125" s="156" t="s">
        <v>259</v>
      </c>
      <c r="F125" s="157"/>
      <c r="G125" s="158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 t="s">
        <v>24</v>
      </c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</row>
    <row r="126" spans="4:43" ht="18" customHeight="1">
      <c r="D126" s="33"/>
      <c r="E126" s="156" t="s">
        <v>891</v>
      </c>
      <c r="F126" s="157"/>
      <c r="G126" s="158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">
        <v>105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56" t="s">
        <v>71</v>
      </c>
      <c r="F128" s="157"/>
      <c r="G128" s="158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 t="s">
        <v>24</v>
      </c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63" t="s">
        <v>758</v>
      </c>
      <c r="F129" s="157"/>
      <c r="G129" s="158"/>
      <c r="H129" s="33"/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/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/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56">
        <v>20241231</v>
      </c>
      <c r="F130" s="157"/>
      <c r="G130" s="158"/>
      <c r="H130" s="33"/>
      <c r="I130" s="33"/>
      <c r="J130" s="33"/>
      <c r="K130" s="33"/>
      <c r="L130" s="33"/>
      <c r="M130" s="33"/>
      <c r="N130" s="33"/>
      <c r="O130" s="33"/>
      <c r="P130" s="34"/>
      <c r="Q130" s="34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 t="s">
        <v>24</v>
      </c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56" t="s">
        <v>891</v>
      </c>
      <c r="F131" s="157"/>
      <c r="G131" s="158"/>
      <c r="H131" s="33"/>
      <c r="I131" s="33"/>
      <c r="J131" s="33"/>
      <c r="K131" s="33"/>
      <c r="L131" s="33"/>
      <c r="M131" s="33"/>
      <c r="N131" s="33"/>
      <c r="O131" s="33"/>
      <c r="P131" s="34"/>
      <c r="Q131" s="34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">
        <v>106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56" t="s">
        <v>71</v>
      </c>
      <c r="F133" s="157"/>
      <c r="G133" s="158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 t="s">
        <v>24</v>
      </c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6" t="s">
        <v>423</v>
      </c>
      <c r="F134" s="157"/>
      <c r="G134" s="158"/>
      <c r="H134" s="33"/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/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/>
      <c r="AI134" s="33" t="s">
        <v>24</v>
      </c>
      <c r="AJ134" s="33" t="s">
        <v>24</v>
      </c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56" t="s">
        <v>424</v>
      </c>
      <c r="F135" s="157"/>
      <c r="G135" s="158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3"/>
      <c r="E136" s="156" t="s">
        <v>913</v>
      </c>
      <c r="F136" s="157"/>
      <c r="G136" s="158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 t="s">
        <v>24</v>
      </c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6" t="s">
        <v>891</v>
      </c>
      <c r="F137" s="157"/>
      <c r="G137" s="158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7" t="s">
        <v>743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43"/>
    </row>
    <row r="139" spans="4:43" ht="18" customHeight="1">
      <c r="D139" s="33"/>
      <c r="E139" s="156" t="s">
        <v>71</v>
      </c>
      <c r="F139" s="157"/>
      <c r="G139" s="158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 t="s">
        <v>24</v>
      </c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56" t="s">
        <v>759</v>
      </c>
      <c r="F140" s="157"/>
      <c r="G140" s="158"/>
      <c r="H140" s="33"/>
      <c r="I140" s="33" t="s">
        <v>24</v>
      </c>
      <c r="J140" s="33" t="s">
        <v>24</v>
      </c>
      <c r="K140" s="33" t="s">
        <v>24</v>
      </c>
      <c r="L140" s="33" t="s">
        <v>24</v>
      </c>
      <c r="M140" s="33" t="s">
        <v>24</v>
      </c>
      <c r="N140" s="33" t="s">
        <v>24</v>
      </c>
      <c r="O140" s="33" t="s">
        <v>24</v>
      </c>
      <c r="P140" s="33" t="s">
        <v>24</v>
      </c>
      <c r="Q140" s="33" t="s">
        <v>24</v>
      </c>
      <c r="R140" s="33" t="s">
        <v>24</v>
      </c>
      <c r="S140" s="33" t="s">
        <v>24</v>
      </c>
      <c r="T140" s="33"/>
      <c r="U140" s="33" t="s">
        <v>24</v>
      </c>
      <c r="V140" s="33" t="s">
        <v>24</v>
      </c>
      <c r="W140" s="33" t="s">
        <v>24</v>
      </c>
      <c r="X140" s="33" t="s">
        <v>24</v>
      </c>
      <c r="Y140" s="33" t="s">
        <v>24</v>
      </c>
      <c r="Z140" s="33" t="s">
        <v>24</v>
      </c>
      <c r="AA140" s="33" t="s">
        <v>24</v>
      </c>
      <c r="AB140" s="33" t="s">
        <v>24</v>
      </c>
      <c r="AC140" s="33" t="s">
        <v>24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3"/>
      <c r="AJ140" s="33"/>
      <c r="AK140" s="33"/>
      <c r="AL140" s="33"/>
      <c r="AM140" s="33"/>
      <c r="AN140" s="33" t="s">
        <v>24</v>
      </c>
      <c r="AO140" s="33" t="s">
        <v>24</v>
      </c>
      <c r="AP140" s="33" t="s">
        <v>24</v>
      </c>
      <c r="AQ140" s="33" t="s">
        <v>24</v>
      </c>
    </row>
    <row r="141" spans="4:43" ht="18" customHeight="1">
      <c r="D141" s="33"/>
      <c r="E141" s="156" t="s">
        <v>789</v>
      </c>
      <c r="F141" s="157"/>
      <c r="G141" s="158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 t="s">
        <v>24</v>
      </c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62" t="s">
        <v>777</v>
      </c>
      <c r="F142" s="157"/>
      <c r="G142" s="158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 t="s">
        <v>24</v>
      </c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56" t="s">
        <v>24</v>
      </c>
      <c r="F143" s="157"/>
      <c r="G143" s="158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 t="s">
        <v>24</v>
      </c>
      <c r="AL143" s="33"/>
      <c r="AM143" s="33"/>
      <c r="AN143" s="33"/>
      <c r="AO143" s="33"/>
      <c r="AP143" s="33"/>
      <c r="AQ143" s="33"/>
    </row>
    <row r="144" spans="4:43" ht="18" customHeight="1">
      <c r="D144" s="33"/>
      <c r="E144" s="156" t="s">
        <v>787</v>
      </c>
      <c r="F144" s="157"/>
      <c r="G144" s="158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 t="s">
        <v>24</v>
      </c>
      <c r="AM144" s="33"/>
      <c r="AN144" s="33"/>
      <c r="AO144" s="33"/>
      <c r="AP144" s="33"/>
      <c r="AQ144" s="33"/>
    </row>
    <row r="145" spans="4:57" ht="18" customHeight="1">
      <c r="D145" s="33"/>
      <c r="E145" s="156" t="s">
        <v>788</v>
      </c>
      <c r="F145" s="157"/>
      <c r="G145" s="158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 t="s">
        <v>24</v>
      </c>
      <c r="AN145" s="33"/>
      <c r="AO145" s="33"/>
      <c r="AP145" s="33"/>
      <c r="AQ145" s="33"/>
    </row>
    <row r="146" spans="4:57" ht="18" customHeight="1">
      <c r="D146" s="32" t="s">
        <v>451</v>
      </c>
      <c r="E146" s="29"/>
      <c r="F146" s="29"/>
      <c r="G146" s="29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9"/>
      <c r="AJ146" s="30"/>
      <c r="AK146" s="30"/>
      <c r="AL146" s="30"/>
      <c r="AM146" s="30"/>
      <c r="AN146" s="30"/>
      <c r="AO146" s="30"/>
      <c r="AP146" s="30"/>
      <c r="AQ146" s="44"/>
    </row>
    <row r="147" spans="4:57" ht="18" customHeight="1">
      <c r="D147" s="139" t="s">
        <v>440</v>
      </c>
      <c r="E147" s="112"/>
      <c r="F147" s="112"/>
      <c r="G147" s="113"/>
      <c r="H147" s="133" t="s">
        <v>444</v>
      </c>
      <c r="I147" s="133" t="s">
        <v>444</v>
      </c>
      <c r="J147" s="133" t="s">
        <v>444</v>
      </c>
      <c r="K147" s="133" t="s">
        <v>444</v>
      </c>
      <c r="L147" s="133" t="s">
        <v>444</v>
      </c>
      <c r="M147" s="133" t="s">
        <v>444</v>
      </c>
      <c r="N147" s="133" t="s">
        <v>444</v>
      </c>
      <c r="O147" s="133" t="s">
        <v>444</v>
      </c>
      <c r="P147" s="133" t="s">
        <v>444</v>
      </c>
      <c r="Q147" s="133" t="s">
        <v>444</v>
      </c>
      <c r="R147" s="133" t="s">
        <v>444</v>
      </c>
      <c r="S147" s="133" t="s">
        <v>444</v>
      </c>
      <c r="T147" s="133" t="s">
        <v>444</v>
      </c>
      <c r="U147" s="133" t="s">
        <v>444</v>
      </c>
      <c r="V147" s="133" t="s">
        <v>444</v>
      </c>
      <c r="W147" s="133" t="s">
        <v>444</v>
      </c>
      <c r="X147" s="133" t="s">
        <v>444</v>
      </c>
      <c r="Y147" s="133" t="s">
        <v>444</v>
      </c>
      <c r="Z147" s="133" t="s">
        <v>444</v>
      </c>
      <c r="AA147" s="133" t="s">
        <v>444</v>
      </c>
      <c r="AB147" s="133" t="s">
        <v>444</v>
      </c>
      <c r="AC147" s="133" t="s">
        <v>444</v>
      </c>
      <c r="AD147" s="133" t="s">
        <v>444</v>
      </c>
      <c r="AE147" s="133" t="s">
        <v>444</v>
      </c>
      <c r="AF147" s="133" t="s">
        <v>444</v>
      </c>
      <c r="AG147" s="133" t="s">
        <v>444</v>
      </c>
      <c r="AH147" s="133" t="s">
        <v>444</v>
      </c>
      <c r="AI147" s="133" t="s">
        <v>444</v>
      </c>
      <c r="AJ147" s="133" t="s">
        <v>441</v>
      </c>
      <c r="AK147" s="133" t="s">
        <v>441</v>
      </c>
      <c r="AL147" s="133" t="s">
        <v>444</v>
      </c>
      <c r="AM147" s="133" t="s">
        <v>444</v>
      </c>
      <c r="AN147" s="133" t="s">
        <v>444</v>
      </c>
      <c r="AO147" s="133" t="s">
        <v>441</v>
      </c>
      <c r="AP147" s="133" t="s">
        <v>444</v>
      </c>
      <c r="AQ147" s="133" t="s">
        <v>444</v>
      </c>
    </row>
    <row r="148" spans="4:57" ht="18" customHeight="1">
      <c r="D148" s="124"/>
      <c r="E148" s="125"/>
      <c r="F148" s="125"/>
      <c r="G148" s="126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</row>
    <row r="149" spans="4:57" ht="18" customHeight="1">
      <c r="D149" s="114"/>
      <c r="E149" s="115"/>
      <c r="F149" s="115"/>
      <c r="G149" s="116"/>
      <c r="H149" s="135"/>
      <c r="I149" s="135"/>
      <c r="J149" s="135"/>
      <c r="K149" s="135"/>
      <c r="L149" s="135"/>
      <c r="M149" s="135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  <c r="AP149" s="135"/>
      <c r="AQ149" s="135"/>
    </row>
    <row r="150" spans="4:57" ht="18" customHeight="1">
      <c r="D150" s="111" t="s">
        <v>442</v>
      </c>
      <c r="E150" s="112"/>
      <c r="F150" s="112"/>
      <c r="G150" s="113"/>
      <c r="H150" s="136">
        <v>220101</v>
      </c>
      <c r="I150" s="136">
        <v>220102</v>
      </c>
      <c r="J150" s="136">
        <v>220103</v>
      </c>
      <c r="K150" s="136">
        <v>220104</v>
      </c>
      <c r="L150" s="136">
        <v>220105</v>
      </c>
      <c r="M150" s="136">
        <v>220106</v>
      </c>
      <c r="N150" s="136">
        <v>220107</v>
      </c>
      <c r="O150" s="136">
        <v>220108</v>
      </c>
      <c r="P150" s="136">
        <v>220109</v>
      </c>
      <c r="Q150" s="136">
        <v>220110</v>
      </c>
      <c r="R150" s="136">
        <v>220111</v>
      </c>
      <c r="S150" s="136">
        <v>220112</v>
      </c>
      <c r="T150" s="136">
        <v>220113</v>
      </c>
      <c r="U150" s="136">
        <v>220114</v>
      </c>
      <c r="V150" s="136">
        <v>220115</v>
      </c>
      <c r="W150" s="136">
        <v>220116</v>
      </c>
      <c r="X150" s="136">
        <v>220117</v>
      </c>
      <c r="Y150" s="136">
        <v>220118</v>
      </c>
      <c r="Z150" s="136">
        <v>220119</v>
      </c>
      <c r="AA150" s="136">
        <v>220120</v>
      </c>
      <c r="AB150" s="136">
        <v>220121</v>
      </c>
      <c r="AC150" s="136">
        <v>220122</v>
      </c>
      <c r="AD150" s="136">
        <v>220123</v>
      </c>
      <c r="AE150" s="136">
        <v>220124</v>
      </c>
      <c r="AF150" s="136">
        <v>220125</v>
      </c>
      <c r="AG150" s="136">
        <v>220127</v>
      </c>
      <c r="AH150" s="136">
        <v>220128</v>
      </c>
      <c r="AI150" s="136">
        <v>220129</v>
      </c>
      <c r="AJ150" s="136">
        <v>220001</v>
      </c>
      <c r="AK150" s="136">
        <v>220001</v>
      </c>
      <c r="AL150" s="136">
        <v>220129</v>
      </c>
      <c r="AM150" s="136">
        <v>220129</v>
      </c>
      <c r="AN150" s="136">
        <v>220130</v>
      </c>
      <c r="AO150" s="136">
        <v>220001</v>
      </c>
      <c r="AP150" s="136">
        <v>220130</v>
      </c>
      <c r="AQ150" s="136">
        <v>220130</v>
      </c>
    </row>
    <row r="151" spans="4:57" ht="18" customHeight="1">
      <c r="D151" s="124"/>
      <c r="E151" s="125"/>
      <c r="F151" s="125"/>
      <c r="G151" s="126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7"/>
      <c r="S151" s="137"/>
      <c r="T151" s="137"/>
      <c r="U151" s="137"/>
      <c r="V151" s="137"/>
      <c r="W151" s="137"/>
      <c r="X151" s="137"/>
      <c r="Y151" s="137"/>
      <c r="Z151" s="137"/>
      <c r="AA151" s="137"/>
      <c r="AB151" s="137"/>
      <c r="AC151" s="137"/>
      <c r="AD151" s="137"/>
      <c r="AE151" s="137"/>
      <c r="AF151" s="137"/>
      <c r="AG151" s="137"/>
      <c r="AH151" s="137"/>
      <c r="AI151" s="137"/>
      <c r="AJ151" s="137"/>
      <c r="AK151" s="137"/>
      <c r="AL151" s="137"/>
      <c r="AM151" s="137"/>
      <c r="AN151" s="137"/>
      <c r="AO151" s="137"/>
      <c r="AP151" s="137"/>
      <c r="AQ151" s="137"/>
      <c r="AW151" s="5" t="s">
        <v>1112</v>
      </c>
    </row>
    <row r="152" spans="4:57" ht="18" customHeight="1">
      <c r="D152" s="124"/>
      <c r="E152" s="125"/>
      <c r="F152" s="125"/>
      <c r="G152" s="126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7"/>
      <c r="S152" s="137"/>
      <c r="T152" s="137"/>
      <c r="U152" s="137"/>
      <c r="V152" s="137"/>
      <c r="W152" s="137"/>
      <c r="X152" s="137"/>
      <c r="Y152" s="137"/>
      <c r="Z152" s="137"/>
      <c r="AA152" s="137"/>
      <c r="AB152" s="137"/>
      <c r="AC152" s="137"/>
      <c r="AD152" s="137"/>
      <c r="AE152" s="137"/>
      <c r="AF152" s="137"/>
      <c r="AG152" s="137"/>
      <c r="AH152" s="137"/>
      <c r="AI152" s="137"/>
      <c r="AJ152" s="137"/>
      <c r="AK152" s="137"/>
      <c r="AL152" s="137"/>
      <c r="AM152" s="137"/>
      <c r="AN152" s="137"/>
      <c r="AO152" s="137"/>
      <c r="AP152" s="137"/>
      <c r="AQ152" s="137"/>
      <c r="AW152" s="5" t="str">
        <f>SUBSTITUTE(IF(VLOOKUP($D$75,$AD$9:$AN$20,8,FALSE)=INDEX($E$76:$G$79,MATCH("●",INDEX($H$76:$AQ$79,,MATCH($D173,$70:$70,0)-7),0),1),"","sed -i "&amp;IF($AK$168="MacOS","'' ","")&amp;"'s#"&amp;$D$75&amp;"="""&amp;VLOOKUP($D$75,$AD$9:$AN$20,8,FALSE)&amp;""""&amp;"#"&amp;$D$75&amp;"="&amp;""""&amp;INDEX($E$76:$G$79,MATCH("●",INDEX($H$76:$AQ$79,,MATCH($D173,$70:$70,0)-7),0),1)&amp;""""&amp;"#g'"&amp;" ${CONFIG_DIR}db_data_config.txt; export "&amp;$D$75&amp;"="&amp;""""&amp;INDEX($E$76:$G$79,MATCH("●",INDEX($H$76:$AQ$79,,MATCH($D173,$70:$70,0)-7),0),1)&amp;""";"),",",""",""")</f>
        <v>sed -i '' 's#COLUMN_COUNTS="1"#COLUMN_COUNTS="なし"#g' ${CONFIG_DIR}db_data_config.txt; export COLUMN_COUNTS="なし";</v>
      </c>
    </row>
    <row r="153" spans="4:57" ht="18" customHeight="1">
      <c r="D153" s="124"/>
      <c r="E153" s="125"/>
      <c r="F153" s="125"/>
      <c r="G153" s="126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  <c r="AW153" s="5" t="s">
        <v>1115</v>
      </c>
      <c r="AY153" s="19" t="s">
        <v>1130</v>
      </c>
    </row>
    <row r="154" spans="4:57" ht="18" customHeight="1">
      <c r="D154" s="114"/>
      <c r="E154" s="115"/>
      <c r="F154" s="115"/>
      <c r="G154" s="116"/>
      <c r="H154" s="138"/>
      <c r="I154" s="138"/>
      <c r="J154" s="138"/>
      <c r="K154" s="138"/>
      <c r="L154" s="138"/>
      <c r="M154" s="138"/>
      <c r="N154" s="138"/>
      <c r="O154" s="138"/>
      <c r="P154" s="138"/>
      <c r="Q154" s="138"/>
      <c r="R154" s="138"/>
      <c r="S154" s="138"/>
      <c r="T154" s="138"/>
      <c r="U154" s="138"/>
      <c r="V154" s="138"/>
      <c r="W154" s="138"/>
      <c r="X154" s="138"/>
      <c r="Y154" s="138"/>
      <c r="Z154" s="138"/>
      <c r="AA154" s="138"/>
      <c r="AB154" s="138"/>
      <c r="AC154" s="138"/>
      <c r="AD154" s="138"/>
      <c r="AE154" s="138"/>
      <c r="AF154" s="138"/>
      <c r="AG154" s="138"/>
      <c r="AH154" s="138"/>
      <c r="AI154" s="138"/>
      <c r="AJ154" s="138"/>
      <c r="AK154" s="138"/>
      <c r="AL154" s="138"/>
      <c r="AM154" s="138"/>
      <c r="AN154" s="138"/>
      <c r="AO154" s="138"/>
      <c r="AP154" s="138"/>
      <c r="AQ154" s="138"/>
      <c r="AW154" s="5" t="s">
        <v>1117</v>
      </c>
      <c r="AX154" s="5" t="s">
        <v>1115</v>
      </c>
      <c r="AZ154" s="19" t="s">
        <v>1113</v>
      </c>
    </row>
    <row r="155" spans="4:57" ht="18" customHeight="1">
      <c r="D155" s="32" t="s">
        <v>452</v>
      </c>
      <c r="E155" s="29"/>
      <c r="F155" s="29"/>
      <c r="G155" s="29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9"/>
      <c r="AJ155" s="30"/>
      <c r="AK155" s="30"/>
      <c r="AL155" s="30"/>
      <c r="AM155" s="30"/>
      <c r="AN155" s="30"/>
      <c r="AO155" s="30"/>
      <c r="AP155" s="30"/>
      <c r="AQ155" s="44"/>
      <c r="AW155" s="5" t="s">
        <v>255</v>
      </c>
      <c r="AX155" s="5" t="s">
        <v>761</v>
      </c>
      <c r="AY155" s="5" t="s">
        <v>1114</v>
      </c>
      <c r="AZ155" s="5">
        <f>VLOOKUP(AW$170,$AD$9:$AN$20,8,FALSE)</f>
        <v>1</v>
      </c>
      <c r="BB155" s="5" t="s">
        <v>255</v>
      </c>
      <c r="BC155" s="5" t="s">
        <v>1121</v>
      </c>
    </row>
    <row r="156" spans="4:57" ht="18" customHeight="1">
      <c r="D156" s="139" t="s">
        <v>443</v>
      </c>
      <c r="E156" s="112"/>
      <c r="F156" s="112"/>
      <c r="G156" s="113"/>
      <c r="H156" s="133" t="s">
        <v>444</v>
      </c>
      <c r="I156" s="133" t="s">
        <v>444</v>
      </c>
      <c r="J156" s="133" t="s">
        <v>444</v>
      </c>
      <c r="K156" s="133" t="s">
        <v>444</v>
      </c>
      <c r="L156" s="133" t="s">
        <v>444</v>
      </c>
      <c r="M156" s="133" t="s">
        <v>444</v>
      </c>
      <c r="N156" s="133" t="s">
        <v>444</v>
      </c>
      <c r="O156" s="133" t="s">
        <v>444</v>
      </c>
      <c r="P156" s="133" t="s">
        <v>444</v>
      </c>
      <c r="Q156" s="133" t="s">
        <v>444</v>
      </c>
      <c r="R156" s="133" t="s">
        <v>444</v>
      </c>
      <c r="S156" s="133" t="s">
        <v>444</v>
      </c>
      <c r="T156" s="133" t="s">
        <v>444</v>
      </c>
      <c r="U156" s="133" t="s">
        <v>444</v>
      </c>
      <c r="V156" s="133" t="s">
        <v>444</v>
      </c>
      <c r="W156" s="133" t="s">
        <v>444</v>
      </c>
      <c r="X156" s="133" t="s">
        <v>444</v>
      </c>
      <c r="Y156" s="133" t="s">
        <v>444</v>
      </c>
      <c r="Z156" s="133" t="s">
        <v>444</v>
      </c>
      <c r="AA156" s="133" t="s">
        <v>444</v>
      </c>
      <c r="AB156" s="133" t="s">
        <v>444</v>
      </c>
      <c r="AC156" s="133" t="s">
        <v>444</v>
      </c>
      <c r="AD156" s="133" t="s">
        <v>444</v>
      </c>
      <c r="AE156" s="133" t="s">
        <v>444</v>
      </c>
      <c r="AF156" s="133" t="s">
        <v>444</v>
      </c>
      <c r="AG156" s="133" t="s">
        <v>444</v>
      </c>
      <c r="AH156" s="133" t="s">
        <v>444</v>
      </c>
      <c r="AI156" s="133" t="s">
        <v>444</v>
      </c>
      <c r="AJ156" s="133" t="s">
        <v>441</v>
      </c>
      <c r="AK156" s="133" t="s">
        <v>441</v>
      </c>
      <c r="AL156" s="133" t="s">
        <v>444</v>
      </c>
      <c r="AM156" s="133" t="s">
        <v>444</v>
      </c>
      <c r="AN156" s="133" t="s">
        <v>444</v>
      </c>
      <c r="AO156" s="133" t="s">
        <v>441</v>
      </c>
      <c r="AP156" s="133" t="s">
        <v>444</v>
      </c>
      <c r="AQ156" s="133" t="s">
        <v>444</v>
      </c>
      <c r="AW156" s="5" t="s">
        <v>255</v>
      </c>
      <c r="AX156" s="5" t="s">
        <v>1119</v>
      </c>
      <c r="BA156" s="5" t="s">
        <v>1120</v>
      </c>
      <c r="BC156" s="5" t="s">
        <v>1122</v>
      </c>
    </row>
    <row r="157" spans="4:57" ht="18" customHeight="1">
      <c r="D157" s="124"/>
      <c r="E157" s="125"/>
      <c r="F157" s="125"/>
      <c r="G157" s="126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W157" s="5" t="s">
        <v>1118</v>
      </c>
      <c r="AX157" s="5" t="s">
        <v>1115</v>
      </c>
      <c r="AZ157" s="19" t="s">
        <v>1116</v>
      </c>
    </row>
    <row r="158" spans="4:57" ht="18" customHeight="1">
      <c r="D158" s="114"/>
      <c r="E158" s="115"/>
      <c r="F158" s="115"/>
      <c r="G158" s="116"/>
      <c r="H158" s="135"/>
      <c r="I158" s="135"/>
      <c r="J158" s="135"/>
      <c r="K158" s="135"/>
      <c r="L158" s="135"/>
      <c r="M158" s="135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W158" s="5" t="s">
        <v>255</v>
      </c>
      <c r="AX158" s="5" t="s">
        <v>761</v>
      </c>
      <c r="AY158" s="5" t="s">
        <v>1114</v>
      </c>
      <c r="AZ158" s="5" t="str">
        <f>INDEX($E$76:$G$79,MATCH("●",INDEX($H$76:$AQ$79,,MATCH($D173,$70:$70,0)-7),0),1)</f>
        <v>なし</v>
      </c>
      <c r="BB158" s="5" t="s">
        <v>255</v>
      </c>
      <c r="BC158" s="5" t="s">
        <v>1123</v>
      </c>
    </row>
    <row r="159" spans="4:57" ht="18" customHeight="1">
      <c r="D159" s="139" t="s">
        <v>455</v>
      </c>
      <c r="E159" s="112"/>
      <c r="F159" s="112"/>
      <c r="G159" s="113"/>
      <c r="H159" s="144">
        <v>45741</v>
      </c>
      <c r="I159" s="144">
        <v>45741</v>
      </c>
      <c r="J159" s="144">
        <v>45741</v>
      </c>
      <c r="K159" s="144">
        <v>45741</v>
      </c>
      <c r="L159" s="144">
        <v>45741</v>
      </c>
      <c r="M159" s="144">
        <v>45741</v>
      </c>
      <c r="N159" s="144">
        <v>45741</v>
      </c>
      <c r="O159" s="144">
        <v>45741</v>
      </c>
      <c r="P159" s="144">
        <v>45741</v>
      </c>
      <c r="Q159" s="144">
        <v>45741</v>
      </c>
      <c r="R159" s="144">
        <v>45741</v>
      </c>
      <c r="S159" s="144">
        <v>45741</v>
      </c>
      <c r="T159" s="144">
        <v>45741</v>
      </c>
      <c r="U159" s="144">
        <v>45741</v>
      </c>
      <c r="V159" s="144">
        <v>45741</v>
      </c>
      <c r="W159" s="144">
        <v>45741</v>
      </c>
      <c r="X159" s="144">
        <v>45741</v>
      </c>
      <c r="Y159" s="144">
        <v>45741</v>
      </c>
      <c r="Z159" s="144">
        <v>45741</v>
      </c>
      <c r="AA159" s="144">
        <v>45741</v>
      </c>
      <c r="AB159" s="144">
        <v>45741</v>
      </c>
      <c r="AC159" s="144">
        <v>45741</v>
      </c>
      <c r="AD159" s="144">
        <v>45741</v>
      </c>
      <c r="AE159" s="144">
        <v>45741</v>
      </c>
      <c r="AF159" s="144">
        <v>45741</v>
      </c>
      <c r="AG159" s="144">
        <v>45741</v>
      </c>
      <c r="AH159" s="144">
        <v>45741</v>
      </c>
      <c r="AI159" s="144">
        <v>45741</v>
      </c>
      <c r="AJ159" s="144">
        <v>45741</v>
      </c>
      <c r="AK159" s="144">
        <v>45741</v>
      </c>
      <c r="AL159" s="144">
        <v>45741</v>
      </c>
      <c r="AM159" s="144">
        <v>45741</v>
      </c>
      <c r="AN159" s="144">
        <v>45741</v>
      </c>
      <c r="AO159" s="144">
        <v>45741</v>
      </c>
      <c r="AP159" s="144">
        <v>45741</v>
      </c>
      <c r="AQ159" s="144">
        <v>45741</v>
      </c>
      <c r="AW159" s="5" t="s">
        <v>255</v>
      </c>
      <c r="AX159" s="5" t="s">
        <v>1119</v>
      </c>
      <c r="BA159" s="5" t="s">
        <v>1124</v>
      </c>
      <c r="BE159" s="5" t="s">
        <v>1125</v>
      </c>
    </row>
    <row r="160" spans="4:57" ht="18" customHeight="1">
      <c r="D160" s="143"/>
      <c r="E160" s="125"/>
      <c r="F160" s="125"/>
      <c r="G160" s="126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  <c r="AL160" s="144"/>
      <c r="AM160" s="144"/>
      <c r="AN160" s="144"/>
      <c r="AO160" s="144"/>
      <c r="AP160" s="144"/>
      <c r="AQ160" s="144"/>
      <c r="BA160" s="5" t="s">
        <v>1126</v>
      </c>
      <c r="BE160" s="5" t="s">
        <v>1129</v>
      </c>
    </row>
    <row r="161" spans="3:73" ht="18" customHeight="1">
      <c r="D161" s="124"/>
      <c r="E161" s="125"/>
      <c r="F161" s="125"/>
      <c r="G161" s="126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  <c r="AL161" s="144"/>
      <c r="AM161" s="144"/>
      <c r="AN161" s="144"/>
      <c r="AO161" s="144"/>
      <c r="AP161" s="144"/>
      <c r="AQ161" s="144"/>
      <c r="BA161" s="5" t="s">
        <v>1127</v>
      </c>
      <c r="BE161" s="5" t="s">
        <v>1128</v>
      </c>
    </row>
    <row r="162" spans="3:73" ht="18" customHeight="1">
      <c r="D162" s="114"/>
      <c r="E162" s="115"/>
      <c r="F162" s="115"/>
      <c r="G162" s="116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</row>
    <row r="163" spans="3:73" ht="18" customHeight="1">
      <c r="O163" s="19"/>
      <c r="AJ163" s="36"/>
      <c r="AL163" s="19"/>
    </row>
    <row r="164" spans="3:73" ht="18" customHeight="1">
      <c r="D164" s="5" t="s">
        <v>255</v>
      </c>
      <c r="E164" s="5" t="s">
        <v>440</v>
      </c>
      <c r="I164" s="5" t="s">
        <v>13</v>
      </c>
      <c r="J164" s="5" t="s">
        <v>456</v>
      </c>
      <c r="O164" s="19"/>
      <c r="AJ164" s="36"/>
      <c r="AL164" s="19"/>
    </row>
    <row r="165" spans="3:73" ht="18" customHeight="1">
      <c r="J165" s="5" t="s">
        <v>457</v>
      </c>
      <c r="O165" s="19"/>
      <c r="AJ165" s="36"/>
      <c r="AL165" s="19"/>
    </row>
    <row r="166" spans="3:73" ht="18" customHeight="1">
      <c r="J166" s="5" t="s">
        <v>458</v>
      </c>
      <c r="O166" s="19"/>
      <c r="AJ166" s="36"/>
      <c r="AL166" s="19"/>
    </row>
    <row r="167" spans="3:73" ht="18" customHeight="1">
      <c r="O167" s="19"/>
      <c r="AJ167" s="36"/>
      <c r="AL167" s="19"/>
    </row>
    <row r="168" spans="3:73" ht="18" customHeight="1">
      <c r="C168" s="5" t="s">
        <v>30</v>
      </c>
      <c r="D168" s="5" t="s">
        <v>461</v>
      </c>
      <c r="AE168" s="5" t="s">
        <v>255</v>
      </c>
      <c r="AF168" s="5" t="s">
        <v>762</v>
      </c>
      <c r="AJ168" s="5" t="s">
        <v>332</v>
      </c>
      <c r="AK168" s="125" t="s">
        <v>763</v>
      </c>
      <c r="AL168" s="125"/>
      <c r="AM168" s="125"/>
      <c r="AN168" s="125"/>
    </row>
    <row r="170" spans="3:73" ht="18" customHeight="1">
      <c r="D170" s="111" t="s">
        <v>437</v>
      </c>
      <c r="E170" s="112"/>
      <c r="F170" s="112"/>
      <c r="G170" s="113"/>
      <c r="H170" s="117" t="s">
        <v>778</v>
      </c>
      <c r="I170" s="118"/>
      <c r="J170" s="118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9"/>
      <c r="AE170" s="123" t="s">
        <v>469</v>
      </c>
      <c r="AF170" s="118"/>
      <c r="AG170" s="119"/>
      <c r="AH170" s="117" t="s">
        <v>445</v>
      </c>
      <c r="AI170" s="118"/>
      <c r="AJ170" s="118"/>
      <c r="AK170" s="118"/>
      <c r="AL170" s="118"/>
      <c r="AM170" s="118"/>
      <c r="AN170" s="118"/>
      <c r="AO170" s="118"/>
      <c r="AP170" s="118"/>
      <c r="AQ170" s="119"/>
      <c r="AS170" s="62" t="s">
        <v>479</v>
      </c>
      <c r="AT170" s="63"/>
      <c r="AU170" s="64"/>
      <c r="AW170" s="237" t="str">
        <f>$D$75</f>
        <v>COLUMN_COUNTS</v>
      </c>
      <c r="AX170" s="237" t="str">
        <f>$D$75</f>
        <v>COLUMN_COUNTS</v>
      </c>
      <c r="AY170" s="73" t="str">
        <f>$D$80</f>
        <v>COLUMN_DATA_TYPE</v>
      </c>
      <c r="AZ170" s="73" t="str">
        <f>$D$80</f>
        <v>COLUMN_DATA_TYPE</v>
      </c>
      <c r="BA170" s="73" t="str">
        <f>$D$85</f>
        <v>COLUMN_DATA_LENGTH</v>
      </c>
      <c r="BB170" s="73" t="str">
        <f>$D$85</f>
        <v>COLUMN_DATA_LENGTH</v>
      </c>
      <c r="BC170" s="73" t="str">
        <f>$D$93</f>
        <v>COLUMN_DATA_TRIM</v>
      </c>
      <c r="BD170" s="73" t="str">
        <f>$D$93</f>
        <v>COLUMN_DATA_TRIM</v>
      </c>
      <c r="BE170" s="73" t="str">
        <f>$D$98</f>
        <v>COLUMN_DATA_SIGNED</v>
      </c>
      <c r="BF170" s="73" t="str">
        <f>$D$98</f>
        <v>COLUMN_DATA_SIGNED</v>
      </c>
      <c r="BG170" s="73" t="str">
        <f>$D$105</f>
        <v>SIGN_DIGIT</v>
      </c>
      <c r="BH170" s="73" t="str">
        <f>$D$105</f>
        <v>SIGN_DIGIT</v>
      </c>
      <c r="BI170" s="73" t="str">
        <f>$D$111</f>
        <v>DATE_SEPARATOR</v>
      </c>
      <c r="BJ170" s="73" t="str">
        <f>$D$111</f>
        <v>DATE_SEPARATOR</v>
      </c>
      <c r="BK170" s="73" t="str">
        <f>$D$117</f>
        <v>TIME_SEPARATOR</v>
      </c>
      <c r="BL170" s="73" t="str">
        <f>$D$117</f>
        <v>TIME_SEPARATOR</v>
      </c>
      <c r="BM170" s="73" t="str">
        <f>$D$122</f>
        <v>SEPARATOR_DATE_TIME</v>
      </c>
      <c r="BN170" s="73" t="str">
        <f>$D$122</f>
        <v>SEPARATOR_DATE_TIME</v>
      </c>
      <c r="BO170" s="73" t="str">
        <f>$D$127</f>
        <v>REFERENCE_DATE</v>
      </c>
      <c r="BP170" s="73" t="str">
        <f>$D$127</f>
        <v>REFERENCE_DATE</v>
      </c>
      <c r="BQ170" s="73" t="str">
        <f>$D$132</f>
        <v>CASE_MODE</v>
      </c>
      <c r="BR170" s="73" t="str">
        <f>$D$132</f>
        <v>CASE_MODE</v>
      </c>
      <c r="BS170" s="73" t="str">
        <f>$D$138</f>
        <v>MULTIBYTE_STRING</v>
      </c>
      <c r="BT170" s="73" t="str">
        <f>$D$138</f>
        <v>MULTIBYTE_STRING</v>
      </c>
      <c r="BU170" s="5" t="s">
        <v>784</v>
      </c>
    </row>
    <row r="171" spans="3:73" ht="18" customHeight="1">
      <c r="D171" s="114"/>
      <c r="E171" s="115"/>
      <c r="F171" s="115"/>
      <c r="G171" s="116"/>
      <c r="H171" s="120"/>
      <c r="I171" s="121"/>
      <c r="J171" s="121"/>
      <c r="K171" s="121"/>
      <c r="L171" s="121"/>
      <c r="M171" s="121"/>
      <c r="N171" s="121"/>
      <c r="O171" s="121"/>
      <c r="P171" s="121"/>
      <c r="Q171" s="121"/>
      <c r="R171" s="121"/>
      <c r="S171" s="121"/>
      <c r="T171" s="121"/>
      <c r="U171" s="121"/>
      <c r="V171" s="121"/>
      <c r="W171" s="121"/>
      <c r="X171" s="121"/>
      <c r="Y171" s="121"/>
      <c r="Z171" s="121"/>
      <c r="AA171" s="121"/>
      <c r="AB171" s="121"/>
      <c r="AC171" s="121"/>
      <c r="AD171" s="122"/>
      <c r="AE171" s="120"/>
      <c r="AF171" s="121"/>
      <c r="AG171" s="122"/>
      <c r="AH171" s="120"/>
      <c r="AI171" s="121"/>
      <c r="AJ171" s="121"/>
      <c r="AK171" s="121"/>
      <c r="AL171" s="121"/>
      <c r="AM171" s="121"/>
      <c r="AN171" s="121"/>
      <c r="AO171" s="121"/>
      <c r="AP171" s="121"/>
      <c r="AQ171" s="122"/>
      <c r="AS171" s="66" t="s">
        <v>480</v>
      </c>
      <c r="AT171" s="67"/>
      <c r="AU171" s="68"/>
      <c r="AW171" s="73" t="s">
        <v>781</v>
      </c>
      <c r="AX171" s="73" t="s">
        <v>782</v>
      </c>
      <c r="AY171" s="73" t="s">
        <v>781</v>
      </c>
      <c r="AZ171" s="73" t="s">
        <v>782</v>
      </c>
      <c r="BA171" s="73" t="s">
        <v>781</v>
      </c>
      <c r="BB171" s="73" t="s">
        <v>782</v>
      </c>
      <c r="BC171" s="73" t="s">
        <v>781</v>
      </c>
      <c r="BD171" s="73" t="s">
        <v>782</v>
      </c>
      <c r="BE171" s="73" t="s">
        <v>781</v>
      </c>
      <c r="BF171" s="73" t="s">
        <v>782</v>
      </c>
      <c r="BG171" s="73" t="s">
        <v>781</v>
      </c>
      <c r="BH171" s="73" t="s">
        <v>782</v>
      </c>
      <c r="BI171" s="73" t="s">
        <v>781</v>
      </c>
      <c r="BJ171" s="73" t="s">
        <v>782</v>
      </c>
      <c r="BK171" s="73" t="s">
        <v>781</v>
      </c>
      <c r="BL171" s="73" t="s">
        <v>782</v>
      </c>
      <c r="BM171" s="73" t="s">
        <v>781</v>
      </c>
      <c r="BN171" s="73" t="s">
        <v>782</v>
      </c>
      <c r="BO171" s="73" t="s">
        <v>781</v>
      </c>
      <c r="BP171" s="73" t="s">
        <v>782</v>
      </c>
      <c r="BQ171" s="73" t="s">
        <v>781</v>
      </c>
      <c r="BR171" s="73" t="s">
        <v>782</v>
      </c>
      <c r="BS171" s="73" t="s">
        <v>781</v>
      </c>
      <c r="BT171" s="73" t="s">
        <v>782</v>
      </c>
      <c r="BU171" s="5" t="s">
        <v>784</v>
      </c>
    </row>
    <row r="172" spans="3:73" ht="36" customHeight="1">
      <c r="D172" s="140">
        <f>$H$70</f>
        <v>1</v>
      </c>
      <c r="E172" s="141"/>
      <c r="F172" s="141"/>
      <c r="G172" s="142"/>
      <c r="H172" s="45" t="str">
        <f ca="1">"clear; echo "&amp;"テストケース"&amp;TEXT($D172,"000")&amp;"; "&amp;IF(INDEX($E$74,MATCH("●",INDEX($H$74:$AQ$74,,MATCH($D172,$70:$70,0)-7),0),1)="なし","mv ${CONFIG_DIR}db_data_config.txt ${CONFIG_DIR}db_data_config_bk.txt; ")&amp;"sh ./script/"&amp;$B$2&amp;".sh; "&amp;IF(INDEX($E$74,MATCH("●",INDEX($H$74:$AQ$74,,MATCH($D172,$70:$70,0)-7),0),1)="なし","mv ${CONFIG_DIR}db_data_config_bk.txt ${CONFIG_DIR}db_data_config.txt; ")</f>
        <v xml:space="preserve">clear; echo テストケース001; mv ${CONFIG_DIR}db_data_config.txt ${CONFIG_DIR}db_data_config_bk.txt; sh ./script/db_check_data_validate_config.sh; mv ${CONFIG_DIR}db_data_config_bk.txt ${CONFIG_DIR}db_data_config.txt; 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9" t="str" cm="1">
        <f t="array" ref="AE172">SUBSTITUTE(INDEX($H$147:$AQ$147, , MATCH($D172, $70:$70, 0)-7),"-","")</f>
        <v>異常</v>
      </c>
      <c r="AF172" s="150"/>
      <c r="AG172" s="151"/>
      <c r="AH172" s="146" t="s">
        <v>783</v>
      </c>
      <c r="AI172" s="147"/>
      <c r="AJ172" s="147"/>
      <c r="AK172" s="147"/>
      <c r="AL172" s="147"/>
      <c r="AM172" s="147"/>
      <c r="AN172" s="147"/>
      <c r="AO172" s="147"/>
      <c r="AP172" s="147"/>
      <c r="AQ172" s="148"/>
      <c r="AS172" s="69" t="str" cm="1">
        <f t="array" ref="AS172">SUBSTITUTE(TEXT(INDEX($H$150:$AQ$150,1,$D172),"000000"),"-","")</f>
        <v>220101</v>
      </c>
      <c r="AT172" s="70"/>
      <c r="AU172" s="71"/>
      <c r="AW172" s="73"/>
      <c r="AX172" s="73"/>
      <c r="AY172" s="73"/>
      <c r="AZ172" s="73"/>
      <c r="BA172" s="73"/>
      <c r="BB172" s="73"/>
      <c r="BC172" s="73"/>
      <c r="BD172" s="73"/>
      <c r="BE172" s="73"/>
      <c r="BF172" s="73"/>
      <c r="BG172" s="73"/>
      <c r="BH172" s="73"/>
      <c r="BI172" s="73"/>
      <c r="BJ172" s="73"/>
      <c r="BK172" s="73"/>
      <c r="BL172" s="73"/>
      <c r="BM172" s="73"/>
      <c r="BN172" s="73"/>
      <c r="BO172" s="73"/>
      <c r="BP172" s="73"/>
      <c r="BQ172" s="73"/>
      <c r="BR172" s="73"/>
      <c r="BS172" s="73"/>
      <c r="BT172" s="73"/>
      <c r="BU172" s="5" t="s">
        <v>784</v>
      </c>
    </row>
    <row r="173" spans="3:73" ht="36" customHeight="1">
      <c r="D173" s="140">
        <f>$D172+1</f>
        <v>2</v>
      </c>
      <c r="E173" s="141"/>
      <c r="F173" s="141"/>
      <c r="G173" s="142"/>
      <c r="H173" s="45" t="str">
        <f ca="1">SUBSTITUTE("clear; echo "&amp;"テストケース"&amp;TEXT($D173,"000")&amp;"; "&amp;AW173&amp;AY173&amp;BA173&amp;BC173&amp;BE173&amp;BG173&amp;BI173&amp;BK173&amp;BM173&amp;BO173&amp;BQ173&amp;BS173&amp;"sh ./script/"&amp;$B$2&amp;".sh; "&amp;AX173&amp;AZ173&amp;BB173&amp;BD173&amp;BF173&amp;BH173&amp;BJ173&amp;BL173&amp;BN173&amp;BP173&amp;BR173&amp;BT173,"なし","")</f>
        <v>clear; echo テストケース002; sed -i '' 's#COLUMN_COUNTS="1"#COLUMN_COUNTS=""#g' ${CONFIG_DIR}db_data_config.txt; export COLUMN_COUNTS="";sh ./script/db_check_data_validate_config.sh; sed -i '' 's#COLUMN_COUNTS=""#COLUMN_COUNTS="1"#g' ${CONFIG_DIR}db_data_config.txt; export COLUMN_COUNTS="1";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9" t="str" cm="1">
        <f t="array" ref="AE173">SUBSTITUTE(INDEX($H$147:$AQ$147, , MATCH($D173, $70:$70, 0)-7),"-","")</f>
        <v>異常</v>
      </c>
      <c r="AF173" s="150"/>
      <c r="AG173" s="151"/>
      <c r="AH173" s="146" t="s">
        <v>914</v>
      </c>
      <c r="AI173" s="147"/>
      <c r="AJ173" s="147"/>
      <c r="AK173" s="147"/>
      <c r="AL173" s="147"/>
      <c r="AM173" s="147"/>
      <c r="AN173" s="147"/>
      <c r="AO173" s="147"/>
      <c r="AP173" s="147"/>
      <c r="AQ173" s="148"/>
      <c r="AS173" s="69" t="str" cm="1">
        <f t="array" ref="AS173">SUBSTITUTE(TEXT(INDEX($H$150:$AQ$150,1,$D173),"000000"),"-","")</f>
        <v>220102</v>
      </c>
      <c r="AT173" s="70"/>
      <c r="AU173" s="71"/>
      <c r="AW173" s="73" t="str">
        <f>SUBSTITUTE(IF(VLOOKUP(AW$170,$AD$9:$AN$20,8,FALSE)=INDEX($E$76:$G$79,MATCH("●",INDEX($H$76:$AQ$79,,MATCH($D173,$70:$70,0)-7),0),1),"","sed -i "&amp;IF($AK$168="MacOS","'' ","")&amp;"'s#"&amp;AW$170&amp;"="""&amp;VLOOKUP(AW$170,$AD$9:$AN$20,8,FALSE)&amp;""""&amp;"#"&amp;AW$170&amp;"="&amp;""""&amp;INDEX($E$76:$G$79,MATCH("●",INDEX($H$76:$AQ$79,,MATCH($D173,$70:$70,0)-7),0),1)&amp;""""&amp;"#g'"&amp;" ${CONFIG_DIR}db_data_config.txt; export "&amp;AW$170&amp;"="&amp;""""&amp;INDEX($E$76:$G$79,MATCH("●",INDEX($H$76:$AQ$79,,MATCH($D173,$70:$70,0)-7),0),1)&amp;""";"),",",""",""")</f>
        <v>sed -i '' 's#COLUMN_COUNTS="1"#COLUMN_COUNTS="なし"#g' ${CONFIG_DIR}db_data_config.txt; export COLUMN_COUNTS="なし";</v>
      </c>
      <c r="AX173" s="73" t="str">
        <f>SUBSTITUTE(IF(INDEX($E$76:$G$79,MATCH("●",INDEX($H$76:$AQ$79,,MATCH($D173,$70:$70,0)-7),0),1)=VLOOKUP(AX$170,$AD$9:$AN$20,8,FALSE),"","sed -i "&amp;IF($AK$168="MacOS","'' ","")&amp;"'s#"&amp;AX$170&amp;"="""&amp;INDEX($E$76:$G$79,MATCH("●",INDEX($H$76:$AQ$79,,MATCH($D173,$70:$70,0)-7),0),1)&amp;""""&amp;"#"&amp;AX$170&amp;"="&amp;""""&amp;VLOOKUP(AX$170,$AD$9:$AN$20,8,FALSE)&amp;""""&amp;"#g'"&amp;" ${CONFIG_DIR}db_data_config.txt; export "&amp;AX$170&amp;"="&amp;""""&amp;VLOOKUP(AX$170,$AD$9:$AN$20,8,FALSE)&amp;""";"),",",""",""")</f>
        <v>sed -i '' 's#COLUMN_COUNTS="なし"#COLUMN_COUNTS="1"#g' ${CONFIG_DIR}db_data_config.txt; export COLUMN_COUNTS="1";</v>
      </c>
      <c r="AY173" s="73" t="str">
        <f>SUBSTITUTE(IF(VLOOKUP(AY$170,$AD$9:$AN$20,8,FALSE)=INDEX($E$81:$G$84,MATCH("●",INDEX($H$81:$AQ$84,,MATCH($D173,$70:$70,0)-7),0),1),"","sed -i "&amp;IF($AK$168="MacOS","'' ","")&amp;"'s#"&amp;AY$170&amp;"="""&amp;VLOOKUP(AY$170,$AD$9:$AN$20,8,FALSE)&amp;""""&amp;"#"&amp;AY$170&amp;"="&amp;""""&amp;INDEX($E$81:$G$84,MATCH("●",INDEX($H$81:$AQ$84,,MATCH($D173,$70:$70,0)-7),0),1)&amp;""""&amp;"#g'"&amp;" ${CONFIG_DIR}db_data_config.txt; export "&amp;AY$170&amp;"="&amp;""""&amp;INDEX($E$81:$G$84,MATCH("●",INDEX($H$81:$AQ$84,,MATCH($D173,$70:$70,0)-7),0),1)&amp;""";"),",",""",""")</f>
        <v/>
      </c>
      <c r="AZ173" s="73" t="str">
        <f>SUBSTITUTE(IF(INDEX($E$81:$G$84,MATCH("●",INDEX($H$81:$AQ$84,,MATCH($D173,$70:$70,0)-7),0),1)=VLOOKUP(AZ$170,$AD$9:$AN$20,8,FALSE),"","sed -i "&amp;IF($AK$168="MacOS","'' ","")&amp;"'s#"&amp;AZ$170&amp;"="""&amp;INDEX($E$81:$G$84,MATCH("●",INDEX($H$81:$AQ$84,,MATCH($D173,$70:$70,0)-7),0),1)&amp;""""&amp;"#"&amp;AZ$170&amp;"="&amp;""""&amp;VLOOKUP(AZ$170,$AD$9:$AN$20,8,FALSE)&amp;""""&amp;"#g'"&amp;" ${CONFIG_DIR}db_data_config.txt; export "&amp;AZ$170&amp;"="&amp;""""&amp;VLOOKUP(AZ$170,$AD$9:$AN$20,8,FALSE)&amp;""";"),",",""",""")</f>
        <v/>
      </c>
      <c r="BA173" s="73" t="str">
        <f>SUBSTITUTE(IF(VLOOKUP(BA$170,$AD$9:$AN$20,8,FALSE)=INDEX($E$86:$G$92,MATCH("●",INDEX($H$86:$AQ$92,,MATCH($D173,$70:$70,0)-7),0),1),"","sed -i "&amp;IF($AK$168="MacOS","'' ","")&amp;"'s#"&amp;BA$170&amp;"="""&amp;VLOOKUP(BA$170,$AD$9:$AN$20,8,FALSE)&amp;""""&amp;"#"&amp;BA$170&amp;"="&amp;""""&amp;INDEX($E$86:$G$92,MATCH("●",INDEX($H$86:$AQ$92,,MATCH($D173,$70:$70,0)-7),0),1)&amp;""""&amp;"#g'"&amp;" ${CONFIG_DIR}db_data_config.txt; export "&amp;BA$170&amp;"="&amp;""""&amp;INDEX($E$86:$G$92,MATCH("●",INDEX($H$86:$AQ$92,,MATCH($D173,$70:$70,0)-7),0),1)&amp;""";"),",",""",""")</f>
        <v/>
      </c>
      <c r="BB173" s="73" t="str">
        <f>SUBSTITUTE(IF(INDEX($E$86:$G$92,MATCH("●",INDEX($H$86:$AQ$92,,MATCH($D173,$70:$70,0)-7),0),1)=VLOOKUP(BB$170,$AD$9:$AN$20,8,FALSE),"","sed -i "&amp;IF($AK$168="MacOS","'' ","")&amp;"'s#"&amp;BB$170&amp;"="""&amp;INDEX($E$86:$G$92,MATCH("●",INDEX($H$86:$AQ$92,,MATCH($D173,$70:$70,0)-7),0),1)&amp;""""&amp;"#"&amp;BB$170&amp;"="&amp;""""&amp;VLOOKUP(BB$170,$AD$9:$AN$20,8,FALSE)&amp;""""&amp;"#g'"&amp;" ${CONFIG_DIR}db_data_config.txt; export "&amp;BB$170&amp;"="&amp;""""&amp;VLOOKUP(BB$170,$AD$9:$AN$20,8,FALSE)&amp;""";"),",",""",""")</f>
        <v/>
      </c>
      <c r="BC173" s="73" t="str">
        <f>SUBSTITUTE(IF(VLOOKUP(BC$170,$AD$9:$AN$20,8,FALSE)=INDEX($E$94:$G$97,MATCH("●",INDEX($H$94:$AQ$97,,MATCH($D173,$70:$70,0)-7),0),1),"","sed -i "&amp;IF($AK$168="MacOS","'' ","")&amp;"'s#"&amp;BC$170&amp;"="""&amp;VLOOKUP(BC$170,$AD$9:$AN$20,8,FALSE)&amp;""""&amp;"#"&amp;BC$170&amp;"="&amp;""""&amp;INDEX($E$94:$G$97,MATCH("●",INDEX($H$94:$AQ$97,,MATCH($D173,$70:$70,0)-7),0),1)&amp;""""&amp;"#g'"&amp;" ${CONFIG_DIR}db_data_config.txt; export "&amp;BC$170&amp;"="&amp;""""&amp;INDEX($E$94:$G$97,MATCH("●",INDEX($H$94:$AQ$97,,MATCH($D173,$70:$70,0)-7),0),1)&amp;""";"),",",""",""")</f>
        <v/>
      </c>
      <c r="BD173" s="73" t="str">
        <f>SUBSTITUTE(IF(INDEX($E$94:$G$97,MATCH("●",INDEX($H$94:$AQ$97,,MATCH($D173,$70:$70,0)-7),0),1)=VLOOKUP(BD$170,$AD$9:$AN$20,8,FALSE),"","sed -i "&amp;IF($AK$168="MacOS","'' ","")&amp;"'s#"&amp;BD$170&amp;"="""&amp;INDEX($E$94:$G$97,MATCH("●",INDEX($H$94:$AQ$97,,MATCH($D173,$70:$70,0)-7),0),1)&amp;""""&amp;"#"&amp;BD$170&amp;"="&amp;""""&amp;VLOOKUP(BD$170,$AD$9:$AN$20,8,FALSE)&amp;""""&amp;"#g'"&amp;" ${CONFIG_DIR}db_data_config.txt; export "&amp;BD$170&amp;"="&amp;""""&amp;VLOOKUP(BD$170,$AD$9:$AN$20,8,FALSE)&amp;""";"),",",""",""")</f>
        <v/>
      </c>
      <c r="BE173" s="73" t="str">
        <f>SUBSTITUTE(IF(VLOOKUP(BE$170,$AD$9:$AN$20,8,FALSE)=INDEX($E$99:$G$104,MATCH("●",INDEX($H$99:$AQ$104,,MATCH($D173,$70:$70,0)-7),0),1),"","sed -i "&amp;IF($AK$168="MacOS","'' ","")&amp;"'s#"&amp;BE$170&amp;"="""&amp;VLOOKUP(BE$170,$AD$9:$AN$20,8,FALSE)&amp;""""&amp;"#"&amp;BE$170&amp;"="&amp;""""&amp;INDEX($E$99:$G$104,MATCH("●",INDEX($H$99:$AQ$104,,MATCH($D173,$70:$70,0)-7),0),1)&amp;""""&amp;"#g'"&amp;" ${CONFIG_DIR}db_data_config.txt; export "&amp;BE$170&amp;"="&amp;""""&amp;INDEX($E$99:$G$104,MATCH("●",INDEX($H$99:$AQ$104,,MATCH($D173,$70:$70,0)-7),0),1)&amp;""";"),",",""",""")</f>
        <v/>
      </c>
      <c r="BF173" s="73" t="str">
        <f>SUBSTITUTE(IF(INDEX($E$99:$G$104,MATCH("●",INDEX($H$99:$AQ$104,,MATCH($D173,$70:$70,0)-7),0),1)=VLOOKUP(BF$170,$AD$9:$AN$20,8,FALSE),"","sed -i "&amp;IF($AK$168="MacOS","'' ","")&amp;"'s#"&amp;BF$170&amp;"="""&amp;INDEX($E$99:$G$104,MATCH("●",INDEX($H$99:$AQ$104,,MATCH($D173,$70:$70,0)-7),0),1)&amp;""""&amp;"#"&amp;BF$170&amp;"="&amp;""""&amp;VLOOKUP(BF$170,$AD$9:$AN$20,8,FALSE)&amp;""""&amp;"#g'"&amp;" ${CONFIG_DIR}db_data_config.txt; export "&amp;BF$170&amp;"="&amp;""""&amp;VLOOKUP(BF$170,$AD$9:$AN$20,8,FALSE)&amp;""";"),",",""",""")</f>
        <v/>
      </c>
      <c r="BG173" s="73" t="str">
        <f>SUBSTITUTE(IF(VLOOKUP(BG$170,$AD$9:$AN$20,8,FALSE)=INDEX($E$106:$G$110,MATCH("●",INDEX($H$106:$AQ$110,,MATCH($D173,$70:$70,0)-7),0),1),"","sed -i "&amp;IF($AK$168="MacOS","'' ","")&amp;"'s#"&amp;BG$170&amp;"="""&amp;VLOOKUP(BG$170,$AD$9:$AN$20,8,FALSE)&amp;""""&amp;"#"&amp;BG$170&amp;"="&amp;""""&amp;INDEX($E$106:$G$110,MATCH("●",INDEX($H$106:$AQ$110,,MATCH($D173,$70:$70,0)-7),0),1)&amp;""""&amp;"#g'"&amp;" ${CONFIG_DIR}db_data_config.txt; export "&amp;BG$170&amp;"="&amp;""""&amp;INDEX($E$106:$G$110,MATCH("●",INDEX($H$106:$AQ$110,,MATCH($D173,$70:$70,0)-7),0),1)&amp;""";"),",",""",""")</f>
        <v/>
      </c>
      <c r="BH173" s="73" t="str">
        <f>SUBSTITUTE(IF(INDEX($E$106:$G$110,MATCH("●",INDEX($H$106:$AQ$110,,MATCH($D173,$70:$70,0)-7),0),1)=VLOOKUP(BH$170,$AD$9:$AN$20,8,FALSE),"","sed -i "&amp;IF($AK$168="MacOS","'' ","")&amp;"'s#"&amp;BH$170&amp;"="""&amp;INDEX($E$106:$G$110,MATCH("●",INDEX($H$106:$AQ$110,,MATCH($D173,$70:$70,0)-7),0),1)&amp;""""&amp;"#"&amp;BH$170&amp;"="&amp;""""&amp;VLOOKUP(BH$170,$AD$9:$AN$20,8,FALSE)&amp;""""&amp;"#g'"&amp;" ${CONFIG_DIR}db_data_config.txt; export "&amp;BH$170&amp;"="&amp;""""&amp;VLOOKUP(BH$170,$AD$9:$AN$20,8,FALSE)&amp;""";"),",",""",""")</f>
        <v/>
      </c>
      <c r="BI173" s="73" t="str">
        <f>SUBSTITUTE(IF(VLOOKUP(BI$170,$AD$9:$AN$20,8,FALSE)=INDEX($E$112:$G$116,MATCH("●",INDEX($H$112:$AQ$116,,MATCH($D173,$70:$70,0)-7),0),1),"","sed -i "&amp;IF($AK$168="MacOS","'' ","")&amp;"'s#"&amp;BI$170&amp;"="""&amp;VLOOKUP(BI$170,$AD$9:$AN$20,8,FALSE)&amp;""""&amp;"#"&amp;BI$170&amp;"="&amp;""""&amp;INDEX($E$112:$G$116,MATCH("●",INDEX($H$112:$AQ$116,,MATCH($D173,$70:$70,0)-7),0),1)&amp;""""&amp;"#g'"&amp;" ${CONFIG_DIR}db_data_config.txt; export "&amp;BI$170&amp;"="&amp;""""&amp;INDEX($E$112:$G$116,MATCH("●",INDEX($H$112:$AQ$116,,MATCH($D173,$70:$70,0)-7),0),1)&amp;""";"),",",""",""")</f>
        <v/>
      </c>
      <c r="BJ173" s="73" t="str">
        <f>SUBSTITUTE(IF(INDEX($E$112:$G$116,MATCH("●",INDEX($H$112:$AQ$116,,MATCH($D173,$70:$70,0)-7),0),1)=VLOOKUP(BJ$170,$AD$9:$AN$20,8,FALSE),"","sed -i "&amp;IF($AK$168="MacOS","'' ","")&amp;"'s#"&amp;BJ$170&amp;"="""&amp;INDEX($E$112:$G$116,MATCH("●",INDEX($H$112:$AQ$116,,MATCH($D173,$70:$70,0)-7),0),1)&amp;""""&amp;"#"&amp;BJ$170&amp;"="&amp;""""&amp;VLOOKUP(BJ$170,$AD$9:$AN$20,8,FALSE)&amp;""""&amp;"#g'"&amp;" ${CONFIG_DIR}db_data_config.txt; export "&amp;BJ$170&amp;"="&amp;""""&amp;VLOOKUP(BJ$170,$AD$9:$AN$20,8,FALSE)&amp;""";"),",",""",""")</f>
        <v/>
      </c>
      <c r="BK173" s="73" t="str">
        <f>SUBSTITUTE(IF(VLOOKUP(BK$170,$AD$9:$AN$20,8,FALSE)=INDEX($E$118:$G$121,MATCH("●",INDEX($H$118:$AQ$121,,MATCH($D173,$70:$70,0)-7),0),1),"","sed -i "&amp;IF($AK$168="MacOS","'' ","")&amp;"'s#"&amp;BK$170&amp;"="""&amp;VLOOKUP(BK$170,$AD$9:$AN$20,8,FALSE)&amp;""""&amp;"#"&amp;BK$170&amp;"="&amp;""""&amp;INDEX($E$118:$G$121,MATCH("●",INDEX($H$118:$AQ$121,,MATCH($D173,$70:$70,0)-7),0),1)&amp;""""&amp;"#g'"&amp;" ${CONFIG_DIR}db_data_config.txt; export "&amp;BK$170&amp;"="&amp;""""&amp;INDEX($E$118:$G$121,MATCH("●",INDEX($H$118:$AQ$121,,MATCH($D173,$70:$70,0)-7),0),1)&amp;""";"),",",""",""")</f>
        <v/>
      </c>
      <c r="BL173" s="73" t="str">
        <f>SUBSTITUTE(IF(INDEX($E$118:$G$121,MATCH("●",INDEX($H$118:$AQ$121,,MATCH($D173,$70:$70,0)-7),0),1)=VLOOKUP(BL$170,$AD$9:$AN$20,8,FALSE),"","sed -i "&amp;IF($AK$168="MacOS","'' ","")&amp;"'s#"&amp;BL$170&amp;"="""&amp;INDEX($E$118:$G$121,MATCH("●",INDEX($H$118:$AQ$121,,MATCH($D173,$70:$70,0)-7),0),1)&amp;""""&amp;"#"&amp;BL$170&amp;"="&amp;""""&amp;VLOOKUP(BL$170,$AD$9:$AN$20,8,FALSE)&amp;""""&amp;"#g'"&amp;" ${CONFIG_DIR}db_data_config.txt; export "&amp;BL$170&amp;"="&amp;""""&amp;VLOOKUP(BL$170,$AD$9:$AN$20,8,FALSE)&amp;""";"),",",""",""")</f>
        <v/>
      </c>
      <c r="BM173" s="73" t="str">
        <f>SUBSTITUTE(IF(VLOOKUP(BM$170,$AD$9:$AN$20,8,FALSE)=INDEX($E$123:$G$126,MATCH("●",INDEX($H$123:$AQ$126,,MATCH($D173,$70:$70,0)-7),0),1),"","sed -i "&amp;IF($AK$168="MacOS","'' ","")&amp;"'s#"&amp;BM$170&amp;"="""&amp;VLOOKUP(BM$170,$AD$9:$AN$20,8,FALSE)&amp;""""&amp;"#"&amp;BM$170&amp;"="&amp;""""&amp;INDEX($E$123:$G$126,MATCH("●",INDEX($H$123:$AQ$126,,MATCH($D173,$70:$70,0)-7),0),1)&amp;""""&amp;"#g'"&amp;" ${CONFIG_DIR}db_data_config.txt; export "&amp;BM$170&amp;"="&amp;""""&amp;INDEX($E$123:$G$126,MATCH("●",INDEX($H$123:$AQ$126,,MATCH($D173,$70:$70,0)-7),0),1)&amp;""";"),",",""",""")</f>
        <v/>
      </c>
      <c r="BN173" s="73" t="str">
        <f>SUBSTITUTE(IF(INDEX($E$123:$G$126,MATCH("●",INDEX($H$123:$AQ$126,,MATCH($D173,$70:$70,0)-7),0),1)=VLOOKUP(BN$170,$AD$9:$AN$20,8,FALSE),"","sed -i "&amp;IF($AK$168="MacOS","'' ","")&amp;"'s#"&amp;BN$170&amp;"="""&amp;INDEX($E$123:$G$126,MATCH("●",INDEX($H$123:$AQ$126,,MATCH($D173,$70:$70,0)-7),0),1)&amp;""""&amp;"#"&amp;BN$170&amp;"="&amp;""""&amp;VLOOKUP(BN$170,$AD$9:$AN$20,8,FALSE)&amp;""""&amp;"#g'"&amp;" ${CONFIG_DIR}db_data_config.txt; export "&amp;BN$170&amp;"="&amp;""""&amp;VLOOKUP(BN$170,$AD$9:$AN$20,8,FALSE)&amp;""";"),",",""",""")</f>
        <v/>
      </c>
      <c r="BO173" s="73" t="str">
        <f>SUBSTITUTE(IF(VLOOKUP(BO$170,$AD$9:$AN$20,8,FALSE)=INDEX($E$128:$G$131,MATCH("●",INDEX($H$128:$AQ$131,,MATCH($D173,$70:$70,0)-7),0),1),"","sed -i "&amp;IF($AK$168="MacOS","'' ","")&amp;"'s#"&amp;BO$170&amp;"="""&amp;VLOOKUP(BO$170,$AD$9:$AN$20,8,FALSE)&amp;""""&amp;"#"&amp;BO$170&amp;"="&amp;""""&amp;INDEX($E$128:$G$131,MATCH("●",INDEX($H$128:$AQ$131,,MATCH($D173,$70:$70,0)-7),0),1)&amp;""""&amp;"#g'"&amp;" ${CONFIG_DIR}db_data_config.txt; export "&amp;BO$170&amp;"="&amp;""""&amp;INDEX($E$128:$G$131,MATCH("●",INDEX($H$128:$AQ$131,,MATCH($D173,$70:$70,0)-7),0),1)&amp;""";"),",",""",""")</f>
        <v/>
      </c>
      <c r="BP173" s="73" t="str">
        <f>SUBSTITUTE(IF(INDEX($E$128:$G$131,MATCH("●",INDEX($H$128:$AQ$131,,MATCH($D173,$70:$70,0)-7),0),1)=VLOOKUP(BP$170,$AD$9:$AN$20,8,FALSE),"","sed -i "&amp;IF($AK$168="MacOS","'' ","")&amp;"'s#"&amp;BP$170&amp;"="""&amp;INDEX($E$128:$G$131,MATCH("●",INDEX($H$128:$AQ$131,,MATCH($D173,$70:$70,0)-7),0),1)&amp;""""&amp;"#"&amp;BP$170&amp;"="&amp;""""&amp;VLOOKUP(BP$170,$AD$9:$AN$20,8,FALSE)&amp;""""&amp;"#g'"&amp;" ${CONFIG_DIR}db_data_config.txt; export "&amp;BP$170&amp;"="&amp;""""&amp;VLOOKUP(BP$170,$AD$9:$AN$20,8,FALSE)&amp;""";"),",",""",""")</f>
        <v/>
      </c>
      <c r="BQ173" s="73" t="str">
        <f>SUBSTITUTE(IF(VLOOKUP(BQ$170,$AD$9:$AN$20,8,FALSE)=INDEX($E$133:$G$137,MATCH("●",INDEX($H$133:$AQ$137,,MATCH($D173,$70:$70,0)-7),0),1),"","sed -i "&amp;IF($AK$168="MacOS","'' ","")&amp;"'s#"&amp;BQ$170&amp;"="""&amp;VLOOKUP(BQ$170,$AD$9:$AN$20,8,FALSE)&amp;""""&amp;"#"&amp;BQ$170&amp;"="&amp;""""&amp;INDEX($E$133:$G$137,MATCH("●",INDEX($H$133:$AQ$137,,MATCH($D173,$70:$70,0)-7),0),1)&amp;""""&amp;"#g'"&amp;" ${CONFIG_DIR}db_data_config.txt; export "&amp;BQ$170&amp;"="&amp;""""&amp;INDEX($E$133:$G$137,MATCH("●",INDEX($H$133:$AQ$137,,MATCH($D173,$70:$70,0)-7),0),1)&amp;""";"),",",""",""")</f>
        <v/>
      </c>
      <c r="BR173" s="73" t="str">
        <f>SUBSTITUTE(IF(INDEX($E$133:$G$137,MATCH("●",INDEX($H$133:$AQ$137,,MATCH($D173,$70:$70,0)-7),0),1)=VLOOKUP(BR$170,$AD$9:$AN$20,8,FALSE),"","sed -i "&amp;IF($AK$168="MacOS","'' ","")&amp;"'s#"&amp;BR$170&amp;"="""&amp;INDEX($E$133:$G$137,MATCH("●",INDEX($H$133:$AQ$137,,MATCH($D173,$70:$70,0)-7),0),1)&amp;""""&amp;"#"&amp;BR$170&amp;"="&amp;""""&amp;VLOOKUP(BR$170,$AD$9:$AN$20,8,FALSE)&amp;""""&amp;"#g'"&amp;" ${CONFIG_DIR}db_data_config.txt; export "&amp;BR$170&amp;"="&amp;""""&amp;VLOOKUP(BR$170,$AD$9:$AN$20,8,FALSE)&amp;""";"),",",""",""")</f>
        <v/>
      </c>
      <c r="BS173" s="73" t="str">
        <f>SUBSTITUTE(IF(VLOOKUP(BS$170,$AD$9:$AN$20,8,FALSE)=INDEX($E$139:$G$145,MATCH("●",INDEX($H$139:$AQ$145,,MATCH($D173,$70:$70,0)-7),0),1),"","sed -i "&amp;IF($AK$168="MacOS","'' ","")&amp;"'s#"&amp;BS$170&amp;"="""&amp;VLOOKUP(BS$170,$AD$9:$AN$20,8,FALSE)&amp;""""&amp;"#"&amp;BS$170&amp;"="&amp;""""&amp;INDEX($E$139:$G$145,MATCH("●",INDEX($H$139:$AQ$145,,MATCH($D173,$70:$70,0)-7),0),1)&amp;""""&amp;"#g'"&amp;" ${CONFIG_DIR}db_data_config.txt; export "&amp;BS$170&amp;"="&amp;""""&amp;INDEX($E$139:$G$145,MATCH("●",INDEX($H$139:$AQ$145,,MATCH($D173,$70:$70,0)-7),0),1)&amp;""";"),",",""",""")</f>
        <v/>
      </c>
      <c r="BT173" s="73" t="str">
        <f>SUBSTITUTE(IF(INDEX($E$139:$G$145,MATCH("●",INDEX($H$139:$AQ$145,,MATCH($D173,$70:$70,0)-7),0),1)=VLOOKUP(BT$170,$AD$9:$AN$20,8,FALSE),"","sed -i "&amp;IF($AK$168="MacOS","'' ","")&amp;"'s#"&amp;BT$170&amp;"="""&amp;INDEX($E$139:$G$145,MATCH("●",INDEX($H$139:$AQ$145,,MATCH($D173,$70:$70,0)-7),0),1)&amp;""""&amp;"#"&amp;BT$170&amp;"="&amp;""""&amp;VLOOKUP(BT$170,$AD$9:$AN$20,8,FALSE)&amp;""""&amp;"#g'"&amp;" ${CONFIG_DIR}db_data_config.txt; export "&amp;BT$170&amp;"="&amp;""""&amp;VLOOKUP(BT$170,$AD$9:$AN$20,8,FALSE)&amp;""";"),",",""",""")</f>
        <v/>
      </c>
      <c r="BU173" s="5" t="s">
        <v>784</v>
      </c>
    </row>
    <row r="174" spans="3:73" ht="36" customHeight="1">
      <c r="D174" s="140">
        <f>$D173+1</f>
        <v>3</v>
      </c>
      <c r="E174" s="141"/>
      <c r="F174" s="141"/>
      <c r="G174" s="142"/>
      <c r="H174" s="45" t="str">
        <f t="shared" ref="H174:H207" ca="1" si="2">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</f>
        <v>clear; echo テストケース003; sed -i '' 's#COLUMN_DATA_TYPE="char"#COLUMN_DATA_TYPE=""#g' ${CONFIG_DIR}db_data_config.txt; export COLUMN_DATA_TYPE="";sh ./script/db_check_data_validate_config.sh; sed -i '' 's#COLUMN_DATA_TYPE=""#COLUMN_DATA_TYPE="char"#g' ${CONFIG_DIR}db_data_config.txt; export COLUMN_DATA_TYPE="char";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9" t="str" cm="1">
        <f t="array" ref="AE174">SUBSTITUTE(INDEX($H$147:$AQ$147, , MATCH($D174, $70:$70, 0)-7),"-","")</f>
        <v>異常</v>
      </c>
      <c r="AF174" s="150"/>
      <c r="AG174" s="151"/>
      <c r="AH174" s="146" t="s">
        <v>915</v>
      </c>
      <c r="AI174" s="147"/>
      <c r="AJ174" s="147"/>
      <c r="AK174" s="147"/>
      <c r="AL174" s="147"/>
      <c r="AM174" s="147"/>
      <c r="AN174" s="147"/>
      <c r="AO174" s="147"/>
      <c r="AP174" s="147"/>
      <c r="AQ174" s="148"/>
      <c r="AS174" s="69" t="str" cm="1">
        <f t="array" ref="AS174">SUBSTITUTE(TEXT(INDEX($H$150:$AQ$150,1,$D174),"000000"),"-","")</f>
        <v>220103</v>
      </c>
      <c r="AT174" s="70"/>
      <c r="AU174" s="71"/>
      <c r="AW174" s="73" t="str">
        <f t="shared" ref="AW174:AW207" si="3">SUBSTITUTE(IF(VLOOKUP(AW$170,$AD$9:$AN$20,8,FALSE)=INDEX($E$76:$G$79,MATCH("●",INDEX($H$76:$AQ$79,,MATCH($D174,$70:$70,0)-7),0),1),"","sed -i "&amp;IF($AK$168="MacOS","'' ","")&amp;"'s#"&amp;AW$170&amp;"="""&amp;VLOOKUP(AW$170,$AD$9:$AN$20,8,FALSE)&amp;""""&amp;"#"&amp;AW$170&amp;"="&amp;""""&amp;INDEX($E$76:$G$79,MATCH("●",INDEX($H$76:$AQ$79,,MATCH($D174,$70:$70,0)-7),0),1)&amp;""""&amp;"#g'"&amp;" ${CONFIG_DIR}db_data_config.txt; export "&amp;AW$170&amp;"="&amp;""""&amp;INDEX($E$76:$G$79,MATCH("●",INDEX($H$76:$AQ$79,,MATCH($D174,$70:$70,0)-7),0),1)&amp;""";"),",",""",""")</f>
        <v/>
      </c>
      <c r="AX174" s="73" t="str">
        <f t="shared" ref="AX174:AX207" si="4">SUBSTITUTE(IF(INDEX($E$76:$G$79,MATCH("●",INDEX($H$76:$AQ$79,,MATCH($D174,$70:$70,0)-7),0),1)=VLOOKUP(AX$170,$AD$9:$AN$20,8,FALSE),"","sed -i "&amp;IF($AK$168="MacOS","'' ","")&amp;"'s#"&amp;AX$170&amp;"="""&amp;INDEX($E$76:$G$79,MATCH("●",INDEX($H$76:$AQ$79,,MATCH($D174,$70:$70,0)-7),0),1)&amp;""""&amp;"#"&amp;AX$170&amp;"="&amp;""""&amp;VLOOKUP(AX$170,$AD$9:$AN$20,8,FALSE)&amp;""""&amp;"#g'"&amp;" ${CONFIG_DIR}db_data_config.txt; export "&amp;AX$170&amp;"="&amp;""""&amp;VLOOKUP(AX$170,$AD$9:$AN$20,8,FALSE)&amp;""";"),",",""",""")</f>
        <v/>
      </c>
      <c r="AY174" s="73" t="str">
        <f t="shared" ref="AY174:AY207" si="5">SUBSTITUTE(IF(VLOOKUP(AY$170,$AD$9:$AN$20,8,FALSE)=INDEX($E$81:$G$84,MATCH("●",INDEX($H$81:$AQ$84,,MATCH($D174,$70:$70,0)-7),0),1),"","sed -i "&amp;IF($AK$168="MacOS","'' ","")&amp;"'s#"&amp;AY$170&amp;"="""&amp;VLOOKUP(AY$170,$AD$9:$AN$20,8,FALSE)&amp;""""&amp;"#"&amp;AY$170&amp;"="&amp;""""&amp;INDEX($E$81:$G$84,MATCH("●",INDEX($H$81:$AQ$84,,MATCH($D174,$70:$70,0)-7),0),1)&amp;""""&amp;"#g'"&amp;" ${CONFIG_DIR}db_data_config.txt; export "&amp;AY$170&amp;"="&amp;""""&amp;INDEX($E$81:$G$84,MATCH("●",INDEX($H$81:$AQ$84,,MATCH($D174,$70:$70,0)-7),0),1)&amp;""";"),",",""",""")</f>
        <v>sed -i '' 's#COLUMN_DATA_TYPE="char"#COLUMN_DATA_TYPE="なし"#g' ${CONFIG_DIR}db_data_config.txt; export COLUMN_DATA_TYPE="なし";</v>
      </c>
      <c r="AZ174" s="73" t="str">
        <f t="shared" ref="AZ174:AZ207" si="6">SUBSTITUTE(IF(INDEX($E$81:$G$84,MATCH("●",INDEX($H$81:$AQ$84,,MATCH($D174,$70:$70,0)-7),0),1)=VLOOKUP(AZ$170,$AD$9:$AN$20,8,FALSE),"","sed -i "&amp;IF($AK$168="MacOS","'' ","")&amp;"'s#"&amp;AZ$170&amp;"="""&amp;INDEX($E$81:$G$84,MATCH("●",INDEX($H$81:$AQ$84,,MATCH($D174,$70:$70,0)-7),0),1)&amp;""""&amp;"#"&amp;AZ$170&amp;"="&amp;""""&amp;VLOOKUP(AZ$170,$AD$9:$AN$20,8,FALSE)&amp;""""&amp;"#g'"&amp;" ${CONFIG_DIR}db_data_config.txt; export "&amp;AZ$170&amp;"="&amp;""""&amp;VLOOKUP(AZ$170,$AD$9:$AN$20,8,FALSE)&amp;""";"),",",""",""")</f>
        <v>sed -i '' 's#COLUMN_DATA_TYPE="なし"#COLUMN_DATA_TYPE="char"#g' ${CONFIG_DIR}db_data_config.txt; export COLUMN_DATA_TYPE="char";</v>
      </c>
      <c r="BA174" s="73" t="str">
        <f t="shared" ref="BA174:BA207" si="7">SUBSTITUTE(IF(VLOOKUP(BA$170,$AD$9:$AN$20,8,FALSE)=INDEX($E$86:$G$92,MATCH("●",INDEX($H$86:$AQ$92,,MATCH($D174,$70:$70,0)-7),0),1),"","sed -i "&amp;IF($AK$168="MacOS","'' ","")&amp;"'s#"&amp;BA$170&amp;"="""&amp;VLOOKUP(BA$170,$AD$9:$AN$20,8,FALSE)&amp;""""&amp;"#"&amp;BA$170&amp;"="&amp;""""&amp;INDEX($E$86:$G$92,MATCH("●",INDEX($H$86:$AQ$92,,MATCH($D174,$70:$70,0)-7),0),1)&amp;""""&amp;"#g'"&amp;" ${CONFIG_DIR}db_data_config.txt; export "&amp;BA$170&amp;"="&amp;""""&amp;INDEX($E$86:$G$92,MATCH("●",INDEX($H$86:$AQ$92,,MATCH($D174,$70:$70,0)-7),0),1)&amp;""";"),",",""",""")</f>
        <v/>
      </c>
      <c r="BB174" s="73" t="str">
        <f t="shared" ref="BB174:BB207" si="8">SUBSTITUTE(IF(INDEX($E$86:$G$92,MATCH("●",INDEX($H$86:$AQ$92,,MATCH($D174,$70:$70,0)-7),0),1)=VLOOKUP(BB$170,$AD$9:$AN$20,8,FALSE),"","sed -i "&amp;IF($AK$168="MacOS","'' ","")&amp;"'s#"&amp;BB$170&amp;"="""&amp;INDEX($E$86:$G$92,MATCH("●",INDEX($H$86:$AQ$92,,MATCH($D174,$70:$70,0)-7),0),1)&amp;""""&amp;"#"&amp;BB$170&amp;"="&amp;""""&amp;VLOOKUP(BB$170,$AD$9:$AN$20,8,FALSE)&amp;""""&amp;"#g'"&amp;" ${CONFIG_DIR}db_data_config.txt; export "&amp;BB$170&amp;"="&amp;""""&amp;VLOOKUP(BB$170,$AD$9:$AN$20,8,FALSE)&amp;""";"),",",""",""")</f>
        <v/>
      </c>
      <c r="BC174" s="73" t="str">
        <f t="shared" ref="BC174:BC207" si="9">SUBSTITUTE(IF(VLOOKUP(BC$170,$AD$9:$AN$20,8,FALSE)=INDEX($E$94:$G$97,MATCH("●",INDEX($H$94:$AQ$97,,MATCH($D174,$70:$70,0)-7),0),1),"","sed -i "&amp;IF($AK$168="MacOS","'' ","")&amp;"'s#"&amp;BC$170&amp;"="""&amp;VLOOKUP(BC$170,$AD$9:$AN$20,8,FALSE)&amp;""""&amp;"#"&amp;BC$170&amp;"="&amp;""""&amp;INDEX($E$94:$G$97,MATCH("●",INDEX($H$94:$AQ$97,,MATCH($D174,$70:$70,0)-7),0),1)&amp;""""&amp;"#g'"&amp;" ${CONFIG_DIR}db_data_config.txt; export "&amp;BC$170&amp;"="&amp;""""&amp;INDEX($E$94:$G$97,MATCH("●",INDEX($H$94:$AQ$97,,MATCH($D174,$70:$70,0)-7),0),1)&amp;""";"),",",""",""")</f>
        <v/>
      </c>
      <c r="BD174" s="73" t="str">
        <f t="shared" ref="BD174:BD207" si="10">SUBSTITUTE(IF(INDEX($E$94:$G$97,MATCH("●",INDEX($H$94:$AQ$97,,MATCH($D174,$70:$70,0)-7),0),1)=VLOOKUP(BD$170,$AD$9:$AN$20,8,FALSE),"","sed -i "&amp;IF($AK$168="MacOS","'' ","")&amp;"'s#"&amp;BD$170&amp;"="""&amp;INDEX($E$94:$G$97,MATCH("●",INDEX($H$94:$AQ$97,,MATCH($D174,$70:$70,0)-7),0),1)&amp;""""&amp;"#"&amp;BD$170&amp;"="&amp;""""&amp;VLOOKUP(BD$170,$AD$9:$AN$20,8,FALSE)&amp;""""&amp;"#g'"&amp;" ${CONFIG_DIR}db_data_config.txt; export "&amp;BD$170&amp;"="&amp;""""&amp;VLOOKUP(BD$170,$AD$9:$AN$20,8,FALSE)&amp;""";"),",",""",""")</f>
        <v/>
      </c>
      <c r="BE174" s="73" t="str">
        <f t="shared" ref="BE174:BE207" si="11">SUBSTITUTE(IF(VLOOKUP(BE$170,$AD$9:$AN$20,8,FALSE)=INDEX($E$99:$G$104,MATCH("●",INDEX($H$99:$AQ$104,,MATCH($D174,$70:$70,0)-7),0),1),"","sed -i "&amp;IF($AK$168="MacOS","'' ","")&amp;"'s#"&amp;BE$170&amp;"="""&amp;VLOOKUP(BE$170,$AD$9:$AN$20,8,FALSE)&amp;""""&amp;"#"&amp;BE$170&amp;"="&amp;""""&amp;INDEX($E$99:$G$104,MATCH("●",INDEX($H$99:$AQ$104,,MATCH($D174,$70:$70,0)-7),0),1)&amp;""""&amp;"#g'"&amp;" ${CONFIG_DIR}db_data_config.txt; export "&amp;BE$170&amp;"="&amp;""""&amp;INDEX($E$99:$G$104,MATCH("●",INDEX($H$99:$AQ$104,,MATCH($D174,$70:$70,0)-7),0),1)&amp;""";"),",",""",""")</f>
        <v/>
      </c>
      <c r="BF174" s="73" t="str">
        <f t="shared" ref="BF174:BF207" si="12">SUBSTITUTE(IF(INDEX($E$99:$G$104,MATCH("●",INDEX($H$99:$AQ$104,,MATCH($D174,$70:$70,0)-7),0),1)=VLOOKUP(BF$170,$AD$9:$AN$20,8,FALSE),"","sed -i "&amp;IF($AK$168="MacOS","'' ","")&amp;"'s#"&amp;BF$170&amp;"="""&amp;INDEX($E$99:$G$104,MATCH("●",INDEX($H$99:$AQ$104,,MATCH($D174,$70:$70,0)-7),0),1)&amp;""""&amp;"#"&amp;BF$170&amp;"="&amp;""""&amp;VLOOKUP(BF$170,$AD$9:$AN$20,8,FALSE)&amp;""""&amp;"#g'"&amp;" ${CONFIG_DIR}db_data_config.txt; export "&amp;BF$170&amp;"="&amp;""""&amp;VLOOKUP(BF$170,$AD$9:$AN$20,8,FALSE)&amp;""";"),",",""",""")</f>
        <v/>
      </c>
      <c r="BG174" s="73" t="str">
        <f t="shared" ref="BG174:BG207" si="13">SUBSTITUTE(IF(VLOOKUP(BG$170,$AD$9:$AN$20,8,FALSE)=INDEX($E$106:$G$110,MATCH("●",INDEX($H$106:$AQ$110,,MATCH($D174,$70:$70,0)-7),0),1),"","sed -i "&amp;IF($AK$168="MacOS","'' ","")&amp;"'s#"&amp;BG$170&amp;"="""&amp;VLOOKUP(BG$170,$AD$9:$AN$20,8,FALSE)&amp;""""&amp;"#"&amp;BG$170&amp;"="&amp;""""&amp;INDEX($E$106:$G$110,MATCH("●",INDEX($H$106:$AQ$110,,MATCH($D174,$70:$70,0)-7),0),1)&amp;""""&amp;"#g'"&amp;" ${CONFIG_DIR}db_data_config.txt; export "&amp;BG$170&amp;"="&amp;""""&amp;INDEX($E$106:$G$110,MATCH("●",INDEX($H$106:$AQ$110,,MATCH($D174,$70:$70,0)-7),0),1)&amp;""";"),",",""",""")</f>
        <v/>
      </c>
      <c r="BH174" s="73" t="str">
        <f t="shared" ref="BH174:BH207" si="14">SUBSTITUTE(IF(INDEX($E$106:$G$110,MATCH("●",INDEX($H$106:$AQ$110,,MATCH($D174,$70:$70,0)-7),0),1)=VLOOKUP(BH$170,$AD$9:$AN$20,8,FALSE),"","sed -i "&amp;IF($AK$168="MacOS","'' ","")&amp;"'s#"&amp;BH$170&amp;"="""&amp;INDEX($E$106:$G$110,MATCH("●",INDEX($H$106:$AQ$110,,MATCH($D174,$70:$70,0)-7),0),1)&amp;""""&amp;"#"&amp;BH$170&amp;"="&amp;""""&amp;VLOOKUP(BH$170,$AD$9:$AN$20,8,FALSE)&amp;""""&amp;"#g'"&amp;" ${CONFIG_DIR}db_data_config.txt; export "&amp;BH$170&amp;"="&amp;""""&amp;VLOOKUP(BH$170,$AD$9:$AN$20,8,FALSE)&amp;""";"),",",""",""")</f>
        <v/>
      </c>
      <c r="BI174" s="73" t="str">
        <f t="shared" ref="BI174:BI207" si="15">SUBSTITUTE(IF(VLOOKUP(BI$170,$AD$9:$AN$20,8,FALSE)=INDEX($E$112:$G$116,MATCH("●",INDEX($H$112:$AQ$116,,MATCH($D174,$70:$70,0)-7),0),1),"","sed -i "&amp;IF($AK$168="MacOS","'' ","")&amp;"'s#"&amp;BI$170&amp;"="""&amp;VLOOKUP(BI$170,$AD$9:$AN$20,8,FALSE)&amp;""""&amp;"#"&amp;BI$170&amp;"="&amp;""""&amp;INDEX($E$112:$G$116,MATCH("●",INDEX($H$112:$AQ$116,,MATCH($D174,$70:$70,0)-7),0),1)&amp;""""&amp;"#g'"&amp;" ${CONFIG_DIR}db_data_config.txt; export "&amp;BI$170&amp;"="&amp;""""&amp;INDEX($E$112:$G$116,MATCH("●",INDEX($H$112:$AQ$116,,MATCH($D174,$70:$70,0)-7),0),1)&amp;""";"),",",""",""")</f>
        <v/>
      </c>
      <c r="BJ174" s="73" t="str">
        <f t="shared" ref="BJ174:BJ207" si="16">SUBSTITUTE(IF(INDEX($E$112:$G$116,MATCH("●",INDEX($H$112:$AQ$116,,MATCH($D174,$70:$70,0)-7),0),1)=VLOOKUP(BJ$170,$AD$9:$AN$20,8,FALSE),"","sed -i "&amp;IF($AK$168="MacOS","'' ","")&amp;"'s#"&amp;BJ$170&amp;"="""&amp;INDEX($E$112:$G$116,MATCH("●",INDEX($H$112:$AQ$116,,MATCH($D174,$70:$70,0)-7),0),1)&amp;""""&amp;"#"&amp;BJ$170&amp;"="&amp;""""&amp;VLOOKUP(BJ$170,$AD$9:$AN$20,8,FALSE)&amp;""""&amp;"#g'"&amp;" ${CONFIG_DIR}db_data_config.txt; export "&amp;BJ$170&amp;"="&amp;""""&amp;VLOOKUP(BJ$170,$AD$9:$AN$20,8,FALSE)&amp;""";"),",",""",""")</f>
        <v/>
      </c>
      <c r="BK174" s="73" t="str">
        <f t="shared" ref="BK174:BK207" si="17">SUBSTITUTE(IF(VLOOKUP(BK$170,$AD$9:$AN$20,8,FALSE)=INDEX($E$118:$G$121,MATCH("●",INDEX($H$118:$AQ$121,,MATCH($D174,$70:$70,0)-7),0),1),"","sed -i "&amp;IF($AK$168="MacOS","'' ","")&amp;"'s#"&amp;BK$170&amp;"="""&amp;VLOOKUP(BK$170,$AD$9:$AN$20,8,FALSE)&amp;""""&amp;"#"&amp;BK$170&amp;"="&amp;""""&amp;INDEX($E$118:$G$121,MATCH("●",INDEX($H$118:$AQ$121,,MATCH($D174,$70:$70,0)-7),0),1)&amp;""""&amp;"#g'"&amp;" ${CONFIG_DIR}db_data_config.txt; export "&amp;BK$170&amp;"="&amp;""""&amp;INDEX($E$118:$G$121,MATCH("●",INDEX($H$118:$AQ$121,,MATCH($D174,$70:$70,0)-7),0),1)&amp;""";"),",",""",""")</f>
        <v/>
      </c>
      <c r="BL174" s="73" t="str">
        <f t="shared" ref="BL174:BL207" si="18">SUBSTITUTE(IF(INDEX($E$118:$G$121,MATCH("●",INDEX($H$118:$AQ$121,,MATCH($D174,$70:$70,0)-7),0),1)=VLOOKUP(BL$170,$AD$9:$AN$20,8,FALSE),"","sed -i "&amp;IF($AK$168="MacOS","'' ","")&amp;"'s#"&amp;BL$170&amp;"="""&amp;INDEX($E$118:$G$121,MATCH("●",INDEX($H$118:$AQ$121,,MATCH($D174,$70:$70,0)-7),0),1)&amp;""""&amp;"#"&amp;BL$170&amp;"="&amp;""""&amp;VLOOKUP(BL$170,$AD$9:$AN$20,8,FALSE)&amp;""""&amp;"#g'"&amp;" ${CONFIG_DIR}db_data_config.txt; export "&amp;BL$170&amp;"="&amp;""""&amp;VLOOKUP(BL$170,$AD$9:$AN$20,8,FALSE)&amp;""";"),",",""",""")</f>
        <v/>
      </c>
      <c r="BM174" s="73" t="str">
        <f t="shared" ref="BM174:BM207" si="19">SUBSTITUTE(IF(VLOOKUP(BM$170,$AD$9:$AN$20,8,FALSE)=INDEX($E$123:$G$126,MATCH("●",INDEX($H$123:$AQ$126,,MATCH($D174,$70:$70,0)-7),0),1),"","sed -i "&amp;IF($AK$168="MacOS","'' ","")&amp;"'s#"&amp;BM$170&amp;"="""&amp;VLOOKUP(BM$170,$AD$9:$AN$20,8,FALSE)&amp;""""&amp;"#"&amp;BM$170&amp;"="&amp;""""&amp;INDEX($E$123:$G$126,MATCH("●",INDEX($H$123:$AQ$126,,MATCH($D174,$70:$70,0)-7),0),1)&amp;""""&amp;"#g'"&amp;" ${CONFIG_DIR}db_data_config.txt; export "&amp;BM$170&amp;"="&amp;""""&amp;INDEX($E$123:$G$126,MATCH("●",INDEX($H$123:$AQ$126,,MATCH($D174,$70:$70,0)-7),0),1)&amp;""";"),",",""",""")</f>
        <v/>
      </c>
      <c r="BN174" s="73" t="str">
        <f t="shared" ref="BN174:BN207" si="20">SUBSTITUTE(IF(INDEX($E$123:$G$126,MATCH("●",INDEX($H$123:$AQ$126,,MATCH($D174,$70:$70,0)-7),0),1)=VLOOKUP(BN$170,$AD$9:$AN$20,8,FALSE),"","sed -i "&amp;IF($AK$168="MacOS","'' ","")&amp;"'s#"&amp;BN$170&amp;"="""&amp;INDEX($E$123:$G$126,MATCH("●",INDEX($H$123:$AQ$126,,MATCH($D174,$70:$70,0)-7),0),1)&amp;""""&amp;"#"&amp;BN$170&amp;"="&amp;""""&amp;VLOOKUP(BN$170,$AD$9:$AN$20,8,FALSE)&amp;""""&amp;"#g'"&amp;" ${CONFIG_DIR}db_data_config.txt; export "&amp;BN$170&amp;"="&amp;""""&amp;VLOOKUP(BN$170,$AD$9:$AN$20,8,FALSE)&amp;""";"),",",""",""")</f>
        <v/>
      </c>
      <c r="BO174" s="73" t="str">
        <f t="shared" ref="BO174:BO207" si="21">SUBSTITUTE(IF(VLOOKUP(BO$170,$AD$9:$AN$20,8,FALSE)=INDEX($E$128:$G$131,MATCH("●",INDEX($H$128:$AQ$131,,MATCH($D174,$70:$70,0)-7),0),1),"","sed -i "&amp;IF($AK$168="MacOS","'' ","")&amp;"'s#"&amp;BO$170&amp;"="""&amp;VLOOKUP(BO$170,$AD$9:$AN$20,8,FALSE)&amp;""""&amp;"#"&amp;BO$170&amp;"="&amp;""""&amp;INDEX($E$128:$G$131,MATCH("●",INDEX($H$128:$AQ$131,,MATCH($D174,$70:$70,0)-7),0),1)&amp;""""&amp;"#g'"&amp;" ${CONFIG_DIR}db_data_config.txt; export "&amp;BO$170&amp;"="&amp;""""&amp;INDEX($E$128:$G$131,MATCH("●",INDEX($H$128:$AQ$131,,MATCH($D174,$70:$70,0)-7),0),1)&amp;""";"),",",""",""")</f>
        <v/>
      </c>
      <c r="BP174" s="73" t="str">
        <f t="shared" ref="BP174:BP207" si="22">SUBSTITUTE(IF(INDEX($E$128:$G$131,MATCH("●",INDEX($H$128:$AQ$131,,MATCH($D174,$70:$70,0)-7),0),1)=VLOOKUP(BP$170,$AD$9:$AN$20,8,FALSE),"","sed -i "&amp;IF($AK$168="MacOS","'' ","")&amp;"'s#"&amp;BP$170&amp;"="""&amp;INDEX($E$128:$G$131,MATCH("●",INDEX($H$128:$AQ$131,,MATCH($D174,$70:$70,0)-7),0),1)&amp;""""&amp;"#"&amp;BP$170&amp;"="&amp;""""&amp;VLOOKUP(BP$170,$AD$9:$AN$20,8,FALSE)&amp;""""&amp;"#g'"&amp;" ${CONFIG_DIR}db_data_config.txt; export "&amp;BP$170&amp;"="&amp;""""&amp;VLOOKUP(BP$170,$AD$9:$AN$20,8,FALSE)&amp;""";"),",",""",""")</f>
        <v/>
      </c>
      <c r="BQ174" s="73" t="str">
        <f t="shared" ref="BQ174:BQ207" si="23">SUBSTITUTE(IF(VLOOKUP(BQ$170,$AD$9:$AN$20,8,FALSE)=INDEX($E$133:$G$137,MATCH("●",INDEX($H$133:$AQ$137,,MATCH($D174,$70:$70,0)-7),0),1),"","sed -i "&amp;IF($AK$168="MacOS","'' ","")&amp;"'s#"&amp;BQ$170&amp;"="""&amp;VLOOKUP(BQ$170,$AD$9:$AN$20,8,FALSE)&amp;""""&amp;"#"&amp;BQ$170&amp;"="&amp;""""&amp;INDEX($E$133:$G$137,MATCH("●",INDEX($H$133:$AQ$137,,MATCH($D174,$70:$70,0)-7),0),1)&amp;""""&amp;"#g'"&amp;" ${CONFIG_DIR}db_data_config.txt; export "&amp;BQ$170&amp;"="&amp;""""&amp;INDEX($E$133:$G$137,MATCH("●",INDEX($H$133:$AQ$137,,MATCH($D174,$70:$70,0)-7),0),1)&amp;""";"),",",""",""")</f>
        <v/>
      </c>
      <c r="BR174" s="73" t="str">
        <f t="shared" ref="BR174:BR207" si="24">SUBSTITUTE(IF(INDEX($E$133:$G$137,MATCH("●",INDEX($H$133:$AQ$137,,MATCH($D174,$70:$70,0)-7),0),1)=VLOOKUP(BR$170,$AD$9:$AN$20,8,FALSE),"","sed -i "&amp;IF($AK$168="MacOS","'' ","")&amp;"'s#"&amp;BR$170&amp;"="""&amp;INDEX($E$133:$G$137,MATCH("●",INDEX($H$133:$AQ$137,,MATCH($D174,$70:$70,0)-7),0),1)&amp;""""&amp;"#"&amp;BR$170&amp;"="&amp;""""&amp;VLOOKUP(BR$170,$AD$9:$AN$20,8,FALSE)&amp;""""&amp;"#g'"&amp;" ${CONFIG_DIR}db_data_config.txt; export "&amp;BR$170&amp;"="&amp;""""&amp;VLOOKUP(BR$170,$AD$9:$AN$20,8,FALSE)&amp;""";"),",",""",""")</f>
        <v/>
      </c>
      <c r="BS174" s="73" t="str">
        <f t="shared" ref="BS174:BS207" si="25">SUBSTITUTE(IF(VLOOKUP(BS$170,$AD$9:$AN$20,8,FALSE)=INDEX($E$139:$G$145,MATCH("●",INDEX($H$139:$AQ$145,,MATCH($D174,$70:$70,0)-7),0),1),"","sed -i "&amp;IF($AK$168="MacOS","'' ","")&amp;"'s#"&amp;BS$170&amp;"="""&amp;VLOOKUP(BS$170,$AD$9:$AN$20,8,FALSE)&amp;""""&amp;"#"&amp;BS$170&amp;"="&amp;""""&amp;INDEX($E$139:$G$145,MATCH("●",INDEX($H$139:$AQ$145,,MATCH($D174,$70:$70,0)-7),0),1)&amp;""""&amp;"#g'"&amp;" ${CONFIG_DIR}db_data_config.txt; export "&amp;BS$170&amp;"="&amp;""""&amp;INDEX($E$139:$G$145,MATCH("●",INDEX($H$139:$AQ$145,,MATCH($D174,$70:$70,0)-7),0),1)&amp;""";"),",",""",""")</f>
        <v/>
      </c>
      <c r="BT174" s="73" t="str">
        <f t="shared" ref="BT174:BT207" si="26">SUBSTITUTE(IF(INDEX($E$139:$G$145,MATCH("●",INDEX($H$139:$AQ$145,,MATCH($D174,$70:$70,0)-7),0),1)=VLOOKUP(BT$170,$AD$9:$AN$20,8,FALSE),"","sed -i "&amp;IF($AK$168="MacOS","'' ","")&amp;"'s#"&amp;BT$170&amp;"="""&amp;INDEX($E$139:$G$145,MATCH("●",INDEX($H$139:$AQ$145,,MATCH($D174,$70:$70,0)-7),0),1)&amp;""""&amp;"#"&amp;BT$170&amp;"="&amp;""""&amp;VLOOKUP(BT$170,$AD$9:$AN$20,8,FALSE)&amp;""""&amp;"#g'"&amp;" ${CONFIG_DIR}db_data_config.txt; export "&amp;BT$170&amp;"="&amp;""""&amp;VLOOKUP(BT$170,$AD$9:$AN$20,8,FALSE)&amp;""";"),",",""",""")</f>
        <v/>
      </c>
      <c r="BU174" s="5" t="s">
        <v>784</v>
      </c>
    </row>
    <row r="175" spans="3:73" ht="36" customHeight="1">
      <c r="D175" s="140">
        <f t="shared" ref="D175:D207" si="27">$D174+1</f>
        <v>4</v>
      </c>
      <c r="E175" s="141"/>
      <c r="F175" s="141"/>
      <c r="G175" s="142"/>
      <c r="H175" s="45" t="str">
        <f t="shared" ca="1" si="2"/>
        <v>clear; echo テストケース004; sed -i '' 's#COLUMN_DATA_LENGTH="3"#COLUMN_DATA_LENGTH=""#g' ${CONFIG_DIR}db_data_config.txt; export COLUMN_DATA_LENGTH="";sh ./script/db_check_data_validate_config.sh; sed -i '' 's#COLUMN_DATA_LENGTH=""#COLUMN_DATA_LENGTH="3"#g'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9" t="str" cm="1">
        <f t="array" ref="AE175">SUBSTITUTE(INDEX($H$147:$AQ$147, , MATCH($D175, $70:$70, 0)-7),"-","")</f>
        <v>異常</v>
      </c>
      <c r="AF175" s="150"/>
      <c r="AG175" s="151"/>
      <c r="AH175" s="146" t="s">
        <v>916</v>
      </c>
      <c r="AI175" s="147"/>
      <c r="AJ175" s="147"/>
      <c r="AK175" s="147"/>
      <c r="AL175" s="147"/>
      <c r="AM175" s="147"/>
      <c r="AN175" s="147"/>
      <c r="AO175" s="147"/>
      <c r="AP175" s="147"/>
      <c r="AQ175" s="148"/>
      <c r="AS175" s="69" t="str" cm="1">
        <f t="array" ref="AS175">SUBSTITUTE(TEXT(INDEX($H$150:$AQ$150,1,$D175),"000000"),"-","")</f>
        <v>220104</v>
      </c>
      <c r="AT175" s="70"/>
      <c r="AU175" s="71"/>
      <c r="AW175" s="73" t="str">
        <f t="shared" si="3"/>
        <v/>
      </c>
      <c r="AX175" s="73" t="str">
        <f t="shared" si="4"/>
        <v/>
      </c>
      <c r="AY175" s="73" t="str">
        <f t="shared" si="5"/>
        <v/>
      </c>
      <c r="AZ175" s="73" t="str">
        <f t="shared" si="6"/>
        <v/>
      </c>
      <c r="BA175" s="73" t="str">
        <f t="shared" si="7"/>
        <v>sed -i '' 's#COLUMN_DATA_LENGTH="3"#COLUMN_DATA_LENGTH="なし"#g' ${CONFIG_DIR}db_data_config.txt; export COLUMN_DATA_LENGTH="なし";</v>
      </c>
      <c r="BB175" s="73" t="str">
        <f t="shared" si="8"/>
        <v>sed -i '' 's#COLUMN_DATA_LENGTH="なし"#COLUMN_DATA_LENGTH="3"#g' ${CONFIG_DIR}db_data_config.txt; export COLUMN_DATA_LENGTH="3";</v>
      </c>
      <c r="BC175" s="73" t="str">
        <f t="shared" si="9"/>
        <v/>
      </c>
      <c r="BD175" s="73" t="str">
        <f t="shared" si="10"/>
        <v/>
      </c>
      <c r="BE175" s="73" t="str">
        <f t="shared" si="11"/>
        <v/>
      </c>
      <c r="BF175" s="73" t="str">
        <f t="shared" si="12"/>
        <v/>
      </c>
      <c r="BG175" s="73" t="str">
        <f t="shared" si="13"/>
        <v/>
      </c>
      <c r="BH175" s="73" t="str">
        <f t="shared" si="14"/>
        <v/>
      </c>
      <c r="BI175" s="73" t="str">
        <f t="shared" si="15"/>
        <v/>
      </c>
      <c r="BJ175" s="73" t="str">
        <f t="shared" si="16"/>
        <v/>
      </c>
      <c r="BK175" s="73" t="str">
        <f t="shared" si="17"/>
        <v/>
      </c>
      <c r="BL175" s="73" t="str">
        <f t="shared" si="18"/>
        <v/>
      </c>
      <c r="BM175" s="73" t="str">
        <f t="shared" si="19"/>
        <v/>
      </c>
      <c r="BN175" s="73" t="str">
        <f t="shared" si="20"/>
        <v/>
      </c>
      <c r="BO175" s="73" t="str">
        <f t="shared" si="21"/>
        <v/>
      </c>
      <c r="BP175" s="73" t="str">
        <f t="shared" si="22"/>
        <v/>
      </c>
      <c r="BQ175" s="73" t="str">
        <f t="shared" si="23"/>
        <v/>
      </c>
      <c r="BR175" s="73" t="str">
        <f t="shared" si="24"/>
        <v/>
      </c>
      <c r="BS175" s="73" t="str">
        <f t="shared" si="25"/>
        <v/>
      </c>
      <c r="BT175" s="73" t="str">
        <f t="shared" si="26"/>
        <v/>
      </c>
      <c r="BU175" s="5" t="s">
        <v>784</v>
      </c>
    </row>
    <row r="176" spans="3:73" ht="36" customHeight="1">
      <c r="D176" s="140">
        <f t="shared" si="27"/>
        <v>5</v>
      </c>
      <c r="E176" s="141"/>
      <c r="F176" s="141"/>
      <c r="G176" s="142"/>
      <c r="H176" s="45" t="str">
        <f t="shared" ca="1" si="2"/>
        <v>clear; echo テストケース005; sed -i '' 's#COLUMN_DATA_TRIM="NONE"#COLUMN_DATA_TRIM=""#g' ${CONFIG_DIR}db_data_config.txt; export COLUMN_DATA_TRIM="";sh ./script/db_check_data_validate_config.sh; sed -i '' 's#COLUMN_DATA_TRIM=""#COLUMN_DATA_TRIM="NONE"#g' ${CONFIG_DIR}db_data_config.txt; export COLUMN_DATA_TRIM="NONE";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9" t="str" cm="1">
        <f t="array" ref="AE176">SUBSTITUTE(INDEX($H$147:$AQ$147, , MATCH($D176, $70:$70, 0)-7),"-","")</f>
        <v>異常</v>
      </c>
      <c r="AF176" s="150"/>
      <c r="AG176" s="151"/>
      <c r="AH176" s="146" t="s">
        <v>917</v>
      </c>
      <c r="AI176" s="147"/>
      <c r="AJ176" s="147"/>
      <c r="AK176" s="147"/>
      <c r="AL176" s="147"/>
      <c r="AM176" s="147"/>
      <c r="AN176" s="147"/>
      <c r="AO176" s="147"/>
      <c r="AP176" s="147"/>
      <c r="AQ176" s="148"/>
      <c r="AS176" s="69" t="str" cm="1">
        <f t="array" ref="AS176">SUBSTITUTE(TEXT(INDEX($H$150:$AQ$150,1,$D176),"000000"),"-","")</f>
        <v>220105</v>
      </c>
      <c r="AT176" s="70"/>
      <c r="AU176" s="71"/>
      <c r="AW176" s="73" t="str">
        <f t="shared" si="3"/>
        <v/>
      </c>
      <c r="AX176" s="73" t="str">
        <f t="shared" si="4"/>
        <v/>
      </c>
      <c r="AY176" s="73" t="str">
        <f t="shared" si="5"/>
        <v/>
      </c>
      <c r="AZ176" s="73" t="str">
        <f t="shared" si="6"/>
        <v/>
      </c>
      <c r="BA176" s="73" t="str">
        <f t="shared" si="7"/>
        <v/>
      </c>
      <c r="BB176" s="73" t="str">
        <f t="shared" si="8"/>
        <v/>
      </c>
      <c r="BC176" s="73" t="str">
        <f t="shared" si="9"/>
        <v>sed -i '' 's#COLUMN_DATA_TRIM="NONE"#COLUMN_DATA_TRIM="なし"#g' ${CONFIG_DIR}db_data_config.txt; export COLUMN_DATA_TRIM="なし";</v>
      </c>
      <c r="BD176" s="73" t="str">
        <f t="shared" si="10"/>
        <v>sed -i '' 's#COLUMN_DATA_TRIM="なし"#COLUMN_DATA_TRIM="NONE"#g' ${CONFIG_DIR}db_data_config.txt; export COLUMN_DATA_TRIM="NONE";</v>
      </c>
      <c r="BE176" s="73" t="str">
        <f t="shared" si="11"/>
        <v/>
      </c>
      <c r="BF176" s="73" t="str">
        <f t="shared" si="12"/>
        <v/>
      </c>
      <c r="BG176" s="73" t="str">
        <f t="shared" si="13"/>
        <v/>
      </c>
      <c r="BH176" s="73" t="str">
        <f t="shared" si="14"/>
        <v/>
      </c>
      <c r="BI176" s="73" t="str">
        <f t="shared" si="15"/>
        <v/>
      </c>
      <c r="BJ176" s="73" t="str">
        <f t="shared" si="16"/>
        <v/>
      </c>
      <c r="BK176" s="73" t="str">
        <f t="shared" si="17"/>
        <v/>
      </c>
      <c r="BL176" s="73" t="str">
        <f t="shared" si="18"/>
        <v/>
      </c>
      <c r="BM176" s="73" t="str">
        <f t="shared" si="19"/>
        <v/>
      </c>
      <c r="BN176" s="73" t="str">
        <f t="shared" si="20"/>
        <v/>
      </c>
      <c r="BO176" s="73" t="str">
        <f t="shared" si="21"/>
        <v/>
      </c>
      <c r="BP176" s="73" t="str">
        <f t="shared" si="22"/>
        <v/>
      </c>
      <c r="BQ176" s="73" t="str">
        <f t="shared" si="23"/>
        <v/>
      </c>
      <c r="BR176" s="73" t="str">
        <f t="shared" si="24"/>
        <v/>
      </c>
      <c r="BS176" s="73" t="str">
        <f t="shared" si="25"/>
        <v/>
      </c>
      <c r="BT176" s="73" t="str">
        <f t="shared" si="26"/>
        <v/>
      </c>
      <c r="BU176" s="5" t="s">
        <v>784</v>
      </c>
    </row>
    <row r="177" spans="4:73" ht="36" customHeight="1">
      <c r="D177" s="140">
        <f t="shared" si="27"/>
        <v>6</v>
      </c>
      <c r="E177" s="141"/>
      <c r="F177" s="141"/>
      <c r="G177" s="142"/>
      <c r="H177" s="45" t="str">
        <f t="shared" ca="1" si="2"/>
        <v>clear; echo テストケース006; sed -i '' 's#COLUMN_DATA_SIGNED="0"#COLUMN_DATA_SIGNED=""#g' ${CONFIG_DIR}db_data_config.txt; export COLUMN_DATA_SIGNED="";sh ./script/db_check_data_validate_config.sh; sed -i '' 's#COLUMN_DATA_SIGNED=""#COLUMN_DATA_SIGNED="0"#g' ${CONFIG_DIR}db_data_config.txt; export COLUMN_DATA_SIGNED="0";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9" t="str" cm="1">
        <f t="array" ref="AE177">SUBSTITUTE(INDEX($H$147:$AQ$147, , MATCH($D177, $70:$70, 0)-7),"-","")</f>
        <v>異常</v>
      </c>
      <c r="AF177" s="150"/>
      <c r="AG177" s="151"/>
      <c r="AH177" s="146" t="s">
        <v>918</v>
      </c>
      <c r="AI177" s="147"/>
      <c r="AJ177" s="147"/>
      <c r="AK177" s="147"/>
      <c r="AL177" s="147"/>
      <c r="AM177" s="147"/>
      <c r="AN177" s="147"/>
      <c r="AO177" s="147"/>
      <c r="AP177" s="147"/>
      <c r="AQ177" s="148"/>
      <c r="AS177" s="69" t="str" cm="1">
        <f t="array" ref="AS177">SUBSTITUTE(TEXT(INDEX($H$150:$AQ$150,1,$D177),"000000"),"-","")</f>
        <v>220106</v>
      </c>
      <c r="AT177" s="70"/>
      <c r="AU177" s="71"/>
      <c r="AW177" s="73" t="str">
        <f t="shared" si="3"/>
        <v/>
      </c>
      <c r="AX177" s="73" t="str">
        <f t="shared" si="4"/>
        <v/>
      </c>
      <c r="AY177" s="73" t="str">
        <f t="shared" si="5"/>
        <v/>
      </c>
      <c r="AZ177" s="73" t="str">
        <f t="shared" si="6"/>
        <v/>
      </c>
      <c r="BA177" s="73" t="str">
        <f t="shared" si="7"/>
        <v/>
      </c>
      <c r="BB177" s="73" t="str">
        <f t="shared" si="8"/>
        <v/>
      </c>
      <c r="BC177" s="73" t="str">
        <f t="shared" si="9"/>
        <v/>
      </c>
      <c r="BD177" s="73" t="str">
        <f t="shared" si="10"/>
        <v/>
      </c>
      <c r="BE177" s="73" t="str">
        <f t="shared" si="11"/>
        <v>sed -i '' 's#COLUMN_DATA_SIGNED="0"#COLUMN_DATA_SIGNED="なし"#g' ${CONFIG_DIR}db_data_config.txt; export COLUMN_DATA_SIGNED="なし";</v>
      </c>
      <c r="BF177" s="73" t="str">
        <f t="shared" si="12"/>
        <v>sed -i '' 's#COLUMN_DATA_SIGNED="なし"#COLUMN_DATA_SIGNED="0"#g' ${CONFIG_DIR}db_data_config.txt; export COLUMN_DATA_SIGNED="0";</v>
      </c>
      <c r="BG177" s="73" t="str">
        <f t="shared" si="13"/>
        <v/>
      </c>
      <c r="BH177" s="73" t="str">
        <f t="shared" si="14"/>
        <v/>
      </c>
      <c r="BI177" s="73" t="str">
        <f t="shared" si="15"/>
        <v/>
      </c>
      <c r="BJ177" s="73" t="str">
        <f t="shared" si="16"/>
        <v/>
      </c>
      <c r="BK177" s="73" t="str">
        <f t="shared" si="17"/>
        <v/>
      </c>
      <c r="BL177" s="73" t="str">
        <f t="shared" si="18"/>
        <v/>
      </c>
      <c r="BM177" s="73" t="str">
        <f t="shared" si="19"/>
        <v/>
      </c>
      <c r="BN177" s="73" t="str">
        <f t="shared" si="20"/>
        <v/>
      </c>
      <c r="BO177" s="73" t="str">
        <f t="shared" si="21"/>
        <v/>
      </c>
      <c r="BP177" s="73" t="str">
        <f t="shared" si="22"/>
        <v/>
      </c>
      <c r="BQ177" s="73" t="str">
        <f t="shared" si="23"/>
        <v/>
      </c>
      <c r="BR177" s="73" t="str">
        <f t="shared" si="24"/>
        <v/>
      </c>
      <c r="BS177" s="73" t="str">
        <f t="shared" si="25"/>
        <v/>
      </c>
      <c r="BT177" s="73" t="str">
        <f t="shared" si="26"/>
        <v/>
      </c>
      <c r="BU177" s="5" t="s">
        <v>784</v>
      </c>
    </row>
    <row r="178" spans="4:73" ht="36" customHeight="1">
      <c r="D178" s="140">
        <f t="shared" si="27"/>
        <v>7</v>
      </c>
      <c r="E178" s="141"/>
      <c r="F178" s="141"/>
      <c r="G178" s="142"/>
      <c r="H178" s="45" t="str">
        <f t="shared" ca="1" si="2"/>
        <v>clear; echo テストケース007; sed -i '' 's#SIGN_DIGIT="0"#SIGN_DIGIT=""#g' ${CONFIG_DIR}db_data_config.txt; export SIGN_DIGIT="";sh ./script/db_check_data_validate_config.sh; sed -i '' 's#SIGN_DIGIT=""#SIGN_DIGIT="0"#g' ${CONFIG_DIR}db_data_config.txt; export SIGN_DIGIT="0";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9" t="str" cm="1">
        <f t="array" ref="AE178">SUBSTITUTE(INDEX($H$147:$AQ$147, , MATCH($D178, $70:$70, 0)-7),"-","")</f>
        <v>異常</v>
      </c>
      <c r="AF178" s="150"/>
      <c r="AG178" s="151"/>
      <c r="AH178" s="146" t="s">
        <v>919</v>
      </c>
      <c r="AI178" s="147"/>
      <c r="AJ178" s="147"/>
      <c r="AK178" s="147"/>
      <c r="AL178" s="147"/>
      <c r="AM178" s="147"/>
      <c r="AN178" s="147"/>
      <c r="AO178" s="147"/>
      <c r="AP178" s="147"/>
      <c r="AQ178" s="148"/>
      <c r="AS178" s="69" t="str" cm="1">
        <f t="array" ref="AS178">SUBSTITUTE(TEXT(INDEX($H$150:$AQ$150,1,$D178),"000000"),"-","")</f>
        <v>220107</v>
      </c>
      <c r="AT178" s="70"/>
      <c r="AU178" s="71"/>
      <c r="AW178" s="73" t="str">
        <f t="shared" si="3"/>
        <v/>
      </c>
      <c r="AX178" s="73" t="str">
        <f t="shared" si="4"/>
        <v/>
      </c>
      <c r="AY178" s="73" t="str">
        <f t="shared" si="5"/>
        <v/>
      </c>
      <c r="AZ178" s="73" t="str">
        <f t="shared" si="6"/>
        <v/>
      </c>
      <c r="BA178" s="73" t="str">
        <f t="shared" si="7"/>
        <v/>
      </c>
      <c r="BB178" s="73" t="str">
        <f t="shared" si="8"/>
        <v/>
      </c>
      <c r="BC178" s="73" t="str">
        <f t="shared" si="9"/>
        <v/>
      </c>
      <c r="BD178" s="73" t="str">
        <f t="shared" si="10"/>
        <v/>
      </c>
      <c r="BE178" s="73" t="str">
        <f t="shared" si="11"/>
        <v/>
      </c>
      <c r="BF178" s="73" t="str">
        <f t="shared" si="12"/>
        <v/>
      </c>
      <c r="BG178" s="73" t="str">
        <f t="shared" si="13"/>
        <v>sed -i '' 's#SIGN_DIGIT="0"#SIGN_DIGIT="なし"#g' ${CONFIG_DIR}db_data_config.txt; export SIGN_DIGIT="なし";</v>
      </c>
      <c r="BH178" s="73" t="str">
        <f t="shared" si="14"/>
        <v>sed -i '' 's#SIGN_DIGIT="なし"#SIGN_DIGIT="0"#g' ${CONFIG_DIR}db_data_config.txt; export SIGN_DIGIT="0";</v>
      </c>
      <c r="BI178" s="73" t="str">
        <f t="shared" si="15"/>
        <v/>
      </c>
      <c r="BJ178" s="73" t="str">
        <f t="shared" si="16"/>
        <v/>
      </c>
      <c r="BK178" s="73" t="str">
        <f t="shared" si="17"/>
        <v/>
      </c>
      <c r="BL178" s="73" t="str">
        <f t="shared" si="18"/>
        <v/>
      </c>
      <c r="BM178" s="73" t="str">
        <f t="shared" si="19"/>
        <v/>
      </c>
      <c r="BN178" s="73" t="str">
        <f t="shared" si="20"/>
        <v/>
      </c>
      <c r="BO178" s="73" t="str">
        <f t="shared" si="21"/>
        <v/>
      </c>
      <c r="BP178" s="73" t="str">
        <f t="shared" si="22"/>
        <v/>
      </c>
      <c r="BQ178" s="73" t="str">
        <f t="shared" si="23"/>
        <v/>
      </c>
      <c r="BR178" s="73" t="str">
        <f t="shared" si="24"/>
        <v/>
      </c>
      <c r="BS178" s="73" t="str">
        <f t="shared" si="25"/>
        <v/>
      </c>
      <c r="BT178" s="73" t="str">
        <f t="shared" si="26"/>
        <v/>
      </c>
      <c r="BU178" s="5" t="s">
        <v>784</v>
      </c>
    </row>
    <row r="179" spans="4:73" ht="36" customHeight="1">
      <c r="D179" s="140">
        <f t="shared" si="27"/>
        <v>8</v>
      </c>
      <c r="E179" s="141"/>
      <c r="F179" s="141"/>
      <c r="G179" s="142"/>
      <c r="H179" s="45" t="str">
        <f t="shared" ca="1" si="2"/>
        <v>clear; echo テストケース008; sed -i '' 's#DATE_SEPARATOR="/"#DATE_SEPARATOR=""#g' ${CONFIG_DIR}db_data_config.txt; export DATE_SEPARATOR="";sh ./script/db_check_data_validate_config.sh; sed -i '' 's#DATE_SEPARATOR=""#DATE_SEPARATOR="/"#g' ${CONFIG_DIR}db_data_config.txt; export DATE_SEPARATOR="/";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9" t="str" cm="1">
        <f t="array" ref="AE179">SUBSTITUTE(INDEX($H$147:$AQ$147, , MATCH($D179, $70:$70, 0)-7),"-","")</f>
        <v>異常</v>
      </c>
      <c r="AF179" s="150"/>
      <c r="AG179" s="151"/>
      <c r="AH179" s="146" t="s">
        <v>920</v>
      </c>
      <c r="AI179" s="147"/>
      <c r="AJ179" s="147"/>
      <c r="AK179" s="147"/>
      <c r="AL179" s="147"/>
      <c r="AM179" s="147"/>
      <c r="AN179" s="147"/>
      <c r="AO179" s="147"/>
      <c r="AP179" s="147"/>
      <c r="AQ179" s="148"/>
      <c r="AS179" s="69" t="str" cm="1">
        <f t="array" ref="AS179">SUBSTITUTE(TEXT(INDEX($H$150:$AQ$150,1,$D179),"000000"),"-","")</f>
        <v>220108</v>
      </c>
      <c r="AT179" s="70"/>
      <c r="AU179" s="71"/>
      <c r="AW179" s="73" t="str">
        <f t="shared" si="3"/>
        <v/>
      </c>
      <c r="AX179" s="73" t="str">
        <f t="shared" si="4"/>
        <v/>
      </c>
      <c r="AY179" s="73" t="str">
        <f t="shared" si="5"/>
        <v/>
      </c>
      <c r="AZ179" s="73" t="str">
        <f t="shared" si="6"/>
        <v/>
      </c>
      <c r="BA179" s="73" t="str">
        <f t="shared" si="7"/>
        <v/>
      </c>
      <c r="BB179" s="73" t="str">
        <f t="shared" si="8"/>
        <v/>
      </c>
      <c r="BC179" s="73" t="str">
        <f t="shared" si="9"/>
        <v/>
      </c>
      <c r="BD179" s="73" t="str">
        <f t="shared" si="10"/>
        <v/>
      </c>
      <c r="BE179" s="73" t="str">
        <f t="shared" si="11"/>
        <v/>
      </c>
      <c r="BF179" s="73" t="str">
        <f t="shared" si="12"/>
        <v/>
      </c>
      <c r="BG179" s="73" t="str">
        <f t="shared" si="13"/>
        <v/>
      </c>
      <c r="BH179" s="73" t="str">
        <f t="shared" si="14"/>
        <v/>
      </c>
      <c r="BI179" s="73" t="str">
        <f t="shared" si="15"/>
        <v>sed -i '' 's#DATE_SEPARATOR="/"#DATE_SEPARATOR="なし"#g' ${CONFIG_DIR}db_data_config.txt; export DATE_SEPARATOR="なし";</v>
      </c>
      <c r="BJ179" s="73" t="str">
        <f t="shared" si="16"/>
        <v>sed -i '' 's#DATE_SEPARATOR="なし"#DATE_SEPARATOR="/"#g' ${CONFIG_DIR}db_data_config.txt; export DATE_SEPARATOR="/";</v>
      </c>
      <c r="BK179" s="73" t="str">
        <f t="shared" si="17"/>
        <v/>
      </c>
      <c r="BL179" s="73" t="str">
        <f t="shared" si="18"/>
        <v/>
      </c>
      <c r="BM179" s="73" t="str">
        <f t="shared" si="19"/>
        <v/>
      </c>
      <c r="BN179" s="73" t="str">
        <f t="shared" si="20"/>
        <v/>
      </c>
      <c r="BO179" s="73" t="str">
        <f t="shared" si="21"/>
        <v/>
      </c>
      <c r="BP179" s="73" t="str">
        <f t="shared" si="22"/>
        <v/>
      </c>
      <c r="BQ179" s="73" t="str">
        <f t="shared" si="23"/>
        <v/>
      </c>
      <c r="BR179" s="73" t="str">
        <f t="shared" si="24"/>
        <v/>
      </c>
      <c r="BS179" s="73" t="str">
        <f t="shared" si="25"/>
        <v/>
      </c>
      <c r="BT179" s="73" t="str">
        <f t="shared" si="26"/>
        <v/>
      </c>
      <c r="BU179" s="5" t="s">
        <v>784</v>
      </c>
    </row>
    <row r="180" spans="4:73" ht="36" customHeight="1">
      <c r="D180" s="140">
        <f t="shared" si="27"/>
        <v>9</v>
      </c>
      <c r="E180" s="141"/>
      <c r="F180" s="141"/>
      <c r="G180" s="142"/>
      <c r="H180" s="45" t="str">
        <f t="shared" ca="1" si="2"/>
        <v>clear; echo テストケース009; sed -i '' 's#TIME_SEPARATOR=":"#TIME_SEPARATOR=""#g' ${CONFIG_DIR}db_data_config.txt; export TIME_SEPARATOR="";sh ./script/db_check_data_validate_config.sh; sed -i '' 's#TIME_SEPARATOR=""#TIME_SEPARATOR=":"#g' ${CONFIG_DIR}db_data_config.txt; export TIME_SEPARATOR=":";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9" t="str" cm="1">
        <f t="array" ref="AE180">SUBSTITUTE(INDEX($H$147:$AQ$147, , MATCH($D180, $70:$70, 0)-7),"-","")</f>
        <v>異常</v>
      </c>
      <c r="AF180" s="150"/>
      <c r="AG180" s="151"/>
      <c r="AH180" s="146" t="s">
        <v>921</v>
      </c>
      <c r="AI180" s="147"/>
      <c r="AJ180" s="147"/>
      <c r="AK180" s="147"/>
      <c r="AL180" s="147"/>
      <c r="AM180" s="147"/>
      <c r="AN180" s="147"/>
      <c r="AO180" s="147"/>
      <c r="AP180" s="147"/>
      <c r="AQ180" s="148"/>
      <c r="AS180" s="69" t="str" cm="1">
        <f t="array" ref="AS180">SUBSTITUTE(TEXT(INDEX($H$150:$AQ$150,1,$D180),"000000"),"-","")</f>
        <v>220109</v>
      </c>
      <c r="AT180" s="70"/>
      <c r="AU180" s="71"/>
      <c r="AW180" s="73" t="str">
        <f t="shared" si="3"/>
        <v/>
      </c>
      <c r="AX180" s="73" t="str">
        <f t="shared" si="4"/>
        <v/>
      </c>
      <c r="AY180" s="73" t="str">
        <f t="shared" si="5"/>
        <v/>
      </c>
      <c r="AZ180" s="73" t="str">
        <f t="shared" si="6"/>
        <v/>
      </c>
      <c r="BA180" s="73" t="str">
        <f t="shared" si="7"/>
        <v/>
      </c>
      <c r="BB180" s="73" t="str">
        <f t="shared" si="8"/>
        <v/>
      </c>
      <c r="BC180" s="73" t="str">
        <f t="shared" si="9"/>
        <v/>
      </c>
      <c r="BD180" s="73" t="str">
        <f t="shared" si="10"/>
        <v/>
      </c>
      <c r="BE180" s="73" t="str">
        <f t="shared" si="11"/>
        <v/>
      </c>
      <c r="BF180" s="73" t="str">
        <f t="shared" si="12"/>
        <v/>
      </c>
      <c r="BG180" s="73" t="str">
        <f t="shared" si="13"/>
        <v/>
      </c>
      <c r="BH180" s="73" t="str">
        <f t="shared" si="14"/>
        <v/>
      </c>
      <c r="BI180" s="73" t="str">
        <f t="shared" si="15"/>
        <v/>
      </c>
      <c r="BJ180" s="73" t="str">
        <f t="shared" si="16"/>
        <v/>
      </c>
      <c r="BK180" s="73" t="str">
        <f t="shared" si="17"/>
        <v>sed -i '' 's#TIME_SEPARATOR=":"#TIME_SEPARATOR="なし"#g' ${CONFIG_DIR}db_data_config.txt; export TIME_SEPARATOR="なし";</v>
      </c>
      <c r="BL180" s="73" t="str">
        <f t="shared" si="18"/>
        <v>sed -i '' 's#TIME_SEPARATOR="なし"#TIME_SEPARATOR=":"#g' ${CONFIG_DIR}db_data_config.txt; export TIME_SEPARATOR=":";</v>
      </c>
      <c r="BM180" s="73" t="str">
        <f t="shared" si="19"/>
        <v/>
      </c>
      <c r="BN180" s="73" t="str">
        <f t="shared" si="20"/>
        <v/>
      </c>
      <c r="BO180" s="73" t="str">
        <f t="shared" si="21"/>
        <v/>
      </c>
      <c r="BP180" s="73" t="str">
        <f t="shared" si="22"/>
        <v/>
      </c>
      <c r="BQ180" s="73" t="str">
        <f t="shared" si="23"/>
        <v/>
      </c>
      <c r="BR180" s="73" t="str">
        <f t="shared" si="24"/>
        <v/>
      </c>
      <c r="BS180" s="73" t="str">
        <f t="shared" si="25"/>
        <v/>
      </c>
      <c r="BT180" s="73" t="str">
        <f t="shared" si="26"/>
        <v/>
      </c>
      <c r="BU180" s="5" t="s">
        <v>784</v>
      </c>
    </row>
    <row r="181" spans="4:73" ht="36" customHeight="1">
      <c r="D181" s="140">
        <f t="shared" si="27"/>
        <v>10</v>
      </c>
      <c r="E181" s="141"/>
      <c r="F181" s="141"/>
      <c r="G181" s="142"/>
      <c r="H181" s="45" t="str">
        <f t="shared" ca="1" si="2"/>
        <v>clear; echo テストケース010; sed -i '' 's#SEPARATOR_DATE_TIME="SPACE"#SEPARATOR_DATE_TIME=""#g' ${CONFIG_DIR}db_data_config.txt; export SEPARATOR_DATE_TIME="";sh ./script/db_check_data_validate_config.sh; sed -i '' 's#SEPARATOR_DATE_TIME=""#SEPARATOR_DATE_TIME="SPACE"#g' ${CONFIG_DIR}db_data_config.txt; export SEPARATOR_DATE_TIME="SPACE";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9" t="str" cm="1">
        <f t="array" ref="AE181">SUBSTITUTE(INDEX($H$147:$AQ$147, , MATCH($D181, $70:$70, 0)-7),"-","")</f>
        <v>異常</v>
      </c>
      <c r="AF181" s="150"/>
      <c r="AG181" s="151"/>
      <c r="AH181" s="146" t="s">
        <v>922</v>
      </c>
      <c r="AI181" s="147"/>
      <c r="AJ181" s="147"/>
      <c r="AK181" s="147"/>
      <c r="AL181" s="147"/>
      <c r="AM181" s="147"/>
      <c r="AN181" s="147"/>
      <c r="AO181" s="147"/>
      <c r="AP181" s="147"/>
      <c r="AQ181" s="148"/>
      <c r="AS181" s="69" t="str" cm="1">
        <f t="array" ref="AS181">SUBSTITUTE(TEXT(INDEX($H$150:$AQ$150,1,$D181),"000000"),"-","")</f>
        <v>220110</v>
      </c>
      <c r="AT181" s="70"/>
      <c r="AU181" s="71"/>
      <c r="AW181" s="73" t="str">
        <f t="shared" si="3"/>
        <v/>
      </c>
      <c r="AX181" s="73" t="str">
        <f t="shared" si="4"/>
        <v/>
      </c>
      <c r="AY181" s="73" t="str">
        <f t="shared" si="5"/>
        <v/>
      </c>
      <c r="AZ181" s="73" t="str">
        <f t="shared" si="6"/>
        <v/>
      </c>
      <c r="BA181" s="73" t="str">
        <f t="shared" si="7"/>
        <v/>
      </c>
      <c r="BB181" s="73" t="str">
        <f t="shared" si="8"/>
        <v/>
      </c>
      <c r="BC181" s="73" t="str">
        <f t="shared" si="9"/>
        <v/>
      </c>
      <c r="BD181" s="73" t="str">
        <f t="shared" si="10"/>
        <v/>
      </c>
      <c r="BE181" s="73" t="str">
        <f t="shared" si="11"/>
        <v/>
      </c>
      <c r="BF181" s="73" t="str">
        <f t="shared" si="12"/>
        <v/>
      </c>
      <c r="BG181" s="73" t="str">
        <f t="shared" si="13"/>
        <v/>
      </c>
      <c r="BH181" s="73" t="str">
        <f t="shared" si="14"/>
        <v/>
      </c>
      <c r="BI181" s="73" t="str">
        <f t="shared" si="15"/>
        <v/>
      </c>
      <c r="BJ181" s="73" t="str">
        <f t="shared" si="16"/>
        <v/>
      </c>
      <c r="BK181" s="73" t="str">
        <f t="shared" si="17"/>
        <v/>
      </c>
      <c r="BL181" s="73" t="str">
        <f t="shared" si="18"/>
        <v/>
      </c>
      <c r="BM181" s="73" t="str">
        <f t="shared" si="19"/>
        <v>sed -i '' 's#SEPARATOR_DATE_TIME="SPACE"#SEPARATOR_DATE_TIME="なし"#g' ${CONFIG_DIR}db_data_config.txt; export SEPARATOR_DATE_TIME="なし";</v>
      </c>
      <c r="BN181" s="73" t="str">
        <f t="shared" si="20"/>
        <v>sed -i '' 's#SEPARATOR_DATE_TIME="なし"#SEPARATOR_DATE_TIME="SPACE"#g' ${CONFIG_DIR}db_data_config.txt; export SEPARATOR_DATE_TIME="SPACE";</v>
      </c>
      <c r="BO181" s="73" t="str">
        <f t="shared" si="21"/>
        <v/>
      </c>
      <c r="BP181" s="73" t="str">
        <f t="shared" si="22"/>
        <v/>
      </c>
      <c r="BQ181" s="73" t="str">
        <f t="shared" si="23"/>
        <v/>
      </c>
      <c r="BR181" s="73" t="str">
        <f t="shared" si="24"/>
        <v/>
      </c>
      <c r="BS181" s="73" t="str">
        <f t="shared" si="25"/>
        <v/>
      </c>
      <c r="BT181" s="73" t="str">
        <f t="shared" si="26"/>
        <v/>
      </c>
      <c r="BU181" s="5" t="s">
        <v>784</v>
      </c>
    </row>
    <row r="182" spans="4:73" ht="36" customHeight="1">
      <c r="D182" s="140">
        <f t="shared" si="27"/>
        <v>11</v>
      </c>
      <c r="E182" s="141"/>
      <c r="F182" s="141"/>
      <c r="G182" s="142"/>
      <c r="H182" s="45" t="str">
        <f t="shared" ca="1" si="2"/>
        <v>clear; echo テストケース011; sed -i '' 's#REFERENCE_DATE="2024/12/31"#REFERENCE_DATE=""#g' ${CONFIG_DIR}db_data_config.txt; export REFERENCE_DATE="";sh ./script/db_check_data_validate_config.sh; sed -i '' 's#REFERENCE_DATE=""#REFERENCE_DATE="2024/12/31"#g' ${CONFIG_DIR}db_data_config.txt; export REFERENCE_DATE="2024/12/31";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9" t="str" cm="1">
        <f t="array" ref="AE182">SUBSTITUTE(INDEX($H$147:$AQ$147, , MATCH($D182, $70:$70, 0)-7),"-","")</f>
        <v>異常</v>
      </c>
      <c r="AF182" s="150"/>
      <c r="AG182" s="151"/>
      <c r="AH182" s="146" t="s">
        <v>923</v>
      </c>
      <c r="AI182" s="147"/>
      <c r="AJ182" s="147"/>
      <c r="AK182" s="147"/>
      <c r="AL182" s="147"/>
      <c r="AM182" s="147"/>
      <c r="AN182" s="147"/>
      <c r="AO182" s="147"/>
      <c r="AP182" s="147"/>
      <c r="AQ182" s="148"/>
      <c r="AS182" s="69" t="str" cm="1">
        <f t="array" ref="AS182">SUBSTITUTE(TEXT(INDEX($H$150:$AQ$150,1,$D182),"000000"),"-","")</f>
        <v>220111</v>
      </c>
      <c r="AT182" s="70"/>
      <c r="AU182" s="71"/>
      <c r="AW182" s="73" t="str">
        <f t="shared" si="3"/>
        <v/>
      </c>
      <c r="AX182" s="73" t="str">
        <f t="shared" si="4"/>
        <v/>
      </c>
      <c r="AY182" s="73" t="str">
        <f t="shared" si="5"/>
        <v/>
      </c>
      <c r="AZ182" s="73" t="str">
        <f t="shared" si="6"/>
        <v/>
      </c>
      <c r="BA182" s="73" t="str">
        <f t="shared" si="7"/>
        <v/>
      </c>
      <c r="BB182" s="73" t="str">
        <f t="shared" si="8"/>
        <v/>
      </c>
      <c r="BC182" s="73" t="str">
        <f t="shared" si="9"/>
        <v/>
      </c>
      <c r="BD182" s="73" t="str">
        <f t="shared" si="10"/>
        <v/>
      </c>
      <c r="BE182" s="73" t="str">
        <f t="shared" si="11"/>
        <v/>
      </c>
      <c r="BF182" s="73" t="str">
        <f t="shared" si="12"/>
        <v/>
      </c>
      <c r="BG182" s="73" t="str">
        <f t="shared" si="13"/>
        <v/>
      </c>
      <c r="BH182" s="73" t="str">
        <f t="shared" si="14"/>
        <v/>
      </c>
      <c r="BI182" s="73" t="str">
        <f t="shared" si="15"/>
        <v/>
      </c>
      <c r="BJ182" s="73" t="str">
        <f t="shared" si="16"/>
        <v/>
      </c>
      <c r="BK182" s="73" t="str">
        <f t="shared" si="17"/>
        <v/>
      </c>
      <c r="BL182" s="73" t="str">
        <f t="shared" si="18"/>
        <v/>
      </c>
      <c r="BM182" s="73" t="str">
        <f t="shared" si="19"/>
        <v/>
      </c>
      <c r="BN182" s="73" t="str">
        <f t="shared" si="20"/>
        <v/>
      </c>
      <c r="BO182" s="73" t="str">
        <f t="shared" si="21"/>
        <v>sed -i '' 's#REFERENCE_DATE="2024/12/31"#REFERENCE_DATE="なし"#g' ${CONFIG_DIR}db_data_config.txt; export REFERENCE_DATE="なし";</v>
      </c>
      <c r="BP182" s="73" t="str">
        <f t="shared" si="22"/>
        <v>sed -i '' 's#REFERENCE_DATE="なし"#REFERENCE_DATE="2024/12/31"#g' ${CONFIG_DIR}db_data_config.txt; export REFERENCE_DATE="2024/12/31";</v>
      </c>
      <c r="BQ182" s="73" t="str">
        <f t="shared" si="23"/>
        <v/>
      </c>
      <c r="BR182" s="73" t="str">
        <f t="shared" si="24"/>
        <v/>
      </c>
      <c r="BS182" s="73" t="str">
        <f t="shared" si="25"/>
        <v/>
      </c>
      <c r="BT182" s="73" t="str">
        <f t="shared" si="26"/>
        <v/>
      </c>
      <c r="BU182" s="5" t="s">
        <v>784</v>
      </c>
    </row>
    <row r="183" spans="4:73" ht="36" customHeight="1">
      <c r="D183" s="140">
        <f t="shared" si="27"/>
        <v>12</v>
      </c>
      <c r="E183" s="141"/>
      <c r="F183" s="141"/>
      <c r="G183" s="142"/>
      <c r="H183" s="45" t="str">
        <f t="shared" ca="1" si="2"/>
        <v>clear; echo テストケース012; sed -i '' 's#CASE_MODE="UPPER"#CASE_MODE=""#g' ${CONFIG_DIR}db_data_config.txt; export CASE_MODE="";sh ./script/db_check_data_validate_config.sh; sed -i '' 's#CASE_MODE=""#CASE_MODE="UPPER"#g' ${CONFIG_DIR}db_data_config.txt; export CASE_MODE="UPPER";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9" t="str" cm="1">
        <f t="array" ref="AE183">SUBSTITUTE(INDEX($H$147:$AQ$147, , MATCH($D183, $70:$70, 0)-7),"-","")</f>
        <v>異常</v>
      </c>
      <c r="AF183" s="150"/>
      <c r="AG183" s="151"/>
      <c r="AH183" s="146" t="s">
        <v>924</v>
      </c>
      <c r="AI183" s="147"/>
      <c r="AJ183" s="147"/>
      <c r="AK183" s="147"/>
      <c r="AL183" s="147"/>
      <c r="AM183" s="147"/>
      <c r="AN183" s="147"/>
      <c r="AO183" s="147"/>
      <c r="AP183" s="147"/>
      <c r="AQ183" s="148"/>
      <c r="AS183" s="69" t="str" cm="1">
        <f t="array" ref="AS183">SUBSTITUTE(TEXT(INDEX($H$150:$AQ$150,1,$D183),"000000"),"-","")</f>
        <v>220112</v>
      </c>
      <c r="AT183" s="70"/>
      <c r="AU183" s="71"/>
      <c r="AW183" s="73" t="str">
        <f t="shared" si="3"/>
        <v/>
      </c>
      <c r="AX183" s="73" t="str">
        <f t="shared" si="4"/>
        <v/>
      </c>
      <c r="AY183" s="73" t="str">
        <f t="shared" si="5"/>
        <v/>
      </c>
      <c r="AZ183" s="73" t="str">
        <f t="shared" si="6"/>
        <v/>
      </c>
      <c r="BA183" s="73" t="str">
        <f t="shared" si="7"/>
        <v/>
      </c>
      <c r="BB183" s="73" t="str">
        <f t="shared" si="8"/>
        <v/>
      </c>
      <c r="BC183" s="73" t="str">
        <f t="shared" si="9"/>
        <v/>
      </c>
      <c r="BD183" s="73" t="str">
        <f t="shared" si="10"/>
        <v/>
      </c>
      <c r="BE183" s="73" t="str">
        <f t="shared" si="11"/>
        <v/>
      </c>
      <c r="BF183" s="73" t="str">
        <f t="shared" si="12"/>
        <v/>
      </c>
      <c r="BG183" s="73" t="str">
        <f t="shared" si="13"/>
        <v/>
      </c>
      <c r="BH183" s="73" t="str">
        <f t="shared" si="14"/>
        <v/>
      </c>
      <c r="BI183" s="73" t="str">
        <f t="shared" si="15"/>
        <v/>
      </c>
      <c r="BJ183" s="73" t="str">
        <f t="shared" si="16"/>
        <v/>
      </c>
      <c r="BK183" s="73" t="str">
        <f t="shared" si="17"/>
        <v/>
      </c>
      <c r="BL183" s="73" t="str">
        <f t="shared" si="18"/>
        <v/>
      </c>
      <c r="BM183" s="73" t="str">
        <f t="shared" si="19"/>
        <v/>
      </c>
      <c r="BN183" s="73" t="str">
        <f t="shared" si="20"/>
        <v/>
      </c>
      <c r="BO183" s="73" t="str">
        <f t="shared" si="21"/>
        <v/>
      </c>
      <c r="BP183" s="73" t="str">
        <f t="shared" si="22"/>
        <v/>
      </c>
      <c r="BQ183" s="73" t="str">
        <f t="shared" si="23"/>
        <v>sed -i '' 's#CASE_MODE="UPPER"#CASE_MODE="なし"#g' ${CONFIG_DIR}db_data_config.txt; export CASE_MODE="なし";</v>
      </c>
      <c r="BR183" s="73" t="str">
        <f t="shared" si="24"/>
        <v>sed -i '' 's#CASE_MODE="なし"#CASE_MODE="UPPER"#g' ${CONFIG_DIR}db_data_config.txt; export CASE_MODE="UPPER";</v>
      </c>
      <c r="BS183" s="73" t="str">
        <f t="shared" si="25"/>
        <v/>
      </c>
      <c r="BT183" s="73" t="str">
        <f t="shared" si="26"/>
        <v/>
      </c>
      <c r="BU183" s="5" t="s">
        <v>784</v>
      </c>
    </row>
    <row r="184" spans="4:73" ht="36" customHeight="1">
      <c r="D184" s="140">
        <f t="shared" si="27"/>
        <v>13</v>
      </c>
      <c r="E184" s="141"/>
      <c r="F184" s="141"/>
      <c r="G184" s="142"/>
      <c r="H184" s="45" t="str">
        <f t="shared" ca="1" si="2"/>
        <v>clear; echo テストケース013; sed -i '' 's#MULTIBYTE_STRING="あ"#MULTIBYTE_STRING=""#g' ${CONFIG_DIR}db_data_config.txt; export MULTIBYTE_STRING="";sh ./script/db_check_data_validate_config.sh; sed -i '' 's#MULTIBYTE_STRING=""#MULTIBYTE_STRING="あ"#g' ${CONFIG_DIR}db_data_config.txt; export MULTIBYTE_STRING="あ";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9" t="str" cm="1">
        <f t="array" ref="AE184">SUBSTITUTE(INDEX($H$147:$AQ$147, , MATCH($D184, $70:$70, 0)-7),"-","")</f>
        <v>異常</v>
      </c>
      <c r="AF184" s="150"/>
      <c r="AG184" s="151"/>
      <c r="AH184" s="146" t="s">
        <v>925</v>
      </c>
      <c r="AI184" s="147"/>
      <c r="AJ184" s="147"/>
      <c r="AK184" s="147"/>
      <c r="AL184" s="147"/>
      <c r="AM184" s="147"/>
      <c r="AN184" s="147"/>
      <c r="AO184" s="147"/>
      <c r="AP184" s="147"/>
      <c r="AQ184" s="148"/>
      <c r="AS184" s="69" t="str" cm="1">
        <f t="array" ref="AS184">SUBSTITUTE(TEXT(INDEX($H$150:$AQ$150,1,$D184),"000000"),"-","")</f>
        <v>220113</v>
      </c>
      <c r="AT184" s="70"/>
      <c r="AU184" s="71"/>
      <c r="AW184" s="73" t="str">
        <f t="shared" si="3"/>
        <v/>
      </c>
      <c r="AX184" s="73" t="str">
        <f t="shared" si="4"/>
        <v/>
      </c>
      <c r="AY184" s="73" t="str">
        <f t="shared" si="5"/>
        <v/>
      </c>
      <c r="AZ184" s="73" t="str">
        <f t="shared" si="6"/>
        <v/>
      </c>
      <c r="BA184" s="73" t="str">
        <f t="shared" si="7"/>
        <v/>
      </c>
      <c r="BB184" s="73" t="str">
        <f t="shared" si="8"/>
        <v/>
      </c>
      <c r="BC184" s="73" t="str">
        <f t="shared" si="9"/>
        <v/>
      </c>
      <c r="BD184" s="73" t="str">
        <f t="shared" si="10"/>
        <v/>
      </c>
      <c r="BE184" s="73" t="str">
        <f t="shared" si="11"/>
        <v/>
      </c>
      <c r="BF184" s="73" t="str">
        <f t="shared" si="12"/>
        <v/>
      </c>
      <c r="BG184" s="73" t="str">
        <f t="shared" si="13"/>
        <v/>
      </c>
      <c r="BH184" s="73" t="str">
        <f t="shared" si="14"/>
        <v/>
      </c>
      <c r="BI184" s="73" t="str">
        <f t="shared" si="15"/>
        <v/>
      </c>
      <c r="BJ184" s="73" t="str">
        <f t="shared" si="16"/>
        <v/>
      </c>
      <c r="BK184" s="73" t="str">
        <f t="shared" si="17"/>
        <v/>
      </c>
      <c r="BL184" s="73" t="str">
        <f t="shared" si="18"/>
        <v/>
      </c>
      <c r="BM184" s="73" t="str">
        <f t="shared" si="19"/>
        <v/>
      </c>
      <c r="BN184" s="73" t="str">
        <f t="shared" si="20"/>
        <v/>
      </c>
      <c r="BO184" s="73" t="str">
        <f t="shared" si="21"/>
        <v/>
      </c>
      <c r="BP184" s="73" t="str">
        <f t="shared" si="22"/>
        <v/>
      </c>
      <c r="BQ184" s="73" t="str">
        <f t="shared" si="23"/>
        <v/>
      </c>
      <c r="BR184" s="73" t="str">
        <f t="shared" si="24"/>
        <v/>
      </c>
      <c r="BS184" s="73" t="str">
        <f t="shared" si="25"/>
        <v>sed -i '' 's#MULTIBYTE_STRING="あ"#MULTIBYTE_STRING="なし"#g' ${CONFIG_DIR}db_data_config.txt; export MULTIBYTE_STRING="なし";</v>
      </c>
      <c r="BT184" s="73" t="str">
        <f t="shared" si="26"/>
        <v>sed -i '' 's#MULTIBYTE_STRING="なし"#MULTIBYTE_STRING="あ"#g' ${CONFIG_DIR}db_data_config.txt; export MULTIBYTE_STRING="あ";</v>
      </c>
      <c r="BU184" s="5" t="s">
        <v>784</v>
      </c>
    </row>
    <row r="185" spans="4:73" ht="36" customHeight="1">
      <c r="D185" s="140">
        <f t="shared" si="27"/>
        <v>14</v>
      </c>
      <c r="E185" s="141"/>
      <c r="F185" s="141"/>
      <c r="G185" s="142"/>
      <c r="H185" s="45" t="str">
        <f t="shared" ca="1" si="2"/>
        <v>clear; echo テストケース014; sed -i '' 's#COLUMN_COUNTS="1"#COLUMN_COUNTS="0"#g' ${CONFIG_DIR}db_data_config.txt; export COLUMN_COUNTS="0";sh ./script/db_check_data_validate_config.sh; sed -i '' 's#COLUMN_COUNTS="0"#COLUMN_COUNTS="1"#g' ${CONFIG_DIR}db_data_config.txt; export COLUMN_COUNTS="1";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9" t="str" cm="1">
        <f t="array" ref="AE185">SUBSTITUTE(INDEX($H$147:$AQ$147, , MATCH($D185, $70:$70, 0)-7),"-","")</f>
        <v>異常</v>
      </c>
      <c r="AF185" s="150"/>
      <c r="AG185" s="151"/>
      <c r="AH185" s="146" t="s">
        <v>785</v>
      </c>
      <c r="AI185" s="147"/>
      <c r="AJ185" s="147"/>
      <c r="AK185" s="147"/>
      <c r="AL185" s="147"/>
      <c r="AM185" s="147"/>
      <c r="AN185" s="147"/>
      <c r="AO185" s="147"/>
      <c r="AP185" s="147"/>
      <c r="AQ185" s="148"/>
      <c r="AS185" s="69" t="str" cm="1">
        <f t="array" ref="AS185">SUBSTITUTE(TEXT(INDEX($H$150:$AQ$150,1,$D185),"000000"),"-","")</f>
        <v>220114</v>
      </c>
      <c r="AT185" s="70"/>
      <c r="AU185" s="71"/>
      <c r="AW185" s="73" t="str">
        <f t="shared" si="3"/>
        <v>sed -i '' 's#COLUMN_COUNTS="1"#COLUMN_COUNTS="0"#g' ${CONFIG_DIR}db_data_config.txt; export COLUMN_COUNTS="0";</v>
      </c>
      <c r="AX185" s="73" t="str">
        <f t="shared" si="4"/>
        <v>sed -i '' 's#COLUMN_COUNTS="0"#COLUMN_COUNTS="1"#g' ${CONFIG_DIR}db_data_config.txt; export COLUMN_COUNTS="1";</v>
      </c>
      <c r="AY185" s="73" t="str">
        <f t="shared" si="5"/>
        <v/>
      </c>
      <c r="AZ185" s="73" t="str">
        <f t="shared" si="6"/>
        <v/>
      </c>
      <c r="BA185" s="73" t="str">
        <f t="shared" si="7"/>
        <v/>
      </c>
      <c r="BB185" s="73" t="str">
        <f t="shared" si="8"/>
        <v/>
      </c>
      <c r="BC185" s="73" t="str">
        <f t="shared" si="9"/>
        <v/>
      </c>
      <c r="BD185" s="73" t="str">
        <f t="shared" si="10"/>
        <v/>
      </c>
      <c r="BE185" s="73" t="str">
        <f t="shared" si="11"/>
        <v/>
      </c>
      <c r="BF185" s="73" t="str">
        <f t="shared" si="12"/>
        <v/>
      </c>
      <c r="BG185" s="73" t="str">
        <f t="shared" si="13"/>
        <v/>
      </c>
      <c r="BH185" s="73" t="str">
        <f t="shared" si="14"/>
        <v/>
      </c>
      <c r="BI185" s="73" t="str">
        <f t="shared" si="15"/>
        <v/>
      </c>
      <c r="BJ185" s="73" t="str">
        <f t="shared" si="16"/>
        <v/>
      </c>
      <c r="BK185" s="73" t="str">
        <f t="shared" si="17"/>
        <v/>
      </c>
      <c r="BL185" s="73" t="str">
        <f t="shared" si="18"/>
        <v/>
      </c>
      <c r="BM185" s="73" t="str">
        <f t="shared" si="19"/>
        <v/>
      </c>
      <c r="BN185" s="73" t="str">
        <f t="shared" si="20"/>
        <v/>
      </c>
      <c r="BO185" s="73" t="str">
        <f t="shared" si="21"/>
        <v/>
      </c>
      <c r="BP185" s="73" t="str">
        <f t="shared" si="22"/>
        <v/>
      </c>
      <c r="BQ185" s="73" t="str">
        <f t="shared" si="23"/>
        <v/>
      </c>
      <c r="BR185" s="73" t="str">
        <f t="shared" si="24"/>
        <v/>
      </c>
      <c r="BS185" s="73" t="str">
        <f t="shared" si="25"/>
        <v/>
      </c>
      <c r="BT185" s="73" t="str">
        <f t="shared" si="26"/>
        <v/>
      </c>
      <c r="BU185" s="5" t="s">
        <v>784</v>
      </c>
    </row>
    <row r="186" spans="4:73" ht="36" customHeight="1">
      <c r="D186" s="140">
        <f t="shared" si="27"/>
        <v>15</v>
      </c>
      <c r="E186" s="141"/>
      <c r="F186" s="141"/>
      <c r="G186" s="142"/>
      <c r="H186" s="45" t="str">
        <f t="shared" ca="1" si="2"/>
        <v>clear; echo テストケース015; sed -i '' 's#COLUMN_DATA_TYPE="char"#COLUMN_DATA_TYPE="string","string"#g' ${CONFIG_DIR}db_data_config.txt; export COLUMN_DATA_TYPE="string","string";sh ./script/db_check_data_validate_config.sh; sed -i '' 's#COLUMN_DATA_TYPE="string","string"#COLUMN_DATA_TYPE="char"#g' ${CONFIG_DIR}db_data_config.txt; export COLUMN_DATA_TYPE="char";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9" t="str" cm="1">
        <f t="array" ref="AE186">SUBSTITUTE(INDEX($H$147:$AQ$147, , MATCH($D186, $70:$70, 0)-7),"-","")</f>
        <v>異常</v>
      </c>
      <c r="AF186" s="150"/>
      <c r="AG186" s="151"/>
      <c r="AH186" s="146" t="s">
        <v>926</v>
      </c>
      <c r="AI186" s="147"/>
      <c r="AJ186" s="147"/>
      <c r="AK186" s="147"/>
      <c r="AL186" s="147"/>
      <c r="AM186" s="147"/>
      <c r="AN186" s="147"/>
      <c r="AO186" s="147"/>
      <c r="AP186" s="147"/>
      <c r="AQ186" s="148"/>
      <c r="AS186" s="69" t="str" cm="1">
        <f t="array" ref="AS186">SUBSTITUTE(TEXT(INDEX($H$150:$AQ$150,1,$D186),"000000"),"-","")</f>
        <v>220115</v>
      </c>
      <c r="AT186" s="70"/>
      <c r="AU186" s="71"/>
      <c r="AW186" s="73" t="str">
        <f t="shared" si="3"/>
        <v/>
      </c>
      <c r="AX186" s="73" t="str">
        <f t="shared" si="4"/>
        <v/>
      </c>
      <c r="AY186" s="73" t="str">
        <f t="shared" si="5"/>
        <v>sed -i '' 's#COLUMN_DATA_TYPE="char"#COLUMN_DATA_TYPE="string","string"#g' ${CONFIG_DIR}db_data_config.txt; export COLUMN_DATA_TYPE="string","string";</v>
      </c>
      <c r="AZ186" s="73" t="str">
        <f t="shared" si="6"/>
        <v>sed -i '' 's#COLUMN_DATA_TYPE="string","string"#COLUMN_DATA_TYPE="char"#g' ${CONFIG_DIR}db_data_config.txt; export COLUMN_DATA_TYPE="char";</v>
      </c>
      <c r="BA186" s="73" t="str">
        <f t="shared" si="7"/>
        <v/>
      </c>
      <c r="BB186" s="73" t="str">
        <f t="shared" si="8"/>
        <v/>
      </c>
      <c r="BC186" s="73" t="str">
        <f t="shared" si="9"/>
        <v/>
      </c>
      <c r="BD186" s="73" t="str">
        <f t="shared" si="10"/>
        <v/>
      </c>
      <c r="BE186" s="73" t="str">
        <f t="shared" si="11"/>
        <v/>
      </c>
      <c r="BF186" s="73" t="str">
        <f t="shared" si="12"/>
        <v/>
      </c>
      <c r="BG186" s="73" t="str">
        <f t="shared" si="13"/>
        <v/>
      </c>
      <c r="BH186" s="73" t="str">
        <f t="shared" si="14"/>
        <v/>
      </c>
      <c r="BI186" s="73" t="str">
        <f t="shared" si="15"/>
        <v/>
      </c>
      <c r="BJ186" s="73" t="str">
        <f t="shared" si="16"/>
        <v/>
      </c>
      <c r="BK186" s="73" t="str">
        <f t="shared" si="17"/>
        <v/>
      </c>
      <c r="BL186" s="73" t="str">
        <f t="shared" si="18"/>
        <v/>
      </c>
      <c r="BM186" s="73" t="str">
        <f t="shared" si="19"/>
        <v/>
      </c>
      <c r="BN186" s="73" t="str">
        <f t="shared" si="20"/>
        <v/>
      </c>
      <c r="BO186" s="73" t="str">
        <f t="shared" si="21"/>
        <v/>
      </c>
      <c r="BP186" s="73" t="str">
        <f t="shared" si="22"/>
        <v/>
      </c>
      <c r="BQ186" s="73" t="str">
        <f t="shared" si="23"/>
        <v/>
      </c>
      <c r="BR186" s="73" t="str">
        <f t="shared" si="24"/>
        <v/>
      </c>
      <c r="BS186" s="73" t="str">
        <f t="shared" si="25"/>
        <v/>
      </c>
      <c r="BT186" s="73" t="str">
        <f t="shared" si="26"/>
        <v/>
      </c>
      <c r="BU186" s="5" t="s">
        <v>784</v>
      </c>
    </row>
    <row r="187" spans="4:73" ht="36" customHeight="1">
      <c r="D187" s="140">
        <f t="shared" si="27"/>
        <v>16</v>
      </c>
      <c r="E187" s="141"/>
      <c r="F187" s="141"/>
      <c r="G187" s="142"/>
      <c r="H187" s="45" t="str">
        <f t="shared" ca="1" si="2"/>
        <v>clear; echo テストケース016; sed -i '' 's#COLUMN_DATA_LENGTH="3"#COLUMN_DATA_LENGTH="3","4"#g' ${CONFIG_DIR}db_data_config.txt; export COLUMN_DATA_LENGTH="3","4";sh ./script/db_check_data_validate_config.sh; sed -i '' 's#COLUMN_DATA_LENGTH="3","4"#COLUMN_DATA_LENGTH="3"#g'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9" t="str" cm="1">
        <f t="array" ref="AE187">SUBSTITUTE(INDEX($H$147:$AQ$147, , MATCH($D187, $70:$70, 0)-7),"-","")</f>
        <v>異常</v>
      </c>
      <c r="AF187" s="150"/>
      <c r="AG187" s="151"/>
      <c r="AH187" s="146" t="s">
        <v>927</v>
      </c>
      <c r="AI187" s="147"/>
      <c r="AJ187" s="147"/>
      <c r="AK187" s="147"/>
      <c r="AL187" s="147"/>
      <c r="AM187" s="147"/>
      <c r="AN187" s="147"/>
      <c r="AO187" s="147"/>
      <c r="AP187" s="147"/>
      <c r="AQ187" s="148"/>
      <c r="AS187" s="69" t="str" cm="1">
        <f t="array" ref="AS187">SUBSTITUTE(TEXT(INDEX($H$150:$AQ$150,1,$D187),"000000"),"-","")</f>
        <v>220116</v>
      </c>
      <c r="AT187" s="70"/>
      <c r="AU187" s="71"/>
      <c r="AW187" s="73" t="str">
        <f t="shared" si="3"/>
        <v/>
      </c>
      <c r="AX187" s="73" t="str">
        <f t="shared" si="4"/>
        <v/>
      </c>
      <c r="AY187" s="73" t="str">
        <f t="shared" si="5"/>
        <v/>
      </c>
      <c r="AZ187" s="73" t="str">
        <f t="shared" si="6"/>
        <v/>
      </c>
      <c r="BA187" s="73" t="str">
        <f t="shared" si="7"/>
        <v>sed -i '' 's#COLUMN_DATA_LENGTH="3"#COLUMN_DATA_LENGTH="3","4"#g' ${CONFIG_DIR}db_data_config.txt; export COLUMN_DATA_LENGTH="3","4";</v>
      </c>
      <c r="BB187" s="73" t="str">
        <f t="shared" si="8"/>
        <v>sed -i '' 's#COLUMN_DATA_LENGTH="3","4"#COLUMN_DATA_LENGTH="3"#g' ${CONFIG_DIR}db_data_config.txt; export COLUMN_DATA_LENGTH="3";</v>
      </c>
      <c r="BC187" s="73" t="str">
        <f t="shared" si="9"/>
        <v/>
      </c>
      <c r="BD187" s="73" t="str">
        <f t="shared" si="10"/>
        <v/>
      </c>
      <c r="BE187" s="73" t="str">
        <f t="shared" si="11"/>
        <v/>
      </c>
      <c r="BF187" s="73" t="str">
        <f t="shared" si="12"/>
        <v/>
      </c>
      <c r="BG187" s="73" t="str">
        <f t="shared" si="13"/>
        <v/>
      </c>
      <c r="BH187" s="73" t="str">
        <f t="shared" si="14"/>
        <v/>
      </c>
      <c r="BI187" s="73" t="str">
        <f t="shared" si="15"/>
        <v/>
      </c>
      <c r="BJ187" s="73" t="str">
        <f t="shared" si="16"/>
        <v/>
      </c>
      <c r="BK187" s="73" t="str">
        <f t="shared" si="17"/>
        <v/>
      </c>
      <c r="BL187" s="73" t="str">
        <f t="shared" si="18"/>
        <v/>
      </c>
      <c r="BM187" s="73" t="str">
        <f t="shared" si="19"/>
        <v/>
      </c>
      <c r="BN187" s="73" t="str">
        <f t="shared" si="20"/>
        <v/>
      </c>
      <c r="BO187" s="73" t="str">
        <f t="shared" si="21"/>
        <v/>
      </c>
      <c r="BP187" s="73" t="str">
        <f t="shared" si="22"/>
        <v/>
      </c>
      <c r="BQ187" s="73" t="str">
        <f t="shared" si="23"/>
        <v/>
      </c>
      <c r="BR187" s="73" t="str">
        <f t="shared" si="24"/>
        <v/>
      </c>
      <c r="BS187" s="73" t="str">
        <f t="shared" si="25"/>
        <v/>
      </c>
      <c r="BT187" s="73" t="str">
        <f t="shared" si="26"/>
        <v/>
      </c>
      <c r="BU187" s="5" t="s">
        <v>784</v>
      </c>
    </row>
    <row r="188" spans="4:73" ht="36" customHeight="1">
      <c r="D188" s="140">
        <f t="shared" si="27"/>
        <v>17</v>
      </c>
      <c r="E188" s="141"/>
      <c r="F188" s="141"/>
      <c r="G188" s="142"/>
      <c r="H188" s="45" t="str">
        <f t="shared" ca="1" si="2"/>
        <v>clear; echo テストケース017; sed -i '' 's#COLUMN_DATA_TRIM="NONE"#COLUMN_DATA_TRIM="NONE","NONE"#g' ${CONFIG_DIR}db_data_config.txt; export COLUMN_DATA_TRIM="NONE","NONE";sh ./script/db_check_data_validate_config.sh; sed -i '' 's#COLUMN_DATA_TRIM="NONE","NONE"#COLUMN_DATA_TRIM="NONE"#g'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9" t="str" cm="1">
        <f t="array" ref="AE188">SUBSTITUTE(INDEX($H$147:$AQ$147, , MATCH($D188, $70:$70, 0)-7),"-","")</f>
        <v>異常</v>
      </c>
      <c r="AF188" s="150"/>
      <c r="AG188" s="151"/>
      <c r="AH188" s="146" t="s">
        <v>928</v>
      </c>
      <c r="AI188" s="147"/>
      <c r="AJ188" s="147"/>
      <c r="AK188" s="147"/>
      <c r="AL188" s="147"/>
      <c r="AM188" s="147"/>
      <c r="AN188" s="147"/>
      <c r="AO188" s="147"/>
      <c r="AP188" s="147"/>
      <c r="AQ188" s="148"/>
      <c r="AS188" s="69" t="str" cm="1">
        <f t="array" ref="AS188">SUBSTITUTE(TEXT(INDEX($H$150:$AQ$150,1,$D188),"000000"),"-","")</f>
        <v>220117</v>
      </c>
      <c r="AT188" s="70"/>
      <c r="AU188" s="71"/>
      <c r="AW188" s="73" t="str">
        <f t="shared" si="3"/>
        <v/>
      </c>
      <c r="AX188" s="73" t="str">
        <f t="shared" si="4"/>
        <v/>
      </c>
      <c r="AY188" s="73" t="str">
        <f t="shared" si="5"/>
        <v/>
      </c>
      <c r="AZ188" s="73" t="str">
        <f t="shared" si="6"/>
        <v/>
      </c>
      <c r="BA188" s="73" t="str">
        <f t="shared" si="7"/>
        <v/>
      </c>
      <c r="BB188" s="73" t="str">
        <f t="shared" si="8"/>
        <v/>
      </c>
      <c r="BC188" s="73" t="str">
        <f t="shared" si="9"/>
        <v>sed -i '' 's#COLUMN_DATA_TRIM="NONE"#COLUMN_DATA_TRIM="NONE","NONE"#g' ${CONFIG_DIR}db_data_config.txt; export COLUMN_DATA_TRIM="NONE","NONE";</v>
      </c>
      <c r="BD188" s="73" t="str">
        <f t="shared" si="10"/>
        <v>sed -i '' 's#COLUMN_DATA_TRIM="NONE","NONE"#COLUMN_DATA_TRIM="NONE"#g' ${CONFIG_DIR}db_data_config.txt; export COLUMN_DATA_TRIM="NONE";</v>
      </c>
      <c r="BE188" s="73" t="str">
        <f t="shared" si="11"/>
        <v/>
      </c>
      <c r="BF188" s="73" t="str">
        <f t="shared" si="12"/>
        <v/>
      </c>
      <c r="BG188" s="73" t="str">
        <f t="shared" si="13"/>
        <v/>
      </c>
      <c r="BH188" s="73" t="str">
        <f t="shared" si="14"/>
        <v/>
      </c>
      <c r="BI188" s="73" t="str">
        <f t="shared" si="15"/>
        <v/>
      </c>
      <c r="BJ188" s="73" t="str">
        <f t="shared" si="16"/>
        <v/>
      </c>
      <c r="BK188" s="73" t="str">
        <f t="shared" si="17"/>
        <v/>
      </c>
      <c r="BL188" s="73" t="str">
        <f t="shared" si="18"/>
        <v/>
      </c>
      <c r="BM188" s="73" t="str">
        <f t="shared" si="19"/>
        <v/>
      </c>
      <c r="BN188" s="73" t="str">
        <f t="shared" si="20"/>
        <v/>
      </c>
      <c r="BO188" s="73" t="str">
        <f t="shared" si="21"/>
        <v/>
      </c>
      <c r="BP188" s="73" t="str">
        <f t="shared" si="22"/>
        <v/>
      </c>
      <c r="BQ188" s="73" t="str">
        <f t="shared" si="23"/>
        <v/>
      </c>
      <c r="BR188" s="73" t="str">
        <f t="shared" si="24"/>
        <v/>
      </c>
      <c r="BS188" s="73" t="str">
        <f t="shared" si="25"/>
        <v/>
      </c>
      <c r="BT188" s="73" t="str">
        <f t="shared" si="26"/>
        <v/>
      </c>
      <c r="BU188" s="5" t="s">
        <v>784</v>
      </c>
    </row>
    <row r="189" spans="4:73" ht="36" customHeight="1">
      <c r="D189" s="140">
        <f t="shared" si="27"/>
        <v>18</v>
      </c>
      <c r="E189" s="141"/>
      <c r="F189" s="141"/>
      <c r="G189" s="142"/>
      <c r="H189" s="45" t="str">
        <f t="shared" ca="1" si="2"/>
        <v>clear; echo テストケース018; sed -i '' 's#COLUMN_DATA_SIGNED="0"#COLUMN_DATA_SIGNED="0","0"#g' ${CONFIG_DIR}db_data_config.txt; export COLUMN_DATA_SIGNED="0","0";sh ./script/db_check_data_validate_config.sh; sed -i '' 's#COLUMN_DATA_SIGNED="0","0"#COLUMN_DATA_SIGNED="0"#g' ${CONFIG_DIR}db_data_config.txt; export COLUMN_DATA_SIGNED="0";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9" t="str" cm="1">
        <f t="array" ref="AE189">SUBSTITUTE(INDEX($H$147:$AQ$147, , MATCH($D189, $70:$70, 0)-7),"-","")</f>
        <v>異常</v>
      </c>
      <c r="AF189" s="150"/>
      <c r="AG189" s="151"/>
      <c r="AH189" s="146" t="s">
        <v>929</v>
      </c>
      <c r="AI189" s="147"/>
      <c r="AJ189" s="147"/>
      <c r="AK189" s="147"/>
      <c r="AL189" s="147"/>
      <c r="AM189" s="147"/>
      <c r="AN189" s="147"/>
      <c r="AO189" s="147"/>
      <c r="AP189" s="147"/>
      <c r="AQ189" s="148"/>
      <c r="AS189" s="69" t="str" cm="1">
        <f t="array" ref="AS189">SUBSTITUTE(TEXT(INDEX($H$150:$AQ$150,1,$D189),"000000"),"-","")</f>
        <v>220118</v>
      </c>
      <c r="AT189" s="70"/>
      <c r="AU189" s="71"/>
      <c r="AW189" s="73" t="str">
        <f t="shared" si="3"/>
        <v/>
      </c>
      <c r="AX189" s="73" t="str">
        <f t="shared" si="4"/>
        <v/>
      </c>
      <c r="AY189" s="73" t="str">
        <f t="shared" si="5"/>
        <v/>
      </c>
      <c r="AZ189" s="73" t="str">
        <f t="shared" si="6"/>
        <v/>
      </c>
      <c r="BA189" s="73" t="str">
        <f t="shared" si="7"/>
        <v/>
      </c>
      <c r="BB189" s="73" t="str">
        <f t="shared" si="8"/>
        <v/>
      </c>
      <c r="BC189" s="73" t="str">
        <f t="shared" si="9"/>
        <v/>
      </c>
      <c r="BD189" s="73" t="str">
        <f t="shared" si="10"/>
        <v/>
      </c>
      <c r="BE189" s="73" t="str">
        <f t="shared" si="11"/>
        <v>sed -i '' 's#COLUMN_DATA_SIGNED="0"#COLUMN_DATA_SIGNED="0","0"#g' ${CONFIG_DIR}db_data_config.txt; export COLUMN_DATA_SIGNED="0","0";</v>
      </c>
      <c r="BF189" s="73" t="str">
        <f t="shared" si="12"/>
        <v>sed -i '' 's#COLUMN_DATA_SIGNED="0","0"#COLUMN_DATA_SIGNED="0"#g' ${CONFIG_DIR}db_data_config.txt; export COLUMN_DATA_SIGNED="0";</v>
      </c>
      <c r="BG189" s="73" t="str">
        <f t="shared" si="13"/>
        <v/>
      </c>
      <c r="BH189" s="73" t="str">
        <f t="shared" si="14"/>
        <v/>
      </c>
      <c r="BI189" s="73" t="str">
        <f t="shared" si="15"/>
        <v/>
      </c>
      <c r="BJ189" s="73" t="str">
        <f t="shared" si="16"/>
        <v/>
      </c>
      <c r="BK189" s="73" t="str">
        <f t="shared" si="17"/>
        <v/>
      </c>
      <c r="BL189" s="73" t="str">
        <f t="shared" si="18"/>
        <v/>
      </c>
      <c r="BM189" s="73" t="str">
        <f t="shared" si="19"/>
        <v/>
      </c>
      <c r="BN189" s="73" t="str">
        <f t="shared" si="20"/>
        <v/>
      </c>
      <c r="BO189" s="73" t="str">
        <f t="shared" si="21"/>
        <v/>
      </c>
      <c r="BP189" s="73" t="str">
        <f t="shared" si="22"/>
        <v/>
      </c>
      <c r="BQ189" s="73" t="str">
        <f t="shared" si="23"/>
        <v/>
      </c>
      <c r="BR189" s="73" t="str">
        <f t="shared" si="24"/>
        <v/>
      </c>
      <c r="BS189" s="73" t="str">
        <f t="shared" si="25"/>
        <v/>
      </c>
      <c r="BT189" s="73" t="str">
        <f t="shared" si="26"/>
        <v/>
      </c>
      <c r="BU189" s="5" t="s">
        <v>784</v>
      </c>
    </row>
    <row r="190" spans="4:73" ht="36" customHeight="1">
      <c r="D190" s="140">
        <f t="shared" si="27"/>
        <v>19</v>
      </c>
      <c r="E190" s="141"/>
      <c r="F190" s="141"/>
      <c r="G190" s="142"/>
      <c r="H190" s="45" t="str">
        <f t="shared" ca="1" si="2"/>
        <v>clear; echo テストケース019; sed -i '' 's#COLUMN_DATA_TYPE="char"#COLUMN_DATA_TYPE="NONE"#g' ${CONFIG_DIR}db_data_config.txt; export COLUMN_DATA_TYPE="NONE";sh ./script/db_check_data_validate_config.sh; sed -i '' 's#COLUMN_DATA_TYPE="NONE"#COLUMN_DATA_TYPE="char"#g' ${CONFIG_DIR}db_data_config.txt; export COLUMN_DATA_TYPE="char";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9" t="str" cm="1">
        <f t="array" ref="AE190">SUBSTITUTE(INDEX($H$147:$AQ$147, , MATCH($D190, $70:$70, 0)-7),"-","")</f>
        <v>異常</v>
      </c>
      <c r="AF190" s="150"/>
      <c r="AG190" s="151"/>
      <c r="AH190" s="146" t="s">
        <v>930</v>
      </c>
      <c r="AI190" s="147"/>
      <c r="AJ190" s="147"/>
      <c r="AK190" s="147"/>
      <c r="AL190" s="147"/>
      <c r="AM190" s="147"/>
      <c r="AN190" s="147"/>
      <c r="AO190" s="147"/>
      <c r="AP190" s="147"/>
      <c r="AQ190" s="148"/>
      <c r="AS190" s="69" t="str" cm="1">
        <f t="array" ref="AS190">SUBSTITUTE(TEXT(INDEX($H$150:$AQ$150,1,$D190),"000000"),"-","")</f>
        <v>220119</v>
      </c>
      <c r="AT190" s="70"/>
      <c r="AU190" s="71"/>
      <c r="AW190" s="73" t="str">
        <f t="shared" si="3"/>
        <v/>
      </c>
      <c r="AX190" s="73" t="str">
        <f t="shared" si="4"/>
        <v/>
      </c>
      <c r="AY190" s="73" t="str">
        <f t="shared" si="5"/>
        <v>sed -i '' 's#COLUMN_DATA_TYPE="char"#COLUMN_DATA_TYPE="NONE"#g' ${CONFIG_DIR}db_data_config.txt; export COLUMN_DATA_TYPE="NONE";</v>
      </c>
      <c r="AZ190" s="73" t="str">
        <f t="shared" si="6"/>
        <v>sed -i '' 's#COLUMN_DATA_TYPE="NONE"#COLUMN_DATA_TYPE="char"#g' ${CONFIG_DIR}db_data_config.txt; export COLUMN_DATA_TYPE="char";</v>
      </c>
      <c r="BA190" s="73" t="str">
        <f t="shared" si="7"/>
        <v/>
      </c>
      <c r="BB190" s="73" t="str">
        <f t="shared" si="8"/>
        <v/>
      </c>
      <c r="BC190" s="73" t="str">
        <f t="shared" si="9"/>
        <v/>
      </c>
      <c r="BD190" s="73" t="str">
        <f t="shared" si="10"/>
        <v/>
      </c>
      <c r="BE190" s="73" t="str">
        <f t="shared" si="11"/>
        <v/>
      </c>
      <c r="BF190" s="73" t="str">
        <f t="shared" si="12"/>
        <v/>
      </c>
      <c r="BG190" s="73" t="str">
        <f t="shared" si="13"/>
        <v/>
      </c>
      <c r="BH190" s="73" t="str">
        <f t="shared" si="14"/>
        <v/>
      </c>
      <c r="BI190" s="73" t="str">
        <f t="shared" si="15"/>
        <v/>
      </c>
      <c r="BJ190" s="73" t="str">
        <f t="shared" si="16"/>
        <v/>
      </c>
      <c r="BK190" s="73" t="str">
        <f t="shared" si="17"/>
        <v/>
      </c>
      <c r="BL190" s="73" t="str">
        <f t="shared" si="18"/>
        <v/>
      </c>
      <c r="BM190" s="73" t="str">
        <f t="shared" si="19"/>
        <v/>
      </c>
      <c r="BN190" s="73" t="str">
        <f t="shared" si="20"/>
        <v/>
      </c>
      <c r="BO190" s="73" t="str">
        <f t="shared" si="21"/>
        <v/>
      </c>
      <c r="BP190" s="73" t="str">
        <f t="shared" si="22"/>
        <v/>
      </c>
      <c r="BQ190" s="73" t="str">
        <f t="shared" si="23"/>
        <v/>
      </c>
      <c r="BR190" s="73" t="str">
        <f t="shared" si="24"/>
        <v/>
      </c>
      <c r="BS190" s="73" t="str">
        <f t="shared" si="25"/>
        <v/>
      </c>
      <c r="BT190" s="73" t="str">
        <f t="shared" si="26"/>
        <v/>
      </c>
      <c r="BU190" s="5" t="s">
        <v>784</v>
      </c>
    </row>
    <row r="191" spans="4:73" ht="36" customHeight="1">
      <c r="D191" s="140">
        <f t="shared" si="27"/>
        <v>20</v>
      </c>
      <c r="E191" s="141"/>
      <c r="F191" s="141"/>
      <c r="G191" s="142"/>
      <c r="H191" s="45" t="str">
        <f t="shared" ca="1" si="2"/>
        <v>clear; echo テストケース020;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9" t="str" cm="1">
        <f t="array" ref="AE191">SUBSTITUTE(INDEX($H$147:$AQ$147, , MATCH($D191, $70:$70, 0)-7),"-","")</f>
        <v>異常</v>
      </c>
      <c r="AF191" s="150"/>
      <c r="AG191" s="151"/>
      <c r="AH191" s="146" t="s">
        <v>931</v>
      </c>
      <c r="AI191" s="147"/>
      <c r="AJ191" s="147"/>
      <c r="AK191" s="147"/>
      <c r="AL191" s="147"/>
      <c r="AM191" s="147"/>
      <c r="AN191" s="147"/>
      <c r="AO191" s="147"/>
      <c r="AP191" s="147"/>
      <c r="AQ191" s="148"/>
      <c r="AS191" s="69" t="str" cm="1">
        <f t="array" ref="AS191">SUBSTITUTE(TEXT(INDEX($H$150:$AQ$150,1,$D191),"000000"),"-","")</f>
        <v>220120</v>
      </c>
      <c r="AT191" s="70"/>
      <c r="AU191" s="71"/>
      <c r="AW191" s="73" t="str">
        <f t="shared" si="3"/>
        <v/>
      </c>
      <c r="AX191" s="73" t="str">
        <f t="shared" si="4"/>
        <v/>
      </c>
      <c r="AY191" s="73" t="str">
        <f t="shared" si="5"/>
        <v/>
      </c>
      <c r="AZ191" s="73" t="str">
        <f t="shared" si="6"/>
        <v/>
      </c>
      <c r="BA191" s="73" t="str">
        <f t="shared" si="7"/>
        <v/>
      </c>
      <c r="BB191" s="73" t="str">
        <f t="shared" si="8"/>
        <v/>
      </c>
      <c r="BC191" s="73" t="str">
        <f t="shared" si="9"/>
        <v>sed -i '' 's#COLUMN_DATA_TRIM="NONE"#COLUMN_DATA_TRIM="Ft"#g' ${CONFIG_DIR}db_data_config.txt; export COLUMN_DATA_TRIM="Ft";</v>
      </c>
      <c r="BD191" s="73" t="str">
        <f t="shared" si="10"/>
        <v>sed -i '' 's#COLUMN_DATA_TRIM="Ft"#COLUMN_DATA_TRIM="NONE"#g' ${CONFIG_DIR}db_data_config.txt; export COLUMN_DATA_TRIM="NONE";</v>
      </c>
      <c r="BE191" s="73" t="str">
        <f t="shared" si="11"/>
        <v/>
      </c>
      <c r="BF191" s="73" t="str">
        <f t="shared" si="12"/>
        <v/>
      </c>
      <c r="BG191" s="73" t="str">
        <f t="shared" si="13"/>
        <v/>
      </c>
      <c r="BH191" s="73" t="str">
        <f t="shared" si="14"/>
        <v/>
      </c>
      <c r="BI191" s="73" t="str">
        <f t="shared" si="15"/>
        <v/>
      </c>
      <c r="BJ191" s="73" t="str">
        <f t="shared" si="16"/>
        <v/>
      </c>
      <c r="BK191" s="73" t="str">
        <f t="shared" si="17"/>
        <v/>
      </c>
      <c r="BL191" s="73" t="str">
        <f t="shared" si="18"/>
        <v/>
      </c>
      <c r="BM191" s="73" t="str">
        <f t="shared" si="19"/>
        <v/>
      </c>
      <c r="BN191" s="73" t="str">
        <f t="shared" si="20"/>
        <v/>
      </c>
      <c r="BO191" s="73" t="str">
        <f t="shared" si="21"/>
        <v/>
      </c>
      <c r="BP191" s="73" t="str">
        <f t="shared" si="22"/>
        <v/>
      </c>
      <c r="BQ191" s="73" t="str">
        <f t="shared" si="23"/>
        <v/>
      </c>
      <c r="BR191" s="73" t="str">
        <f t="shared" si="24"/>
        <v/>
      </c>
      <c r="BS191" s="73" t="str">
        <f t="shared" si="25"/>
        <v/>
      </c>
      <c r="BT191" s="73" t="str">
        <f t="shared" si="26"/>
        <v/>
      </c>
      <c r="BU191" s="5" t="s">
        <v>784</v>
      </c>
    </row>
    <row r="192" spans="4:73" ht="36" customHeight="1">
      <c r="D192" s="140">
        <f t="shared" si="27"/>
        <v>21</v>
      </c>
      <c r="E192" s="141"/>
      <c r="F192" s="141"/>
      <c r="G192" s="142"/>
      <c r="H192" s="45" t="str">
        <f t="shared" ca="1" si="2"/>
        <v>clear; echo テストケース021; sed -i '' 's#COLUMN_DATA_SIGNED="0"#COLUMN_DATA_SIGNED="2"#g' ${CONFIG_DIR}db_data_config.txt; export COLUMN_DATA_SIGNED="2";sh ./script/db_check_data_validate_config.sh; sed -i '' 's#COLUMN_DATA_SIGNED="2"#COLUMN_DATA_SIGNED="0"#g' ${CONFIG_DIR}db_data_config.txt; export COLUMN_DATA_SIGNED="0";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9" t="str" cm="1">
        <f t="array" ref="AE192">SUBSTITUTE(INDEX($H$147:$AQ$147, , MATCH($D192, $70:$70, 0)-7),"-","")</f>
        <v>異常</v>
      </c>
      <c r="AF192" s="150"/>
      <c r="AG192" s="151"/>
      <c r="AH192" s="146" t="s">
        <v>932</v>
      </c>
      <c r="AI192" s="147"/>
      <c r="AJ192" s="147"/>
      <c r="AK192" s="147"/>
      <c r="AL192" s="147"/>
      <c r="AM192" s="147"/>
      <c r="AN192" s="147"/>
      <c r="AO192" s="147"/>
      <c r="AP192" s="147"/>
      <c r="AQ192" s="148"/>
      <c r="AS192" s="69" t="str" cm="1">
        <f t="array" ref="AS192">SUBSTITUTE(TEXT(INDEX($H$150:$AQ$150,1,$D192),"000000"),"-","")</f>
        <v>220121</v>
      </c>
      <c r="AT192" s="70"/>
      <c r="AU192" s="71"/>
      <c r="AW192" s="73" t="str">
        <f t="shared" si="3"/>
        <v/>
      </c>
      <c r="AX192" s="73" t="str">
        <f t="shared" si="4"/>
        <v/>
      </c>
      <c r="AY192" s="73" t="str">
        <f t="shared" si="5"/>
        <v/>
      </c>
      <c r="AZ192" s="73" t="str">
        <f t="shared" si="6"/>
        <v/>
      </c>
      <c r="BA192" s="73" t="str">
        <f t="shared" si="7"/>
        <v/>
      </c>
      <c r="BB192" s="73" t="str">
        <f t="shared" si="8"/>
        <v/>
      </c>
      <c r="BC192" s="73" t="str">
        <f t="shared" si="9"/>
        <v/>
      </c>
      <c r="BD192" s="73" t="str">
        <f t="shared" si="10"/>
        <v/>
      </c>
      <c r="BE192" s="73" t="str">
        <f t="shared" si="11"/>
        <v>sed -i '' 's#COLUMN_DATA_SIGNED="0"#COLUMN_DATA_SIGNED="2"#g' ${CONFIG_DIR}db_data_config.txt; export COLUMN_DATA_SIGNED="2";</v>
      </c>
      <c r="BF192" s="73" t="str">
        <f t="shared" si="12"/>
        <v>sed -i '' 's#COLUMN_DATA_SIGNED="2"#COLUMN_DATA_SIGNED="0"#g' ${CONFIG_DIR}db_data_config.txt; export COLUMN_DATA_SIGNED="0";</v>
      </c>
      <c r="BG192" s="73" t="str">
        <f t="shared" si="13"/>
        <v/>
      </c>
      <c r="BH192" s="73" t="str">
        <f t="shared" si="14"/>
        <v/>
      </c>
      <c r="BI192" s="73" t="str">
        <f t="shared" si="15"/>
        <v/>
      </c>
      <c r="BJ192" s="73" t="str">
        <f t="shared" si="16"/>
        <v/>
      </c>
      <c r="BK192" s="73" t="str">
        <f t="shared" si="17"/>
        <v/>
      </c>
      <c r="BL192" s="73" t="str">
        <f t="shared" si="18"/>
        <v/>
      </c>
      <c r="BM192" s="73" t="str">
        <f t="shared" si="19"/>
        <v/>
      </c>
      <c r="BN192" s="73" t="str">
        <f t="shared" si="20"/>
        <v/>
      </c>
      <c r="BO192" s="73" t="str">
        <f t="shared" si="21"/>
        <v/>
      </c>
      <c r="BP192" s="73" t="str">
        <f t="shared" si="22"/>
        <v/>
      </c>
      <c r="BQ192" s="73" t="str">
        <f t="shared" si="23"/>
        <v/>
      </c>
      <c r="BR192" s="73" t="str">
        <f t="shared" si="24"/>
        <v/>
      </c>
      <c r="BS192" s="73" t="str">
        <f t="shared" si="25"/>
        <v/>
      </c>
      <c r="BT192" s="73" t="str">
        <f t="shared" si="26"/>
        <v/>
      </c>
      <c r="BU192" s="5" t="s">
        <v>784</v>
      </c>
    </row>
    <row r="193" spans="4:73" ht="36" customHeight="1">
      <c r="D193" s="140">
        <f t="shared" si="27"/>
        <v>22</v>
      </c>
      <c r="E193" s="141"/>
      <c r="F193" s="141"/>
      <c r="G193" s="142"/>
      <c r="H193" s="45" t="str">
        <f t="shared" ca="1" si="2"/>
        <v>clear; echo テストケース022; sed -i '' 's#SIGN_DIGIT="0"#SIGN_DIGIT="2"#g' ${CONFIG_DIR}db_data_config.txt; export SIGN_DIGIT="2";sh ./script/db_check_data_validate_config.sh; sed -i '' 's#SIGN_DIGIT="2"#SIGN_DIGIT="0"#g' ${CONFIG_DIR}db_data_config.txt; export SIGN_DIGIT="0";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9" t="str" cm="1">
        <f t="array" ref="AE193">SUBSTITUTE(INDEX($H$147:$AQ$147, , MATCH($D193, $70:$70, 0)-7),"-","")</f>
        <v>異常</v>
      </c>
      <c r="AF193" s="150"/>
      <c r="AG193" s="151"/>
      <c r="AH193" s="146" t="s">
        <v>933</v>
      </c>
      <c r="AI193" s="147"/>
      <c r="AJ193" s="147"/>
      <c r="AK193" s="147"/>
      <c r="AL193" s="147"/>
      <c r="AM193" s="147"/>
      <c r="AN193" s="147"/>
      <c r="AO193" s="147"/>
      <c r="AP193" s="147"/>
      <c r="AQ193" s="148"/>
      <c r="AS193" s="69" t="str" cm="1">
        <f t="array" ref="AS193">SUBSTITUTE(TEXT(INDEX($H$150:$AQ$150,1,$D193),"000000"),"-","")</f>
        <v>220122</v>
      </c>
      <c r="AT193" s="70"/>
      <c r="AU193" s="71"/>
      <c r="AW193" s="73" t="str">
        <f t="shared" si="3"/>
        <v/>
      </c>
      <c r="AX193" s="73" t="str">
        <f t="shared" si="4"/>
        <v/>
      </c>
      <c r="AY193" s="73" t="str">
        <f t="shared" si="5"/>
        <v/>
      </c>
      <c r="AZ193" s="73" t="str">
        <f t="shared" si="6"/>
        <v/>
      </c>
      <c r="BA193" s="73" t="str">
        <f t="shared" si="7"/>
        <v/>
      </c>
      <c r="BB193" s="73" t="str">
        <f t="shared" si="8"/>
        <v/>
      </c>
      <c r="BC193" s="73" t="str">
        <f t="shared" si="9"/>
        <v/>
      </c>
      <c r="BD193" s="73" t="str">
        <f t="shared" si="10"/>
        <v/>
      </c>
      <c r="BE193" s="73" t="str">
        <f t="shared" si="11"/>
        <v/>
      </c>
      <c r="BF193" s="73" t="str">
        <f t="shared" si="12"/>
        <v/>
      </c>
      <c r="BG193" s="73" t="str">
        <f t="shared" si="13"/>
        <v>sed -i '' 's#SIGN_DIGIT="0"#SIGN_DIGIT="2"#g' ${CONFIG_DIR}db_data_config.txt; export SIGN_DIGIT="2";</v>
      </c>
      <c r="BH193" s="73" t="str">
        <f t="shared" si="14"/>
        <v>sed -i '' 's#SIGN_DIGIT="2"#SIGN_DIGIT="0"#g' ${CONFIG_DIR}db_data_config.txt; export SIGN_DIGIT="0";</v>
      </c>
      <c r="BI193" s="73" t="str">
        <f t="shared" si="15"/>
        <v/>
      </c>
      <c r="BJ193" s="73" t="str">
        <f t="shared" si="16"/>
        <v/>
      </c>
      <c r="BK193" s="73" t="str">
        <f t="shared" si="17"/>
        <v/>
      </c>
      <c r="BL193" s="73" t="str">
        <f t="shared" si="18"/>
        <v/>
      </c>
      <c r="BM193" s="73" t="str">
        <f t="shared" si="19"/>
        <v/>
      </c>
      <c r="BN193" s="73" t="str">
        <f t="shared" si="20"/>
        <v/>
      </c>
      <c r="BO193" s="73" t="str">
        <f t="shared" si="21"/>
        <v/>
      </c>
      <c r="BP193" s="73" t="str">
        <f t="shared" si="22"/>
        <v/>
      </c>
      <c r="BQ193" s="73" t="str">
        <f t="shared" si="23"/>
        <v/>
      </c>
      <c r="BR193" s="73" t="str">
        <f t="shared" si="24"/>
        <v/>
      </c>
      <c r="BS193" s="73" t="str">
        <f t="shared" si="25"/>
        <v/>
      </c>
      <c r="BT193" s="73" t="str">
        <f t="shared" si="26"/>
        <v/>
      </c>
      <c r="BU193" s="5" t="s">
        <v>784</v>
      </c>
    </row>
    <row r="194" spans="4:73" ht="36" customHeight="1">
      <c r="D194" s="140">
        <f t="shared" si="27"/>
        <v>23</v>
      </c>
      <c r="E194" s="141"/>
      <c r="F194" s="141"/>
      <c r="G194" s="142"/>
      <c r="H194" s="45" t="str">
        <f t="shared" ca="1" si="2"/>
        <v>clear; echo テストケース023; sed -i '' 's#DATE_SEPARATOR="/"#DATE_SEPARATOR="|"#g' ${CONFIG_DIR}db_data_config.txt; export DATE_SEPARATOR="|";sh ./script/db_check_data_validate_config.sh; sed -i '' 's#DATE_SEPARATOR="|"#DATE_SEPARATOR="/"#g' ${CONFIG_DIR}db_data_config.txt; export DATE_SEPARATOR="/";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9" t="str" cm="1">
        <f t="array" ref="AE194">SUBSTITUTE(INDEX($H$147:$AQ$147, , MATCH($D194, $70:$70, 0)-7),"-","")</f>
        <v>異常</v>
      </c>
      <c r="AF194" s="150"/>
      <c r="AG194" s="151"/>
      <c r="AH194" s="146" t="s">
        <v>934</v>
      </c>
      <c r="AI194" s="147"/>
      <c r="AJ194" s="147"/>
      <c r="AK194" s="147"/>
      <c r="AL194" s="147"/>
      <c r="AM194" s="147"/>
      <c r="AN194" s="147"/>
      <c r="AO194" s="147"/>
      <c r="AP194" s="147"/>
      <c r="AQ194" s="148"/>
      <c r="AS194" s="69" t="str" cm="1">
        <f t="array" ref="AS194">SUBSTITUTE(TEXT(INDEX($H$150:$AQ$150,1,$D194),"000000"),"-","")</f>
        <v>220123</v>
      </c>
      <c r="AT194" s="70"/>
      <c r="AU194" s="71"/>
      <c r="AW194" s="73" t="str">
        <f t="shared" si="3"/>
        <v/>
      </c>
      <c r="AX194" s="73" t="str">
        <f t="shared" si="4"/>
        <v/>
      </c>
      <c r="AY194" s="73" t="str">
        <f t="shared" si="5"/>
        <v/>
      </c>
      <c r="AZ194" s="73" t="str">
        <f t="shared" si="6"/>
        <v/>
      </c>
      <c r="BA194" s="73" t="str">
        <f t="shared" si="7"/>
        <v/>
      </c>
      <c r="BB194" s="73" t="str">
        <f t="shared" si="8"/>
        <v/>
      </c>
      <c r="BC194" s="73" t="str">
        <f t="shared" si="9"/>
        <v/>
      </c>
      <c r="BD194" s="73" t="str">
        <f t="shared" si="10"/>
        <v/>
      </c>
      <c r="BE194" s="73" t="str">
        <f t="shared" si="11"/>
        <v/>
      </c>
      <c r="BF194" s="73" t="str">
        <f t="shared" si="12"/>
        <v/>
      </c>
      <c r="BG194" s="73" t="str">
        <f t="shared" si="13"/>
        <v/>
      </c>
      <c r="BH194" s="73" t="str">
        <f t="shared" si="14"/>
        <v/>
      </c>
      <c r="BI194" s="73" t="str">
        <f t="shared" si="15"/>
        <v>sed -i '' 's#DATE_SEPARATOR="/"#DATE_SEPARATOR="|"#g' ${CONFIG_DIR}db_data_config.txt; export DATE_SEPARATOR="|";</v>
      </c>
      <c r="BJ194" s="73" t="str">
        <f t="shared" si="16"/>
        <v>sed -i '' 's#DATE_SEPARATOR="|"#DATE_SEPARATOR="/"#g' ${CONFIG_DIR}db_data_config.txt; export DATE_SEPARATOR="/";</v>
      </c>
      <c r="BK194" s="73" t="str">
        <f t="shared" si="17"/>
        <v/>
      </c>
      <c r="BL194" s="73" t="str">
        <f t="shared" si="18"/>
        <v/>
      </c>
      <c r="BM194" s="73" t="str">
        <f t="shared" si="19"/>
        <v/>
      </c>
      <c r="BN194" s="73" t="str">
        <f t="shared" si="20"/>
        <v/>
      </c>
      <c r="BO194" s="73" t="str">
        <f t="shared" si="21"/>
        <v/>
      </c>
      <c r="BP194" s="73" t="str">
        <f t="shared" si="22"/>
        <v/>
      </c>
      <c r="BQ194" s="73" t="str">
        <f t="shared" si="23"/>
        <v/>
      </c>
      <c r="BR194" s="73" t="str">
        <f t="shared" si="24"/>
        <v/>
      </c>
      <c r="BS194" s="73" t="str">
        <f t="shared" si="25"/>
        <v/>
      </c>
      <c r="BT194" s="73" t="str">
        <f t="shared" si="26"/>
        <v/>
      </c>
      <c r="BU194" s="5" t="s">
        <v>784</v>
      </c>
    </row>
    <row r="195" spans="4:73" ht="36" customHeight="1">
      <c r="D195" s="140">
        <f t="shared" si="27"/>
        <v>24</v>
      </c>
      <c r="E195" s="141"/>
      <c r="F195" s="141"/>
      <c r="G195" s="142"/>
      <c r="H195" s="45" t="str">
        <f t="shared" ca="1" si="2"/>
        <v>clear; echo テストケース024; sed -i '' 's#TIME_SEPARATOR=":"#TIME_SEPARATOR="~"#g' ${CONFIG_DIR}db_data_config.txt; export TIME_SEPARATOR="~";sh ./script/db_check_data_validate_config.sh; sed -i '' 's#TIME_SEPARATOR="~"#TIME_SEPARATOR=":"#g' ${CONFIG_DIR}db_data_config.txt; export TIME_SEPARATOR=":";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9" t="str" cm="1">
        <f t="array" ref="AE195">SUBSTITUTE(INDEX($H$147:$AQ$147, , MATCH($D195, $70:$70, 0)-7),"-","")</f>
        <v>異常</v>
      </c>
      <c r="AF195" s="150"/>
      <c r="AG195" s="151"/>
      <c r="AH195" s="146" t="s">
        <v>935</v>
      </c>
      <c r="AI195" s="147"/>
      <c r="AJ195" s="147"/>
      <c r="AK195" s="147"/>
      <c r="AL195" s="147"/>
      <c r="AM195" s="147"/>
      <c r="AN195" s="147"/>
      <c r="AO195" s="147"/>
      <c r="AP195" s="147"/>
      <c r="AQ195" s="148"/>
      <c r="AS195" s="69" t="str" cm="1">
        <f t="array" ref="AS195">SUBSTITUTE(TEXT(INDEX($H$150:$AQ$150,1,$D195),"000000"),"-","")</f>
        <v>220124</v>
      </c>
      <c r="AT195" s="70"/>
      <c r="AU195" s="71"/>
      <c r="AW195" s="73" t="str">
        <f t="shared" si="3"/>
        <v/>
      </c>
      <c r="AX195" s="73" t="str">
        <f t="shared" si="4"/>
        <v/>
      </c>
      <c r="AY195" s="73" t="str">
        <f t="shared" si="5"/>
        <v/>
      </c>
      <c r="AZ195" s="73" t="str">
        <f t="shared" si="6"/>
        <v/>
      </c>
      <c r="BA195" s="73" t="str">
        <f t="shared" si="7"/>
        <v/>
      </c>
      <c r="BB195" s="73" t="str">
        <f t="shared" si="8"/>
        <v/>
      </c>
      <c r="BC195" s="73" t="str">
        <f t="shared" si="9"/>
        <v/>
      </c>
      <c r="BD195" s="73" t="str">
        <f t="shared" si="10"/>
        <v/>
      </c>
      <c r="BE195" s="73" t="str">
        <f t="shared" si="11"/>
        <v/>
      </c>
      <c r="BF195" s="73" t="str">
        <f t="shared" si="12"/>
        <v/>
      </c>
      <c r="BG195" s="73" t="str">
        <f t="shared" si="13"/>
        <v/>
      </c>
      <c r="BH195" s="73" t="str">
        <f t="shared" si="14"/>
        <v/>
      </c>
      <c r="BI195" s="73" t="str">
        <f t="shared" si="15"/>
        <v/>
      </c>
      <c r="BJ195" s="73" t="str">
        <f t="shared" si="16"/>
        <v/>
      </c>
      <c r="BK195" s="73" t="str">
        <f t="shared" si="17"/>
        <v>sed -i '' 's#TIME_SEPARATOR=":"#TIME_SEPARATOR="~"#g' ${CONFIG_DIR}db_data_config.txt; export TIME_SEPARATOR="~";</v>
      </c>
      <c r="BL195" s="73" t="str">
        <f t="shared" si="18"/>
        <v>sed -i '' 's#TIME_SEPARATOR="~"#TIME_SEPARATOR=":"#g' ${CONFIG_DIR}db_data_config.txt; export TIME_SEPARATOR=":";</v>
      </c>
      <c r="BM195" s="73" t="str">
        <f t="shared" si="19"/>
        <v/>
      </c>
      <c r="BN195" s="73" t="str">
        <f t="shared" si="20"/>
        <v/>
      </c>
      <c r="BO195" s="73" t="str">
        <f t="shared" si="21"/>
        <v/>
      </c>
      <c r="BP195" s="73" t="str">
        <f t="shared" si="22"/>
        <v/>
      </c>
      <c r="BQ195" s="73" t="str">
        <f t="shared" si="23"/>
        <v/>
      </c>
      <c r="BR195" s="73" t="str">
        <f t="shared" si="24"/>
        <v/>
      </c>
      <c r="BS195" s="73" t="str">
        <f t="shared" si="25"/>
        <v/>
      </c>
      <c r="BT195" s="73" t="str">
        <f t="shared" si="26"/>
        <v/>
      </c>
      <c r="BU195" s="5" t="s">
        <v>784</v>
      </c>
    </row>
    <row r="196" spans="4:73" ht="36" customHeight="1">
      <c r="D196" s="140">
        <f t="shared" si="27"/>
        <v>25</v>
      </c>
      <c r="E196" s="141"/>
      <c r="F196" s="141"/>
      <c r="G196" s="142"/>
      <c r="H196" s="45" t="str">
        <f t="shared" ca="1" si="2"/>
        <v>clear; echo テストケース025; sed -i '' 's#SEPARATOR_DATE_TIME="SPACE"#SEPARATOR_DATE_TIME="-"#g' ${CONFIG_DIR}db_data_config.txt; export SEPARATOR_DATE_TIME="-";sh ./script/db_check_data_validate_config.sh; sed -i '' 's#SEPARATOR_DATE_TIME="-"#SEPARATOR_DATE_TIME="SPACE"#g' ${CONFIG_DIR}db_data_config.txt; export SEPARATOR_DATE_TIME="SPACE";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9" t="str" cm="1">
        <f t="array" ref="AE196">SUBSTITUTE(INDEX($H$147:$AQ$147, , MATCH($D196, $70:$70, 0)-7),"-","")</f>
        <v>異常</v>
      </c>
      <c r="AF196" s="150"/>
      <c r="AG196" s="151"/>
      <c r="AH196" s="146" t="s">
        <v>936</v>
      </c>
      <c r="AI196" s="147"/>
      <c r="AJ196" s="147"/>
      <c r="AK196" s="147"/>
      <c r="AL196" s="147"/>
      <c r="AM196" s="147"/>
      <c r="AN196" s="147"/>
      <c r="AO196" s="147"/>
      <c r="AP196" s="147"/>
      <c r="AQ196" s="148"/>
      <c r="AS196" s="69" t="str" cm="1">
        <f t="array" ref="AS196">SUBSTITUTE(TEXT(INDEX($H$150:$AQ$150,1,$D196),"000000"),"-","")</f>
        <v>220125</v>
      </c>
      <c r="AT196" s="70"/>
      <c r="AU196" s="71"/>
      <c r="AW196" s="73" t="str">
        <f t="shared" si="3"/>
        <v/>
      </c>
      <c r="AX196" s="73" t="str">
        <f t="shared" si="4"/>
        <v/>
      </c>
      <c r="AY196" s="73" t="str">
        <f t="shared" si="5"/>
        <v/>
      </c>
      <c r="AZ196" s="73" t="str">
        <f t="shared" si="6"/>
        <v/>
      </c>
      <c r="BA196" s="73" t="str">
        <f t="shared" si="7"/>
        <v/>
      </c>
      <c r="BB196" s="73" t="str">
        <f t="shared" si="8"/>
        <v/>
      </c>
      <c r="BC196" s="73" t="str">
        <f t="shared" si="9"/>
        <v/>
      </c>
      <c r="BD196" s="73" t="str">
        <f t="shared" si="10"/>
        <v/>
      </c>
      <c r="BE196" s="73" t="str">
        <f t="shared" si="11"/>
        <v/>
      </c>
      <c r="BF196" s="73" t="str">
        <f t="shared" si="12"/>
        <v/>
      </c>
      <c r="BG196" s="73" t="str">
        <f t="shared" si="13"/>
        <v/>
      </c>
      <c r="BH196" s="73" t="str">
        <f t="shared" si="14"/>
        <v/>
      </c>
      <c r="BI196" s="73" t="str">
        <f t="shared" si="15"/>
        <v/>
      </c>
      <c r="BJ196" s="73" t="str">
        <f t="shared" si="16"/>
        <v/>
      </c>
      <c r="BK196" s="73" t="str">
        <f t="shared" si="17"/>
        <v/>
      </c>
      <c r="BL196" s="73" t="str">
        <f t="shared" si="18"/>
        <v/>
      </c>
      <c r="BM196" s="73" t="str">
        <f t="shared" si="19"/>
        <v>sed -i '' 's#SEPARATOR_DATE_TIME="SPACE"#SEPARATOR_DATE_TIME="-"#g' ${CONFIG_DIR}db_data_config.txt; export SEPARATOR_DATE_TIME="-";</v>
      </c>
      <c r="BN196" s="73" t="str">
        <f t="shared" si="20"/>
        <v>sed -i '' 's#SEPARATOR_DATE_TIME="-"#SEPARATOR_DATE_TIME="SPACE"#g' ${CONFIG_DIR}db_data_config.txt; export SEPARATOR_DATE_TIME="SPACE";</v>
      </c>
      <c r="BO196" s="73" t="str">
        <f t="shared" si="21"/>
        <v/>
      </c>
      <c r="BP196" s="73" t="str">
        <f t="shared" si="22"/>
        <v/>
      </c>
      <c r="BQ196" s="73" t="str">
        <f t="shared" si="23"/>
        <v/>
      </c>
      <c r="BR196" s="73" t="str">
        <f t="shared" si="24"/>
        <v/>
      </c>
      <c r="BS196" s="73" t="str">
        <f t="shared" si="25"/>
        <v/>
      </c>
      <c r="BT196" s="73" t="str">
        <f t="shared" si="26"/>
        <v/>
      </c>
      <c r="BU196" s="5" t="s">
        <v>784</v>
      </c>
    </row>
    <row r="197" spans="4:73" ht="36" customHeight="1">
      <c r="D197" s="140">
        <f t="shared" si="27"/>
        <v>26</v>
      </c>
      <c r="E197" s="141"/>
      <c r="F197" s="141"/>
      <c r="G197" s="142"/>
      <c r="H197" s="45" t="str">
        <f t="shared" ca="1" si="2"/>
        <v>clear; echo テストケース026; sed -i '' 's#REFERENCE_DATE="2024/12/31"#REFERENCE_DATE="20241231"#g' ${CONFIG_DIR}db_data_config.txt; export REFERENCE_DATE="20241231";sh ./script/db_check_data_validate_config.sh; sed -i '' 's#REFERENCE_DATE="20241231"#REFERENCE_DATE="2024/12/31"#g' ${CONFIG_DIR}db_data_config.txt; export REFERENCE_DATE="2024/12/31";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9" t="str" cm="1">
        <f t="array" ref="AE197">SUBSTITUTE(INDEX($H$147:$AQ$147, , MATCH($D197, $70:$70, 0)-7),"-","")</f>
        <v>異常</v>
      </c>
      <c r="AF197" s="150"/>
      <c r="AG197" s="151"/>
      <c r="AH197" s="146" t="s">
        <v>937</v>
      </c>
      <c r="AI197" s="147"/>
      <c r="AJ197" s="147"/>
      <c r="AK197" s="147"/>
      <c r="AL197" s="147"/>
      <c r="AM197" s="147"/>
      <c r="AN197" s="147"/>
      <c r="AO197" s="147"/>
      <c r="AP197" s="147"/>
      <c r="AQ197" s="148"/>
      <c r="AS197" s="69" t="str" cm="1">
        <f t="array" ref="AS197">SUBSTITUTE(TEXT(INDEX($H$150:$AQ$150,1,$D197),"000000"),"-","")</f>
        <v>220127</v>
      </c>
      <c r="AT197" s="70"/>
      <c r="AU197" s="71"/>
      <c r="AW197" s="73" t="str">
        <f t="shared" si="3"/>
        <v/>
      </c>
      <c r="AX197" s="73" t="str">
        <f t="shared" si="4"/>
        <v/>
      </c>
      <c r="AY197" s="73" t="str">
        <f t="shared" si="5"/>
        <v/>
      </c>
      <c r="AZ197" s="73" t="str">
        <f t="shared" si="6"/>
        <v/>
      </c>
      <c r="BA197" s="73" t="str">
        <f t="shared" si="7"/>
        <v/>
      </c>
      <c r="BB197" s="73" t="str">
        <f t="shared" si="8"/>
        <v/>
      </c>
      <c r="BC197" s="73" t="str">
        <f t="shared" si="9"/>
        <v/>
      </c>
      <c r="BD197" s="73" t="str">
        <f t="shared" si="10"/>
        <v/>
      </c>
      <c r="BE197" s="73" t="str">
        <f t="shared" si="11"/>
        <v/>
      </c>
      <c r="BF197" s="73" t="str">
        <f t="shared" si="12"/>
        <v/>
      </c>
      <c r="BG197" s="73" t="str">
        <f t="shared" si="13"/>
        <v/>
      </c>
      <c r="BH197" s="73" t="str">
        <f t="shared" si="14"/>
        <v/>
      </c>
      <c r="BI197" s="73" t="str">
        <f t="shared" si="15"/>
        <v/>
      </c>
      <c r="BJ197" s="73" t="str">
        <f t="shared" si="16"/>
        <v/>
      </c>
      <c r="BK197" s="73" t="str">
        <f t="shared" si="17"/>
        <v/>
      </c>
      <c r="BL197" s="73" t="str">
        <f t="shared" si="18"/>
        <v/>
      </c>
      <c r="BM197" s="73" t="str">
        <f t="shared" si="19"/>
        <v/>
      </c>
      <c r="BN197" s="73" t="str">
        <f t="shared" si="20"/>
        <v/>
      </c>
      <c r="BO197" s="73" t="str">
        <f t="shared" si="21"/>
        <v>sed -i '' 's#REFERENCE_DATE="2024/12/31"#REFERENCE_DATE="20241231"#g' ${CONFIG_DIR}db_data_config.txt; export REFERENCE_DATE="20241231";</v>
      </c>
      <c r="BP197" s="73" t="str">
        <f t="shared" si="22"/>
        <v>sed -i '' 's#REFERENCE_DATE="20241231"#REFERENCE_DATE="2024/12/31"#g' ${CONFIG_DIR}db_data_config.txt; export REFERENCE_DATE="2024/12/31";</v>
      </c>
      <c r="BQ197" s="73" t="str">
        <f t="shared" si="23"/>
        <v/>
      </c>
      <c r="BR197" s="73" t="str">
        <f t="shared" si="24"/>
        <v/>
      </c>
      <c r="BS197" s="73" t="str">
        <f t="shared" si="25"/>
        <v/>
      </c>
      <c r="BT197" s="73" t="str">
        <f t="shared" si="26"/>
        <v/>
      </c>
      <c r="BU197" s="5" t="s">
        <v>784</v>
      </c>
    </row>
    <row r="198" spans="4:73" ht="36" customHeight="1">
      <c r="D198" s="140">
        <f t="shared" si="27"/>
        <v>27</v>
      </c>
      <c r="E198" s="141"/>
      <c r="F198" s="141"/>
      <c r="G198" s="142"/>
      <c r="H198" s="45" t="str">
        <f t="shared" ca="1" si="2"/>
        <v>clear; echo テストケース027; sed -i '' 's#CASE_MODE="UPPER"#CASE_MODE="RAN"#g' ${CONFIG_DIR}db_data_config.txt; export CASE_MODE="RAN";sh ./script/db_check_data_validate_config.sh; sed -i '' 's#CASE_MODE="RAN"#CASE_MODE="UPPER"#g' ${CONFIG_DIR}db_data_config.txt; export CASE_MODE="UPPER";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9" t="str" cm="1">
        <f t="array" ref="AE198">SUBSTITUTE(INDEX($H$147:$AQ$147, , MATCH($D198, $70:$70, 0)-7),"-","")</f>
        <v>異常</v>
      </c>
      <c r="AF198" s="150"/>
      <c r="AG198" s="151"/>
      <c r="AH198" s="146" t="s">
        <v>938</v>
      </c>
      <c r="AI198" s="147"/>
      <c r="AJ198" s="147"/>
      <c r="AK198" s="147"/>
      <c r="AL198" s="147"/>
      <c r="AM198" s="147"/>
      <c r="AN198" s="147"/>
      <c r="AO198" s="147"/>
      <c r="AP198" s="147"/>
      <c r="AQ198" s="148"/>
      <c r="AS198" s="69" t="str" cm="1">
        <f t="array" ref="AS198">SUBSTITUTE(TEXT(INDEX($H$150:$AQ$150,1,$D198),"000000"),"-","")</f>
        <v>220128</v>
      </c>
      <c r="AT198" s="70"/>
      <c r="AU198" s="71"/>
      <c r="AW198" s="73" t="str">
        <f t="shared" si="3"/>
        <v/>
      </c>
      <c r="AX198" s="73" t="str">
        <f t="shared" si="4"/>
        <v/>
      </c>
      <c r="AY198" s="73" t="str">
        <f t="shared" si="5"/>
        <v/>
      </c>
      <c r="AZ198" s="73" t="str">
        <f t="shared" si="6"/>
        <v/>
      </c>
      <c r="BA198" s="73" t="str">
        <f t="shared" si="7"/>
        <v/>
      </c>
      <c r="BB198" s="73" t="str">
        <f t="shared" si="8"/>
        <v/>
      </c>
      <c r="BC198" s="73" t="str">
        <f t="shared" si="9"/>
        <v/>
      </c>
      <c r="BD198" s="73" t="str">
        <f t="shared" si="10"/>
        <v/>
      </c>
      <c r="BE198" s="73" t="str">
        <f t="shared" si="11"/>
        <v/>
      </c>
      <c r="BF198" s="73" t="str">
        <f t="shared" si="12"/>
        <v/>
      </c>
      <c r="BG198" s="73" t="str">
        <f t="shared" si="13"/>
        <v/>
      </c>
      <c r="BH198" s="73" t="str">
        <f t="shared" si="14"/>
        <v/>
      </c>
      <c r="BI198" s="73" t="str">
        <f t="shared" si="15"/>
        <v/>
      </c>
      <c r="BJ198" s="73" t="str">
        <f t="shared" si="16"/>
        <v/>
      </c>
      <c r="BK198" s="73" t="str">
        <f t="shared" si="17"/>
        <v/>
      </c>
      <c r="BL198" s="73" t="str">
        <f t="shared" si="18"/>
        <v/>
      </c>
      <c r="BM198" s="73" t="str">
        <f t="shared" si="19"/>
        <v/>
      </c>
      <c r="BN198" s="73" t="str">
        <f t="shared" si="20"/>
        <v/>
      </c>
      <c r="BO198" s="73" t="str">
        <f t="shared" si="21"/>
        <v/>
      </c>
      <c r="BP198" s="73" t="str">
        <f t="shared" si="22"/>
        <v/>
      </c>
      <c r="BQ198" s="73" t="str">
        <f t="shared" si="23"/>
        <v>sed -i '' 's#CASE_MODE="UPPER"#CASE_MODE="RAN"#g' ${CONFIG_DIR}db_data_config.txt; export CASE_MODE="RAN";</v>
      </c>
      <c r="BR198" s="73" t="str">
        <f t="shared" si="24"/>
        <v>sed -i '' 's#CASE_MODE="RAN"#CASE_MODE="UPPER"#g' ${CONFIG_DIR}db_data_config.txt; export CASE_MODE="UPPER";</v>
      </c>
      <c r="BS198" s="73" t="str">
        <f t="shared" si="25"/>
        <v/>
      </c>
      <c r="BT198" s="73" t="str">
        <f t="shared" si="26"/>
        <v/>
      </c>
      <c r="BU198" s="5" t="s">
        <v>784</v>
      </c>
    </row>
    <row r="199" spans="4:73" ht="36" customHeight="1">
      <c r="D199" s="140">
        <f t="shared" si="27"/>
        <v>28</v>
      </c>
      <c r="E199" s="141"/>
      <c r="F199" s="141"/>
      <c r="G199" s="142"/>
      <c r="H199" s="45" t="str">
        <f t="shared" ca="1" si="2"/>
        <v>clear; echo テストケース028; sed -i '' 's#MULTIBYTE_STRING="あ"#MULTIBYTE_STRING="あA"#g' ${CONFIG_DIR}db_data_config.txt; export MULTIBYTE_STRING="あA";sh ./script/db_check_data_validate_config.sh; sed -i '' 's#MULTIBYTE_STRING="あA"#MULTIBYTE_STRING="あ"#g' ${CONFIG_DIR}db_data_config.txt; export MULTIBYTE_STRING="あ";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9" t="str" cm="1">
        <f t="array" ref="AE199">SUBSTITUTE(INDEX($H$147:$AQ$147, , MATCH($D199, $70:$70, 0)-7),"-","")</f>
        <v>異常</v>
      </c>
      <c r="AF199" s="150"/>
      <c r="AG199" s="151"/>
      <c r="AH199" s="146" t="s">
        <v>939</v>
      </c>
      <c r="AI199" s="147"/>
      <c r="AJ199" s="147"/>
      <c r="AK199" s="147"/>
      <c r="AL199" s="147"/>
      <c r="AM199" s="147"/>
      <c r="AN199" s="147"/>
      <c r="AO199" s="147"/>
      <c r="AP199" s="147"/>
      <c r="AQ199" s="148"/>
      <c r="AS199" s="69" t="str" cm="1">
        <f t="array" ref="AS199">SUBSTITUTE(TEXT(INDEX($H$150:$AQ$150,1,$D199),"000000"),"-","")</f>
        <v>220129</v>
      </c>
      <c r="AT199" s="70"/>
      <c r="AU199" s="71"/>
      <c r="AW199" s="73" t="str">
        <f t="shared" si="3"/>
        <v/>
      </c>
      <c r="AX199" s="73" t="str">
        <f t="shared" si="4"/>
        <v/>
      </c>
      <c r="AY199" s="73" t="str">
        <f t="shared" si="5"/>
        <v/>
      </c>
      <c r="AZ199" s="73" t="str">
        <f t="shared" si="6"/>
        <v/>
      </c>
      <c r="BA199" s="73" t="str">
        <f t="shared" si="7"/>
        <v/>
      </c>
      <c r="BB199" s="73" t="str">
        <f t="shared" si="8"/>
        <v/>
      </c>
      <c r="BC199" s="73" t="str">
        <f t="shared" si="9"/>
        <v/>
      </c>
      <c r="BD199" s="73" t="str">
        <f t="shared" si="10"/>
        <v/>
      </c>
      <c r="BE199" s="73" t="str">
        <f t="shared" si="11"/>
        <v/>
      </c>
      <c r="BF199" s="73" t="str">
        <f t="shared" si="12"/>
        <v/>
      </c>
      <c r="BG199" s="73" t="str">
        <f t="shared" si="13"/>
        <v/>
      </c>
      <c r="BH199" s="73" t="str">
        <f t="shared" si="14"/>
        <v/>
      </c>
      <c r="BI199" s="73" t="str">
        <f t="shared" si="15"/>
        <v/>
      </c>
      <c r="BJ199" s="73" t="str">
        <f t="shared" si="16"/>
        <v/>
      </c>
      <c r="BK199" s="73" t="str">
        <f t="shared" si="17"/>
        <v/>
      </c>
      <c r="BL199" s="73" t="str">
        <f t="shared" si="18"/>
        <v/>
      </c>
      <c r="BM199" s="73" t="str">
        <f t="shared" si="19"/>
        <v/>
      </c>
      <c r="BN199" s="73" t="str">
        <f t="shared" si="20"/>
        <v/>
      </c>
      <c r="BO199" s="73" t="str">
        <f t="shared" si="21"/>
        <v/>
      </c>
      <c r="BP199" s="73" t="str">
        <f t="shared" si="22"/>
        <v/>
      </c>
      <c r="BQ199" s="73" t="str">
        <f t="shared" si="23"/>
        <v/>
      </c>
      <c r="BR199" s="73" t="str">
        <f t="shared" si="24"/>
        <v/>
      </c>
      <c r="BS199" s="73" t="str">
        <f t="shared" si="25"/>
        <v>sed -i '' 's#MULTIBYTE_STRING="あ"#MULTIBYTE_STRING="あA"#g' ${CONFIG_DIR}db_data_config.txt; export MULTIBYTE_STRING="あA";</v>
      </c>
      <c r="BT199" s="73" t="str">
        <f t="shared" si="26"/>
        <v>sed -i '' 's#MULTIBYTE_STRING="あA"#MULTIBYTE_STRING="あ"#g' ${CONFIG_DIR}db_data_config.txt; export MULTIBYTE_STRING="あ";</v>
      </c>
      <c r="BU199" s="5" t="s">
        <v>784</v>
      </c>
    </row>
    <row r="200" spans="4:73" ht="36" customHeight="1">
      <c r="D200" s="140">
        <f t="shared" si="27"/>
        <v>29</v>
      </c>
      <c r="E200" s="141"/>
      <c r="F200" s="141"/>
      <c r="G200" s="142"/>
      <c r="H200" s="45" t="str">
        <f t="shared" ca="1" si="2"/>
        <v>clear; echo テストケース029; sed -i '' 's#MULTIBYTE_STRING="あ"#MULTIBYTE_STRING="가"#g' ${CONFIG_DIR}db_data_config.txt; export MULTIBYTE_STRING="가";sh ./script/db_check_data_validate_config.sh; sed -i '' 's#MULTIBYTE_STRING="가"#MULTIBYTE_STRING="あ"#g' ${CONFIG_DIR}db_data_config.txt; export MULTIBYTE_STRING="あ";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9" t="str" cm="1">
        <f t="array" ref="AE200">SUBSTITUTE(INDEX($H$147:$AQ$147, , MATCH($D200, $70:$70, 0)-7),"-","")</f>
        <v>正常</v>
      </c>
      <c r="AF200" s="150"/>
      <c r="AG200" s="151"/>
      <c r="AH200" s="146" t="s">
        <v>940</v>
      </c>
      <c r="AI200" s="147"/>
      <c r="AJ200" s="147"/>
      <c r="AK200" s="147"/>
      <c r="AL200" s="147"/>
      <c r="AM200" s="147"/>
      <c r="AN200" s="147"/>
      <c r="AO200" s="147"/>
      <c r="AP200" s="147"/>
      <c r="AQ200" s="148"/>
      <c r="AS200" s="69" t="str" cm="1">
        <f t="array" ref="AS200">SUBSTITUTE(TEXT(INDEX($H$150:$AQ$150,1,$D200),"000000"),"-","")</f>
        <v>220001</v>
      </c>
      <c r="AT200" s="70"/>
      <c r="AU200" s="71"/>
      <c r="AW200" s="73" t="str">
        <f t="shared" si="3"/>
        <v/>
      </c>
      <c r="AX200" s="73" t="str">
        <f t="shared" si="4"/>
        <v/>
      </c>
      <c r="AY200" s="73" t="str">
        <f t="shared" si="5"/>
        <v/>
      </c>
      <c r="AZ200" s="73" t="str">
        <f t="shared" si="6"/>
        <v/>
      </c>
      <c r="BA200" s="73" t="str">
        <f t="shared" si="7"/>
        <v/>
      </c>
      <c r="BB200" s="73" t="str">
        <f t="shared" si="8"/>
        <v/>
      </c>
      <c r="BC200" s="73" t="str">
        <f t="shared" si="9"/>
        <v/>
      </c>
      <c r="BD200" s="73" t="str">
        <f t="shared" si="10"/>
        <v/>
      </c>
      <c r="BE200" s="73" t="str">
        <f t="shared" si="11"/>
        <v/>
      </c>
      <c r="BF200" s="73" t="str">
        <f t="shared" si="12"/>
        <v/>
      </c>
      <c r="BG200" s="73" t="str">
        <f t="shared" si="13"/>
        <v/>
      </c>
      <c r="BH200" s="73" t="str">
        <f t="shared" si="14"/>
        <v/>
      </c>
      <c r="BI200" s="73" t="str">
        <f t="shared" si="15"/>
        <v/>
      </c>
      <c r="BJ200" s="73" t="str">
        <f t="shared" si="16"/>
        <v/>
      </c>
      <c r="BK200" s="73" t="str">
        <f t="shared" si="17"/>
        <v/>
      </c>
      <c r="BL200" s="73" t="str">
        <f t="shared" si="18"/>
        <v/>
      </c>
      <c r="BM200" s="73" t="str">
        <f t="shared" si="19"/>
        <v/>
      </c>
      <c r="BN200" s="73" t="str">
        <f t="shared" si="20"/>
        <v/>
      </c>
      <c r="BO200" s="73" t="str">
        <f t="shared" si="21"/>
        <v/>
      </c>
      <c r="BP200" s="73" t="str">
        <f t="shared" si="22"/>
        <v/>
      </c>
      <c r="BQ200" s="73" t="str">
        <f t="shared" si="23"/>
        <v/>
      </c>
      <c r="BR200" s="73" t="str">
        <f t="shared" si="24"/>
        <v/>
      </c>
      <c r="BS200" s="73" t="str">
        <f t="shared" si="25"/>
        <v>sed -i '' 's#MULTIBYTE_STRING="あ"#MULTIBYTE_STRING="가"#g' ${CONFIG_DIR}db_data_config.txt; export MULTIBYTE_STRING="가";</v>
      </c>
      <c r="BT200" s="73" t="str">
        <f t="shared" si="26"/>
        <v>sed -i '' 's#MULTIBYTE_STRING="가"#MULTIBYTE_STRING="あ"#g' ${CONFIG_DIR}db_data_config.txt; export MULTIBYTE_STRING="あ";</v>
      </c>
      <c r="BU200" s="5" t="s">
        <v>784</v>
      </c>
    </row>
    <row r="201" spans="4:73" ht="36" customHeight="1">
      <c r="D201" s="140">
        <f t="shared" si="27"/>
        <v>30</v>
      </c>
      <c r="E201" s="141"/>
      <c r="F201" s="141"/>
      <c r="G201" s="142"/>
      <c r="H201" s="45" t="str">
        <f t="shared" ca="1" si="2"/>
        <v>clear; echo テストケース030; sed -i '' 's#MULTIBYTE_STRING="あ"#MULTIBYTE_STRING="●"#g' ${CONFIG_DIR}db_data_config.txt; export MULTIBYTE_STRING="●";sh ./script/db_check_data_validate_config.sh; sed -i '' 's#MULTIBYTE_STRING="●"#MULTIBYTE_STRING="あ"#g' ${CONFIG_DIR}db_data_config.txt; export MULTIBYTE_STRING="あ";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9" t="str" cm="1">
        <f t="array" ref="AE201">SUBSTITUTE(INDEX($H$147:$AQ$147, , MATCH($D201, $70:$70, 0)-7),"-","")</f>
        <v>正常</v>
      </c>
      <c r="AF201" s="150"/>
      <c r="AG201" s="151"/>
      <c r="AH201" s="146" t="s">
        <v>941</v>
      </c>
      <c r="AI201" s="147"/>
      <c r="AJ201" s="147"/>
      <c r="AK201" s="147"/>
      <c r="AL201" s="147"/>
      <c r="AM201" s="147"/>
      <c r="AN201" s="147"/>
      <c r="AO201" s="147"/>
      <c r="AP201" s="147"/>
      <c r="AQ201" s="148"/>
      <c r="AS201" s="69" t="str" cm="1">
        <f t="array" ref="AS201">SUBSTITUTE(TEXT(INDEX($H$150:$AQ$150,1,$D201),"000000"),"-","")</f>
        <v>220001</v>
      </c>
      <c r="AT201" s="70"/>
      <c r="AU201" s="71"/>
      <c r="AW201" s="73" t="str">
        <f t="shared" si="3"/>
        <v/>
      </c>
      <c r="AX201" s="73" t="str">
        <f t="shared" si="4"/>
        <v/>
      </c>
      <c r="AY201" s="73" t="str">
        <f t="shared" si="5"/>
        <v/>
      </c>
      <c r="AZ201" s="73" t="str">
        <f t="shared" si="6"/>
        <v/>
      </c>
      <c r="BA201" s="73" t="str">
        <f t="shared" si="7"/>
        <v/>
      </c>
      <c r="BB201" s="73" t="str">
        <f t="shared" si="8"/>
        <v/>
      </c>
      <c r="BC201" s="73" t="str">
        <f t="shared" si="9"/>
        <v/>
      </c>
      <c r="BD201" s="73" t="str">
        <f t="shared" si="10"/>
        <v/>
      </c>
      <c r="BE201" s="73" t="str">
        <f t="shared" si="11"/>
        <v/>
      </c>
      <c r="BF201" s="73" t="str">
        <f t="shared" si="12"/>
        <v/>
      </c>
      <c r="BG201" s="73" t="str">
        <f t="shared" si="13"/>
        <v/>
      </c>
      <c r="BH201" s="73" t="str">
        <f t="shared" si="14"/>
        <v/>
      </c>
      <c r="BI201" s="73" t="str">
        <f t="shared" si="15"/>
        <v/>
      </c>
      <c r="BJ201" s="73" t="str">
        <f t="shared" si="16"/>
        <v/>
      </c>
      <c r="BK201" s="73" t="str">
        <f t="shared" si="17"/>
        <v/>
      </c>
      <c r="BL201" s="73" t="str">
        <f t="shared" si="18"/>
        <v/>
      </c>
      <c r="BM201" s="73" t="str">
        <f t="shared" si="19"/>
        <v/>
      </c>
      <c r="BN201" s="73" t="str">
        <f t="shared" si="20"/>
        <v/>
      </c>
      <c r="BO201" s="73" t="str">
        <f t="shared" si="21"/>
        <v/>
      </c>
      <c r="BP201" s="73" t="str">
        <f t="shared" si="22"/>
        <v/>
      </c>
      <c r="BQ201" s="73" t="str">
        <f t="shared" si="23"/>
        <v/>
      </c>
      <c r="BR201" s="73" t="str">
        <f t="shared" si="24"/>
        <v/>
      </c>
      <c r="BS201" s="73" t="str">
        <f t="shared" si="25"/>
        <v>sed -i '' 's#MULTIBYTE_STRING="あ"#MULTIBYTE_STRING="●"#g' ${CONFIG_DIR}db_data_config.txt; export MULTIBYTE_STRING="●";</v>
      </c>
      <c r="BT201" s="73" t="str">
        <f t="shared" si="26"/>
        <v>sed -i '' 's#MULTIBYTE_STRING="●"#MULTIBYTE_STRING="あ"#g' ${CONFIG_DIR}db_data_config.txt; export MULTIBYTE_STRING="あ";</v>
      </c>
      <c r="BU201" s="5" t="s">
        <v>784</v>
      </c>
    </row>
    <row r="202" spans="4:73" ht="36" customHeight="1">
      <c r="D202" s="140">
        <f t="shared" si="27"/>
        <v>31</v>
      </c>
      <c r="E202" s="141"/>
      <c r="F202" s="141"/>
      <c r="G202" s="142"/>
      <c r="H202" s="45" t="str">
        <f t="shared" ca="1" si="2"/>
        <v>clear; echo テストケース031; sed -i '' 's#MULTIBYTE_STRING="あ"#MULTIBYTE_STRING="A"#g' ${CONFIG_DIR}db_data_config.txt; export MULTIBYTE_STRING="A";sh ./script/db_check_data_validate_config.sh; sed -i '' 's#MULTIBYTE_STRING="A"#MULTIBYTE_STRING="あ"#g' ${CONFIG_DIR}db_data_config.txt; export MULTIBYTE_STRING="あ";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9" t="str" cm="1">
        <f t="array" ref="AE202">SUBSTITUTE(INDEX($H$147:$AQ$147, , MATCH($D202, $70:$70, 0)-7),"-","")</f>
        <v>異常</v>
      </c>
      <c r="AF202" s="150"/>
      <c r="AG202" s="151"/>
      <c r="AH202" s="146" t="s">
        <v>942</v>
      </c>
      <c r="AI202" s="147"/>
      <c r="AJ202" s="147"/>
      <c r="AK202" s="147"/>
      <c r="AL202" s="147"/>
      <c r="AM202" s="147"/>
      <c r="AN202" s="147"/>
      <c r="AO202" s="147"/>
      <c r="AP202" s="147"/>
      <c r="AQ202" s="148"/>
      <c r="AS202" s="69" t="str" cm="1">
        <f t="array" ref="AS202">SUBSTITUTE(TEXT(INDEX($H$150:$AQ$150,1,$D202),"000000"),"-","")</f>
        <v>220129</v>
      </c>
      <c r="AT202" s="70"/>
      <c r="AU202" s="71"/>
      <c r="AW202" s="73" t="str">
        <f t="shared" si="3"/>
        <v/>
      </c>
      <c r="AX202" s="73" t="str">
        <f t="shared" si="4"/>
        <v/>
      </c>
      <c r="AY202" s="73" t="str">
        <f t="shared" si="5"/>
        <v/>
      </c>
      <c r="AZ202" s="73" t="str">
        <f t="shared" si="6"/>
        <v/>
      </c>
      <c r="BA202" s="73" t="str">
        <f t="shared" si="7"/>
        <v/>
      </c>
      <c r="BB202" s="73" t="str">
        <f t="shared" si="8"/>
        <v/>
      </c>
      <c r="BC202" s="73" t="str">
        <f t="shared" si="9"/>
        <v/>
      </c>
      <c r="BD202" s="73" t="str">
        <f t="shared" si="10"/>
        <v/>
      </c>
      <c r="BE202" s="73" t="str">
        <f t="shared" si="11"/>
        <v/>
      </c>
      <c r="BF202" s="73" t="str">
        <f t="shared" si="12"/>
        <v/>
      </c>
      <c r="BG202" s="73" t="str">
        <f t="shared" si="13"/>
        <v/>
      </c>
      <c r="BH202" s="73" t="str">
        <f t="shared" si="14"/>
        <v/>
      </c>
      <c r="BI202" s="73" t="str">
        <f t="shared" si="15"/>
        <v/>
      </c>
      <c r="BJ202" s="73" t="str">
        <f t="shared" si="16"/>
        <v/>
      </c>
      <c r="BK202" s="73" t="str">
        <f t="shared" si="17"/>
        <v/>
      </c>
      <c r="BL202" s="73" t="str">
        <f t="shared" si="18"/>
        <v/>
      </c>
      <c r="BM202" s="73" t="str">
        <f t="shared" si="19"/>
        <v/>
      </c>
      <c r="BN202" s="73" t="str">
        <f t="shared" si="20"/>
        <v/>
      </c>
      <c r="BO202" s="73" t="str">
        <f t="shared" si="21"/>
        <v/>
      </c>
      <c r="BP202" s="73" t="str">
        <f t="shared" si="22"/>
        <v/>
      </c>
      <c r="BQ202" s="73" t="str">
        <f t="shared" si="23"/>
        <v/>
      </c>
      <c r="BR202" s="73" t="str">
        <f t="shared" si="24"/>
        <v/>
      </c>
      <c r="BS202" s="73" t="str">
        <f t="shared" si="25"/>
        <v>sed -i '' 's#MULTIBYTE_STRING="あ"#MULTIBYTE_STRING="A"#g' ${CONFIG_DIR}db_data_config.txt; export MULTIBYTE_STRING="A";</v>
      </c>
      <c r="BT202" s="73" t="str">
        <f t="shared" si="26"/>
        <v>sed -i '' 's#MULTIBYTE_STRING="A"#MULTIBYTE_STRING="あ"#g' ${CONFIG_DIR}db_data_config.txt; export MULTIBYTE_STRING="あ";</v>
      </c>
      <c r="BU202" s="5" t="s">
        <v>784</v>
      </c>
    </row>
    <row r="203" spans="4:73" ht="36" customHeight="1">
      <c r="D203" s="140">
        <f t="shared" si="27"/>
        <v>32</v>
      </c>
      <c r="E203" s="141"/>
      <c r="F203" s="141"/>
      <c r="G203" s="142"/>
      <c r="H203" s="45" t="str">
        <f t="shared" ca="1" si="2"/>
        <v>clear; echo テストケース032; sed -i '' 's#MULTIBYTE_STRING="あ"#MULTIBYTE_STRING="AA"#g' ${CONFIG_DIR}db_data_config.txt; export MULTIBYTE_STRING="AA";sh ./script/db_check_data_validate_config.sh; sed -i '' 's#MULTIBYTE_STRING="AA"#MULTIBYTE_STRING="あ"#g' ${CONFIG_DIR}db_data_config.txt; export MULTIBYTE_STRING="あ";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9" t="str" cm="1">
        <f t="array" ref="AE203">SUBSTITUTE(INDEX($H$147:$AQ$147, , MATCH($D203, $70:$70, 0)-7),"-","")</f>
        <v>異常</v>
      </c>
      <c r="AF203" s="150"/>
      <c r="AG203" s="151"/>
      <c r="AH203" s="146" t="s">
        <v>943</v>
      </c>
      <c r="AI203" s="147"/>
      <c r="AJ203" s="147"/>
      <c r="AK203" s="147"/>
      <c r="AL203" s="147"/>
      <c r="AM203" s="147"/>
      <c r="AN203" s="147"/>
      <c r="AO203" s="147"/>
      <c r="AP203" s="147"/>
      <c r="AQ203" s="148"/>
      <c r="AS203" s="69" t="str" cm="1">
        <f t="array" ref="AS203">SUBSTITUTE(TEXT(INDEX($H$150:$AQ$150,1,$D203),"000000"),"-","")</f>
        <v>220129</v>
      </c>
      <c r="AT203" s="70"/>
      <c r="AU203" s="71"/>
      <c r="AW203" s="73" t="str">
        <f t="shared" si="3"/>
        <v/>
      </c>
      <c r="AX203" s="73" t="str">
        <f t="shared" si="4"/>
        <v/>
      </c>
      <c r="AY203" s="73" t="str">
        <f t="shared" si="5"/>
        <v/>
      </c>
      <c r="AZ203" s="73" t="str">
        <f t="shared" si="6"/>
        <v/>
      </c>
      <c r="BA203" s="73" t="str">
        <f t="shared" si="7"/>
        <v/>
      </c>
      <c r="BB203" s="73" t="str">
        <f t="shared" si="8"/>
        <v/>
      </c>
      <c r="BC203" s="73" t="str">
        <f t="shared" si="9"/>
        <v/>
      </c>
      <c r="BD203" s="73" t="str">
        <f t="shared" si="10"/>
        <v/>
      </c>
      <c r="BE203" s="73" t="str">
        <f t="shared" si="11"/>
        <v/>
      </c>
      <c r="BF203" s="73" t="str">
        <f t="shared" si="12"/>
        <v/>
      </c>
      <c r="BG203" s="73" t="str">
        <f t="shared" si="13"/>
        <v/>
      </c>
      <c r="BH203" s="73" t="str">
        <f t="shared" si="14"/>
        <v/>
      </c>
      <c r="BI203" s="73" t="str">
        <f t="shared" si="15"/>
        <v/>
      </c>
      <c r="BJ203" s="73" t="str">
        <f t="shared" si="16"/>
        <v/>
      </c>
      <c r="BK203" s="73" t="str">
        <f t="shared" si="17"/>
        <v/>
      </c>
      <c r="BL203" s="73" t="str">
        <f t="shared" si="18"/>
        <v/>
      </c>
      <c r="BM203" s="73" t="str">
        <f t="shared" si="19"/>
        <v/>
      </c>
      <c r="BN203" s="73" t="str">
        <f t="shared" si="20"/>
        <v/>
      </c>
      <c r="BO203" s="73" t="str">
        <f t="shared" si="21"/>
        <v/>
      </c>
      <c r="BP203" s="73" t="str">
        <f t="shared" si="22"/>
        <v/>
      </c>
      <c r="BQ203" s="73" t="str">
        <f t="shared" si="23"/>
        <v/>
      </c>
      <c r="BR203" s="73" t="str">
        <f t="shared" si="24"/>
        <v/>
      </c>
      <c r="BS203" s="73" t="str">
        <f t="shared" si="25"/>
        <v>sed -i '' 's#MULTIBYTE_STRING="あ"#MULTIBYTE_STRING="AA"#g' ${CONFIG_DIR}db_data_config.txt; export MULTIBYTE_STRING="AA";</v>
      </c>
      <c r="BT203" s="73" t="str">
        <f t="shared" si="26"/>
        <v>sed -i '' 's#MULTIBYTE_STRING="AA"#MULTIBYTE_STRING="あ"#g' ${CONFIG_DIR}db_data_config.txt; export MULTIBYTE_STRING="あ";</v>
      </c>
      <c r="BU203" s="5" t="s">
        <v>784</v>
      </c>
    </row>
    <row r="204" spans="4:73" ht="36" customHeight="1">
      <c r="D204" s="140">
        <f t="shared" si="27"/>
        <v>33</v>
      </c>
      <c r="E204" s="141"/>
      <c r="F204" s="141"/>
      <c r="G204" s="142"/>
      <c r="H204" s="45" t="str">
        <f t="shared" ca="1" si="2"/>
        <v>clear; echo テストケース033;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9" t="str" cm="1">
        <f t="array" ref="AE204">SUBSTITUTE(INDEX($H$147:$AQ$147, , MATCH($D204, $70:$70, 0)-7),"-","")</f>
        <v>異常</v>
      </c>
      <c r="AF204" s="150"/>
      <c r="AG204" s="151"/>
      <c r="AH204" s="159" t="s">
        <v>944</v>
      </c>
      <c r="AI204" s="160"/>
      <c r="AJ204" s="160"/>
      <c r="AK204" s="160"/>
      <c r="AL204" s="160"/>
      <c r="AM204" s="160"/>
      <c r="AN204" s="160"/>
      <c r="AO204" s="160"/>
      <c r="AP204" s="160"/>
      <c r="AQ204" s="161"/>
      <c r="AS204" s="69" t="str" cm="1">
        <f t="array" ref="AS204">SUBSTITUTE(TEXT(INDEX($H$150:$AQ$150,1,$D204),"000000"),"-","")</f>
        <v>220130</v>
      </c>
      <c r="AT204" s="70"/>
      <c r="AU204" s="71"/>
      <c r="AW204" s="73" t="str">
        <f t="shared" si="3"/>
        <v/>
      </c>
      <c r="AX204" s="73" t="str">
        <f t="shared" si="4"/>
        <v/>
      </c>
      <c r="AY204" s="73" t="str">
        <f t="shared" si="5"/>
        <v/>
      </c>
      <c r="AZ204" s="73" t="str">
        <f t="shared" si="6"/>
        <v/>
      </c>
      <c r="BA204" s="73" t="str">
        <f t="shared" si="7"/>
        <v>sed -i '' 's#COLUMN_DATA_LENGTH="3"#COLUMN_DATA_LENGTH="0"#g' ${CONFIG_DIR}db_data_config.txt; export COLUMN_DATA_LENGTH="0";</v>
      </c>
      <c r="BB204" s="73" t="str">
        <f t="shared" si="8"/>
        <v>sed -i '' 's#COLUMN_DATA_LENGTH="0"#COLUMN_DATA_LENGTH="3"#g' ${CONFIG_DIR}db_data_config.txt; export COLUMN_DATA_LENGTH="3";</v>
      </c>
      <c r="BC204" s="73" t="str">
        <f t="shared" si="9"/>
        <v/>
      </c>
      <c r="BD204" s="73" t="str">
        <f t="shared" si="10"/>
        <v/>
      </c>
      <c r="BE204" s="73" t="str">
        <f t="shared" si="11"/>
        <v/>
      </c>
      <c r="BF204" s="73" t="str">
        <f t="shared" si="12"/>
        <v/>
      </c>
      <c r="BG204" s="73" t="str">
        <f t="shared" si="13"/>
        <v/>
      </c>
      <c r="BH204" s="73" t="str">
        <f t="shared" si="14"/>
        <v/>
      </c>
      <c r="BI204" s="73" t="str">
        <f t="shared" si="15"/>
        <v/>
      </c>
      <c r="BJ204" s="73" t="str">
        <f t="shared" si="16"/>
        <v/>
      </c>
      <c r="BK204" s="73" t="str">
        <f t="shared" si="17"/>
        <v/>
      </c>
      <c r="BL204" s="73" t="str">
        <f t="shared" si="18"/>
        <v/>
      </c>
      <c r="BM204" s="73" t="str">
        <f t="shared" si="19"/>
        <v/>
      </c>
      <c r="BN204" s="73" t="str">
        <f t="shared" si="20"/>
        <v/>
      </c>
      <c r="BO204" s="73" t="str">
        <f t="shared" si="21"/>
        <v/>
      </c>
      <c r="BP204" s="73" t="str">
        <f t="shared" si="22"/>
        <v/>
      </c>
      <c r="BQ204" s="73" t="str">
        <f t="shared" si="23"/>
        <v/>
      </c>
      <c r="BR204" s="73" t="str">
        <f t="shared" si="24"/>
        <v/>
      </c>
      <c r="BS204" s="73" t="str">
        <f t="shared" si="25"/>
        <v/>
      </c>
      <c r="BT204" s="73" t="str">
        <f t="shared" si="26"/>
        <v/>
      </c>
      <c r="BU204" s="5" t="s">
        <v>784</v>
      </c>
    </row>
    <row r="205" spans="4:73" ht="36" customHeight="1">
      <c r="D205" s="140">
        <f t="shared" si="27"/>
        <v>34</v>
      </c>
      <c r="E205" s="141"/>
      <c r="F205" s="141"/>
      <c r="G205" s="142"/>
      <c r="H205" s="45" t="str">
        <f t="shared" ca="1" si="2"/>
        <v xml:space="preserve">clear; echo テストケース034; sh ./script/db_check_data_validate_config.sh; 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9" t="str" cm="1">
        <f t="array" ref="AE205">SUBSTITUTE(INDEX($H$147:$AQ$147, , MATCH($D205, $70:$70, 0)-7),"-","")</f>
        <v>正常</v>
      </c>
      <c r="AF205" s="150"/>
      <c r="AG205" s="151"/>
      <c r="AH205" s="159" t="s">
        <v>945</v>
      </c>
      <c r="AI205" s="160"/>
      <c r="AJ205" s="160"/>
      <c r="AK205" s="160"/>
      <c r="AL205" s="160"/>
      <c r="AM205" s="160"/>
      <c r="AN205" s="160"/>
      <c r="AO205" s="160"/>
      <c r="AP205" s="160"/>
      <c r="AQ205" s="161"/>
      <c r="AS205" s="69" t="str" cm="1">
        <f t="array" ref="AS205">SUBSTITUTE(TEXT(INDEX($H$150:$AQ$150,1,$D205),"000000"),"-","")</f>
        <v>220001</v>
      </c>
      <c r="AT205" s="70"/>
      <c r="AU205" s="71"/>
      <c r="AW205" s="73" t="str">
        <f t="shared" si="3"/>
        <v/>
      </c>
      <c r="AX205" s="73" t="str">
        <f t="shared" si="4"/>
        <v/>
      </c>
      <c r="AY205" s="73" t="str">
        <f t="shared" si="5"/>
        <v/>
      </c>
      <c r="AZ205" s="73" t="str">
        <f t="shared" si="6"/>
        <v/>
      </c>
      <c r="BA205" s="73" t="str">
        <f t="shared" si="7"/>
        <v/>
      </c>
      <c r="BB205" s="73" t="str">
        <f t="shared" si="8"/>
        <v/>
      </c>
      <c r="BC205" s="73" t="str">
        <f t="shared" si="9"/>
        <v/>
      </c>
      <c r="BD205" s="73" t="str">
        <f t="shared" si="10"/>
        <v/>
      </c>
      <c r="BE205" s="73" t="str">
        <f t="shared" si="11"/>
        <v/>
      </c>
      <c r="BF205" s="73" t="str">
        <f t="shared" si="12"/>
        <v/>
      </c>
      <c r="BG205" s="73" t="str">
        <f t="shared" si="13"/>
        <v/>
      </c>
      <c r="BH205" s="73" t="str">
        <f t="shared" si="14"/>
        <v/>
      </c>
      <c r="BI205" s="73" t="str">
        <f t="shared" si="15"/>
        <v/>
      </c>
      <c r="BJ205" s="73" t="str">
        <f t="shared" si="16"/>
        <v/>
      </c>
      <c r="BK205" s="73" t="str">
        <f t="shared" si="17"/>
        <v/>
      </c>
      <c r="BL205" s="73" t="str">
        <f t="shared" si="18"/>
        <v/>
      </c>
      <c r="BM205" s="73" t="str">
        <f t="shared" si="19"/>
        <v/>
      </c>
      <c r="BN205" s="73" t="str">
        <f t="shared" si="20"/>
        <v/>
      </c>
      <c r="BO205" s="73" t="str">
        <f t="shared" si="21"/>
        <v/>
      </c>
      <c r="BP205" s="73" t="str">
        <f t="shared" si="22"/>
        <v/>
      </c>
      <c r="BQ205" s="73" t="str">
        <f t="shared" si="23"/>
        <v/>
      </c>
      <c r="BR205" s="73" t="str">
        <f t="shared" si="24"/>
        <v/>
      </c>
      <c r="BS205" s="73" t="str">
        <f t="shared" si="25"/>
        <v/>
      </c>
      <c r="BT205" s="73" t="str">
        <f t="shared" si="26"/>
        <v/>
      </c>
      <c r="BU205" s="5" t="s">
        <v>784</v>
      </c>
    </row>
    <row r="206" spans="4:73" ht="36" customHeight="1">
      <c r="D206" s="140">
        <f t="shared" si="27"/>
        <v>35</v>
      </c>
      <c r="E206" s="141"/>
      <c r="F206" s="141"/>
      <c r="G206" s="142"/>
      <c r="H206" s="45" t="str">
        <f t="shared" ca="1" si="2"/>
        <v>clear; echo テストケース035;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9" t="str" cm="1">
        <f t="array" ref="AE206">SUBSTITUTE(INDEX($H$147:$AQ$147, , MATCH($D206, $70:$70, 0)-7),"-","")</f>
        <v>異常</v>
      </c>
      <c r="AF206" s="150"/>
      <c r="AG206" s="151"/>
      <c r="AH206" s="159" t="s">
        <v>946</v>
      </c>
      <c r="AI206" s="160"/>
      <c r="AJ206" s="160"/>
      <c r="AK206" s="160"/>
      <c r="AL206" s="160"/>
      <c r="AM206" s="160"/>
      <c r="AN206" s="160"/>
      <c r="AO206" s="160"/>
      <c r="AP206" s="160"/>
      <c r="AQ206" s="161"/>
      <c r="AS206" s="69" t="str" cm="1">
        <f t="array" ref="AS206">SUBSTITUTE(TEXT(INDEX($H$150:$AQ$150,1,$D206),"000000"),"-","")</f>
        <v>220130</v>
      </c>
      <c r="AT206" s="70"/>
      <c r="AU206" s="71"/>
      <c r="AW206" s="73" t="str">
        <f t="shared" si="3"/>
        <v/>
      </c>
      <c r="AX206" s="73" t="str">
        <f t="shared" si="4"/>
        <v/>
      </c>
      <c r="AY206" s="73" t="str">
        <f t="shared" si="5"/>
        <v/>
      </c>
      <c r="AZ206" s="73" t="str">
        <f t="shared" si="6"/>
        <v/>
      </c>
      <c r="BA206" s="73" t="str">
        <f t="shared" si="7"/>
        <v>sed -i '' 's#COLUMN_DATA_LENGTH="3"#COLUMN_DATA_LENGTH="38.7"#g' ${CONFIG_DIR}db_data_config.txt; export COLUMN_DATA_LENGTH="38.7";</v>
      </c>
      <c r="BB206" s="73" t="str">
        <f t="shared" si="8"/>
        <v>sed -i '' 's#COLUMN_DATA_LENGTH="38.7"#COLUMN_DATA_LENGTH="3"#g' ${CONFIG_DIR}db_data_config.txt; export COLUMN_DATA_LENGTH="3";</v>
      </c>
      <c r="BC206" s="73" t="str">
        <f t="shared" si="9"/>
        <v/>
      </c>
      <c r="BD206" s="73" t="str">
        <f t="shared" si="10"/>
        <v/>
      </c>
      <c r="BE206" s="73" t="str">
        <f t="shared" si="11"/>
        <v/>
      </c>
      <c r="BF206" s="73" t="str">
        <f t="shared" si="12"/>
        <v/>
      </c>
      <c r="BG206" s="73" t="str">
        <f t="shared" si="13"/>
        <v/>
      </c>
      <c r="BH206" s="73" t="str">
        <f t="shared" si="14"/>
        <v/>
      </c>
      <c r="BI206" s="73" t="str">
        <f t="shared" si="15"/>
        <v/>
      </c>
      <c r="BJ206" s="73" t="str">
        <f t="shared" si="16"/>
        <v/>
      </c>
      <c r="BK206" s="73" t="str">
        <f t="shared" si="17"/>
        <v/>
      </c>
      <c r="BL206" s="73" t="str">
        <f t="shared" si="18"/>
        <v/>
      </c>
      <c r="BM206" s="73" t="str">
        <f t="shared" si="19"/>
        <v/>
      </c>
      <c r="BN206" s="73" t="str">
        <f t="shared" si="20"/>
        <v/>
      </c>
      <c r="BO206" s="73" t="str">
        <f t="shared" si="21"/>
        <v/>
      </c>
      <c r="BP206" s="73" t="str">
        <f t="shared" si="22"/>
        <v/>
      </c>
      <c r="BQ206" s="73" t="str">
        <f t="shared" si="23"/>
        <v/>
      </c>
      <c r="BR206" s="73" t="str">
        <f t="shared" si="24"/>
        <v/>
      </c>
      <c r="BS206" s="73" t="str">
        <f t="shared" si="25"/>
        <v/>
      </c>
      <c r="BT206" s="73" t="str">
        <f t="shared" si="26"/>
        <v/>
      </c>
      <c r="BU206" s="5" t="s">
        <v>784</v>
      </c>
    </row>
    <row r="207" spans="4:73" ht="36" customHeight="1">
      <c r="D207" s="140">
        <f t="shared" si="27"/>
        <v>36</v>
      </c>
      <c r="E207" s="141"/>
      <c r="F207" s="141"/>
      <c r="G207" s="142"/>
      <c r="H207" s="45" t="str">
        <f t="shared" ca="1" si="2"/>
        <v>clear; echo テストケース036;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9" t="str" cm="1">
        <f t="array" ref="AE207">SUBSTITUTE(INDEX($H$147:$AQ$147, , MATCH($D207, $70:$70, 0)-7),"-","")</f>
        <v>異常</v>
      </c>
      <c r="AF207" s="150"/>
      <c r="AG207" s="151"/>
      <c r="AH207" s="159" t="s">
        <v>947</v>
      </c>
      <c r="AI207" s="160"/>
      <c r="AJ207" s="160"/>
      <c r="AK207" s="160"/>
      <c r="AL207" s="160"/>
      <c r="AM207" s="160"/>
      <c r="AN207" s="160"/>
      <c r="AO207" s="160"/>
      <c r="AP207" s="160"/>
      <c r="AQ207" s="161"/>
      <c r="AS207" s="69" t="str" cm="1">
        <f t="array" ref="AS207">SUBSTITUTE(TEXT(INDEX($H$150:$AQ$150,1,$D207),"000000"),"-","")</f>
        <v>220130</v>
      </c>
      <c r="AT207" s="70"/>
      <c r="AU207" s="71"/>
      <c r="AW207" s="73" t="str">
        <f t="shared" si="3"/>
        <v/>
      </c>
      <c r="AX207" s="73" t="str">
        <f t="shared" si="4"/>
        <v/>
      </c>
      <c r="AY207" s="73" t="str">
        <f t="shared" si="5"/>
        <v/>
      </c>
      <c r="AZ207" s="73" t="str">
        <f t="shared" si="6"/>
        <v/>
      </c>
      <c r="BA207" s="73" t="str">
        <f t="shared" si="7"/>
        <v>sed -i '' 's#COLUMN_DATA_LENGTH="3"#COLUMN_DATA_LENGTH="YYYY"#g' ${CONFIG_DIR}db_data_config.txt; export COLUMN_DATA_LENGTH="YYYY";</v>
      </c>
      <c r="BB207" s="73" t="str">
        <f t="shared" si="8"/>
        <v>sed -i '' 's#COLUMN_DATA_LENGTH="YYYY"#COLUMN_DATA_LENGTH="3"#g' ${CONFIG_DIR}db_data_config.txt; export COLUMN_DATA_LENGTH="3";</v>
      </c>
      <c r="BC207" s="73" t="str">
        <f t="shared" si="9"/>
        <v/>
      </c>
      <c r="BD207" s="73" t="str">
        <f t="shared" si="10"/>
        <v/>
      </c>
      <c r="BE207" s="73" t="str">
        <f t="shared" si="11"/>
        <v/>
      </c>
      <c r="BF207" s="73" t="str">
        <f t="shared" si="12"/>
        <v/>
      </c>
      <c r="BG207" s="73" t="str">
        <f t="shared" si="13"/>
        <v/>
      </c>
      <c r="BH207" s="73" t="str">
        <f t="shared" si="14"/>
        <v/>
      </c>
      <c r="BI207" s="73" t="str">
        <f t="shared" si="15"/>
        <v/>
      </c>
      <c r="BJ207" s="73" t="str">
        <f t="shared" si="16"/>
        <v/>
      </c>
      <c r="BK207" s="73" t="str">
        <f t="shared" si="17"/>
        <v/>
      </c>
      <c r="BL207" s="73" t="str">
        <f t="shared" si="18"/>
        <v/>
      </c>
      <c r="BM207" s="73" t="str">
        <f t="shared" si="19"/>
        <v/>
      </c>
      <c r="BN207" s="73" t="str">
        <f t="shared" si="20"/>
        <v/>
      </c>
      <c r="BO207" s="73" t="str">
        <f t="shared" si="21"/>
        <v/>
      </c>
      <c r="BP207" s="73" t="str">
        <f t="shared" si="22"/>
        <v/>
      </c>
      <c r="BQ207" s="73" t="str">
        <f t="shared" si="23"/>
        <v/>
      </c>
      <c r="BR207" s="73" t="str">
        <f t="shared" si="24"/>
        <v/>
      </c>
      <c r="BS207" s="73" t="str">
        <f t="shared" si="25"/>
        <v/>
      </c>
      <c r="BT207" s="73" t="str">
        <f t="shared" si="26"/>
        <v/>
      </c>
      <c r="BU207" s="5" t="s">
        <v>784</v>
      </c>
    </row>
  </sheetData>
  <mergeCells count="373">
    <mergeCell ref="E83:G83"/>
    <mergeCell ref="E103:G10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79:G79"/>
    <mergeCell ref="E81:G81"/>
    <mergeCell ref="E82:G82"/>
    <mergeCell ref="E84:G84"/>
    <mergeCell ref="E86:G86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4:G94"/>
    <mergeCell ref="E96:G96"/>
    <mergeCell ref="E97:G97"/>
    <mergeCell ref="E99:G99"/>
    <mergeCell ref="E100:G100"/>
    <mergeCell ref="E101:G101"/>
    <mergeCell ref="E87:G87"/>
    <mergeCell ref="E88:G88"/>
    <mergeCell ref="E89:G89"/>
    <mergeCell ref="E90:G90"/>
    <mergeCell ref="E91:G91"/>
    <mergeCell ref="E92:G92"/>
    <mergeCell ref="E95:G95"/>
    <mergeCell ref="E110:G110"/>
    <mergeCell ref="E112:G112"/>
    <mergeCell ref="E113:G113"/>
    <mergeCell ref="E114:G114"/>
    <mergeCell ref="E115:G115"/>
    <mergeCell ref="E116:G116"/>
    <mergeCell ref="E102:G102"/>
    <mergeCell ref="E104:G104"/>
    <mergeCell ref="E106:G106"/>
    <mergeCell ref="E107:G107"/>
    <mergeCell ref="E108:G108"/>
    <mergeCell ref="E109:G109"/>
    <mergeCell ref="E126:G126"/>
    <mergeCell ref="E128:G128"/>
    <mergeCell ref="E129:G129"/>
    <mergeCell ref="E130:G130"/>
    <mergeCell ref="E131:G131"/>
    <mergeCell ref="E133:G133"/>
    <mergeCell ref="E118:G118"/>
    <mergeCell ref="E119:G119"/>
    <mergeCell ref="E121:G121"/>
    <mergeCell ref="E123:G123"/>
    <mergeCell ref="E124:G124"/>
    <mergeCell ref="E125:G125"/>
    <mergeCell ref="E120:G120"/>
    <mergeCell ref="E141:G141"/>
    <mergeCell ref="E142:G142"/>
    <mergeCell ref="E143:G143"/>
    <mergeCell ref="E144:G144"/>
    <mergeCell ref="E145:G145"/>
    <mergeCell ref="D147:G149"/>
    <mergeCell ref="E134:G134"/>
    <mergeCell ref="E135:G135"/>
    <mergeCell ref="E136:G136"/>
    <mergeCell ref="E137:G137"/>
    <mergeCell ref="E139:G139"/>
    <mergeCell ref="E140:G140"/>
    <mergeCell ref="N147:N149"/>
    <mergeCell ref="O147:O149"/>
    <mergeCell ref="P147:P149"/>
    <mergeCell ref="Q147:Q149"/>
    <mergeCell ref="R147:R149"/>
    <mergeCell ref="S147:S149"/>
    <mergeCell ref="H147:H149"/>
    <mergeCell ref="I147:I149"/>
    <mergeCell ref="J147:J149"/>
    <mergeCell ref="K147:K149"/>
    <mergeCell ref="L147:L149"/>
    <mergeCell ref="M147:M149"/>
    <mergeCell ref="Z147:Z149"/>
    <mergeCell ref="AA147:AA149"/>
    <mergeCell ref="AB147:AB149"/>
    <mergeCell ref="AC147:AC149"/>
    <mergeCell ref="AD147:AD149"/>
    <mergeCell ref="AE147:AE149"/>
    <mergeCell ref="T147:T149"/>
    <mergeCell ref="U147:U149"/>
    <mergeCell ref="V147:V149"/>
    <mergeCell ref="W147:W149"/>
    <mergeCell ref="X147:X149"/>
    <mergeCell ref="Y147:Y149"/>
    <mergeCell ref="AL147:AL149"/>
    <mergeCell ref="AM147:AM149"/>
    <mergeCell ref="AN147:AN149"/>
    <mergeCell ref="AO147:AO149"/>
    <mergeCell ref="AP147:AP149"/>
    <mergeCell ref="AQ147:AQ149"/>
    <mergeCell ref="AF147:AF149"/>
    <mergeCell ref="AG147:AG149"/>
    <mergeCell ref="AH147:AH149"/>
    <mergeCell ref="AI147:AI149"/>
    <mergeCell ref="AJ147:AJ149"/>
    <mergeCell ref="AK147:AK149"/>
    <mergeCell ref="M150:M154"/>
    <mergeCell ref="N150:N154"/>
    <mergeCell ref="O150:O154"/>
    <mergeCell ref="P150:P154"/>
    <mergeCell ref="Q150:Q154"/>
    <mergeCell ref="R150:R154"/>
    <mergeCell ref="D150:G154"/>
    <mergeCell ref="H150:H154"/>
    <mergeCell ref="I150:I154"/>
    <mergeCell ref="J150:J154"/>
    <mergeCell ref="K150:K154"/>
    <mergeCell ref="L150:L154"/>
    <mergeCell ref="AA150:AA154"/>
    <mergeCell ref="AB150:AB154"/>
    <mergeCell ref="AC150:AC154"/>
    <mergeCell ref="AD150:AD154"/>
    <mergeCell ref="S150:S154"/>
    <mergeCell ref="T150:T154"/>
    <mergeCell ref="U150:U154"/>
    <mergeCell ref="V150:V154"/>
    <mergeCell ref="W150:W154"/>
    <mergeCell ref="X150:X154"/>
    <mergeCell ref="AQ150:AQ154"/>
    <mergeCell ref="D156:G158"/>
    <mergeCell ref="H156:H158"/>
    <mergeCell ref="I156:I158"/>
    <mergeCell ref="J156:J158"/>
    <mergeCell ref="K156:K158"/>
    <mergeCell ref="L156:L158"/>
    <mergeCell ref="M156:M158"/>
    <mergeCell ref="N156:N158"/>
    <mergeCell ref="O156:O158"/>
    <mergeCell ref="AK150:AK154"/>
    <mergeCell ref="AL150:AL154"/>
    <mergeCell ref="AM150:AM154"/>
    <mergeCell ref="AN150:AN154"/>
    <mergeCell ref="AO150:AO154"/>
    <mergeCell ref="AP150:AP154"/>
    <mergeCell ref="AE150:AE154"/>
    <mergeCell ref="AF150:AF154"/>
    <mergeCell ref="AG150:AG154"/>
    <mergeCell ref="AH150:AH154"/>
    <mergeCell ref="AI150:AI154"/>
    <mergeCell ref="AJ150:AJ154"/>
    <mergeCell ref="Y150:Y154"/>
    <mergeCell ref="Z150:Z154"/>
    <mergeCell ref="X156:X158"/>
    <mergeCell ref="Y156:Y158"/>
    <mergeCell ref="Z156:Z158"/>
    <mergeCell ref="AA156:AA158"/>
    <mergeCell ref="P156:P158"/>
    <mergeCell ref="Q156:Q158"/>
    <mergeCell ref="R156:R158"/>
    <mergeCell ref="S156:S158"/>
    <mergeCell ref="T156:T158"/>
    <mergeCell ref="U156:U158"/>
    <mergeCell ref="AN156:AN158"/>
    <mergeCell ref="AO156:AO158"/>
    <mergeCell ref="AP156:AP158"/>
    <mergeCell ref="AQ156:AQ158"/>
    <mergeCell ref="D159:G162"/>
    <mergeCell ref="H159:H162"/>
    <mergeCell ref="I159:I162"/>
    <mergeCell ref="J159:J162"/>
    <mergeCell ref="K159:K162"/>
    <mergeCell ref="L159:L162"/>
    <mergeCell ref="AH156:AH158"/>
    <mergeCell ref="AI156:AI158"/>
    <mergeCell ref="AJ156:AJ158"/>
    <mergeCell ref="AK156:AK158"/>
    <mergeCell ref="AL156:AL158"/>
    <mergeCell ref="AM156:AM158"/>
    <mergeCell ref="AB156:AB158"/>
    <mergeCell ref="AC156:AC158"/>
    <mergeCell ref="AD156:AD158"/>
    <mergeCell ref="AE156:AE158"/>
    <mergeCell ref="AF156:AF158"/>
    <mergeCell ref="AG156:AG158"/>
    <mergeCell ref="V156:V158"/>
    <mergeCell ref="W156:W158"/>
    <mergeCell ref="S159:S162"/>
    <mergeCell ref="T159:T162"/>
    <mergeCell ref="U159:U162"/>
    <mergeCell ref="V159:V162"/>
    <mergeCell ref="W159:W162"/>
    <mergeCell ref="X159:X162"/>
    <mergeCell ref="M159:M162"/>
    <mergeCell ref="N159:N162"/>
    <mergeCell ref="O159:O162"/>
    <mergeCell ref="P159:P162"/>
    <mergeCell ref="Q159:Q162"/>
    <mergeCell ref="R159:R162"/>
    <mergeCell ref="AQ159:AQ162"/>
    <mergeCell ref="AK168:AN168"/>
    <mergeCell ref="D170:G171"/>
    <mergeCell ref="H170:AD171"/>
    <mergeCell ref="AE170:AG171"/>
    <mergeCell ref="AH170:AQ171"/>
    <mergeCell ref="AK159:AK162"/>
    <mergeCell ref="AL159:AL162"/>
    <mergeCell ref="AM159:AM162"/>
    <mergeCell ref="AN159:AN162"/>
    <mergeCell ref="AO159:AO162"/>
    <mergeCell ref="AP159:AP162"/>
    <mergeCell ref="AE159:AE162"/>
    <mergeCell ref="AF159:AF162"/>
    <mergeCell ref="AG159:AG162"/>
    <mergeCell ref="AH159:AH162"/>
    <mergeCell ref="AI159:AI162"/>
    <mergeCell ref="AJ159:AJ162"/>
    <mergeCell ref="Y159:Y162"/>
    <mergeCell ref="Z159:Z162"/>
    <mergeCell ref="AA159:AA162"/>
    <mergeCell ref="AB159:AB162"/>
    <mergeCell ref="AC159:AC162"/>
    <mergeCell ref="AD159:AD162"/>
    <mergeCell ref="D174:G174"/>
    <mergeCell ref="AE174:AG174"/>
    <mergeCell ref="AH174:AQ174"/>
    <mergeCell ref="D175:G175"/>
    <mergeCell ref="AE175:AG175"/>
    <mergeCell ref="AH175:AQ175"/>
    <mergeCell ref="D172:G172"/>
    <mergeCell ref="AE172:AG172"/>
    <mergeCell ref="AH172:AQ172"/>
    <mergeCell ref="D173:G173"/>
    <mergeCell ref="AE173:AG173"/>
    <mergeCell ref="AH173:AQ173"/>
    <mergeCell ref="D178:G178"/>
    <mergeCell ref="AE178:AG178"/>
    <mergeCell ref="AH178:AQ178"/>
    <mergeCell ref="D179:G179"/>
    <mergeCell ref="AE179:AG179"/>
    <mergeCell ref="AH179:AQ179"/>
    <mergeCell ref="D176:G176"/>
    <mergeCell ref="AE176:AG176"/>
    <mergeCell ref="AH176:AQ176"/>
    <mergeCell ref="D177:G177"/>
    <mergeCell ref="AE177:AG177"/>
    <mergeCell ref="AH177:AQ177"/>
    <mergeCell ref="D182:G182"/>
    <mergeCell ref="AE182:AG182"/>
    <mergeCell ref="AH182:AQ182"/>
    <mergeCell ref="D183:G183"/>
    <mergeCell ref="AE183:AG183"/>
    <mergeCell ref="AH183:AQ183"/>
    <mergeCell ref="D180:G180"/>
    <mergeCell ref="AE180:AG180"/>
    <mergeCell ref="AH180:AQ180"/>
    <mergeCell ref="D181:G181"/>
    <mergeCell ref="AE181:AG181"/>
    <mergeCell ref="AH181:AQ181"/>
    <mergeCell ref="D186:G186"/>
    <mergeCell ref="AE186:AG186"/>
    <mergeCell ref="AH186:AQ186"/>
    <mergeCell ref="D187:G187"/>
    <mergeCell ref="AE187:AG187"/>
    <mergeCell ref="AH187:AQ187"/>
    <mergeCell ref="D184:G184"/>
    <mergeCell ref="AE184:AG184"/>
    <mergeCell ref="AH184:AQ184"/>
    <mergeCell ref="D185:G185"/>
    <mergeCell ref="AE185:AG185"/>
    <mergeCell ref="AH185:AQ185"/>
    <mergeCell ref="D190:G190"/>
    <mergeCell ref="AE190:AG190"/>
    <mergeCell ref="AH190:AQ190"/>
    <mergeCell ref="D191:G191"/>
    <mergeCell ref="AE191:AG191"/>
    <mergeCell ref="AH191:AQ191"/>
    <mergeCell ref="D188:G188"/>
    <mergeCell ref="AE188:AG188"/>
    <mergeCell ref="AH188:AQ188"/>
    <mergeCell ref="D189:G189"/>
    <mergeCell ref="AE189:AG189"/>
    <mergeCell ref="AH189:AQ189"/>
    <mergeCell ref="D194:G194"/>
    <mergeCell ref="AE194:AG194"/>
    <mergeCell ref="AH194:AQ194"/>
    <mergeCell ref="D195:G195"/>
    <mergeCell ref="AE195:AG195"/>
    <mergeCell ref="AH195:AQ195"/>
    <mergeCell ref="D192:G192"/>
    <mergeCell ref="AE192:AG192"/>
    <mergeCell ref="AH192:AQ192"/>
    <mergeCell ref="D193:G193"/>
    <mergeCell ref="AE193:AG193"/>
    <mergeCell ref="AH193:AQ193"/>
    <mergeCell ref="D198:G198"/>
    <mergeCell ref="AE198:AG198"/>
    <mergeCell ref="AH198:AQ198"/>
    <mergeCell ref="D199:G199"/>
    <mergeCell ref="AE199:AG199"/>
    <mergeCell ref="AH199:AQ199"/>
    <mergeCell ref="D196:G196"/>
    <mergeCell ref="AE196:AG196"/>
    <mergeCell ref="AH196:AQ196"/>
    <mergeCell ref="D197:G197"/>
    <mergeCell ref="AE197:AG197"/>
    <mergeCell ref="AH197:AQ197"/>
    <mergeCell ref="D202:G202"/>
    <mergeCell ref="AE202:AG202"/>
    <mergeCell ref="AH202:AQ202"/>
    <mergeCell ref="D203:G203"/>
    <mergeCell ref="AE203:AG203"/>
    <mergeCell ref="AH203:AQ203"/>
    <mergeCell ref="D200:G200"/>
    <mergeCell ref="AE200:AG200"/>
    <mergeCell ref="AH200:AQ200"/>
    <mergeCell ref="D201:G201"/>
    <mergeCell ref="AE201:AG201"/>
    <mergeCell ref="AH201:AQ201"/>
    <mergeCell ref="D206:G206"/>
    <mergeCell ref="AE206:AG206"/>
    <mergeCell ref="AH206:AQ206"/>
    <mergeCell ref="D207:G207"/>
    <mergeCell ref="AE207:AG207"/>
    <mergeCell ref="AH207:AQ207"/>
    <mergeCell ref="D204:G204"/>
    <mergeCell ref="AE204:AG204"/>
    <mergeCell ref="AH204:AQ204"/>
    <mergeCell ref="D205:G205"/>
    <mergeCell ref="AE205:AG205"/>
    <mergeCell ref="AH205:AQ205"/>
  </mergeCells>
  <phoneticPr fontId="1" type="noConversion"/>
  <dataValidations count="2">
    <dataValidation type="list" allowBlank="1" showInputMessage="1" showErrorMessage="1" sqref="AK168" xr:uid="{928FF679-9A3B-8E44-8ACC-94030A1199D7}">
      <formula1>"MacOS,GNU(Linux)"</formula1>
    </dataValidation>
    <dataValidation type="list" allowBlank="1" showInputMessage="1" showErrorMessage="1" sqref="H147:AQ149 H156:AQ158" xr:uid="{9B012129-C21E-074F-B502-449FD5ADDBD5}">
      <formula1>"-,正常,異常,警告"</formula1>
    </dataValidation>
  </dataValidations>
  <hyperlinks>
    <hyperlink ref="AL5" location="詳細設計!A1" display="詳細設計" xr:uid="{8D0A2F03-A208-5C4D-818A-CC6C24FA5A0C}"/>
  </hyperlinks>
  <pageMargins left="0.7" right="0.7" top="0.75" bottom="0.75" header="0.3" footer="0.3"/>
  <pageSetup paperSize="9" scale="51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EB66-3F2C-7244-9126-719EC3BB1771}">
  <sheetPr>
    <tabColor theme="5" tint="0.79998168889431442"/>
  </sheetPr>
  <dimension ref="B2:BU194"/>
  <sheetViews>
    <sheetView showGridLines="0" view="pageBreakPreview" topLeftCell="A128" zoomScale="137" zoomScaleNormal="100" zoomScaleSheetLayoutView="70" workbookViewId="0">
      <selection activeCell="AQ146" sqref="H146:AQ149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742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255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255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764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'COLUMN_DATA_LENGTH="3"' &gt;&gt; `pwd`/config/db_data_config.txt</v>
      </c>
      <c r="H11" s="24"/>
      <c r="M11" s="24"/>
      <c r="AC11" s="5" t="s">
        <v>255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'COLUMN_DATA_TRIM="NONE"' &gt;&gt; `pwd`/config/db_data_config.txt</v>
      </c>
      <c r="H12" s="24"/>
      <c r="M12" s="24"/>
      <c r="AC12" s="5" t="s">
        <v>255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872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'COLUMN_DATA_SIGNED="0"' &gt;&gt; `pwd`/config/db_data_config.txt</v>
      </c>
      <c r="H13" s="24"/>
      <c r="M13" s="24"/>
      <c r="AC13" s="5" t="s">
        <v>255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'SIGN_DIGIT="0"' &gt;&gt; `pwd`/config/db_data_config.txt</v>
      </c>
      <c r="H14" s="24"/>
      <c r="M14" s="24"/>
      <c r="AC14" s="5" t="s">
        <v>255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'DATE_SEPARATOR="/"' &gt;&gt; `pwd`/config/db_data_config.txt</v>
      </c>
      <c r="H15" s="24"/>
      <c r="M15" s="24"/>
      <c r="AC15" s="5" t="s">
        <v>255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257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'TIME_SEPARATOR=":"' &gt;&gt; `pwd`/config/db_data_config.txt</v>
      </c>
      <c r="H16" s="24"/>
      <c r="M16" s="24"/>
      <c r="AC16" s="5" t="s">
        <v>255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260</v>
      </c>
      <c r="AL16" s="56"/>
      <c r="AM16" s="56"/>
      <c r="AN16" s="57"/>
      <c r="AO16" s="55" t="s">
        <v>259</v>
      </c>
      <c r="AP16" s="56"/>
      <c r="AQ16" s="57"/>
    </row>
    <row r="17" spans="3:43" ht="18" customHeight="1">
      <c r="D17" s="5" t="s">
        <v>315</v>
      </c>
      <c r="E17" s="24" t="str">
        <f t="shared" si="0"/>
        <v>echo 'SEPARATOR_DATE_TIME="SPACE"' &gt;&gt; `pwd`/config/db_data_config.txt</v>
      </c>
      <c r="H17" s="24"/>
      <c r="M17" s="24"/>
      <c r="AC17" s="5" t="s">
        <v>255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749</v>
      </c>
      <c r="AL17" s="56"/>
      <c r="AM17" s="56"/>
      <c r="AN17" s="57"/>
      <c r="AO17" s="55" t="s">
        <v>259</v>
      </c>
      <c r="AP17" s="56"/>
      <c r="AQ17" s="57"/>
    </row>
    <row r="18" spans="3:43" ht="18" customHeight="1">
      <c r="D18" s="5" t="s">
        <v>315</v>
      </c>
      <c r="E18" s="24" t="str">
        <f t="shared" si="0"/>
        <v>echo 'REFERENCE_DATE="2024/12/31"' &gt;&gt; `pwd`/config/db_data_config.txt</v>
      </c>
      <c r="H18" s="24"/>
      <c r="M18" s="24"/>
      <c r="AC18" s="5" t="s">
        <v>255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758</v>
      </c>
      <c r="AL18" s="56"/>
      <c r="AM18" s="56"/>
      <c r="AN18" s="57"/>
      <c r="AO18" s="55" t="s">
        <v>259</v>
      </c>
      <c r="AP18" s="56"/>
      <c r="AQ18" s="57"/>
    </row>
    <row r="19" spans="3:43" ht="18" customHeight="1">
      <c r="D19" s="5" t="s">
        <v>315</v>
      </c>
      <c r="E19" s="24" t="str">
        <f t="shared" si="0"/>
        <v>echo 'CASE_MODE="UPPER"' &gt;&gt; `pwd`/config/db_data_config.txt</v>
      </c>
      <c r="H19" s="24"/>
      <c r="M19" s="24"/>
      <c r="AC19" s="5" t="s">
        <v>255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423</v>
      </c>
      <c r="AL19" s="56"/>
      <c r="AM19" s="56"/>
      <c r="AN19" s="57"/>
      <c r="AO19" s="55" t="s">
        <v>259</v>
      </c>
      <c r="AP19" s="56"/>
      <c r="AQ19" s="57"/>
    </row>
    <row r="20" spans="3:43" ht="18" customHeight="1">
      <c r="D20" s="5" t="s">
        <v>315</v>
      </c>
      <c r="E20" s="24" t="str">
        <f t="shared" si="0"/>
        <v>echo 'MULTIBYTE_STRING="あ"' &gt;&gt; `pwd`/config/db_data_config.txt</v>
      </c>
      <c r="H20" s="24"/>
      <c r="M20" s="24"/>
      <c r="AC20" s="5" t="s">
        <v>255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759</v>
      </c>
      <c r="AL20" s="56"/>
      <c r="AM20" s="56"/>
      <c r="AN20" s="57"/>
      <c r="AO20" s="55" t="s">
        <v>259</v>
      </c>
      <c r="AP20" s="56"/>
      <c r="AQ20" s="57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459</v>
      </c>
    </row>
    <row r="24" spans="3:43" ht="18" customHeight="1">
      <c r="D24" s="5" t="s">
        <v>24</v>
      </c>
      <c r="E24" s="5" t="s">
        <v>460</v>
      </c>
      <c r="L24" s="5" t="s">
        <v>13</v>
      </c>
      <c r="M24" s="5" t="s">
        <v>434</v>
      </c>
    </row>
    <row r="25" spans="3:43" ht="18" customHeight="1">
      <c r="D25" s="5" t="s">
        <v>24</v>
      </c>
      <c r="E25" s="5" t="s">
        <v>433</v>
      </c>
      <c r="L25" s="5" t="s">
        <v>13</v>
      </c>
      <c r="M25" s="5" t="s">
        <v>435</v>
      </c>
    </row>
    <row r="26" spans="3:43" ht="18" customHeight="1">
      <c r="E26" s="5" t="s">
        <v>315</v>
      </c>
      <c r="F26" s="5" t="s">
        <v>436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541</v>
      </c>
      <c r="L28" s="5" t="s">
        <v>13</v>
      </c>
      <c r="M28" s="5" t="s">
        <v>543</v>
      </c>
    </row>
    <row r="29" spans="3:43" ht="18" customHeight="1">
      <c r="E29" s="5" t="s">
        <v>315</v>
      </c>
      <c r="F29" s="5" t="s">
        <v>436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100</v>
      </c>
      <c r="L31" s="5" t="s">
        <v>13</v>
      </c>
      <c r="M31" s="5" t="s">
        <v>563</v>
      </c>
    </row>
    <row r="32" spans="3:43" ht="18" customHeight="1">
      <c r="E32" s="5" t="s">
        <v>315</v>
      </c>
      <c r="F32" s="5" t="s">
        <v>436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101</v>
      </c>
      <c r="L34" s="5" t="s">
        <v>13</v>
      </c>
      <c r="M34" s="5" t="s">
        <v>565</v>
      </c>
    </row>
    <row r="35" spans="4:13" ht="18" customHeight="1">
      <c r="E35" s="5" t="s">
        <v>315</v>
      </c>
      <c r="F35" s="5" t="s">
        <v>436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102</v>
      </c>
      <c r="L37" s="5" t="s">
        <v>13</v>
      </c>
      <c r="M37" s="5" t="s">
        <v>566</v>
      </c>
    </row>
    <row r="38" spans="4:13" ht="18" customHeight="1">
      <c r="E38" s="5" t="s">
        <v>315</v>
      </c>
      <c r="F38" s="5" t="s">
        <v>436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766</v>
      </c>
      <c r="L40" s="5" t="s">
        <v>13</v>
      </c>
      <c r="M40" s="5" t="s">
        <v>769</v>
      </c>
    </row>
    <row r="41" spans="4:13" ht="18" customHeight="1">
      <c r="E41" s="5" t="s">
        <v>315</v>
      </c>
      <c r="F41" s="5" t="s">
        <v>436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622</v>
      </c>
      <c r="L43" s="5" t="s">
        <v>13</v>
      </c>
      <c r="M43" s="5" t="s">
        <v>739</v>
      </c>
    </row>
    <row r="44" spans="4:13" ht="18" customHeight="1">
      <c r="E44" s="5" t="s">
        <v>315</v>
      </c>
      <c r="F44" s="5" t="s">
        <v>436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714</v>
      </c>
      <c r="L46" s="5" t="s">
        <v>13</v>
      </c>
      <c r="M46" s="5" t="s">
        <v>740</v>
      </c>
    </row>
    <row r="47" spans="4:13" ht="18" customHeight="1">
      <c r="E47" s="5" t="s">
        <v>315</v>
      </c>
      <c r="F47" s="5" t="s">
        <v>436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103</v>
      </c>
      <c r="L49" s="5" t="s">
        <v>13</v>
      </c>
      <c r="M49" s="5" t="s">
        <v>567</v>
      </c>
    </row>
    <row r="50" spans="4:13" ht="18" customHeight="1">
      <c r="E50" s="5" t="s">
        <v>315</v>
      </c>
      <c r="F50" s="5" t="s">
        <v>436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104</v>
      </c>
      <c r="L52" s="5" t="s">
        <v>13</v>
      </c>
      <c r="M52" s="5" t="s">
        <v>568</v>
      </c>
    </row>
    <row r="53" spans="4:13" ht="18" customHeight="1">
      <c r="E53" s="5" t="s">
        <v>315</v>
      </c>
      <c r="F53" s="5" t="s">
        <v>436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564</v>
      </c>
      <c r="L55" s="5" t="s">
        <v>13</v>
      </c>
      <c r="M55" s="5" t="s">
        <v>569</v>
      </c>
    </row>
    <row r="56" spans="4:13" ht="18" customHeight="1">
      <c r="E56" s="5" t="s">
        <v>315</v>
      </c>
      <c r="F56" s="5" t="s">
        <v>436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105</v>
      </c>
      <c r="L58" s="5" t="s">
        <v>13</v>
      </c>
      <c r="M58" s="5" t="s">
        <v>570</v>
      </c>
    </row>
    <row r="59" spans="4:13" ht="18" customHeight="1">
      <c r="E59" s="5" t="s">
        <v>315</v>
      </c>
      <c r="F59" s="5" t="s">
        <v>436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106</v>
      </c>
      <c r="L61" s="5" t="s">
        <v>13</v>
      </c>
      <c r="M61" s="5" t="s">
        <v>571</v>
      </c>
    </row>
    <row r="62" spans="4:13" ht="18" customHeight="1">
      <c r="E62" s="5" t="s">
        <v>315</v>
      </c>
      <c r="F62" s="5" t="s">
        <v>436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743</v>
      </c>
      <c r="L64" s="5" t="s">
        <v>13</v>
      </c>
      <c r="M64" s="5" t="s">
        <v>756</v>
      </c>
    </row>
    <row r="65" spans="3:60" ht="18" customHeight="1">
      <c r="E65" s="5" t="s">
        <v>315</v>
      </c>
      <c r="F65" s="5" t="s">
        <v>436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438</v>
      </c>
    </row>
    <row r="70" spans="3:60" ht="18" customHeight="1">
      <c r="D70" s="111" t="s">
        <v>438</v>
      </c>
      <c r="E70" s="112"/>
      <c r="F70" s="112"/>
      <c r="G70" s="113"/>
      <c r="H70" s="130">
        <f>db_check_data_validate_config1!AQ$70+1</f>
        <v>37</v>
      </c>
      <c r="I70" s="130">
        <f>H$70+1</f>
        <v>38</v>
      </c>
      <c r="J70" s="130">
        <f t="shared" ref="J70:AQ70" si="1">I$70+1</f>
        <v>39</v>
      </c>
      <c r="K70" s="130">
        <f t="shared" si="1"/>
        <v>40</v>
      </c>
      <c r="L70" s="130">
        <f t="shared" si="1"/>
        <v>41</v>
      </c>
      <c r="M70" s="130">
        <f t="shared" si="1"/>
        <v>42</v>
      </c>
      <c r="N70" s="130">
        <f t="shared" si="1"/>
        <v>43</v>
      </c>
      <c r="O70" s="130">
        <f t="shared" si="1"/>
        <v>44</v>
      </c>
      <c r="P70" s="130">
        <f t="shared" si="1"/>
        <v>45</v>
      </c>
      <c r="Q70" s="130">
        <f t="shared" si="1"/>
        <v>46</v>
      </c>
      <c r="R70" s="130">
        <f t="shared" si="1"/>
        <v>47</v>
      </c>
      <c r="S70" s="130">
        <f t="shared" si="1"/>
        <v>48</v>
      </c>
      <c r="T70" s="130">
        <f t="shared" si="1"/>
        <v>49</v>
      </c>
      <c r="U70" s="130">
        <f t="shared" si="1"/>
        <v>50</v>
      </c>
      <c r="V70" s="130">
        <f t="shared" si="1"/>
        <v>51</v>
      </c>
      <c r="W70" s="130">
        <f t="shared" si="1"/>
        <v>52</v>
      </c>
      <c r="X70" s="130">
        <f t="shared" si="1"/>
        <v>53</v>
      </c>
      <c r="Y70" s="130">
        <f t="shared" si="1"/>
        <v>54</v>
      </c>
      <c r="Z70" s="130">
        <f t="shared" si="1"/>
        <v>55</v>
      </c>
      <c r="AA70" s="130">
        <f t="shared" si="1"/>
        <v>56</v>
      </c>
      <c r="AB70" s="130">
        <f t="shared" si="1"/>
        <v>57</v>
      </c>
      <c r="AC70" s="130">
        <f t="shared" si="1"/>
        <v>58</v>
      </c>
      <c r="AD70" s="130">
        <f t="shared" si="1"/>
        <v>59</v>
      </c>
      <c r="AE70" s="130">
        <f t="shared" si="1"/>
        <v>60</v>
      </c>
      <c r="AF70" s="130">
        <f t="shared" si="1"/>
        <v>61</v>
      </c>
      <c r="AG70" s="130">
        <f t="shared" si="1"/>
        <v>62</v>
      </c>
      <c r="AH70" s="130">
        <f t="shared" si="1"/>
        <v>63</v>
      </c>
      <c r="AI70" s="130">
        <f t="shared" si="1"/>
        <v>64</v>
      </c>
      <c r="AJ70" s="130">
        <f t="shared" si="1"/>
        <v>65</v>
      </c>
      <c r="AK70" s="130">
        <f t="shared" si="1"/>
        <v>66</v>
      </c>
      <c r="AL70" s="130">
        <f t="shared" si="1"/>
        <v>67</v>
      </c>
      <c r="AM70" s="130">
        <f t="shared" si="1"/>
        <v>68</v>
      </c>
      <c r="AN70" s="130">
        <f t="shared" si="1"/>
        <v>69</v>
      </c>
      <c r="AO70" s="130">
        <f t="shared" si="1"/>
        <v>70</v>
      </c>
      <c r="AP70" s="130">
        <f t="shared" si="1"/>
        <v>71</v>
      </c>
      <c r="AQ70" s="130">
        <f t="shared" si="1"/>
        <v>72</v>
      </c>
    </row>
    <row r="71" spans="3:60" ht="18" customHeight="1">
      <c r="D71" s="124"/>
      <c r="E71" s="125"/>
      <c r="F71" s="125"/>
      <c r="G71" s="126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</row>
    <row r="72" spans="3:60" ht="18" customHeight="1">
      <c r="D72" s="114"/>
      <c r="E72" s="115"/>
      <c r="F72" s="115"/>
      <c r="G72" s="116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</row>
    <row r="73" spans="3:60" ht="18" customHeight="1">
      <c r="D73" s="37" t="s">
        <v>741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6" t="s">
        <v>71</v>
      </c>
      <c r="F74" s="157"/>
      <c r="G74" s="15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100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4"/>
      <c r="AX75" s="164"/>
      <c r="AY75" s="164"/>
      <c r="AZ75" s="164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6" t="s">
        <v>71</v>
      </c>
      <c r="F76" s="157"/>
      <c r="G76" s="158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6">
        <v>1</v>
      </c>
      <c r="F77" s="157"/>
      <c r="G77" s="158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6" t="s">
        <v>891</v>
      </c>
      <c r="F78" s="157"/>
      <c r="G78" s="158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101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6" t="s">
        <v>71</v>
      </c>
      <c r="F80" s="157"/>
      <c r="G80" s="158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6" t="s">
        <v>764</v>
      </c>
      <c r="F81" s="157"/>
      <c r="G81" s="158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6" t="s">
        <v>757</v>
      </c>
      <c r="F82" s="157"/>
      <c r="G82" s="158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 t="s">
        <v>24</v>
      </c>
      <c r="AA82" s="33" t="s">
        <v>24</v>
      </c>
      <c r="AB82" s="33" t="s">
        <v>24</v>
      </c>
      <c r="AC82" s="33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3" t="s">
        <v>24</v>
      </c>
      <c r="AJ82" s="33" t="s">
        <v>24</v>
      </c>
      <c r="AK82" s="33" t="s">
        <v>24</v>
      </c>
      <c r="AL82" s="33" t="s">
        <v>24</v>
      </c>
      <c r="AM82" s="33" t="s">
        <v>24</v>
      </c>
      <c r="AN82" s="33" t="s">
        <v>24</v>
      </c>
      <c r="AO82" s="33" t="s">
        <v>24</v>
      </c>
      <c r="AP82" s="33" t="s">
        <v>24</v>
      </c>
      <c r="AQ82" s="33" t="s">
        <v>24</v>
      </c>
    </row>
    <row r="83" spans="4:43" ht="18" customHeight="1">
      <c r="D83" s="33"/>
      <c r="E83" s="156" t="s">
        <v>891</v>
      </c>
      <c r="F83" s="157"/>
      <c r="G83" s="15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7" t="s">
        <v>102</v>
      </c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43"/>
    </row>
    <row r="85" spans="4:43" ht="18" customHeight="1">
      <c r="D85" s="33"/>
      <c r="E85" s="156" t="s">
        <v>71</v>
      </c>
      <c r="F85" s="157"/>
      <c r="G85" s="158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6">
        <v>0</v>
      </c>
      <c r="F86" s="157"/>
      <c r="G86" s="158"/>
      <c r="H86" s="33" t="s">
        <v>24</v>
      </c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 t="s">
        <v>24</v>
      </c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>
        <v>1</v>
      </c>
      <c r="F87" s="157"/>
      <c r="G87" s="158"/>
      <c r="H87" s="33"/>
      <c r="I87" s="33" t="s">
        <v>24</v>
      </c>
      <c r="J87" s="33"/>
      <c r="K87" s="33"/>
      <c r="L87" s="33" t="s">
        <v>24</v>
      </c>
      <c r="M87" s="33"/>
      <c r="N87" s="33"/>
      <c r="O87" s="33" t="s">
        <v>24</v>
      </c>
      <c r="P87" s="33"/>
      <c r="Q87" s="33"/>
      <c r="R87" s="33" t="s">
        <v>24</v>
      </c>
      <c r="S87" s="33"/>
      <c r="T87" s="33"/>
      <c r="U87" s="33" t="s">
        <v>24</v>
      </c>
      <c r="V87" s="33"/>
      <c r="W87" s="33"/>
      <c r="X87" s="33"/>
      <c r="Y87" s="33"/>
      <c r="Z87" s="33"/>
      <c r="AA87" s="33" t="s">
        <v>24</v>
      </c>
      <c r="AB87" s="33"/>
      <c r="AC87" s="33"/>
      <c r="AD87" s="33" t="s">
        <v>24</v>
      </c>
      <c r="AE87" s="33"/>
      <c r="AF87" s="33"/>
      <c r="AG87" s="33" t="s">
        <v>24</v>
      </c>
      <c r="AH87" s="33"/>
      <c r="AI87" s="33"/>
      <c r="AJ87" s="33" t="s">
        <v>24</v>
      </c>
      <c r="AK87" s="33"/>
      <c r="AL87" s="33"/>
      <c r="AM87" s="33" t="s">
        <v>24</v>
      </c>
      <c r="AN87" s="33"/>
      <c r="AO87" s="33"/>
      <c r="AP87" s="33"/>
      <c r="AQ87" s="33"/>
    </row>
    <row r="88" spans="4:43" ht="18" customHeight="1">
      <c r="D88" s="33"/>
      <c r="E88" s="156">
        <v>2</v>
      </c>
      <c r="F88" s="157"/>
      <c r="G88" s="158"/>
      <c r="H88" s="33"/>
      <c r="I88" s="33"/>
      <c r="J88" s="33" t="s">
        <v>24</v>
      </c>
      <c r="K88" s="33"/>
      <c r="L88" s="33"/>
      <c r="M88" s="33" t="s">
        <v>24</v>
      </c>
      <c r="N88" s="33"/>
      <c r="O88" s="33"/>
      <c r="P88" s="33" t="s">
        <v>24</v>
      </c>
      <c r="Q88" s="33"/>
      <c r="R88" s="33"/>
      <c r="S88" s="33" t="s">
        <v>24</v>
      </c>
      <c r="T88" s="33"/>
      <c r="U88" s="33"/>
      <c r="V88" s="33" t="s">
        <v>24</v>
      </c>
      <c r="W88" s="33"/>
      <c r="X88" s="33"/>
      <c r="Y88" s="33"/>
      <c r="Z88" s="33"/>
      <c r="AA88" s="33"/>
      <c r="AB88" s="33" t="s">
        <v>24</v>
      </c>
      <c r="AC88" s="33"/>
      <c r="AD88" s="33"/>
      <c r="AE88" s="33" t="s">
        <v>24</v>
      </c>
      <c r="AF88" s="33"/>
      <c r="AG88" s="33"/>
      <c r="AH88" s="33" t="s">
        <v>24</v>
      </c>
      <c r="AI88" s="33"/>
      <c r="AJ88" s="33"/>
      <c r="AK88" s="33" t="s">
        <v>24</v>
      </c>
      <c r="AL88" s="33"/>
      <c r="AM88" s="33"/>
      <c r="AN88" s="33" t="s">
        <v>24</v>
      </c>
      <c r="AO88" s="33"/>
      <c r="AP88" s="33"/>
      <c r="AQ88" s="33"/>
    </row>
    <row r="89" spans="4:43" ht="18" customHeight="1">
      <c r="D89" s="33"/>
      <c r="E89" s="156">
        <v>3</v>
      </c>
      <c r="F89" s="157"/>
      <c r="G89" s="158"/>
      <c r="H89" s="33"/>
      <c r="I89" s="33"/>
      <c r="J89" s="33"/>
      <c r="K89" s="33" t="s">
        <v>24</v>
      </c>
      <c r="L89" s="33"/>
      <c r="M89" s="33"/>
      <c r="N89" s="33" t="s">
        <v>24</v>
      </c>
      <c r="O89" s="33"/>
      <c r="P89" s="33"/>
      <c r="Q89" s="33" t="s">
        <v>24</v>
      </c>
      <c r="R89" s="33"/>
      <c r="S89" s="33"/>
      <c r="T89" s="33" t="s">
        <v>24</v>
      </c>
      <c r="U89" s="33"/>
      <c r="V89" s="33"/>
      <c r="W89" s="33" t="s">
        <v>24</v>
      </c>
      <c r="X89" s="33"/>
      <c r="Y89" s="33"/>
      <c r="Z89" s="33"/>
      <c r="AA89" s="33"/>
      <c r="AB89" s="33"/>
      <c r="AC89" s="33" t="s">
        <v>24</v>
      </c>
      <c r="AD89" s="33"/>
      <c r="AE89" s="33"/>
      <c r="AF89" s="33" t="s">
        <v>24</v>
      </c>
      <c r="AG89" s="33"/>
      <c r="AH89" s="33"/>
      <c r="AI89" s="33" t="s">
        <v>24</v>
      </c>
      <c r="AJ89" s="33"/>
      <c r="AK89" s="33"/>
      <c r="AL89" s="33" t="s">
        <v>24</v>
      </c>
      <c r="AM89" s="33"/>
      <c r="AN89" s="33"/>
      <c r="AO89" s="33" t="s">
        <v>24</v>
      </c>
      <c r="AP89" s="33"/>
      <c r="AQ89" s="33"/>
    </row>
    <row r="90" spans="4:43" ht="18" customHeight="1">
      <c r="D90" s="33"/>
      <c r="E90" s="156">
        <v>38.700000000000003</v>
      </c>
      <c r="F90" s="157"/>
      <c r="G90" s="158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 t="s">
        <v>24</v>
      </c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 t="s">
        <v>24</v>
      </c>
      <c r="AQ90" s="33"/>
    </row>
    <row r="91" spans="4:43" ht="18" customHeight="1">
      <c r="D91" s="33"/>
      <c r="E91" s="156" t="s">
        <v>605</v>
      </c>
      <c r="F91" s="157"/>
      <c r="G91" s="158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 t="s">
        <v>24</v>
      </c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 t="s">
        <v>24</v>
      </c>
    </row>
    <row r="92" spans="4:43" ht="18" customHeight="1">
      <c r="D92" s="33"/>
      <c r="E92" s="156" t="s">
        <v>891</v>
      </c>
      <c r="F92" s="157"/>
      <c r="G92" s="15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7" t="s">
        <v>766</v>
      </c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</row>
    <row r="94" spans="4:43" ht="18" customHeight="1">
      <c r="D94" s="33"/>
      <c r="E94" s="156" t="s">
        <v>71</v>
      </c>
      <c r="F94" s="157"/>
      <c r="G94" s="158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6" t="s">
        <v>771</v>
      </c>
      <c r="F95" s="157"/>
      <c r="G95" s="158"/>
      <c r="H95" s="33"/>
      <c r="I95" s="33" t="s">
        <v>24</v>
      </c>
      <c r="J95" s="33" t="s">
        <v>24</v>
      </c>
      <c r="K95" s="33" t="s">
        <v>24</v>
      </c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 t="s">
        <v>24</v>
      </c>
      <c r="AB95" s="33" t="s">
        <v>24</v>
      </c>
      <c r="AC95" s="33" t="s">
        <v>24</v>
      </c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6" t="s">
        <v>772</v>
      </c>
      <c r="F96" s="157"/>
      <c r="G96" s="158"/>
      <c r="H96" s="33"/>
      <c r="I96" s="33"/>
      <c r="J96" s="33"/>
      <c r="K96" s="33"/>
      <c r="L96" s="33" t="s">
        <v>24</v>
      </c>
      <c r="M96" s="33" t="s">
        <v>24</v>
      </c>
      <c r="N96" s="33" t="s">
        <v>24</v>
      </c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 t="s">
        <v>24</v>
      </c>
      <c r="AE96" s="33" t="s">
        <v>24</v>
      </c>
      <c r="AF96" s="33" t="s">
        <v>24</v>
      </c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6" t="s">
        <v>773</v>
      </c>
      <c r="F97" s="157"/>
      <c r="G97" s="158"/>
      <c r="H97" s="33"/>
      <c r="I97" s="33"/>
      <c r="J97" s="33"/>
      <c r="K97" s="33"/>
      <c r="L97" s="33"/>
      <c r="M97" s="33"/>
      <c r="N97" s="33"/>
      <c r="O97" s="33" t="s">
        <v>24</v>
      </c>
      <c r="P97" s="33" t="s">
        <v>24</v>
      </c>
      <c r="Q97" s="33" t="s">
        <v>24</v>
      </c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 t="s">
        <v>24</v>
      </c>
      <c r="AH97" s="33" t="s">
        <v>24</v>
      </c>
      <c r="AI97" s="33" t="s">
        <v>24</v>
      </c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6" t="s">
        <v>774</v>
      </c>
      <c r="F98" s="157"/>
      <c r="G98" s="158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 t="s">
        <v>24</v>
      </c>
      <c r="S98" s="33" t="s">
        <v>24</v>
      </c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 t="s">
        <v>24</v>
      </c>
      <c r="AK98" s="33" t="s">
        <v>24</v>
      </c>
      <c r="AL98" s="33" t="s">
        <v>24</v>
      </c>
      <c r="AM98" s="33"/>
      <c r="AN98" s="33"/>
      <c r="AO98" s="33"/>
      <c r="AP98" s="33"/>
      <c r="AQ98" s="33"/>
    </row>
    <row r="99" spans="4:43" ht="18" customHeight="1">
      <c r="D99" s="33"/>
      <c r="E99" s="156" t="s">
        <v>770</v>
      </c>
      <c r="F99" s="157"/>
      <c r="G99" s="158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 t="s">
        <v>24</v>
      </c>
      <c r="W99" s="33" t="s">
        <v>24</v>
      </c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 t="s">
        <v>24</v>
      </c>
      <c r="AN99" s="33" t="s">
        <v>24</v>
      </c>
      <c r="AO99" s="33" t="s">
        <v>24</v>
      </c>
      <c r="AP99" s="33"/>
      <c r="AQ99" s="33"/>
    </row>
    <row r="100" spans="4:43" ht="18" customHeight="1">
      <c r="D100" s="33"/>
      <c r="E100" s="156" t="s">
        <v>872</v>
      </c>
      <c r="F100" s="157"/>
      <c r="G100" s="158"/>
      <c r="H100" s="33" t="s">
        <v>24</v>
      </c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 t="s">
        <v>24</v>
      </c>
      <c r="Y100" s="33" t="s">
        <v>24</v>
      </c>
      <c r="Z100" s="33" t="s">
        <v>24</v>
      </c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 t="s">
        <v>24</v>
      </c>
      <c r="AQ100" s="33" t="s">
        <v>24</v>
      </c>
    </row>
    <row r="101" spans="4:43" ht="18" customHeight="1">
      <c r="D101" s="37" t="s">
        <v>622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43"/>
    </row>
    <row r="102" spans="4:43" ht="18" customHeight="1">
      <c r="D102" s="33"/>
      <c r="E102" s="156" t="s">
        <v>71</v>
      </c>
      <c r="F102" s="157"/>
      <c r="G102" s="158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6">
        <v>0</v>
      </c>
      <c r="F103" s="157"/>
      <c r="G103" s="158"/>
      <c r="H103" s="33" t="s">
        <v>24</v>
      </c>
      <c r="I103" s="33" t="s">
        <v>24</v>
      </c>
      <c r="J103" s="33" t="s">
        <v>24</v>
      </c>
      <c r="K103" s="33" t="s">
        <v>24</v>
      </c>
      <c r="L103" s="33" t="s">
        <v>24</v>
      </c>
      <c r="M103" s="33" t="s">
        <v>24</v>
      </c>
      <c r="N103" s="33" t="s">
        <v>24</v>
      </c>
      <c r="O103" s="33" t="s">
        <v>24</v>
      </c>
      <c r="P103" s="33" t="s">
        <v>24</v>
      </c>
      <c r="Q103" s="33" t="s">
        <v>24</v>
      </c>
      <c r="R103" s="33" t="s">
        <v>24</v>
      </c>
      <c r="S103" s="33" t="s">
        <v>24</v>
      </c>
      <c r="T103" s="33" t="s">
        <v>24</v>
      </c>
      <c r="U103" s="33" t="s">
        <v>24</v>
      </c>
      <c r="V103" s="33" t="s">
        <v>24</v>
      </c>
      <c r="W103" s="33" t="s">
        <v>24</v>
      </c>
      <c r="X103" s="33" t="s">
        <v>24</v>
      </c>
      <c r="Y103" s="33" t="s">
        <v>24</v>
      </c>
      <c r="Z103" s="33" t="s">
        <v>24</v>
      </c>
      <c r="AA103" s="33" t="s">
        <v>24</v>
      </c>
      <c r="AB103" s="33" t="s">
        <v>24</v>
      </c>
      <c r="AC103" s="33" t="s">
        <v>24</v>
      </c>
      <c r="AD103" s="33" t="s">
        <v>24</v>
      </c>
      <c r="AE103" s="33" t="s">
        <v>24</v>
      </c>
      <c r="AF103" s="33" t="s">
        <v>24</v>
      </c>
      <c r="AG103" s="33" t="s">
        <v>24</v>
      </c>
      <c r="AH103" s="33" t="s">
        <v>24</v>
      </c>
      <c r="AI103" s="33" t="s">
        <v>24</v>
      </c>
      <c r="AJ103" s="33" t="s">
        <v>24</v>
      </c>
      <c r="AK103" s="33" t="s">
        <v>24</v>
      </c>
      <c r="AL103" s="33" t="s">
        <v>24</v>
      </c>
      <c r="AM103" s="33" t="s">
        <v>24</v>
      </c>
      <c r="AN103" s="33" t="s">
        <v>24</v>
      </c>
      <c r="AO103" s="33" t="s">
        <v>24</v>
      </c>
      <c r="AP103" s="33" t="s">
        <v>24</v>
      </c>
      <c r="AQ103" s="33" t="s">
        <v>24</v>
      </c>
    </row>
    <row r="104" spans="4:43" ht="18" customHeight="1">
      <c r="D104" s="33"/>
      <c r="E104" s="156" t="s">
        <v>891</v>
      </c>
      <c r="F104" s="157"/>
      <c r="G104" s="158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7" t="s">
        <v>714</v>
      </c>
      <c r="E105" s="38"/>
      <c r="F105" s="38"/>
      <c r="G105" s="38"/>
      <c r="H105" s="38"/>
      <c r="I105" s="38"/>
      <c r="J105" s="38"/>
      <c r="K105" s="43"/>
      <c r="L105" s="38"/>
      <c r="M105" s="38"/>
      <c r="N105" s="38"/>
      <c r="O105" s="43"/>
      <c r="P105" s="38"/>
      <c r="Q105" s="38"/>
      <c r="R105" s="38"/>
      <c r="S105" s="43"/>
      <c r="T105" s="38"/>
      <c r="U105" s="38"/>
      <c r="V105" s="38"/>
      <c r="W105" s="43"/>
      <c r="X105" s="38"/>
      <c r="Y105" s="38"/>
      <c r="Z105" s="38"/>
      <c r="AA105" s="43"/>
      <c r="AB105" s="38"/>
      <c r="AC105" s="38"/>
      <c r="AD105" s="38"/>
      <c r="AE105" s="43"/>
      <c r="AF105" s="38"/>
      <c r="AG105" s="38"/>
      <c r="AH105" s="38"/>
      <c r="AI105" s="43"/>
      <c r="AJ105" s="38"/>
      <c r="AK105" s="38"/>
      <c r="AL105" s="38"/>
      <c r="AM105" s="43"/>
      <c r="AN105" s="38"/>
      <c r="AO105" s="38"/>
      <c r="AP105" s="38"/>
      <c r="AQ105" s="43"/>
    </row>
    <row r="106" spans="4:43" ht="18" customHeight="1">
      <c r="D106" s="33"/>
      <c r="E106" s="156" t="s">
        <v>71</v>
      </c>
      <c r="F106" s="157"/>
      <c r="G106" s="158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6">
        <v>0</v>
      </c>
      <c r="F107" s="157"/>
      <c r="G107" s="158"/>
      <c r="H107" s="33" t="s">
        <v>24</v>
      </c>
      <c r="I107" s="33" t="s">
        <v>24</v>
      </c>
      <c r="J107" s="33" t="s">
        <v>24</v>
      </c>
      <c r="K107" s="33" t="s">
        <v>24</v>
      </c>
      <c r="L107" s="33" t="s">
        <v>24</v>
      </c>
      <c r="M107" s="33" t="s">
        <v>24</v>
      </c>
      <c r="N107" s="33" t="s">
        <v>24</v>
      </c>
      <c r="O107" s="33" t="s">
        <v>24</v>
      </c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 t="s">
        <v>24</v>
      </c>
      <c r="AA107" s="33" t="s">
        <v>24</v>
      </c>
      <c r="AB107" s="33" t="s">
        <v>24</v>
      </c>
      <c r="AC107" s="33" t="s">
        <v>24</v>
      </c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 t="s">
        <v>24</v>
      </c>
      <c r="AO107" s="33" t="s">
        <v>24</v>
      </c>
      <c r="AP107" s="33" t="s">
        <v>24</v>
      </c>
      <c r="AQ107" s="33" t="s">
        <v>24</v>
      </c>
    </row>
    <row r="108" spans="4:43" ht="18" customHeight="1">
      <c r="D108" s="33"/>
      <c r="E108" s="156" t="s">
        <v>891</v>
      </c>
      <c r="F108" s="157"/>
      <c r="G108" s="158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7" t="s">
        <v>103</v>
      </c>
      <c r="E109" s="38"/>
      <c r="F109" s="38"/>
      <c r="G109" s="38"/>
      <c r="H109" s="38"/>
      <c r="I109" s="38"/>
      <c r="J109" s="38"/>
      <c r="K109" s="43"/>
      <c r="L109" s="38"/>
      <c r="M109" s="38"/>
      <c r="N109" s="38"/>
      <c r="O109" s="43"/>
      <c r="P109" s="38"/>
      <c r="Q109" s="38"/>
      <c r="R109" s="38"/>
      <c r="S109" s="43"/>
      <c r="T109" s="38"/>
      <c r="U109" s="38"/>
      <c r="V109" s="38"/>
      <c r="W109" s="43"/>
      <c r="X109" s="38"/>
      <c r="Y109" s="38"/>
      <c r="Z109" s="38"/>
      <c r="AA109" s="43"/>
      <c r="AB109" s="38"/>
      <c r="AC109" s="38"/>
      <c r="AD109" s="38"/>
      <c r="AE109" s="43"/>
      <c r="AF109" s="38"/>
      <c r="AG109" s="38"/>
      <c r="AH109" s="38"/>
      <c r="AI109" s="43"/>
      <c r="AJ109" s="38"/>
      <c r="AK109" s="38"/>
      <c r="AL109" s="38"/>
      <c r="AM109" s="43"/>
      <c r="AN109" s="38"/>
      <c r="AO109" s="38"/>
      <c r="AP109" s="38"/>
      <c r="AQ109" s="43"/>
    </row>
    <row r="110" spans="4:43" ht="18" customHeight="1">
      <c r="D110" s="33"/>
      <c r="E110" s="156" t="s">
        <v>71</v>
      </c>
      <c r="F110" s="157"/>
      <c r="G110" s="158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56" t="s">
        <v>257</v>
      </c>
      <c r="F111" s="157"/>
      <c r="G111" s="158"/>
      <c r="H111" s="33" t="s">
        <v>24</v>
      </c>
      <c r="I111" s="33" t="s">
        <v>24</v>
      </c>
      <c r="J111" s="33" t="s">
        <v>24</v>
      </c>
      <c r="K111" s="33" t="s">
        <v>24</v>
      </c>
      <c r="L111" s="33" t="s">
        <v>24</v>
      </c>
      <c r="M111" s="33" t="s">
        <v>24</v>
      </c>
      <c r="N111" s="33" t="s">
        <v>24</v>
      </c>
      <c r="O111" s="33" t="s">
        <v>24</v>
      </c>
      <c r="P111" s="33" t="s">
        <v>24</v>
      </c>
      <c r="Q111" s="33" t="s">
        <v>24</v>
      </c>
      <c r="R111" s="33" t="s">
        <v>24</v>
      </c>
      <c r="S111" s="33" t="s">
        <v>24</v>
      </c>
      <c r="T111" s="33" t="s">
        <v>24</v>
      </c>
      <c r="U111" s="33" t="s">
        <v>24</v>
      </c>
      <c r="V111" s="33" t="s">
        <v>24</v>
      </c>
      <c r="W111" s="33" t="s">
        <v>24</v>
      </c>
      <c r="X111" s="33" t="s">
        <v>24</v>
      </c>
      <c r="Y111" s="33" t="s">
        <v>24</v>
      </c>
      <c r="Z111" s="33" t="s">
        <v>24</v>
      </c>
      <c r="AA111" s="33" t="s">
        <v>24</v>
      </c>
      <c r="AB111" s="33" t="s">
        <v>24</v>
      </c>
      <c r="AC111" s="33" t="s">
        <v>24</v>
      </c>
      <c r="AD111" s="33" t="s">
        <v>24</v>
      </c>
      <c r="AE111" s="33" t="s">
        <v>24</v>
      </c>
      <c r="AF111" s="33" t="s">
        <v>24</v>
      </c>
      <c r="AG111" s="33" t="s">
        <v>24</v>
      </c>
      <c r="AH111" s="33" t="s">
        <v>24</v>
      </c>
      <c r="AI111" s="33" t="s">
        <v>24</v>
      </c>
      <c r="AJ111" s="33" t="s">
        <v>24</v>
      </c>
      <c r="AK111" s="33" t="s">
        <v>24</v>
      </c>
      <c r="AL111" s="33" t="s">
        <v>24</v>
      </c>
      <c r="AM111" s="33" t="s">
        <v>24</v>
      </c>
      <c r="AN111" s="33" t="s">
        <v>24</v>
      </c>
      <c r="AO111" s="33" t="s">
        <v>24</v>
      </c>
      <c r="AP111" s="33" t="s">
        <v>24</v>
      </c>
      <c r="AQ111" s="33" t="s">
        <v>24</v>
      </c>
    </row>
    <row r="112" spans="4:43" ht="18" customHeight="1">
      <c r="D112" s="33"/>
      <c r="E112" s="156" t="s">
        <v>891</v>
      </c>
      <c r="F112" s="157"/>
      <c r="G112" s="158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7" t="s">
        <v>104</v>
      </c>
      <c r="E113" s="38"/>
      <c r="F113" s="38"/>
      <c r="G113" s="38"/>
      <c r="H113" s="38"/>
      <c r="I113" s="38"/>
      <c r="J113" s="38"/>
      <c r="K113" s="43"/>
      <c r="L113" s="38"/>
      <c r="M113" s="38"/>
      <c r="N113" s="38"/>
      <c r="O113" s="43"/>
      <c r="P113" s="38"/>
      <c r="Q113" s="38"/>
      <c r="R113" s="38"/>
      <c r="S113" s="43"/>
      <c r="T113" s="38"/>
      <c r="U113" s="38"/>
      <c r="V113" s="38"/>
      <c r="W113" s="43"/>
      <c r="X113" s="38"/>
      <c r="Y113" s="38"/>
      <c r="Z113" s="38"/>
      <c r="AA113" s="43"/>
      <c r="AB113" s="38"/>
      <c r="AC113" s="38"/>
      <c r="AD113" s="38"/>
      <c r="AE113" s="43"/>
      <c r="AF113" s="38"/>
      <c r="AG113" s="38"/>
      <c r="AH113" s="38"/>
      <c r="AI113" s="43"/>
      <c r="AJ113" s="38"/>
      <c r="AK113" s="38"/>
      <c r="AL113" s="38"/>
      <c r="AM113" s="43"/>
      <c r="AN113" s="38"/>
      <c r="AO113" s="38"/>
      <c r="AP113" s="38"/>
      <c r="AQ113" s="43"/>
    </row>
    <row r="114" spans="4:43" ht="18" customHeight="1">
      <c r="D114" s="33"/>
      <c r="E114" s="156" t="s">
        <v>71</v>
      </c>
      <c r="F114" s="157"/>
      <c r="G114" s="158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3"/>
      <c r="E115" s="156" t="s">
        <v>260</v>
      </c>
      <c r="F115" s="157"/>
      <c r="G115" s="158"/>
      <c r="H115" s="33" t="s">
        <v>24</v>
      </c>
      <c r="I115" s="33" t="s">
        <v>24</v>
      </c>
      <c r="J115" s="33" t="s">
        <v>24</v>
      </c>
      <c r="K115" s="33" t="s">
        <v>24</v>
      </c>
      <c r="L115" s="33" t="s">
        <v>24</v>
      </c>
      <c r="M115" s="33" t="s">
        <v>24</v>
      </c>
      <c r="N115" s="33" t="s">
        <v>24</v>
      </c>
      <c r="O115" s="33" t="s">
        <v>24</v>
      </c>
      <c r="P115" s="33" t="s">
        <v>24</v>
      </c>
      <c r="Q115" s="33" t="s">
        <v>24</v>
      </c>
      <c r="R115" s="33" t="s">
        <v>24</v>
      </c>
      <c r="S115" s="33" t="s">
        <v>24</v>
      </c>
      <c r="T115" s="33" t="s">
        <v>24</v>
      </c>
      <c r="U115" s="33" t="s">
        <v>24</v>
      </c>
      <c r="V115" s="33" t="s">
        <v>24</v>
      </c>
      <c r="W115" s="33" t="s">
        <v>24</v>
      </c>
      <c r="X115" s="33" t="s">
        <v>24</v>
      </c>
      <c r="Y115" s="33" t="s">
        <v>24</v>
      </c>
      <c r="Z115" s="33" t="s">
        <v>24</v>
      </c>
      <c r="AA115" s="33" t="s">
        <v>24</v>
      </c>
      <c r="AB115" s="33" t="s">
        <v>24</v>
      </c>
      <c r="AC115" s="33" t="s">
        <v>24</v>
      </c>
      <c r="AD115" s="33" t="s">
        <v>24</v>
      </c>
      <c r="AE115" s="33" t="s">
        <v>24</v>
      </c>
      <c r="AF115" s="33" t="s">
        <v>24</v>
      </c>
      <c r="AG115" s="33" t="s">
        <v>24</v>
      </c>
      <c r="AH115" s="33" t="s">
        <v>24</v>
      </c>
      <c r="AI115" s="33" t="s">
        <v>24</v>
      </c>
      <c r="AJ115" s="33" t="s">
        <v>24</v>
      </c>
      <c r="AK115" s="33" t="s">
        <v>24</v>
      </c>
      <c r="AL115" s="33" t="s">
        <v>24</v>
      </c>
      <c r="AM115" s="33" t="s">
        <v>24</v>
      </c>
      <c r="AN115" s="33" t="s">
        <v>24</v>
      </c>
      <c r="AO115" s="33" t="s">
        <v>24</v>
      </c>
      <c r="AP115" s="33" t="s">
        <v>24</v>
      </c>
      <c r="AQ115" s="33" t="s">
        <v>24</v>
      </c>
    </row>
    <row r="116" spans="4:43" ht="18" customHeight="1">
      <c r="D116" s="33"/>
      <c r="E116" s="156" t="s">
        <v>891</v>
      </c>
      <c r="F116" s="157"/>
      <c r="G116" s="15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7" t="s">
        <v>747</v>
      </c>
      <c r="E117" s="38"/>
      <c r="F117" s="38"/>
      <c r="G117" s="38"/>
      <c r="H117" s="38"/>
      <c r="I117" s="38"/>
      <c r="J117" s="38"/>
      <c r="K117" s="43"/>
      <c r="L117" s="38"/>
      <c r="M117" s="38"/>
      <c r="N117" s="38"/>
      <c r="O117" s="43"/>
      <c r="P117" s="38"/>
      <c r="Q117" s="38"/>
      <c r="R117" s="38"/>
      <c r="S117" s="43"/>
      <c r="T117" s="38"/>
      <c r="U117" s="38"/>
      <c r="V117" s="38"/>
      <c r="W117" s="43"/>
      <c r="X117" s="38"/>
      <c r="Y117" s="38"/>
      <c r="Z117" s="38"/>
      <c r="AA117" s="43"/>
      <c r="AB117" s="38"/>
      <c r="AC117" s="38"/>
      <c r="AD117" s="38"/>
      <c r="AE117" s="43"/>
      <c r="AF117" s="38"/>
      <c r="AG117" s="38"/>
      <c r="AH117" s="38"/>
      <c r="AI117" s="43"/>
      <c r="AJ117" s="38"/>
      <c r="AK117" s="38"/>
      <c r="AL117" s="38"/>
      <c r="AM117" s="43"/>
      <c r="AN117" s="38"/>
      <c r="AO117" s="38"/>
      <c r="AP117" s="38"/>
      <c r="AQ117" s="43"/>
    </row>
    <row r="118" spans="4:43" ht="18" customHeight="1">
      <c r="D118" s="33"/>
      <c r="E118" s="156" t="s">
        <v>71</v>
      </c>
      <c r="F118" s="157"/>
      <c r="G118" s="158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3"/>
      <c r="E119" s="156" t="s">
        <v>749</v>
      </c>
      <c r="F119" s="157"/>
      <c r="G119" s="158"/>
      <c r="H119" s="33" t="s">
        <v>24</v>
      </c>
      <c r="I119" s="33" t="s">
        <v>24</v>
      </c>
      <c r="J119" s="33" t="s">
        <v>24</v>
      </c>
      <c r="K119" s="33" t="s">
        <v>24</v>
      </c>
      <c r="L119" s="33" t="s">
        <v>24</v>
      </c>
      <c r="M119" s="33" t="s">
        <v>24</v>
      </c>
      <c r="N119" s="33" t="s">
        <v>24</v>
      </c>
      <c r="O119" s="33" t="s">
        <v>24</v>
      </c>
      <c r="P119" s="33" t="s">
        <v>24</v>
      </c>
      <c r="Q119" s="33" t="s">
        <v>24</v>
      </c>
      <c r="R119" s="33" t="s">
        <v>24</v>
      </c>
      <c r="S119" s="33" t="s">
        <v>24</v>
      </c>
      <c r="T119" s="33" t="s">
        <v>24</v>
      </c>
      <c r="U119" s="33" t="s">
        <v>24</v>
      </c>
      <c r="V119" s="33" t="s">
        <v>24</v>
      </c>
      <c r="W119" s="33" t="s">
        <v>24</v>
      </c>
      <c r="X119" s="33" t="s">
        <v>24</v>
      </c>
      <c r="Y119" s="33" t="s">
        <v>24</v>
      </c>
      <c r="Z119" s="33" t="s">
        <v>24</v>
      </c>
      <c r="AA119" s="33" t="s">
        <v>24</v>
      </c>
      <c r="AB119" s="33" t="s">
        <v>24</v>
      </c>
      <c r="AC119" s="33" t="s">
        <v>24</v>
      </c>
      <c r="AD119" s="33" t="s">
        <v>24</v>
      </c>
      <c r="AE119" s="33" t="s">
        <v>24</v>
      </c>
      <c r="AF119" s="33" t="s">
        <v>24</v>
      </c>
      <c r="AG119" s="33" t="s">
        <v>24</v>
      </c>
      <c r="AH119" s="33" t="s">
        <v>24</v>
      </c>
      <c r="AI119" s="33" t="s">
        <v>24</v>
      </c>
      <c r="AJ119" s="33" t="s">
        <v>24</v>
      </c>
      <c r="AK119" s="33" t="s">
        <v>24</v>
      </c>
      <c r="AL119" s="33" t="s">
        <v>24</v>
      </c>
      <c r="AM119" s="33" t="s">
        <v>24</v>
      </c>
      <c r="AN119" s="33" t="s">
        <v>24</v>
      </c>
      <c r="AO119" s="33" t="s">
        <v>24</v>
      </c>
      <c r="AP119" s="33" t="s">
        <v>24</v>
      </c>
      <c r="AQ119" s="33" t="s">
        <v>24</v>
      </c>
    </row>
    <row r="120" spans="4:43" ht="18" customHeight="1">
      <c r="D120" s="33"/>
      <c r="E120" s="156" t="s">
        <v>891</v>
      </c>
      <c r="F120" s="157"/>
      <c r="G120" s="158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7" t="s">
        <v>105</v>
      </c>
      <c r="E121" s="38"/>
      <c r="F121" s="38"/>
      <c r="G121" s="38"/>
      <c r="H121" s="38"/>
      <c r="I121" s="38"/>
      <c r="J121" s="38"/>
      <c r="K121" s="43"/>
      <c r="L121" s="38"/>
      <c r="M121" s="38"/>
      <c r="N121" s="38"/>
      <c r="O121" s="43"/>
      <c r="P121" s="38"/>
      <c r="Q121" s="38"/>
      <c r="R121" s="38"/>
      <c r="S121" s="43"/>
      <c r="T121" s="38"/>
      <c r="U121" s="38"/>
      <c r="V121" s="38"/>
      <c r="W121" s="43"/>
      <c r="X121" s="38"/>
      <c r="Y121" s="38"/>
      <c r="Z121" s="38"/>
      <c r="AA121" s="43"/>
      <c r="AB121" s="38"/>
      <c r="AC121" s="38"/>
      <c r="AD121" s="38"/>
      <c r="AE121" s="43"/>
      <c r="AF121" s="38"/>
      <c r="AG121" s="38"/>
      <c r="AH121" s="38"/>
      <c r="AI121" s="43"/>
      <c r="AJ121" s="38"/>
      <c r="AK121" s="38"/>
      <c r="AL121" s="38"/>
      <c r="AM121" s="43"/>
      <c r="AN121" s="38"/>
      <c r="AO121" s="38"/>
      <c r="AP121" s="38"/>
      <c r="AQ121" s="43"/>
    </row>
    <row r="122" spans="4:43" ht="18" customHeight="1">
      <c r="D122" s="33"/>
      <c r="E122" s="156" t="s">
        <v>71</v>
      </c>
      <c r="F122" s="157"/>
      <c r="G122" s="158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3"/>
      <c r="E123" s="163" t="s">
        <v>758</v>
      </c>
      <c r="F123" s="157"/>
      <c r="G123" s="158"/>
      <c r="H123" s="33" t="s">
        <v>24</v>
      </c>
      <c r="I123" s="33" t="s">
        <v>24</v>
      </c>
      <c r="J123" s="33" t="s">
        <v>24</v>
      </c>
      <c r="K123" s="33" t="s">
        <v>24</v>
      </c>
      <c r="L123" s="33" t="s">
        <v>24</v>
      </c>
      <c r="M123" s="33" t="s">
        <v>24</v>
      </c>
      <c r="N123" s="33" t="s">
        <v>24</v>
      </c>
      <c r="O123" s="33" t="s">
        <v>24</v>
      </c>
      <c r="P123" s="33" t="s">
        <v>24</v>
      </c>
      <c r="Q123" s="33" t="s">
        <v>24</v>
      </c>
      <c r="R123" s="33" t="s">
        <v>24</v>
      </c>
      <c r="S123" s="33" t="s">
        <v>24</v>
      </c>
      <c r="T123" s="33" t="s">
        <v>24</v>
      </c>
      <c r="U123" s="33" t="s">
        <v>24</v>
      </c>
      <c r="V123" s="33" t="s">
        <v>24</v>
      </c>
      <c r="W123" s="33" t="s">
        <v>24</v>
      </c>
      <c r="X123" s="33" t="s">
        <v>24</v>
      </c>
      <c r="Y123" s="33" t="s">
        <v>24</v>
      </c>
      <c r="Z123" s="33" t="s">
        <v>24</v>
      </c>
      <c r="AA123" s="33" t="s">
        <v>24</v>
      </c>
      <c r="AB123" s="33" t="s">
        <v>24</v>
      </c>
      <c r="AC123" s="33" t="s">
        <v>24</v>
      </c>
      <c r="AD123" s="33" t="s">
        <v>24</v>
      </c>
      <c r="AE123" s="33" t="s">
        <v>24</v>
      </c>
      <c r="AF123" s="33" t="s">
        <v>24</v>
      </c>
      <c r="AG123" s="33" t="s">
        <v>24</v>
      </c>
      <c r="AH123" s="33" t="s">
        <v>24</v>
      </c>
      <c r="AI123" s="33" t="s">
        <v>24</v>
      </c>
      <c r="AJ123" s="33" t="s">
        <v>24</v>
      </c>
      <c r="AK123" s="33" t="s">
        <v>24</v>
      </c>
      <c r="AL123" s="33" t="s">
        <v>24</v>
      </c>
      <c r="AM123" s="33" t="s">
        <v>24</v>
      </c>
      <c r="AN123" s="33" t="s">
        <v>24</v>
      </c>
      <c r="AO123" s="33" t="s">
        <v>24</v>
      </c>
      <c r="AP123" s="33" t="s">
        <v>24</v>
      </c>
      <c r="AQ123" s="33" t="s">
        <v>24</v>
      </c>
    </row>
    <row r="124" spans="4:43" ht="18" customHeight="1">
      <c r="D124" s="33"/>
      <c r="E124" s="156" t="s">
        <v>891</v>
      </c>
      <c r="F124" s="157"/>
      <c r="G124" s="158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7" t="s">
        <v>106</v>
      </c>
      <c r="E125" s="38"/>
      <c r="F125" s="38"/>
      <c r="G125" s="38"/>
      <c r="H125" s="38"/>
      <c r="I125" s="38"/>
      <c r="J125" s="38"/>
      <c r="K125" s="43"/>
      <c r="L125" s="38"/>
      <c r="M125" s="38"/>
      <c r="N125" s="38"/>
      <c r="O125" s="43"/>
      <c r="P125" s="38"/>
      <c r="Q125" s="38"/>
      <c r="R125" s="38"/>
      <c r="S125" s="43"/>
      <c r="T125" s="38"/>
      <c r="U125" s="38"/>
      <c r="V125" s="38"/>
      <c r="W125" s="43"/>
      <c r="X125" s="38"/>
      <c r="Y125" s="38"/>
      <c r="Z125" s="38"/>
      <c r="AA125" s="43"/>
      <c r="AB125" s="38"/>
      <c r="AC125" s="38"/>
      <c r="AD125" s="38"/>
      <c r="AE125" s="43"/>
      <c r="AF125" s="38"/>
      <c r="AG125" s="38"/>
      <c r="AH125" s="38"/>
      <c r="AI125" s="43"/>
      <c r="AJ125" s="38"/>
      <c r="AK125" s="38"/>
      <c r="AL125" s="38"/>
      <c r="AM125" s="43"/>
      <c r="AN125" s="38"/>
      <c r="AO125" s="38"/>
      <c r="AP125" s="38"/>
      <c r="AQ125" s="43"/>
    </row>
    <row r="126" spans="4:43" ht="18" customHeight="1">
      <c r="D126" s="33"/>
      <c r="E126" s="156" t="s">
        <v>71</v>
      </c>
      <c r="F126" s="157"/>
      <c r="G126" s="158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56" t="s">
        <v>423</v>
      </c>
      <c r="F127" s="157"/>
      <c r="G127" s="158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 t="s">
        <v>24</v>
      </c>
      <c r="R127" s="33" t="s">
        <v>24</v>
      </c>
      <c r="S127" s="33" t="s">
        <v>24</v>
      </c>
      <c r="T127" s="33" t="s">
        <v>24</v>
      </c>
      <c r="U127" s="33" t="s">
        <v>24</v>
      </c>
      <c r="V127" s="33" t="s">
        <v>24</v>
      </c>
      <c r="W127" s="33" t="s">
        <v>24</v>
      </c>
      <c r="X127" s="33" t="s">
        <v>24</v>
      </c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 t="s">
        <v>24</v>
      </c>
    </row>
    <row r="128" spans="4:43" ht="18" customHeight="1">
      <c r="D128" s="33"/>
      <c r="E128" s="156" t="s">
        <v>891</v>
      </c>
      <c r="F128" s="157"/>
      <c r="G128" s="158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7" t="s">
        <v>743</v>
      </c>
      <c r="E129" s="38"/>
      <c r="F129" s="38"/>
      <c r="G129" s="38"/>
      <c r="H129" s="38"/>
      <c r="I129" s="38"/>
      <c r="J129" s="38"/>
      <c r="K129" s="43"/>
      <c r="L129" s="38"/>
      <c r="M129" s="38"/>
      <c r="N129" s="38"/>
      <c r="O129" s="43"/>
      <c r="P129" s="38"/>
      <c r="Q129" s="38"/>
      <c r="R129" s="38"/>
      <c r="S129" s="43"/>
      <c r="T129" s="38"/>
      <c r="U129" s="38"/>
      <c r="V129" s="38"/>
      <c r="W129" s="43"/>
      <c r="X129" s="38"/>
      <c r="Y129" s="38"/>
      <c r="Z129" s="38"/>
      <c r="AA129" s="43"/>
      <c r="AB129" s="38"/>
      <c r="AC129" s="38"/>
      <c r="AD129" s="38"/>
      <c r="AE129" s="43"/>
      <c r="AF129" s="38"/>
      <c r="AG129" s="38"/>
      <c r="AH129" s="38"/>
      <c r="AI129" s="43"/>
      <c r="AJ129" s="38"/>
      <c r="AK129" s="38"/>
      <c r="AL129" s="38"/>
      <c r="AM129" s="43"/>
      <c r="AN129" s="38"/>
      <c r="AO129" s="38"/>
      <c r="AP129" s="38"/>
      <c r="AQ129" s="43"/>
    </row>
    <row r="130" spans="4:43" ht="18" customHeight="1">
      <c r="D130" s="33"/>
      <c r="E130" s="156" t="s">
        <v>71</v>
      </c>
      <c r="F130" s="157"/>
      <c r="G130" s="158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3"/>
      <c r="E131" s="156" t="s">
        <v>759</v>
      </c>
      <c r="F131" s="157"/>
      <c r="G131" s="158"/>
      <c r="H131" s="33" t="s">
        <v>24</v>
      </c>
      <c r="I131" s="33" t="s">
        <v>24</v>
      </c>
      <c r="J131" s="33" t="s">
        <v>24</v>
      </c>
      <c r="K131" s="33" t="s">
        <v>24</v>
      </c>
      <c r="L131" s="33" t="s">
        <v>24</v>
      </c>
      <c r="M131" s="33" t="s">
        <v>24</v>
      </c>
      <c r="N131" s="33" t="s">
        <v>24</v>
      </c>
      <c r="O131" s="33" t="s">
        <v>24</v>
      </c>
      <c r="P131" s="33" t="s">
        <v>24</v>
      </c>
      <c r="Q131" s="33" t="s">
        <v>24</v>
      </c>
      <c r="R131" s="33" t="s">
        <v>24</v>
      </c>
      <c r="S131" s="33" t="s">
        <v>24</v>
      </c>
      <c r="T131" s="33" t="s">
        <v>24</v>
      </c>
      <c r="U131" s="33" t="s">
        <v>24</v>
      </c>
      <c r="V131" s="33" t="s">
        <v>24</v>
      </c>
      <c r="W131" s="33" t="s">
        <v>24</v>
      </c>
      <c r="X131" s="33" t="s">
        <v>24</v>
      </c>
      <c r="Y131" s="33" t="s">
        <v>24</v>
      </c>
      <c r="Z131" s="33" t="s">
        <v>24</v>
      </c>
      <c r="AA131" s="33" t="s">
        <v>24</v>
      </c>
      <c r="AB131" s="33" t="s">
        <v>24</v>
      </c>
      <c r="AC131" s="33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3" t="s">
        <v>24</v>
      </c>
      <c r="AJ131" s="33" t="s">
        <v>24</v>
      </c>
      <c r="AK131" s="33" t="s">
        <v>24</v>
      </c>
      <c r="AL131" s="33" t="s">
        <v>24</v>
      </c>
      <c r="AM131" s="33" t="s">
        <v>24</v>
      </c>
      <c r="AN131" s="33" t="s">
        <v>24</v>
      </c>
      <c r="AO131" s="33" t="s">
        <v>24</v>
      </c>
      <c r="AP131" s="33" t="s">
        <v>24</v>
      </c>
      <c r="AQ131" s="33" t="s">
        <v>24</v>
      </c>
    </row>
    <row r="132" spans="4:43" ht="18" customHeight="1">
      <c r="D132" s="33"/>
      <c r="E132" s="156" t="s">
        <v>788</v>
      </c>
      <c r="F132" s="157"/>
      <c r="G132" s="158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2" t="s">
        <v>451</v>
      </c>
      <c r="E133" s="29"/>
      <c r="F133" s="29"/>
      <c r="G133" s="29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9"/>
      <c r="AJ133" s="30"/>
      <c r="AK133" s="30"/>
      <c r="AL133" s="30"/>
      <c r="AM133" s="30"/>
      <c r="AN133" s="30"/>
      <c r="AO133" s="30"/>
      <c r="AP133" s="30"/>
      <c r="AQ133" s="44"/>
    </row>
    <row r="134" spans="4:43" ht="18" customHeight="1">
      <c r="D134" s="139" t="s">
        <v>440</v>
      </c>
      <c r="E134" s="112"/>
      <c r="F134" s="112"/>
      <c r="G134" s="113"/>
      <c r="H134" s="133" t="s">
        <v>444</v>
      </c>
      <c r="I134" s="133" t="s">
        <v>444</v>
      </c>
      <c r="J134" s="133" t="s">
        <v>444</v>
      </c>
      <c r="K134" s="133" t="s">
        <v>441</v>
      </c>
      <c r="L134" s="133" t="s">
        <v>444</v>
      </c>
      <c r="M134" s="133" t="s">
        <v>441</v>
      </c>
      <c r="N134" s="133" t="s">
        <v>441</v>
      </c>
      <c r="O134" s="133" t="s">
        <v>444</v>
      </c>
      <c r="P134" s="133" t="s">
        <v>444</v>
      </c>
      <c r="Q134" s="133" t="s">
        <v>441</v>
      </c>
      <c r="R134" s="133" t="s">
        <v>444</v>
      </c>
      <c r="S134" s="133" t="s">
        <v>441</v>
      </c>
      <c r="T134" s="133" t="s">
        <v>441</v>
      </c>
      <c r="U134" s="133" t="s">
        <v>444</v>
      </c>
      <c r="V134" s="133" t="s">
        <v>444</v>
      </c>
      <c r="W134" s="133" t="s">
        <v>441</v>
      </c>
      <c r="X134" s="133" t="s">
        <v>444</v>
      </c>
      <c r="Y134" s="133" t="s">
        <v>444</v>
      </c>
      <c r="Z134" s="133" t="s">
        <v>444</v>
      </c>
      <c r="AA134" s="133" t="s">
        <v>444</v>
      </c>
      <c r="AB134" s="133" t="s">
        <v>444</v>
      </c>
      <c r="AC134" s="133" t="s">
        <v>441</v>
      </c>
      <c r="AD134" s="133" t="s">
        <v>444</v>
      </c>
      <c r="AE134" s="133" t="s">
        <v>441</v>
      </c>
      <c r="AF134" s="133" t="s">
        <v>441</v>
      </c>
      <c r="AG134" s="133" t="s">
        <v>444</v>
      </c>
      <c r="AH134" s="133" t="s">
        <v>444</v>
      </c>
      <c r="AI134" s="133" t="s">
        <v>441</v>
      </c>
      <c r="AJ134" s="133" t="s">
        <v>444</v>
      </c>
      <c r="AK134" s="133" t="s">
        <v>441</v>
      </c>
      <c r="AL134" s="133" t="s">
        <v>441</v>
      </c>
      <c r="AM134" s="133" t="s">
        <v>444</v>
      </c>
      <c r="AN134" s="133" t="s">
        <v>444</v>
      </c>
      <c r="AO134" s="133" t="s">
        <v>441</v>
      </c>
      <c r="AP134" s="133" t="s">
        <v>444</v>
      </c>
      <c r="AQ134" s="133" t="s">
        <v>444</v>
      </c>
    </row>
    <row r="135" spans="4:43" ht="18" customHeight="1">
      <c r="D135" s="124"/>
      <c r="E135" s="125"/>
      <c r="F135" s="125"/>
      <c r="G135" s="126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</row>
    <row r="136" spans="4:43" ht="18" customHeight="1">
      <c r="D136" s="114"/>
      <c r="E136" s="115"/>
      <c r="F136" s="115"/>
      <c r="G136" s="116"/>
      <c r="H136" s="135"/>
      <c r="I136" s="135"/>
      <c r="J136" s="135"/>
      <c r="K136" s="135"/>
      <c r="L136" s="135"/>
      <c r="M136" s="135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  <c r="AP136" s="135"/>
      <c r="AQ136" s="135"/>
    </row>
    <row r="137" spans="4:43" ht="18" customHeight="1">
      <c r="D137" s="111" t="s">
        <v>442</v>
      </c>
      <c r="E137" s="112"/>
      <c r="F137" s="112"/>
      <c r="G137" s="113"/>
      <c r="H137" s="136">
        <v>220130</v>
      </c>
      <c r="I137" s="136">
        <v>220131</v>
      </c>
      <c r="J137" s="136">
        <v>220131</v>
      </c>
      <c r="K137" s="136">
        <v>220001</v>
      </c>
      <c r="L137" s="136">
        <v>220132</v>
      </c>
      <c r="M137" s="136">
        <v>220001</v>
      </c>
      <c r="N137" s="136">
        <v>220001</v>
      </c>
      <c r="O137" s="136">
        <v>220131</v>
      </c>
      <c r="P137" s="136">
        <v>220131</v>
      </c>
      <c r="Q137" s="136">
        <v>220001</v>
      </c>
      <c r="R137" s="136">
        <v>220132</v>
      </c>
      <c r="S137" s="136">
        <v>220001</v>
      </c>
      <c r="T137" s="136">
        <v>220001</v>
      </c>
      <c r="U137" s="136">
        <v>220131</v>
      </c>
      <c r="V137" s="136">
        <v>220131</v>
      </c>
      <c r="W137" s="136">
        <v>220001</v>
      </c>
      <c r="X137" s="136">
        <v>220130</v>
      </c>
      <c r="Y137" s="136">
        <v>220130</v>
      </c>
      <c r="Z137" s="136">
        <v>220133</v>
      </c>
      <c r="AA137" s="136">
        <v>220134</v>
      </c>
      <c r="AB137" s="136">
        <v>220134</v>
      </c>
      <c r="AC137" s="136">
        <v>220001</v>
      </c>
      <c r="AD137" s="136">
        <v>220135</v>
      </c>
      <c r="AE137" s="136">
        <v>220001</v>
      </c>
      <c r="AF137" s="136">
        <v>220001</v>
      </c>
      <c r="AG137" s="136">
        <v>220134</v>
      </c>
      <c r="AH137" s="136">
        <v>220134</v>
      </c>
      <c r="AI137" s="136">
        <v>220001</v>
      </c>
      <c r="AJ137" s="136">
        <v>220135</v>
      </c>
      <c r="AK137" s="136">
        <v>220001</v>
      </c>
      <c r="AL137" s="136">
        <v>220001</v>
      </c>
      <c r="AM137" s="136">
        <v>220134</v>
      </c>
      <c r="AN137" s="136">
        <v>220134</v>
      </c>
      <c r="AO137" s="136">
        <v>220001</v>
      </c>
      <c r="AP137" s="136">
        <v>220133</v>
      </c>
      <c r="AQ137" s="136">
        <v>220133</v>
      </c>
    </row>
    <row r="138" spans="4:43" ht="18" customHeight="1">
      <c r="D138" s="124"/>
      <c r="E138" s="125"/>
      <c r="F138" s="125"/>
      <c r="G138" s="126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7"/>
      <c r="S138" s="137"/>
      <c r="T138" s="137"/>
      <c r="U138" s="137"/>
      <c r="V138" s="137"/>
      <c r="W138" s="137"/>
      <c r="X138" s="137"/>
      <c r="Y138" s="137"/>
      <c r="Z138" s="137"/>
      <c r="AA138" s="137"/>
      <c r="AB138" s="137"/>
      <c r="AC138" s="137"/>
      <c r="AD138" s="137"/>
      <c r="AE138" s="137"/>
      <c r="AF138" s="137"/>
      <c r="AG138" s="137"/>
      <c r="AH138" s="137"/>
      <c r="AI138" s="137"/>
      <c r="AJ138" s="137"/>
      <c r="AK138" s="137"/>
      <c r="AL138" s="137"/>
      <c r="AM138" s="137"/>
      <c r="AN138" s="137"/>
      <c r="AO138" s="137"/>
      <c r="AP138" s="137"/>
      <c r="AQ138" s="137"/>
    </row>
    <row r="139" spans="4:43" ht="18" customHeight="1">
      <c r="D139" s="124"/>
      <c r="E139" s="125"/>
      <c r="F139" s="125"/>
      <c r="G139" s="126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7"/>
      <c r="S139" s="137"/>
      <c r="T139" s="137"/>
      <c r="U139" s="137"/>
      <c r="V139" s="137"/>
      <c r="W139" s="137"/>
      <c r="X139" s="137"/>
      <c r="Y139" s="137"/>
      <c r="Z139" s="137"/>
      <c r="AA139" s="137"/>
      <c r="AB139" s="137"/>
      <c r="AC139" s="137"/>
      <c r="AD139" s="137"/>
      <c r="AE139" s="137"/>
      <c r="AF139" s="137"/>
      <c r="AG139" s="137"/>
      <c r="AH139" s="137"/>
      <c r="AI139" s="137"/>
      <c r="AJ139" s="137"/>
      <c r="AK139" s="137"/>
      <c r="AL139" s="137"/>
      <c r="AM139" s="137"/>
      <c r="AN139" s="137"/>
      <c r="AO139" s="137"/>
      <c r="AP139" s="137"/>
      <c r="AQ139" s="137"/>
    </row>
    <row r="140" spans="4:43" ht="18" customHeight="1">
      <c r="D140" s="124"/>
      <c r="E140" s="125"/>
      <c r="F140" s="125"/>
      <c r="G140" s="126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7"/>
      <c r="S140" s="137"/>
      <c r="T140" s="137"/>
      <c r="U140" s="137"/>
      <c r="V140" s="137"/>
      <c r="W140" s="137"/>
      <c r="X140" s="137"/>
      <c r="Y140" s="137"/>
      <c r="Z140" s="137"/>
      <c r="AA140" s="137"/>
      <c r="AB140" s="137"/>
      <c r="AC140" s="137"/>
      <c r="AD140" s="137"/>
      <c r="AE140" s="137"/>
      <c r="AF140" s="137"/>
      <c r="AG140" s="137"/>
      <c r="AH140" s="137"/>
      <c r="AI140" s="137"/>
      <c r="AJ140" s="137"/>
      <c r="AK140" s="137"/>
      <c r="AL140" s="137"/>
      <c r="AM140" s="137"/>
      <c r="AN140" s="137"/>
      <c r="AO140" s="137"/>
      <c r="AP140" s="137"/>
      <c r="AQ140" s="137"/>
    </row>
    <row r="141" spans="4:43" ht="18" customHeight="1">
      <c r="D141" s="114"/>
      <c r="E141" s="115"/>
      <c r="F141" s="115"/>
      <c r="G141" s="116"/>
      <c r="H141" s="138"/>
      <c r="I141" s="138"/>
      <c r="J141" s="138"/>
      <c r="K141" s="138"/>
      <c r="L141" s="138"/>
      <c r="M141" s="138"/>
      <c r="N141" s="138"/>
      <c r="O141" s="138"/>
      <c r="P141" s="138"/>
      <c r="Q141" s="138"/>
      <c r="R141" s="138"/>
      <c r="S141" s="138"/>
      <c r="T141" s="138"/>
      <c r="U141" s="138"/>
      <c r="V141" s="138"/>
      <c r="W141" s="138"/>
      <c r="X141" s="138"/>
      <c r="Y141" s="138"/>
      <c r="Z141" s="138"/>
      <c r="AA141" s="138"/>
      <c r="AB141" s="138"/>
      <c r="AC141" s="138"/>
      <c r="AD141" s="138"/>
      <c r="AE141" s="138"/>
      <c r="AF141" s="138"/>
      <c r="AG141" s="138"/>
      <c r="AH141" s="138"/>
      <c r="AI141" s="138"/>
      <c r="AJ141" s="138"/>
      <c r="AK141" s="138"/>
      <c r="AL141" s="138"/>
      <c r="AM141" s="138"/>
      <c r="AN141" s="138"/>
      <c r="AO141" s="138"/>
      <c r="AP141" s="138"/>
      <c r="AQ141" s="138"/>
    </row>
    <row r="142" spans="4:43" ht="18" customHeight="1">
      <c r="D142" s="32" t="s">
        <v>452</v>
      </c>
      <c r="E142" s="29"/>
      <c r="F142" s="29"/>
      <c r="G142" s="29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9"/>
      <c r="AJ142" s="30"/>
      <c r="AK142" s="30"/>
      <c r="AL142" s="30"/>
      <c r="AM142" s="30"/>
      <c r="AN142" s="30"/>
      <c r="AO142" s="30"/>
      <c r="AP142" s="30"/>
      <c r="AQ142" s="44"/>
    </row>
    <row r="143" spans="4:43" ht="18" customHeight="1">
      <c r="D143" s="139" t="s">
        <v>443</v>
      </c>
      <c r="E143" s="112"/>
      <c r="F143" s="112"/>
      <c r="G143" s="113"/>
      <c r="H143" s="133" t="s">
        <v>444</v>
      </c>
      <c r="I143" s="133" t="s">
        <v>444</v>
      </c>
      <c r="J143" s="133" t="s">
        <v>444</v>
      </c>
      <c r="K143" s="133" t="s">
        <v>441</v>
      </c>
      <c r="L143" s="133" t="s">
        <v>444</v>
      </c>
      <c r="M143" s="133" t="s">
        <v>441</v>
      </c>
      <c r="N143" s="133" t="s">
        <v>441</v>
      </c>
      <c r="O143" s="133" t="s">
        <v>444</v>
      </c>
      <c r="P143" s="133" t="s">
        <v>444</v>
      </c>
      <c r="Q143" s="133" t="s">
        <v>441</v>
      </c>
      <c r="R143" s="133" t="s">
        <v>444</v>
      </c>
      <c r="S143" s="133" t="s">
        <v>441</v>
      </c>
      <c r="T143" s="133" t="s">
        <v>441</v>
      </c>
      <c r="U143" s="133" t="s">
        <v>444</v>
      </c>
      <c r="V143" s="133" t="s">
        <v>444</v>
      </c>
      <c r="W143" s="133" t="s">
        <v>441</v>
      </c>
      <c r="X143" s="133" t="s">
        <v>444</v>
      </c>
      <c r="Y143" s="133" t="s">
        <v>444</v>
      </c>
      <c r="Z143" s="133" t="s">
        <v>444</v>
      </c>
      <c r="AA143" s="133" t="s">
        <v>444</v>
      </c>
      <c r="AB143" s="133" t="s">
        <v>444</v>
      </c>
      <c r="AC143" s="133" t="s">
        <v>441</v>
      </c>
      <c r="AD143" s="133" t="s">
        <v>444</v>
      </c>
      <c r="AE143" s="133" t="s">
        <v>441</v>
      </c>
      <c r="AF143" s="133" t="s">
        <v>441</v>
      </c>
      <c r="AG143" s="133" t="s">
        <v>444</v>
      </c>
      <c r="AH143" s="133" t="s">
        <v>444</v>
      </c>
      <c r="AI143" s="133" t="s">
        <v>441</v>
      </c>
      <c r="AJ143" s="133" t="s">
        <v>444</v>
      </c>
      <c r="AK143" s="133" t="s">
        <v>441</v>
      </c>
      <c r="AL143" s="133" t="s">
        <v>441</v>
      </c>
      <c r="AM143" s="133" t="s">
        <v>444</v>
      </c>
      <c r="AN143" s="133" t="s">
        <v>444</v>
      </c>
      <c r="AO143" s="133" t="s">
        <v>441</v>
      </c>
      <c r="AP143" s="133" t="s">
        <v>444</v>
      </c>
      <c r="AQ143" s="133" t="s">
        <v>444</v>
      </c>
    </row>
    <row r="144" spans="4:43" ht="18" customHeight="1">
      <c r="D144" s="124"/>
      <c r="E144" s="125"/>
      <c r="F144" s="125"/>
      <c r="G144" s="126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</row>
    <row r="145" spans="3:73" ht="18" customHeight="1">
      <c r="D145" s="114"/>
      <c r="E145" s="115"/>
      <c r="F145" s="115"/>
      <c r="G145" s="116"/>
      <c r="H145" s="135"/>
      <c r="I145" s="135"/>
      <c r="J145" s="135"/>
      <c r="K145" s="135"/>
      <c r="L145" s="135"/>
      <c r="M145" s="135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  <c r="AP145" s="135"/>
      <c r="AQ145" s="135"/>
    </row>
    <row r="146" spans="3:73" ht="18" customHeight="1">
      <c r="D146" s="139" t="s">
        <v>455</v>
      </c>
      <c r="E146" s="112"/>
      <c r="F146" s="112"/>
      <c r="G146" s="113"/>
      <c r="H146" s="144">
        <v>45741</v>
      </c>
      <c r="I146" s="144">
        <v>45741</v>
      </c>
      <c r="J146" s="144">
        <v>45741</v>
      </c>
      <c r="K146" s="144">
        <v>45741</v>
      </c>
      <c r="L146" s="144">
        <v>45741</v>
      </c>
      <c r="M146" s="144">
        <v>45741</v>
      </c>
      <c r="N146" s="144">
        <v>45741</v>
      </c>
      <c r="O146" s="144">
        <v>45741</v>
      </c>
      <c r="P146" s="144">
        <v>45741</v>
      </c>
      <c r="Q146" s="144">
        <v>45741</v>
      </c>
      <c r="R146" s="144">
        <v>45741</v>
      </c>
      <c r="S146" s="144">
        <v>45741</v>
      </c>
      <c r="T146" s="144">
        <v>45741</v>
      </c>
      <c r="U146" s="144">
        <v>45741</v>
      </c>
      <c r="V146" s="144">
        <v>45741</v>
      </c>
      <c r="W146" s="144">
        <v>45741</v>
      </c>
      <c r="X146" s="144">
        <v>45741</v>
      </c>
      <c r="Y146" s="144">
        <v>45741</v>
      </c>
      <c r="Z146" s="144">
        <v>45741</v>
      </c>
      <c r="AA146" s="144">
        <v>45741</v>
      </c>
      <c r="AB146" s="144">
        <v>45741</v>
      </c>
      <c r="AC146" s="144">
        <v>45741</v>
      </c>
      <c r="AD146" s="144">
        <v>45741</v>
      </c>
      <c r="AE146" s="144">
        <v>45741</v>
      </c>
      <c r="AF146" s="144">
        <v>45741</v>
      </c>
      <c r="AG146" s="144">
        <v>45741</v>
      </c>
      <c r="AH146" s="144">
        <v>45741</v>
      </c>
      <c r="AI146" s="144">
        <v>45741</v>
      </c>
      <c r="AJ146" s="144">
        <v>45741</v>
      </c>
      <c r="AK146" s="144">
        <v>45741</v>
      </c>
      <c r="AL146" s="144">
        <v>45741</v>
      </c>
      <c r="AM146" s="144">
        <v>45741</v>
      </c>
      <c r="AN146" s="144">
        <v>45741</v>
      </c>
      <c r="AO146" s="144">
        <v>45741</v>
      </c>
      <c r="AP146" s="144">
        <v>45741</v>
      </c>
      <c r="AQ146" s="144">
        <v>45741</v>
      </c>
    </row>
    <row r="147" spans="3:73" ht="18" customHeight="1">
      <c r="D147" s="143"/>
      <c r="E147" s="125"/>
      <c r="F147" s="125"/>
      <c r="G147" s="126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  <c r="AL147" s="144"/>
      <c r="AM147" s="144"/>
      <c r="AN147" s="144"/>
      <c r="AO147" s="144"/>
      <c r="AP147" s="144"/>
      <c r="AQ147" s="144"/>
    </row>
    <row r="148" spans="3:73" ht="18" customHeight="1">
      <c r="D148" s="124"/>
      <c r="E148" s="125"/>
      <c r="F148" s="125"/>
      <c r="G148" s="126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  <c r="AL148" s="144"/>
      <c r="AM148" s="144"/>
      <c r="AN148" s="144"/>
      <c r="AO148" s="144"/>
      <c r="AP148" s="144"/>
      <c r="AQ148" s="144"/>
    </row>
    <row r="149" spans="3:73" ht="18" customHeight="1">
      <c r="D149" s="114"/>
      <c r="E149" s="115"/>
      <c r="F149" s="115"/>
      <c r="G149" s="116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  <c r="AL149" s="144"/>
      <c r="AM149" s="144"/>
      <c r="AN149" s="144"/>
      <c r="AO149" s="144"/>
      <c r="AP149" s="144"/>
      <c r="AQ149" s="144"/>
    </row>
    <row r="150" spans="3:73" ht="18" customHeight="1">
      <c r="O150" s="19"/>
      <c r="AJ150" s="36"/>
      <c r="AL150" s="19"/>
    </row>
    <row r="151" spans="3:73" ht="18" customHeight="1">
      <c r="D151" s="5" t="s">
        <v>255</v>
      </c>
      <c r="E151" s="5" t="s">
        <v>440</v>
      </c>
      <c r="I151" s="5" t="s">
        <v>13</v>
      </c>
      <c r="J151" s="5" t="s">
        <v>456</v>
      </c>
      <c r="O151" s="19"/>
      <c r="AJ151" s="36"/>
      <c r="AL151" s="19"/>
    </row>
    <row r="152" spans="3:73" ht="18" customHeight="1">
      <c r="J152" s="5" t="s">
        <v>457</v>
      </c>
      <c r="O152" s="19"/>
      <c r="AJ152" s="36"/>
      <c r="AL152" s="19"/>
    </row>
    <row r="153" spans="3:73" ht="18" customHeight="1">
      <c r="J153" s="5" t="s">
        <v>458</v>
      </c>
      <c r="O153" s="19"/>
      <c r="AJ153" s="36"/>
      <c r="AL153" s="19"/>
    </row>
    <row r="154" spans="3:73" ht="18" customHeight="1">
      <c r="O154" s="19"/>
      <c r="AJ154" s="36"/>
      <c r="AL154" s="19"/>
    </row>
    <row r="155" spans="3:73" ht="18" customHeight="1">
      <c r="C155" s="5" t="s">
        <v>30</v>
      </c>
      <c r="D155" s="5" t="s">
        <v>461</v>
      </c>
      <c r="AE155" s="5" t="s">
        <v>255</v>
      </c>
      <c r="AF155" s="5" t="s">
        <v>762</v>
      </c>
      <c r="AJ155" s="5" t="s">
        <v>332</v>
      </c>
      <c r="AK155" s="125" t="s">
        <v>763</v>
      </c>
      <c r="AL155" s="125"/>
      <c r="AM155" s="125"/>
      <c r="AN155" s="125"/>
    </row>
    <row r="157" spans="3:73" ht="18" customHeight="1">
      <c r="D157" s="111" t="s">
        <v>437</v>
      </c>
      <c r="E157" s="112"/>
      <c r="F157" s="112"/>
      <c r="G157" s="113"/>
      <c r="H157" s="117" t="s">
        <v>778</v>
      </c>
      <c r="I157" s="118"/>
      <c r="J157" s="118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9"/>
      <c r="AE157" s="123" t="s">
        <v>469</v>
      </c>
      <c r="AF157" s="118"/>
      <c r="AG157" s="119"/>
      <c r="AH157" s="117" t="s">
        <v>445</v>
      </c>
      <c r="AI157" s="118"/>
      <c r="AJ157" s="118"/>
      <c r="AK157" s="118"/>
      <c r="AL157" s="118"/>
      <c r="AM157" s="118"/>
      <c r="AN157" s="118"/>
      <c r="AO157" s="118"/>
      <c r="AP157" s="118"/>
      <c r="AQ157" s="119"/>
      <c r="AS157" s="62" t="s">
        <v>479</v>
      </c>
      <c r="AT157" s="63"/>
      <c r="AU157" s="64"/>
      <c r="AW157" s="238" t="str">
        <f>$D$75</f>
        <v>COLUMN_COUNTS</v>
      </c>
      <c r="AX157" s="238" t="str">
        <f>$D$75</f>
        <v>COLUMN_COUNTS</v>
      </c>
      <c r="AY157" s="238" t="str">
        <f>$D$79</f>
        <v>COLUMN_DATA_TYPE</v>
      </c>
      <c r="AZ157" s="238" t="str">
        <f>$D$79</f>
        <v>COLUMN_DATA_TYPE</v>
      </c>
      <c r="BA157" s="238" t="str">
        <f>$D$84</f>
        <v>COLUMN_DATA_LENGTH</v>
      </c>
      <c r="BB157" s="238" t="str">
        <f>$D$84</f>
        <v>COLUMN_DATA_LENGTH</v>
      </c>
      <c r="BC157" s="238" t="str">
        <f>$D$93</f>
        <v>COLUMN_DATA_TRIM</v>
      </c>
      <c r="BD157" s="238" t="str">
        <f>$D$93</f>
        <v>COLUMN_DATA_TRIM</v>
      </c>
      <c r="BE157" s="238" t="str">
        <f>$D$101</f>
        <v>COLUMN_DATA_SIGNED</v>
      </c>
      <c r="BF157" s="238" t="str">
        <f>$D$101</f>
        <v>COLUMN_DATA_SIGNED</v>
      </c>
      <c r="BG157" s="238" t="str">
        <f>$D$105</f>
        <v>SIGN_DIGIT</v>
      </c>
      <c r="BH157" s="238" t="str">
        <f>$D$105</f>
        <v>SIGN_DIGIT</v>
      </c>
      <c r="BI157" s="238" t="str">
        <f>$D$109</f>
        <v>DATE_SEPARATOR</v>
      </c>
      <c r="BJ157" s="238" t="str">
        <f>$D$109</f>
        <v>DATE_SEPARATOR</v>
      </c>
      <c r="BK157" s="238" t="str">
        <f>$D$113</f>
        <v>TIME_SEPARATOR</v>
      </c>
      <c r="BL157" s="238" t="str">
        <f>$D$113</f>
        <v>TIME_SEPARATOR</v>
      </c>
      <c r="BM157" s="238" t="str">
        <f>$D$117</f>
        <v>SEPARATOR_DATE_TIME</v>
      </c>
      <c r="BN157" s="238" t="str">
        <f>$D$117</f>
        <v>SEPARATOR_DATE_TIME</v>
      </c>
      <c r="BO157" s="238" t="str">
        <f>$D$121</f>
        <v>REFERENCE_DATE</v>
      </c>
      <c r="BP157" s="238" t="str">
        <f>$D$121</f>
        <v>REFERENCE_DATE</v>
      </c>
      <c r="BQ157" s="238" t="str">
        <f>$D$125</f>
        <v>CASE_MODE</v>
      </c>
      <c r="BR157" s="238" t="str">
        <f>$D$125</f>
        <v>CASE_MODE</v>
      </c>
      <c r="BS157" s="238" t="str">
        <f>$D$129</f>
        <v>MULTIBYTE_STRING</v>
      </c>
      <c r="BT157" s="238" t="str">
        <f>$D$129</f>
        <v>MULTIBYTE_STRING</v>
      </c>
      <c r="BU157" s="60" t="s">
        <v>1135</v>
      </c>
    </row>
    <row r="158" spans="3:73" ht="18" customHeight="1">
      <c r="D158" s="114"/>
      <c r="E158" s="115"/>
      <c r="F158" s="115"/>
      <c r="G158" s="116"/>
      <c r="H158" s="120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2"/>
      <c r="AE158" s="120"/>
      <c r="AF158" s="121"/>
      <c r="AG158" s="122"/>
      <c r="AH158" s="120"/>
      <c r="AI158" s="121"/>
      <c r="AJ158" s="121"/>
      <c r="AK158" s="121"/>
      <c r="AL158" s="121"/>
      <c r="AM158" s="121"/>
      <c r="AN158" s="121"/>
      <c r="AO158" s="121"/>
      <c r="AP158" s="121"/>
      <c r="AQ158" s="122"/>
      <c r="AS158" s="66" t="s">
        <v>480</v>
      </c>
      <c r="AT158" s="67"/>
      <c r="AU158" s="68"/>
      <c r="AW158" s="74" t="s">
        <v>781</v>
      </c>
      <c r="AX158" s="74" t="s">
        <v>782</v>
      </c>
      <c r="AY158" s="74" t="s">
        <v>781</v>
      </c>
      <c r="AZ158" s="74" t="s">
        <v>782</v>
      </c>
      <c r="BA158" s="74" t="s">
        <v>781</v>
      </c>
      <c r="BB158" s="74" t="s">
        <v>782</v>
      </c>
      <c r="BC158" s="74" t="s">
        <v>781</v>
      </c>
      <c r="BD158" s="74" t="s">
        <v>782</v>
      </c>
      <c r="BE158" s="74" t="s">
        <v>781</v>
      </c>
      <c r="BF158" s="74" t="s">
        <v>782</v>
      </c>
      <c r="BG158" s="74" t="s">
        <v>781</v>
      </c>
      <c r="BH158" s="74" t="s">
        <v>782</v>
      </c>
      <c r="BI158" s="74" t="s">
        <v>781</v>
      </c>
      <c r="BJ158" s="74" t="s">
        <v>782</v>
      </c>
      <c r="BK158" s="74" t="s">
        <v>781</v>
      </c>
      <c r="BL158" s="74" t="s">
        <v>782</v>
      </c>
      <c r="BM158" s="74" t="s">
        <v>781</v>
      </c>
      <c r="BN158" s="74" t="s">
        <v>782</v>
      </c>
      <c r="BO158" s="74" t="s">
        <v>781</v>
      </c>
      <c r="BP158" s="74" t="s">
        <v>782</v>
      </c>
      <c r="BQ158" s="74" t="s">
        <v>781</v>
      </c>
      <c r="BR158" s="74" t="s">
        <v>782</v>
      </c>
      <c r="BS158" s="74" t="s">
        <v>781</v>
      </c>
      <c r="BT158" s="74" t="s">
        <v>782</v>
      </c>
      <c r="BU158" s="60" t="s">
        <v>1135</v>
      </c>
    </row>
    <row r="159" spans="3:73" ht="36" customHeight="1">
      <c r="D159" s="140">
        <f>$H$70</f>
        <v>37</v>
      </c>
      <c r="E159" s="141"/>
      <c r="F159" s="141"/>
      <c r="G159" s="142"/>
      <c r="H159" s="45" t="str">
        <f ca="1">SUBSTITUTE("clear; echo "&amp;"テストケース"&amp;TEXT($D159,"000")&amp;"; "&amp;AW159&amp;AY159&amp;BA159&amp;BC159&amp;BE159&amp;BG159&amp;BI159&amp;BK159&amp;BM159&amp;BO159&amp;BQ159&amp;BS159&amp;"sh ./script/"&amp;$B$2&amp;".sh; "&amp;AX159&amp;AZ159&amp;BB159&amp;BD159&amp;BF159&amp;BH159&amp;BJ159&amp;BL159&amp;BN159&amp;BP159&amp;BR159&amp;BT159,"なし","")</f>
        <v>clear; echo テストケース037; sed -i '' 's#COLUMN_DATA_LENGTH="3"#COLUMN_DATA_LENGTH="0"#g' ${CONFIG_DIR}db_data_config.txt; export COLUMN_DATA_LENGTH="0";sh ./script/db_check_data_validate_config.sh; sed -i '' 's#COLUMN_DATA_LENGTH="0"#COLUMN_DATA_LENGTH="3"#g' ${CONFIG_DIR}db_data_config.txt; export COLUMN_DATA_LENGTH="3";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149" t="str" cm="1">
        <f t="array" ref="AE159">SUBSTITUTE(INDEX($H$134:$AQ$134, , MATCH($D159, $70:$70, 0)-7),"-","")</f>
        <v>異常</v>
      </c>
      <c r="AF159" s="150"/>
      <c r="AG159" s="151"/>
      <c r="AH159" s="159" t="s">
        <v>944</v>
      </c>
      <c r="AI159" s="160"/>
      <c r="AJ159" s="160"/>
      <c r="AK159" s="160"/>
      <c r="AL159" s="160"/>
      <c r="AM159" s="160"/>
      <c r="AN159" s="160"/>
      <c r="AO159" s="160"/>
      <c r="AP159" s="160"/>
      <c r="AQ159" s="161"/>
      <c r="AS159" s="69" t="str" cm="1">
        <f t="array" ref="AS159">SUBSTITUTE(TEXT(INDEX($H$137:$AQ$137,1,$D159-36),"000000"),"-","")</f>
        <v>220130</v>
      </c>
      <c r="AT159" s="70"/>
      <c r="AU159" s="71"/>
      <c r="AW159" s="73" t="str">
        <f>SUBSTITUTE(IF(VLOOKUP(AW$157,$AD$9:$AN$20,8,FALSE)=INDEX($E$76:$G$78,MATCH("●",INDEX($H$76:$AQ$78,,MATCH($D159,$70:$70,0)-7),0),1),"","sed -i "&amp;IF($AK$155="MacOS","'' ","")&amp;"'s#"&amp;AW$157&amp;"="""&amp;VLOOKUP(AW$157,$AD$9:$AN$20,8,FALSE)&amp;""""&amp;"#"&amp;AW$157&amp;"="&amp;""""&amp;INDEX($E$76:$G$78,MATCH("●",INDEX($H$76:$AQ$78,,MATCH($D159,$70:$70,0)-7),0),1)&amp;""""&amp;"#g'"&amp;" ${CONFIG_DIR}db_data_config.txt; export "&amp;AW$157&amp;"="&amp;""""&amp;INDEX($E$76:$G$78,MATCH("●",INDEX($H$76:$AQ$78,,MATCH($D159,$70:$70,0)-7),0),1)&amp;""";"),",",""",""")</f>
        <v/>
      </c>
      <c r="AX159" s="73" t="str">
        <f>SUBSTITUTE(IF(INDEX($E$76:$G$78,MATCH("●",INDEX($H$76:$AQ$78,,MATCH($D159,$70:$70,0)-7),0),1)=VLOOKUP(AX$157,$AD$9:$AN$20,8,FALSE),"","sed -i "&amp;IF($AK$155="MacOS","'' ","")&amp;"'s#"&amp;AX$157&amp;"="""&amp;INDEX($E$76:$G$78,MATCH("●",INDEX($H$76:$AQ$78,,MATCH($D159,$70:$70,0)-7),0),1)&amp;""""&amp;"#"&amp;AX$157&amp;"="&amp;""""&amp;VLOOKUP(AX$157,$AD$9:$AN$20,8,FALSE)&amp;""""&amp;"#g'"&amp;" ${CONFIG_DIR}db_data_config.txt; export "&amp;AX$157&amp;"="&amp;""""&amp;VLOOKUP(AX$157,$AD$9:$AN$20,8,FALSE)&amp;""";"),",",""",""")</f>
        <v/>
      </c>
      <c r="AY159" s="73" t="str">
        <f>SUBSTITUTE(IF(VLOOKUP(AY$157,$AD$9:$AN$20,8,FALSE)=INDEX($E$80:$G$83,MATCH("●",INDEX($H$80:$AQ$83,,MATCH($D159,$70:$70,0)-7),0),1),"","sed -i "&amp;IF($AK$155="MacOS","'' ","")&amp;"'s#"&amp;AY$157&amp;"="""&amp;VLOOKUP(AY$157,$AD$9:$AN$20,8,FALSE)&amp;""""&amp;"#"&amp;AY$157&amp;"="&amp;""""&amp;INDEX($E$80:$G$83,MATCH("●",INDEX($H$80:$AQ$83,,MATCH($D159,$70:$70,0)-7),0),1)&amp;""""&amp;"#g'"&amp;" ${CONFIG_DIR}db_data_config.txt; export "&amp;AY$157&amp;"="&amp;""""&amp;INDEX($E$80:$G$83,MATCH("●",INDEX($H$80:$AQ$83,,MATCH($D159,$70:$70,0)-7),0),1)&amp;""";"),",",""",""")</f>
        <v/>
      </c>
      <c r="AZ159" s="73" t="str">
        <f>SUBSTITUTE(IF(INDEX($E$80:$G$83,MATCH("●",INDEX($H$80:$AQ$83,,MATCH($D159,$70:$70,0)-7),0),1)=VLOOKUP(AZ$157,$AD$9:$AN$20,8,FALSE),"","sed -i "&amp;IF($AK$155="MacOS","'' ","")&amp;"'s#"&amp;AZ$157&amp;"="""&amp;INDEX($E$80:$G$83,MATCH("●",INDEX($H$80:$AQ$83,,MATCH($D159,$70:$70,0)-7),0),1)&amp;""""&amp;"#"&amp;AZ$157&amp;"="&amp;""""&amp;VLOOKUP(AZ$157,$AD$9:$AN$20,8,FALSE)&amp;""""&amp;"#g'"&amp;" ${CONFIG_DIR}db_data_config.txt; export "&amp;AZ$157&amp;"="&amp;""""&amp;VLOOKUP(AZ$157,$AD$9:$AN$20,8,FALSE)&amp;""";"),",",""",""")</f>
        <v/>
      </c>
      <c r="BA159" s="73" t="str">
        <f>SUBSTITUTE(IF(VLOOKUP(BA$157,$AD$9:$AN$20,8,FALSE)=INDEX($E$85:$G$92,MATCH("●",INDEX($H$85:$AQ$92,,MATCH($D159,$70:$70,0)-7),0),1),"","sed -i "&amp;IF($AK$155="MacOS","'' ","")&amp;"'s#"&amp;BA$157&amp;"="""&amp;VLOOKUP(BA$157,$AD$9:$AN$20,8,FALSE)&amp;""""&amp;"#"&amp;BA$157&amp;"="&amp;""""&amp;INDEX($E$85:$G$92,MATCH("●",INDEX($H$85:$AQ$92,,MATCH($D159,$70:$70,0)-7),0),1)&amp;""""&amp;"#g'"&amp;" ${CONFIG_DIR}db_data_config.txt; export "&amp;BA$157&amp;"="&amp;""""&amp;INDEX($E$85:$G$92,MATCH("●",INDEX($H$85:$AQ$92,,MATCH($D159,$70:$70,0)-7),0),1)&amp;""";"),",",""",""")</f>
        <v>sed -i '' 's#COLUMN_DATA_LENGTH="3"#COLUMN_DATA_LENGTH="0"#g' ${CONFIG_DIR}db_data_config.txt; export COLUMN_DATA_LENGTH="0";</v>
      </c>
      <c r="BB159" s="73" t="str">
        <f>SUBSTITUTE(IF(INDEX($E$85:$G$92,MATCH("●",INDEX($H$85:$AQ$92,,MATCH($D159,$70:$70,0)-7),0),1)=VLOOKUP(BB$157,$AD$9:$AN$20,8,FALSE),"","sed -i "&amp;IF($AK$155="MacOS","'' ","")&amp;"'s#"&amp;BB$157&amp;"="""&amp;INDEX($E$85:$G$92,MATCH("●",INDEX($H$85:$AQ$92,,MATCH($D159,$70:$70,0)-7),0),1)&amp;""""&amp;"#"&amp;BB$157&amp;"="&amp;""""&amp;VLOOKUP(BB$157,$AD$9:$AN$20,8,FALSE)&amp;""""&amp;"#g'"&amp;" ${CONFIG_DIR}db_data_config.txt; export "&amp;BB$157&amp;"="&amp;""""&amp;VLOOKUP(BB$157,$AD$9:$AN$20,8,FALSE)&amp;""";"),",",""",""")</f>
        <v>sed -i '' 's#COLUMN_DATA_LENGTH="0"#COLUMN_DATA_LENGTH="3"#g' ${CONFIG_DIR}db_data_config.txt; export COLUMN_DATA_LENGTH="3";</v>
      </c>
      <c r="BC159" s="73" t="str">
        <f>SUBSTITUTE(IF(VLOOKUP(BC$157,$AD$9:$AN$20,8,FALSE)=INDEX($E$94:$G$100,MATCH("●",INDEX($H$94:$AQ$100,,MATCH($D159,$70:$70,0)-7),0),1),"","sed -i "&amp;IF($AK$155="MacOS","'' ","")&amp;"'s#"&amp;BC$157&amp;"="""&amp;VLOOKUP(BC$157,$AD$9:$AN$20,8,FALSE)&amp;""""&amp;"#"&amp;BC$157&amp;"="&amp;""""&amp;INDEX($E$94:$G$100,MATCH("●",INDEX($H$94:$AQ$100,,MATCH($D159,$70:$70,0)-7),0),1)&amp;""""&amp;"#g'"&amp;" ${CONFIG_DIR}db_data_config.txt; export "&amp;BC$157&amp;"="&amp;""""&amp;INDEX($E$94:$G$100,MATCH("●",INDEX($H$94:$AQ$100,,MATCH($D159,$70:$70,0)-7),0),1)&amp;""";"),",",""",""")</f>
        <v/>
      </c>
      <c r="BD159" s="73" t="str">
        <f>SUBSTITUTE(IF(INDEX($E$94:$G$100,MATCH("●",INDEX($H$94:$AQ$100,,MATCH($D159,$70:$70,0)-7),0),1)=VLOOKUP(BD$157,$AD$9:$AN$20,8,FALSE),"","sed -i "&amp;IF($AK$155="MacOS","'' ","")&amp;"'s#"&amp;BD$157&amp;"="""&amp;INDEX($E$94:$G$100,MATCH("●",INDEX($H$94:$AQ$100,,MATCH($D159,$70:$70,0)-7),0),1)&amp;""""&amp;"#"&amp;BD$157&amp;"="&amp;""""&amp;VLOOKUP(BD$157,$AD$9:$AN$20,8,FALSE)&amp;""""&amp;"#g'"&amp;" ${CONFIG_DIR}db_data_config.txt; export "&amp;BD$157&amp;"="&amp;""""&amp;VLOOKUP(BD$157,$AD$9:$AN$20,8,FALSE)&amp;""";"),",",""",""")</f>
        <v/>
      </c>
      <c r="BE159" s="73" t="str">
        <f>SUBSTITUTE(IF(VLOOKUP(BE$157,$AD$9:$AN$20,8,FALSE)=INDEX($E$102:$G$104,MATCH("●",INDEX($H$102:$AQ$104,,MATCH($D159,$70:$70,0)-7),0),1),"","sed -i "&amp;IF($AK$155="MacOS","'' ","")&amp;"'s#"&amp;BE$157&amp;"="""&amp;VLOOKUP(BE$157,$AD$9:$AN$20,8,FALSE)&amp;""""&amp;"#"&amp;BE$157&amp;"="&amp;""""&amp;INDEX($E$102:$G$104,MATCH("●",INDEX($H$102:$AQ$104,,MATCH($D159,$70:$70,0)-7),0),1)&amp;""""&amp;"#g'"&amp;" ${CONFIG_DIR}db_data_config.txt; export "&amp;BE$157&amp;"="&amp;""""&amp;INDEX($E$102:$G$104,MATCH("●",INDEX($H$102:$AQ$104,,MATCH($D159,$70:$70,0)-7),0),1)&amp;""";"),",",""",""")</f>
        <v/>
      </c>
      <c r="BF159" s="73" t="str">
        <f>SUBSTITUTE(IF(INDEX($E$102:$G$104,MATCH("●",INDEX($H$102:$AQ$104,,MATCH($D159,$70:$70,0)-7),0),1)=VLOOKUP(BF$157,$AD$9:$AN$20,8,FALSE),"","sed -i "&amp;IF($AK$155="MacOS","'' ","")&amp;"'s#"&amp;BF$157&amp;"="""&amp;INDEX($E$102:$G$104,MATCH("●",INDEX($H$102:$AQ$104,,MATCH($D159,$70:$70,0)-7),0),1)&amp;""""&amp;"#"&amp;BF$157&amp;"="&amp;""""&amp;VLOOKUP(BF$157,$AD$9:$AN$20,8,FALSE)&amp;""""&amp;"#g'"&amp;" ${CONFIG_DIR}db_data_config.txt; export "&amp;BF$157&amp;"="&amp;""""&amp;VLOOKUP(BF$157,$AD$9:$AN$20,8,FALSE)&amp;""";"),",",""",""")</f>
        <v/>
      </c>
      <c r="BG159" s="73" t="str">
        <f>SUBSTITUTE(IF(VLOOKUP(BG$157,$AD$9:$AN$20,8,FALSE)=INDEX($E$106:$G$108,MATCH("●",INDEX($H$106:$AQ$108,,MATCH($D159,$70:$70,0)-7),0),1),"","sed -i "&amp;IF($AK$155="MacOS","'' ","")&amp;"'s#"&amp;BG$157&amp;"="""&amp;VLOOKUP(BG$157,$AD$9:$AN$20,8,FALSE)&amp;""""&amp;"#"&amp;BG$157&amp;"="&amp;""""&amp;INDEX($E$106:$G$108,MATCH("●",INDEX($H$106:$AQ$108,,MATCH($D159,$70:$70,0)-7),0),1)&amp;""""&amp;"#g'"&amp;" ${CONFIG_DIR}db_data_config.txt; export "&amp;BG$157&amp;"="&amp;""""&amp;INDEX($E$106:$G$108,MATCH("●",INDEX($H$106:$AQ$108,,MATCH($D159,$70:$70,0)-7),0),1)&amp;""";"),",",""",""")</f>
        <v/>
      </c>
      <c r="BH159" s="73" t="str">
        <f>SUBSTITUTE(IF(INDEX($E$106:$G$108,MATCH("●",INDEX($H$106:$AQ$108,,MATCH($D159,$70:$70,0)-7),0),1)=VLOOKUP(BH$157,$AD$9:$AN$20,8,FALSE),"","sed -i "&amp;IF($AK$155="MacOS","'' ","")&amp;"'s#"&amp;BH$157&amp;"="""&amp;INDEX($E$106:$G$108,MATCH("●",INDEX($H$106:$AQ$108,,MATCH($D159,$70:$70,0)-7),0),1)&amp;""""&amp;"#"&amp;BH$157&amp;"="&amp;""""&amp;VLOOKUP(BH$157,$AD$9:$AN$20,8,FALSE)&amp;""""&amp;"#g'"&amp;" ${CONFIG_DIR}db_data_config.txt; export "&amp;BH$157&amp;"="&amp;""""&amp;VLOOKUP(BH$157,$AD$9:$AN$20,8,FALSE)&amp;""";"),",",""",""")</f>
        <v/>
      </c>
      <c r="BI159" s="73" t="str">
        <f>SUBSTITUTE(IF(VLOOKUP(BI$157,$AD$9:$AN$20,8,FALSE)=INDEX($E$110:$G$112,MATCH("●",INDEX($H$110:$AQ$112,,MATCH($D159,$70:$70,0)-7),0),1),"","sed -i "&amp;IF($AK$155="MacOS","'' ","")&amp;"'s#"&amp;BI$157&amp;"="""&amp;VLOOKUP(BI$157,$AD$9:$AN$20,8,FALSE)&amp;""""&amp;"#"&amp;BI$157&amp;"="&amp;""""&amp;INDEX($E$110:$G$112,MATCH("●",INDEX($H$110:$AQ$112,,MATCH($D159,$70:$70,0)-7),0),1)&amp;""""&amp;"#g'"&amp;" ${CONFIG_DIR}db_data_config.txt; export "&amp;BI$157&amp;"="&amp;""""&amp;INDEX($E$110:$G$112,MATCH("●",INDEX($H$110:$AQ$112,,MATCH($D159,$70:$70,0)-7),0),1)&amp;""";"),",",""",""")</f>
        <v/>
      </c>
      <c r="BJ159" s="73" t="str">
        <f>SUBSTITUTE(IF(INDEX($E$110:$G$112,MATCH("●",INDEX($H$110:$AQ$112,,MATCH($D159,$70:$70,0)-7),0),1)=VLOOKUP(BJ$157,$AD$9:$AN$20,8,FALSE),"","sed -i "&amp;IF($AK$155="MacOS","'' ","")&amp;"'s#"&amp;BJ$157&amp;"="""&amp;INDEX($E$110:$G$112,MATCH("●",INDEX($H$110:$AQ$112,,MATCH($D159,$70:$70,0)-7),0),1)&amp;""""&amp;"#"&amp;BJ$157&amp;"="&amp;""""&amp;VLOOKUP(BJ$157,$AD$9:$AN$20,8,FALSE)&amp;""""&amp;"#g'"&amp;" ${CONFIG_DIR}db_data_config.txt; export "&amp;BJ$157&amp;"="&amp;""""&amp;VLOOKUP(BJ$157,$AD$9:$AN$20,8,FALSE)&amp;""";"),",",""",""")</f>
        <v/>
      </c>
      <c r="BK159" s="73" t="str">
        <f>SUBSTITUTE(IF(VLOOKUP(BK$157,$AD$9:$AN$20,8,FALSE)=INDEX($E$114:$G$116,MATCH("●",INDEX($H$114:$AQ$116,,MATCH($D159,$70:$70,0)-7),0),1),"","sed -i "&amp;IF($AK$155="MacOS","'' ","")&amp;"'s#"&amp;BK$157&amp;"="""&amp;VLOOKUP(BK$157,$AD$9:$AN$20,8,FALSE)&amp;""""&amp;"#"&amp;BK$157&amp;"="&amp;""""&amp;INDEX($E$114:$G$116,MATCH("●",INDEX($H$114:$AQ$116,,MATCH($D159,$70:$70,0)-7),0),1)&amp;""""&amp;"#g'"&amp;" ${CONFIG_DIR}db_data_config.txt; export "&amp;BK$157&amp;"="&amp;""""&amp;INDEX($E$114:$G$116,MATCH("●",INDEX($H$114:$AQ$116,,MATCH($D159,$70:$70,0)-7),0),1)&amp;""";"),",",""",""")</f>
        <v/>
      </c>
      <c r="BL159" s="73" t="str">
        <f>SUBSTITUTE(IF(INDEX($E$114:$G$116,MATCH("●",INDEX($H$114:$AQ$116,,MATCH($D159,$70:$70,0)-7),0),1)=VLOOKUP(BL$157,$AD$9:$AN$20,8,FALSE),"","sed -i "&amp;IF($AK$155="MacOS","'' ","")&amp;"'s#"&amp;BL$157&amp;"="""&amp;INDEX($E$114:$G$116,MATCH("●",INDEX($H$114:$AQ$116,,MATCH($D159,$70:$70,0)-7),0),1)&amp;""""&amp;"#"&amp;BL$157&amp;"="&amp;""""&amp;VLOOKUP(BL$157,$AD$9:$AN$20,8,FALSE)&amp;""""&amp;"#g'"&amp;" ${CONFIG_DIR}db_data_config.txt; export "&amp;BL$157&amp;"="&amp;""""&amp;VLOOKUP(BL$157,$AD$9:$AN$20,8,FALSE)&amp;""";"),",",""",""")</f>
        <v/>
      </c>
      <c r="BM159" s="73" t="str">
        <f>SUBSTITUTE(IF(VLOOKUP(BM$157,$AD$9:$AN$20,8,FALSE)=INDEX($E$118:$G$120,MATCH("●",INDEX($H$118:$AQ$120,,MATCH($D159,$70:$70,0)-7),0),1),"","sed -i "&amp;IF($AK$155="MacOS","'' ","")&amp;"'s#"&amp;BM$157&amp;"="""&amp;VLOOKUP(BM$157,$AD$9:$AN$20,8,FALSE)&amp;""""&amp;"#"&amp;BM$157&amp;"="&amp;""""&amp;INDEX($E$118:$G$120,MATCH("●",INDEX($H$118:$AQ$120,,MATCH($D159,$70:$70,0)-7),0),1)&amp;""""&amp;"#g'"&amp;" ${CONFIG_DIR}db_data_config.txt; export "&amp;BM$157&amp;"="&amp;""""&amp;INDEX($E$118:$G$120,MATCH("●",INDEX($H$118:$AQ$120,,MATCH($D159,$70:$70,0)-7),0),1)&amp;""";"),",",""",""")</f>
        <v/>
      </c>
      <c r="BN159" s="73" t="str">
        <f>SUBSTITUTE(IF(INDEX($E$118:$G$120,MATCH("●",INDEX($H$118:$AQ$120,,MATCH($D159,$70:$70,0)-7),0),1)=VLOOKUP(BN$157,$AD$9:$AN$20,8,FALSE),"","sed -i "&amp;IF($AK$155="MacOS","'' ","")&amp;"'s#"&amp;BN$157&amp;"="""&amp;INDEX($E$118:$G$120,MATCH("●",INDEX($H$118:$AQ$120,,MATCH($D159,$70:$70,0)-7),0),1)&amp;""""&amp;"#"&amp;BN$157&amp;"="&amp;""""&amp;VLOOKUP(BN$157,$AD$9:$AN$20,8,FALSE)&amp;""""&amp;"#g'"&amp;" ${CONFIG_DIR}db_data_config.txt; export "&amp;BN$157&amp;"="&amp;""""&amp;VLOOKUP(BN$157,$AD$9:$AN$20,8,FALSE)&amp;""";"),",",""",""")</f>
        <v/>
      </c>
      <c r="BO159" s="73" t="str">
        <f>SUBSTITUTE(IF(VLOOKUP(BO$157,$AD$9:$AN$20,8,FALSE)=INDEX($E$122:$G$124,MATCH("●",INDEX($H$122:$AQ$124,,MATCH($D159,$70:$70,0)-7),0),1),"","sed -i "&amp;IF($AK$155="MacOS","'' ","")&amp;"'s#"&amp;BO$157&amp;"="""&amp;VLOOKUP(BO$157,$AD$9:$AN$20,8,FALSE)&amp;""""&amp;"#"&amp;BO$157&amp;"="&amp;""""&amp;INDEX($E$122:$G$124,MATCH("●",INDEX($H$122:$AQ$124,,MATCH($D159,$70:$70,0)-7),0),1)&amp;""""&amp;"#g'"&amp;" ${CONFIG_DIR}db_data_config.txt; export "&amp;BO$157&amp;"="&amp;""""&amp;INDEX($E$122:$G$124,MATCH("●",INDEX($H$122:$AQ$124,,MATCH($D159,$70:$70,0)-7),0),1)&amp;""";"),",",""",""")</f>
        <v/>
      </c>
      <c r="BP159" s="73" t="str">
        <f>SUBSTITUTE(IF(INDEX($E$122:$G$124,MATCH("●",INDEX($H$122:$AQ$124,,MATCH($D159,$70:$70,0)-7),0),1)=VLOOKUP(BP$157,$AD$9:$AN$20,8,FALSE),"","sed -i "&amp;IF($AK$155="MacOS","'' ","")&amp;"'s#"&amp;BP$157&amp;"="""&amp;INDEX($E$122:$G$124,MATCH("●",INDEX($H$122:$AQ$124,,MATCH($D159,$70:$70,0)-7),0),1)&amp;""""&amp;"#"&amp;BP$157&amp;"="&amp;""""&amp;VLOOKUP(BP$157,$AD$9:$AN$20,8,FALSE)&amp;""""&amp;"#g'"&amp;" ${CONFIG_DIR}db_data_config.txt; export "&amp;BP$157&amp;"="&amp;""""&amp;VLOOKUP(BP$157,$AD$9:$AN$20,8,FALSE)&amp;""";"),",",""",""")</f>
        <v/>
      </c>
      <c r="BQ159" s="73" t="str">
        <f>SUBSTITUTE(IF(VLOOKUP(BQ$157,$AD$9:$AN$20,8,FALSE)=INDEX($E$126:$G$128,MATCH("●",INDEX($H$126:$AQ$128,,MATCH($D159,$70:$70,0)-7),0),1),"","sed -i "&amp;IF($AK$155="MacOS","'' ","")&amp;"'s#"&amp;BQ$157&amp;"="""&amp;VLOOKUP(BQ$157,$AD$9:$AN$20,8,FALSE)&amp;""""&amp;"#"&amp;BQ$157&amp;"="&amp;""""&amp;INDEX($E$126:$G$128,MATCH("●",INDEX($H$126:$AQ$128,,MATCH($D159,$70:$70,0)-7),0),1)&amp;""""&amp;"#g'"&amp;" ${CONFIG_DIR}db_data_config.txt; export "&amp;BQ$157&amp;"="&amp;""""&amp;INDEX($E$126:$G$128,MATCH("●",INDEX($H$126:$AQ$128,,MATCH($D159,$70:$70,0)-7),0),1)&amp;""";"),",",""",""")</f>
        <v/>
      </c>
      <c r="BR159" s="73" t="str">
        <f>SUBSTITUTE(IF(INDEX($E$126:$G$128,MATCH("●",INDEX($H$126:$AQ$128,,MATCH($D159,$70:$70,0)-7),0),1)=VLOOKUP(BR$157,$AD$9:$AN$20,8,FALSE),"","sed -i "&amp;IF($AK$155="MacOS","'' ","")&amp;"'s#"&amp;BR$157&amp;"="""&amp;INDEX($E$126:$G$128,MATCH("●",INDEX($H$126:$AQ$128,,MATCH($D159,$70:$70,0)-7),0),1)&amp;""""&amp;"#"&amp;BR$157&amp;"="&amp;""""&amp;VLOOKUP(BR$157,$AD$9:$AN$20,8,FALSE)&amp;""""&amp;"#g'"&amp;" ${CONFIG_DIR}db_data_config.txt; export "&amp;BR$157&amp;"="&amp;""""&amp;VLOOKUP(BR$157,$AD$9:$AN$20,8,FALSE)&amp;""";"),",",""",""")</f>
        <v/>
      </c>
      <c r="BS159" s="73" t="str">
        <f>SUBSTITUTE(IF(VLOOKUP(BS$157,$AD$9:$AN$20,8,FALSE)=INDEX($E$130:$G$132,MATCH("●",INDEX($H$130:$AQ$132,,MATCH($D159,$70:$70,0)-7),0),1),"","sed -i "&amp;IF($AK$155="MacOS","'' ","")&amp;"'s#"&amp;BS$157&amp;"="""&amp;VLOOKUP(BS$157,$AD$9:$AN$20,8,FALSE)&amp;""""&amp;"#"&amp;BS$157&amp;"="&amp;""""&amp;INDEX($E$130:$G$132,MATCH("●",INDEX($H$130:$AQ$132,,MATCH($D159,$70:$70,0)-7),0),1)&amp;""""&amp;"#g'"&amp;" ${CONFIG_DIR}db_data_config.txt; export "&amp;BS$157&amp;"="&amp;""""&amp;INDEX($E$130:$G$132,MATCH("●",INDEX($H$130:$AQ$132,,MATCH($D159,$70:$70,0)-7),0),1)&amp;""";"),",",""",""")</f>
        <v/>
      </c>
      <c r="BT159" s="73" t="str">
        <f>SUBSTITUTE(IF(INDEX($E$130:$G$132,MATCH("●",INDEX($H$130:$AQ$132,,MATCH($D159,$70:$70,0)-7),0),1)=VLOOKUP(BT$157,$AD$9:$AN$20,8,FALSE),"","sed -i "&amp;IF($AK$155="MacOS","'' ","")&amp;"'s#"&amp;BT$157&amp;"="""&amp;INDEX($E$130:$G$132,MATCH("●",INDEX($H$130:$AQ$132,,MATCH($D159,$70:$70,0)-7),0),1)&amp;""""&amp;"#"&amp;BT$157&amp;"="&amp;""""&amp;VLOOKUP(BT$157,$AD$9:$AN$20,8,FALSE)&amp;""""&amp;"#g'"&amp;" ${CONFIG_DIR}db_data_config.txt; export "&amp;BT$157&amp;"="&amp;""""&amp;VLOOKUP(BT$157,$AD$9:$AN$20,8,FALSE)&amp;""";"),",",""",""")</f>
        <v/>
      </c>
      <c r="BU159" s="60" t="s">
        <v>1135</v>
      </c>
    </row>
    <row r="160" spans="3:73" ht="54" customHeight="1">
      <c r="D160" s="140">
        <f>$D159+1</f>
        <v>38</v>
      </c>
      <c r="E160" s="141"/>
      <c r="F160" s="141"/>
      <c r="G160" s="142"/>
      <c r="H160" s="45" t="str">
        <f t="shared" ref="H160:H194" ca="1" si="2">SUBSTITUTE("clear; echo "&amp;"テストケース"&amp;TEXT($D160,"000")&amp;"; "&amp;AW160&amp;AY160&amp;BA160&amp;BC160&amp;BE160&amp;BG160&amp;BI160&amp;BK160&amp;BM160&amp;BO160&amp;BQ160&amp;BS160&amp;"sh ./script/"&amp;$B$2&amp;".sh; "&amp;AX160&amp;AZ160&amp;BB160&amp;BD160&amp;BF160&amp;BH160&amp;BJ160&amp;BL160&amp;BN160&amp;BP160&amp;BR160&amp;BT160,"なし","")</f>
        <v>clear; echo テストケース038;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149" t="str" cm="1">
        <f t="array" ref="AE160">SUBSTITUTE(INDEX($H$134:$AQ$134, , MATCH($D160, $70:$70, 0)-7),"-","")</f>
        <v>異常</v>
      </c>
      <c r="AF160" s="150"/>
      <c r="AG160" s="151"/>
      <c r="AH160" s="159" t="s">
        <v>948</v>
      </c>
      <c r="AI160" s="160"/>
      <c r="AJ160" s="160"/>
      <c r="AK160" s="160"/>
      <c r="AL160" s="160"/>
      <c r="AM160" s="160"/>
      <c r="AN160" s="160"/>
      <c r="AO160" s="160"/>
      <c r="AP160" s="160"/>
      <c r="AQ160" s="161"/>
      <c r="AS160" s="69" t="str" cm="1">
        <f t="array" ref="AS160">SUBSTITUTE(TEXT(INDEX($H$137:$AQ$137,1,$D160-36),"000000"),"-","")</f>
        <v>220131</v>
      </c>
      <c r="AT160" s="70"/>
      <c r="AU160" s="71"/>
      <c r="AW160" s="73" t="str">
        <f t="shared" ref="AW160:AW194" si="3">SUBSTITUTE(IF(VLOOKUP(AW$157,$AD$9:$AN$20,8,FALSE)=INDEX($E$76:$G$78,MATCH("●",INDEX($H$76:$AQ$78,,MATCH($D160,$70:$70,0)-7),0),1),"","sed -i "&amp;IF($AK$155="MacOS","'' ","")&amp;"'s#"&amp;AW$157&amp;"="""&amp;VLOOKUP(AW$157,$AD$9:$AN$20,8,FALSE)&amp;""""&amp;"#"&amp;AW$157&amp;"="&amp;""""&amp;INDEX($E$76:$G$78,MATCH("●",INDEX($H$76:$AQ$78,,MATCH($D160,$70:$70,0)-7),0),1)&amp;""""&amp;"#g'"&amp;" ${CONFIG_DIR}db_data_config.txt; export "&amp;AW$157&amp;"="&amp;""""&amp;INDEX($E$76:$G$78,MATCH("●",INDEX($H$76:$AQ$78,,MATCH($D160,$70:$70,0)-7),0),1)&amp;""";"),",",""",""")</f>
        <v/>
      </c>
      <c r="AX160" s="73" t="str">
        <f t="shared" ref="AX160:AX194" si="4">SUBSTITUTE(IF(INDEX($E$76:$G$78,MATCH("●",INDEX($H$76:$AQ$78,,MATCH($D160,$70:$70,0)-7),0),1)=VLOOKUP(AX$157,$AD$9:$AN$20,8,FALSE),"","sed -i "&amp;IF($AK$155="MacOS","'' ","")&amp;"'s#"&amp;AX$157&amp;"="""&amp;INDEX($E$76:$G$78,MATCH("●",INDEX($H$76:$AQ$78,,MATCH($D160,$70:$70,0)-7),0),1)&amp;""""&amp;"#"&amp;AX$157&amp;"="&amp;""""&amp;VLOOKUP(AX$157,$AD$9:$AN$20,8,FALSE)&amp;""""&amp;"#g'"&amp;" ${CONFIG_DIR}db_data_config.txt; export "&amp;AX$157&amp;"="&amp;""""&amp;VLOOKUP(AX$157,$AD$9:$AN$20,8,FALSE)&amp;""";"),",",""",""")</f>
        <v/>
      </c>
      <c r="AY160" s="73" t="str">
        <f t="shared" ref="AY160:AY194" si="5">SUBSTITUTE(IF(VLOOKUP(AY$157,$AD$9:$AN$20,8,FALSE)=INDEX($E$80:$G$83,MATCH("●",INDEX($H$80:$AQ$83,,MATCH($D160,$70:$70,0)-7),0),1),"","sed -i "&amp;IF($AK$155="MacOS","'' ","")&amp;"'s#"&amp;AY$157&amp;"="""&amp;VLOOKUP(AY$157,$AD$9:$AN$20,8,FALSE)&amp;""""&amp;"#"&amp;AY$157&amp;"="&amp;""""&amp;INDEX($E$80:$G$83,MATCH("●",INDEX($H$80:$AQ$83,,MATCH($D160,$70:$70,0)-7),0),1)&amp;""""&amp;"#g'"&amp;" ${CONFIG_DIR}db_data_config.txt; export "&amp;AY$157&amp;"="&amp;""""&amp;INDEX($E$80:$G$83,MATCH("●",INDEX($H$80:$AQ$83,,MATCH($D160,$70:$70,0)-7),0),1)&amp;""";"),",",""",""")</f>
        <v/>
      </c>
      <c r="AZ160" s="73" t="str">
        <f t="shared" ref="AZ160:AZ194" si="6">SUBSTITUTE(IF(INDEX($E$80:$G$83,MATCH("●",INDEX($H$80:$AQ$83,,MATCH($D160,$70:$70,0)-7),0),1)=VLOOKUP(AZ$157,$AD$9:$AN$20,8,FALSE),"","sed -i "&amp;IF($AK$155="MacOS","'' ","")&amp;"'s#"&amp;AZ$157&amp;"="""&amp;INDEX($E$80:$G$83,MATCH("●",INDEX($H$80:$AQ$83,,MATCH($D160,$70:$70,0)-7),0),1)&amp;""""&amp;"#"&amp;AZ$157&amp;"="&amp;""""&amp;VLOOKUP(AZ$157,$AD$9:$AN$20,8,FALSE)&amp;""""&amp;"#g'"&amp;" ${CONFIG_DIR}db_data_config.txt; export "&amp;AZ$157&amp;"="&amp;""""&amp;VLOOKUP(AZ$157,$AD$9:$AN$20,8,FALSE)&amp;""";"),",",""",""")</f>
        <v/>
      </c>
      <c r="BA160" s="73" t="str">
        <f t="shared" ref="BA160:BA194" si="7">SUBSTITUTE(IF(VLOOKUP(BA$157,$AD$9:$AN$20,8,FALSE)=INDEX($E$85:$G$92,MATCH("●",INDEX($H$85:$AQ$92,,MATCH($D160,$70:$70,0)-7),0),1),"","sed -i "&amp;IF($AK$155="MacOS","'' ","")&amp;"'s#"&amp;BA$157&amp;"="""&amp;VLOOKUP(BA$157,$AD$9:$AN$20,8,FALSE)&amp;""""&amp;"#"&amp;BA$157&amp;"="&amp;""""&amp;INDEX($E$85:$G$92,MATCH("●",INDEX($H$85:$AQ$92,,MATCH($D160,$70:$70,0)-7),0),1)&amp;""""&amp;"#g'"&amp;" ${CONFIG_DIR}db_data_config.txt; export "&amp;BA$157&amp;"="&amp;""""&amp;INDEX($E$85:$G$92,MATCH("●",INDEX($H$85:$AQ$92,,MATCH($D160,$70:$70,0)-7),0),1)&amp;""";"),",",""",""")</f>
        <v>sed -i '' 's#COLUMN_DATA_LENGTH="3"#COLUMN_DATA_LENGTH="1"#g' ${CONFIG_DIR}db_data_config.txt; export COLUMN_DATA_LENGTH="1";</v>
      </c>
      <c r="BB160" s="73" t="str">
        <f t="shared" ref="BB160:BB194" si="8">SUBSTITUTE(IF(INDEX($E$85:$G$92,MATCH("●",INDEX($H$85:$AQ$92,,MATCH($D160,$70:$70,0)-7),0),1)=VLOOKUP(BB$157,$AD$9:$AN$20,8,FALSE),"","sed -i "&amp;IF($AK$155="MacOS","'' ","")&amp;"'s#"&amp;BB$157&amp;"="""&amp;INDEX($E$85:$G$92,MATCH("●",INDEX($H$85:$AQ$92,,MATCH($D160,$70:$70,0)-7),0),1)&amp;""""&amp;"#"&amp;BB$157&amp;"="&amp;""""&amp;VLOOKUP(BB$157,$AD$9:$AN$20,8,FALSE)&amp;""""&amp;"#g'"&amp;" ${CONFIG_DIR}db_data_config.txt; export "&amp;BB$157&amp;"="&amp;""""&amp;VLOOKUP(BB$157,$AD$9:$AN$20,8,FALSE)&amp;""";"),",",""",""")</f>
        <v>sed -i '' 's#COLUMN_DATA_LENGTH="1"#COLUMN_DATA_LENGTH="3"#g' ${CONFIG_DIR}db_data_config.txt; export COLUMN_DATA_LENGTH="3";</v>
      </c>
      <c r="BC160" s="73" t="str">
        <f t="shared" ref="BC160:BC194" si="9">SUBSTITUTE(IF(VLOOKUP(BC$157,$AD$9:$AN$20,8,FALSE)=INDEX($E$94:$G$100,MATCH("●",INDEX($H$94:$AQ$100,,MATCH($D160,$70:$70,0)-7),0),1),"","sed -i "&amp;IF($AK$155="MacOS","'' ","")&amp;"'s#"&amp;BC$157&amp;"="""&amp;VLOOKUP(BC$157,$AD$9:$AN$20,8,FALSE)&amp;""""&amp;"#"&amp;BC$157&amp;"="&amp;""""&amp;INDEX($E$94:$G$100,MATCH("●",INDEX($H$94:$AQ$100,,MATCH($D160,$70:$70,0)-7),0),1)&amp;""""&amp;"#g'"&amp;" ${CONFIG_DIR}db_data_config.txt; export "&amp;BC$157&amp;"="&amp;""""&amp;INDEX($E$94:$G$100,MATCH("●",INDEX($H$94:$AQ$100,,MATCH($D160,$70:$70,0)-7),0),1)&amp;""";"),",",""",""")</f>
        <v>sed -i '' 's#COLUMN_DATA_TRIM="NONE"#COLUMN_DATA_TRIM="FT"#g' ${CONFIG_DIR}db_data_config.txt; export COLUMN_DATA_TRIM="FT";</v>
      </c>
      <c r="BD160" s="73" t="str">
        <f t="shared" ref="BD160:BD194" si="10">SUBSTITUTE(IF(INDEX($E$94:$G$100,MATCH("●",INDEX($H$94:$AQ$100,,MATCH($D160,$70:$70,0)-7),0),1)=VLOOKUP(BD$157,$AD$9:$AN$20,8,FALSE),"","sed -i "&amp;IF($AK$155="MacOS","'' ","")&amp;"'s#"&amp;BD$157&amp;"="""&amp;INDEX($E$94:$G$100,MATCH("●",INDEX($H$94:$AQ$100,,MATCH($D160,$70:$70,0)-7),0),1)&amp;""""&amp;"#"&amp;BD$157&amp;"="&amp;""""&amp;VLOOKUP(BD$157,$AD$9:$AN$20,8,FALSE)&amp;""""&amp;"#g'"&amp;" ${CONFIG_DIR}db_data_config.txt; export "&amp;BD$157&amp;"="&amp;""""&amp;VLOOKUP(BD$157,$AD$9:$AN$20,8,FALSE)&amp;""";"),",",""",""")</f>
        <v>sed -i '' 's#COLUMN_DATA_TRIM="FT"#COLUMN_DATA_TRIM="NONE"#g' ${CONFIG_DIR}db_data_config.txt; export COLUMN_DATA_TRIM="NONE";</v>
      </c>
      <c r="BE160" s="73" t="str">
        <f t="shared" ref="BE160:BE194" si="11">SUBSTITUTE(IF(VLOOKUP(BE$157,$AD$9:$AN$20,8,FALSE)=INDEX($E$102:$G$104,MATCH("●",INDEX($H$102:$AQ$104,,MATCH($D160,$70:$70,0)-7),0),1),"","sed -i "&amp;IF($AK$155="MacOS","'' ","")&amp;"'s#"&amp;BE$157&amp;"="""&amp;VLOOKUP(BE$157,$AD$9:$AN$20,8,FALSE)&amp;""""&amp;"#"&amp;BE$157&amp;"="&amp;""""&amp;INDEX($E$102:$G$104,MATCH("●",INDEX($H$102:$AQ$104,,MATCH($D160,$70:$70,0)-7),0),1)&amp;""""&amp;"#g'"&amp;" ${CONFIG_DIR}db_data_config.txt; export "&amp;BE$157&amp;"="&amp;""""&amp;INDEX($E$102:$G$104,MATCH("●",INDEX($H$102:$AQ$104,,MATCH($D160,$70:$70,0)-7),0),1)&amp;""";"),",",""",""")</f>
        <v/>
      </c>
      <c r="BF160" s="73" t="str">
        <f t="shared" ref="BF160:BF194" si="12">SUBSTITUTE(IF(INDEX($E$102:$G$104,MATCH("●",INDEX($H$102:$AQ$104,,MATCH($D160,$70:$70,0)-7),0),1)=VLOOKUP(BF$157,$AD$9:$AN$20,8,FALSE),"","sed -i "&amp;IF($AK$155="MacOS","'' ","")&amp;"'s#"&amp;BF$157&amp;"="""&amp;INDEX($E$102:$G$104,MATCH("●",INDEX($H$102:$AQ$104,,MATCH($D160,$70:$70,0)-7),0),1)&amp;""""&amp;"#"&amp;BF$157&amp;"="&amp;""""&amp;VLOOKUP(BF$157,$AD$9:$AN$20,8,FALSE)&amp;""""&amp;"#g'"&amp;" ${CONFIG_DIR}db_data_config.txt; export "&amp;BF$157&amp;"="&amp;""""&amp;VLOOKUP(BF$157,$AD$9:$AN$20,8,FALSE)&amp;""";"),",",""",""")</f>
        <v/>
      </c>
      <c r="BG160" s="73" t="str">
        <f t="shared" ref="BG160:BG194" si="13">SUBSTITUTE(IF(VLOOKUP(BG$157,$AD$9:$AN$20,8,FALSE)=INDEX($E$106:$G$108,MATCH("●",INDEX($H$106:$AQ$108,,MATCH($D160,$70:$70,0)-7),0),1),"","sed -i "&amp;IF($AK$155="MacOS","'' ","")&amp;"'s#"&amp;BG$157&amp;"="""&amp;VLOOKUP(BG$157,$AD$9:$AN$20,8,FALSE)&amp;""""&amp;"#"&amp;BG$157&amp;"="&amp;""""&amp;INDEX($E$106:$G$108,MATCH("●",INDEX($H$106:$AQ$108,,MATCH($D160,$70:$70,0)-7),0),1)&amp;""""&amp;"#g'"&amp;" ${CONFIG_DIR}db_data_config.txt; export "&amp;BG$157&amp;"="&amp;""""&amp;INDEX($E$106:$G$108,MATCH("●",INDEX($H$106:$AQ$108,,MATCH($D160,$70:$70,0)-7),0),1)&amp;""";"),",",""",""")</f>
        <v/>
      </c>
      <c r="BH160" s="73" t="str">
        <f t="shared" ref="BH160:BH194" si="14">SUBSTITUTE(IF(INDEX($E$106:$G$108,MATCH("●",INDEX($H$106:$AQ$108,,MATCH($D160,$70:$70,0)-7),0),1)=VLOOKUP(BH$157,$AD$9:$AN$20,8,FALSE),"","sed -i "&amp;IF($AK$155="MacOS","'' ","")&amp;"'s#"&amp;BH$157&amp;"="""&amp;INDEX($E$106:$G$108,MATCH("●",INDEX($H$106:$AQ$108,,MATCH($D160,$70:$70,0)-7),0),1)&amp;""""&amp;"#"&amp;BH$157&amp;"="&amp;""""&amp;VLOOKUP(BH$157,$AD$9:$AN$20,8,FALSE)&amp;""""&amp;"#g'"&amp;" ${CONFIG_DIR}db_data_config.txt; export "&amp;BH$157&amp;"="&amp;""""&amp;VLOOKUP(BH$157,$AD$9:$AN$20,8,FALSE)&amp;""";"),",",""",""")</f>
        <v/>
      </c>
      <c r="BI160" s="73" t="str">
        <f t="shared" ref="BI160:BI194" si="15">SUBSTITUTE(IF(VLOOKUP(BI$157,$AD$9:$AN$20,8,FALSE)=INDEX($E$110:$G$112,MATCH("●",INDEX($H$110:$AQ$112,,MATCH($D160,$70:$70,0)-7),0),1),"","sed -i "&amp;IF($AK$155="MacOS","'' ","")&amp;"'s#"&amp;BI$157&amp;"="""&amp;VLOOKUP(BI$157,$AD$9:$AN$20,8,FALSE)&amp;""""&amp;"#"&amp;BI$157&amp;"="&amp;""""&amp;INDEX($E$110:$G$112,MATCH("●",INDEX($H$110:$AQ$112,,MATCH($D160,$70:$70,0)-7),0),1)&amp;""""&amp;"#g'"&amp;" ${CONFIG_DIR}db_data_config.txt; export "&amp;BI$157&amp;"="&amp;""""&amp;INDEX($E$110:$G$112,MATCH("●",INDEX($H$110:$AQ$112,,MATCH($D160,$70:$70,0)-7),0),1)&amp;""";"),",",""",""")</f>
        <v/>
      </c>
      <c r="BJ160" s="73" t="str">
        <f t="shared" ref="BJ160:BJ194" si="16">SUBSTITUTE(IF(INDEX($E$110:$G$112,MATCH("●",INDEX($H$110:$AQ$112,,MATCH($D160,$70:$70,0)-7),0),1)=VLOOKUP(BJ$157,$AD$9:$AN$20,8,FALSE),"","sed -i "&amp;IF($AK$155="MacOS","'' ","")&amp;"'s#"&amp;BJ$157&amp;"="""&amp;INDEX($E$110:$G$112,MATCH("●",INDEX($H$110:$AQ$112,,MATCH($D160,$70:$70,0)-7),0),1)&amp;""""&amp;"#"&amp;BJ$157&amp;"="&amp;""""&amp;VLOOKUP(BJ$157,$AD$9:$AN$20,8,FALSE)&amp;""""&amp;"#g'"&amp;" ${CONFIG_DIR}db_data_config.txt; export "&amp;BJ$157&amp;"="&amp;""""&amp;VLOOKUP(BJ$157,$AD$9:$AN$20,8,FALSE)&amp;""";"),",",""",""")</f>
        <v/>
      </c>
      <c r="BK160" s="73" t="str">
        <f t="shared" ref="BK160:BK194" si="17">SUBSTITUTE(IF(VLOOKUP(BK$157,$AD$9:$AN$20,8,FALSE)=INDEX($E$114:$G$116,MATCH("●",INDEX($H$114:$AQ$116,,MATCH($D160,$70:$70,0)-7),0),1),"","sed -i "&amp;IF($AK$155="MacOS","'' ","")&amp;"'s#"&amp;BK$157&amp;"="""&amp;VLOOKUP(BK$157,$AD$9:$AN$20,8,FALSE)&amp;""""&amp;"#"&amp;BK$157&amp;"="&amp;""""&amp;INDEX($E$114:$G$116,MATCH("●",INDEX($H$114:$AQ$116,,MATCH($D160,$70:$70,0)-7),0),1)&amp;""""&amp;"#g'"&amp;" ${CONFIG_DIR}db_data_config.txt; export "&amp;BK$157&amp;"="&amp;""""&amp;INDEX($E$114:$G$116,MATCH("●",INDEX($H$114:$AQ$116,,MATCH($D160,$70:$70,0)-7),0),1)&amp;""";"),",",""",""")</f>
        <v/>
      </c>
      <c r="BL160" s="73" t="str">
        <f t="shared" ref="BL160:BL194" si="18">SUBSTITUTE(IF(INDEX($E$114:$G$116,MATCH("●",INDEX($H$114:$AQ$116,,MATCH($D160,$70:$70,0)-7),0),1)=VLOOKUP(BL$157,$AD$9:$AN$20,8,FALSE),"","sed -i "&amp;IF($AK$155="MacOS","'' ","")&amp;"'s#"&amp;BL$157&amp;"="""&amp;INDEX($E$114:$G$116,MATCH("●",INDEX($H$114:$AQ$116,,MATCH($D160,$70:$70,0)-7),0),1)&amp;""""&amp;"#"&amp;BL$157&amp;"="&amp;""""&amp;VLOOKUP(BL$157,$AD$9:$AN$20,8,FALSE)&amp;""""&amp;"#g'"&amp;" ${CONFIG_DIR}db_data_config.txt; export "&amp;BL$157&amp;"="&amp;""""&amp;VLOOKUP(BL$157,$AD$9:$AN$20,8,FALSE)&amp;""";"),",",""",""")</f>
        <v/>
      </c>
      <c r="BM160" s="73" t="str">
        <f t="shared" ref="BM160:BM194" si="19">SUBSTITUTE(IF(VLOOKUP(BM$157,$AD$9:$AN$20,8,FALSE)=INDEX($E$118:$G$120,MATCH("●",INDEX($H$118:$AQ$120,,MATCH($D160,$70:$70,0)-7),0),1),"","sed -i "&amp;IF($AK$155="MacOS","'' ","")&amp;"'s#"&amp;BM$157&amp;"="""&amp;VLOOKUP(BM$157,$AD$9:$AN$20,8,FALSE)&amp;""""&amp;"#"&amp;BM$157&amp;"="&amp;""""&amp;INDEX($E$118:$G$120,MATCH("●",INDEX($H$118:$AQ$120,,MATCH($D160,$70:$70,0)-7),0),1)&amp;""""&amp;"#g'"&amp;" ${CONFIG_DIR}db_data_config.txt; export "&amp;BM$157&amp;"="&amp;""""&amp;INDEX($E$118:$G$120,MATCH("●",INDEX($H$118:$AQ$120,,MATCH($D160,$70:$70,0)-7),0),1)&amp;""";"),",",""",""")</f>
        <v/>
      </c>
      <c r="BN160" s="73" t="str">
        <f t="shared" ref="BN160:BN194" si="20">SUBSTITUTE(IF(INDEX($E$118:$G$120,MATCH("●",INDEX($H$118:$AQ$120,,MATCH($D160,$70:$70,0)-7),0),1)=VLOOKUP(BN$157,$AD$9:$AN$20,8,FALSE),"","sed -i "&amp;IF($AK$155="MacOS","'' ","")&amp;"'s#"&amp;BN$157&amp;"="""&amp;INDEX($E$118:$G$120,MATCH("●",INDEX($H$118:$AQ$120,,MATCH($D160,$70:$70,0)-7),0),1)&amp;""""&amp;"#"&amp;BN$157&amp;"="&amp;""""&amp;VLOOKUP(BN$157,$AD$9:$AN$20,8,FALSE)&amp;""""&amp;"#g'"&amp;" ${CONFIG_DIR}db_data_config.txt; export "&amp;BN$157&amp;"="&amp;""""&amp;VLOOKUP(BN$157,$AD$9:$AN$20,8,FALSE)&amp;""";"),",",""",""")</f>
        <v/>
      </c>
      <c r="BO160" s="73" t="str">
        <f t="shared" ref="BO160:BO194" si="21">SUBSTITUTE(IF(VLOOKUP(BO$157,$AD$9:$AN$20,8,FALSE)=INDEX($E$122:$G$124,MATCH("●",INDEX($H$122:$AQ$124,,MATCH($D160,$70:$70,0)-7),0),1),"","sed -i "&amp;IF($AK$155="MacOS","'' ","")&amp;"'s#"&amp;BO$157&amp;"="""&amp;VLOOKUP(BO$157,$AD$9:$AN$20,8,FALSE)&amp;""""&amp;"#"&amp;BO$157&amp;"="&amp;""""&amp;INDEX($E$122:$G$124,MATCH("●",INDEX($H$122:$AQ$124,,MATCH($D160,$70:$70,0)-7),0),1)&amp;""""&amp;"#g'"&amp;" ${CONFIG_DIR}db_data_config.txt; export "&amp;BO$157&amp;"="&amp;""""&amp;INDEX($E$122:$G$124,MATCH("●",INDEX($H$122:$AQ$124,,MATCH($D160,$70:$70,0)-7),0),1)&amp;""";"),",",""",""")</f>
        <v/>
      </c>
      <c r="BP160" s="73" t="str">
        <f t="shared" ref="BP160:BP194" si="22">SUBSTITUTE(IF(INDEX($E$122:$G$124,MATCH("●",INDEX($H$122:$AQ$124,,MATCH($D160,$70:$70,0)-7),0),1)=VLOOKUP(BP$157,$AD$9:$AN$20,8,FALSE),"","sed -i "&amp;IF($AK$155="MacOS","'' ","")&amp;"'s#"&amp;BP$157&amp;"="""&amp;INDEX($E$122:$G$124,MATCH("●",INDEX($H$122:$AQ$124,,MATCH($D160,$70:$70,0)-7),0),1)&amp;""""&amp;"#"&amp;BP$157&amp;"="&amp;""""&amp;VLOOKUP(BP$157,$AD$9:$AN$20,8,FALSE)&amp;""""&amp;"#g'"&amp;" ${CONFIG_DIR}db_data_config.txt; export "&amp;BP$157&amp;"="&amp;""""&amp;VLOOKUP(BP$157,$AD$9:$AN$20,8,FALSE)&amp;""";"),",",""",""")</f>
        <v/>
      </c>
      <c r="BQ160" s="73" t="str">
        <f t="shared" ref="BQ160:BQ194" si="23">SUBSTITUTE(IF(VLOOKUP(BQ$157,$AD$9:$AN$20,8,FALSE)=INDEX($E$126:$G$128,MATCH("●",INDEX($H$126:$AQ$128,,MATCH($D160,$70:$70,0)-7),0),1),"","sed -i "&amp;IF($AK$155="MacOS","'' ","")&amp;"'s#"&amp;BQ$157&amp;"="""&amp;VLOOKUP(BQ$157,$AD$9:$AN$20,8,FALSE)&amp;""""&amp;"#"&amp;BQ$157&amp;"="&amp;""""&amp;INDEX($E$126:$G$128,MATCH("●",INDEX($H$126:$AQ$128,,MATCH($D160,$70:$70,0)-7),0),1)&amp;""""&amp;"#g'"&amp;" ${CONFIG_DIR}db_data_config.txt; export "&amp;BQ$157&amp;"="&amp;""""&amp;INDEX($E$126:$G$128,MATCH("●",INDEX($H$126:$AQ$128,,MATCH($D160,$70:$70,0)-7),0),1)&amp;""";"),",",""",""")</f>
        <v/>
      </c>
      <c r="BR160" s="73" t="str">
        <f t="shared" ref="BR160:BR194" si="24">SUBSTITUTE(IF(INDEX($E$126:$G$128,MATCH("●",INDEX($H$126:$AQ$128,,MATCH($D160,$70:$70,0)-7),0),1)=VLOOKUP(BR$157,$AD$9:$AN$20,8,FALSE),"","sed -i "&amp;IF($AK$155="MacOS","'' ","")&amp;"'s#"&amp;BR$157&amp;"="""&amp;INDEX($E$126:$G$128,MATCH("●",INDEX($H$126:$AQ$128,,MATCH($D160,$70:$70,0)-7),0),1)&amp;""""&amp;"#"&amp;BR$157&amp;"="&amp;""""&amp;VLOOKUP(BR$157,$AD$9:$AN$20,8,FALSE)&amp;""""&amp;"#g'"&amp;" ${CONFIG_DIR}db_data_config.txt; export "&amp;BR$157&amp;"="&amp;""""&amp;VLOOKUP(BR$157,$AD$9:$AN$20,8,FALSE)&amp;""";"),",",""",""")</f>
        <v/>
      </c>
      <c r="BS160" s="73" t="str">
        <f t="shared" ref="BS160:BS194" si="25">SUBSTITUTE(IF(VLOOKUP(BS$157,$AD$9:$AN$20,8,FALSE)=INDEX($E$130:$G$132,MATCH("●",INDEX($H$130:$AQ$132,,MATCH($D160,$70:$70,0)-7),0),1),"","sed -i "&amp;IF($AK$155="MacOS","'' ","")&amp;"'s#"&amp;BS$157&amp;"="""&amp;VLOOKUP(BS$157,$AD$9:$AN$20,8,FALSE)&amp;""""&amp;"#"&amp;BS$157&amp;"="&amp;""""&amp;INDEX($E$130:$G$132,MATCH("●",INDEX($H$130:$AQ$132,,MATCH($D160,$70:$70,0)-7),0),1)&amp;""""&amp;"#g'"&amp;" ${CONFIG_DIR}db_data_config.txt; export "&amp;BS$157&amp;"="&amp;""""&amp;INDEX($E$130:$G$132,MATCH("●",INDEX($H$130:$AQ$132,,MATCH($D160,$70:$70,0)-7),0),1)&amp;""";"),",",""",""")</f>
        <v/>
      </c>
      <c r="BT160" s="73" t="str">
        <f t="shared" ref="BT160:BT194" si="26">SUBSTITUTE(IF(INDEX($E$130:$G$132,MATCH("●",INDEX($H$130:$AQ$132,,MATCH($D160,$70:$70,0)-7),0),1)=VLOOKUP(BT$157,$AD$9:$AN$20,8,FALSE),"","sed -i "&amp;IF($AK$155="MacOS","'' ","")&amp;"'s#"&amp;BT$157&amp;"="""&amp;INDEX($E$130:$G$132,MATCH("●",INDEX($H$130:$AQ$132,,MATCH($D160,$70:$70,0)-7),0),1)&amp;""""&amp;"#"&amp;BT$157&amp;"="&amp;""""&amp;VLOOKUP(BT$157,$AD$9:$AN$20,8,FALSE)&amp;""""&amp;"#g'"&amp;" ${CONFIG_DIR}db_data_config.txt; export "&amp;BT$157&amp;"="&amp;""""&amp;VLOOKUP(BT$157,$AD$9:$AN$20,8,FALSE)&amp;""";"),",",""",""")</f>
        <v/>
      </c>
      <c r="BU160" s="60" t="s">
        <v>1135</v>
      </c>
    </row>
    <row r="161" spans="4:73" ht="54" customHeight="1">
      <c r="D161" s="140">
        <f>$D160+1</f>
        <v>39</v>
      </c>
      <c r="E161" s="141"/>
      <c r="F161" s="141"/>
      <c r="G161" s="142"/>
      <c r="H161" s="45" t="str">
        <f t="shared" ca="1" si="2"/>
        <v>clear; echo テストケース039;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149" t="str" cm="1">
        <f t="array" ref="AE161">SUBSTITUTE(INDEX($H$134:$AQ$134, , MATCH($D161, $70:$70, 0)-7),"-","")</f>
        <v>異常</v>
      </c>
      <c r="AF161" s="150"/>
      <c r="AG161" s="151"/>
      <c r="AH161" s="159" t="s">
        <v>949</v>
      </c>
      <c r="AI161" s="160"/>
      <c r="AJ161" s="160"/>
      <c r="AK161" s="160"/>
      <c r="AL161" s="160"/>
      <c r="AM161" s="160"/>
      <c r="AN161" s="160"/>
      <c r="AO161" s="160"/>
      <c r="AP161" s="160"/>
      <c r="AQ161" s="161"/>
      <c r="AS161" s="69" t="str" cm="1">
        <f t="array" ref="AS161">SUBSTITUTE(TEXT(INDEX($H$137:$AQ$137,1,$D161-36),"000000"),"-","")</f>
        <v>220131</v>
      </c>
      <c r="AT161" s="70"/>
      <c r="AU161" s="71"/>
      <c r="AW161" s="73" t="str">
        <f t="shared" si="3"/>
        <v/>
      </c>
      <c r="AX161" s="73" t="str">
        <f t="shared" si="4"/>
        <v/>
      </c>
      <c r="AY161" s="73" t="str">
        <f t="shared" si="5"/>
        <v/>
      </c>
      <c r="AZ161" s="73" t="str">
        <f t="shared" si="6"/>
        <v/>
      </c>
      <c r="BA161" s="73" t="str">
        <f t="shared" si="7"/>
        <v>sed -i '' 's#COLUMN_DATA_LENGTH="3"#COLUMN_DATA_LENGTH="2"#g' ${CONFIG_DIR}db_data_config.txt; export COLUMN_DATA_LENGTH="2";</v>
      </c>
      <c r="BB161" s="73" t="str">
        <f t="shared" si="8"/>
        <v>sed -i '' 's#COLUMN_DATA_LENGTH="2"#COLUMN_DATA_LENGTH="3"#g' ${CONFIG_DIR}db_data_config.txt; export COLUMN_DATA_LENGTH="3";</v>
      </c>
      <c r="BC161" s="73" t="str">
        <f t="shared" si="9"/>
        <v>sed -i '' 's#COLUMN_DATA_TRIM="NONE"#COLUMN_DATA_TRIM="FT"#g' ${CONFIG_DIR}db_data_config.txt; export COLUMN_DATA_TRIM="FT";</v>
      </c>
      <c r="BD161" s="73" t="str">
        <f t="shared" si="10"/>
        <v>sed -i '' 's#COLUMN_DATA_TRIM="FT"#COLUMN_DATA_TRIM="NONE"#g' ${CONFIG_DIR}db_data_config.txt; export COLUMN_DATA_TRIM="NONE";</v>
      </c>
      <c r="BE161" s="73" t="str">
        <f t="shared" si="11"/>
        <v/>
      </c>
      <c r="BF161" s="73" t="str">
        <f t="shared" si="12"/>
        <v/>
      </c>
      <c r="BG161" s="73" t="str">
        <f t="shared" si="13"/>
        <v/>
      </c>
      <c r="BH161" s="73" t="str">
        <f t="shared" si="14"/>
        <v/>
      </c>
      <c r="BI161" s="73" t="str">
        <f t="shared" si="15"/>
        <v/>
      </c>
      <c r="BJ161" s="73" t="str">
        <f t="shared" si="16"/>
        <v/>
      </c>
      <c r="BK161" s="73" t="str">
        <f t="shared" si="17"/>
        <v/>
      </c>
      <c r="BL161" s="73" t="str">
        <f t="shared" si="18"/>
        <v/>
      </c>
      <c r="BM161" s="73" t="str">
        <f t="shared" si="19"/>
        <v/>
      </c>
      <c r="BN161" s="73" t="str">
        <f t="shared" si="20"/>
        <v/>
      </c>
      <c r="BO161" s="73" t="str">
        <f t="shared" si="21"/>
        <v/>
      </c>
      <c r="BP161" s="73" t="str">
        <f t="shared" si="22"/>
        <v/>
      </c>
      <c r="BQ161" s="73" t="str">
        <f t="shared" si="23"/>
        <v/>
      </c>
      <c r="BR161" s="73" t="str">
        <f t="shared" si="24"/>
        <v/>
      </c>
      <c r="BS161" s="73" t="str">
        <f t="shared" si="25"/>
        <v/>
      </c>
      <c r="BT161" s="73" t="str">
        <f t="shared" si="26"/>
        <v/>
      </c>
      <c r="BU161" s="60" t="s">
        <v>1135</v>
      </c>
    </row>
    <row r="162" spans="4:73" ht="54" customHeight="1">
      <c r="D162" s="140">
        <f t="shared" ref="D162:D194" si="27">$D161+1</f>
        <v>40</v>
      </c>
      <c r="E162" s="141"/>
      <c r="F162" s="141"/>
      <c r="G162" s="142"/>
      <c r="H162" s="45" t="str">
        <f t="shared" ca="1" si="2"/>
        <v>clear; echo テストケース040;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149" t="str" cm="1">
        <f t="array" ref="AE162">SUBSTITUTE(INDEX($H$134:$AQ$134, , MATCH($D162, $70:$70, 0)-7),"-","")</f>
        <v>正常</v>
      </c>
      <c r="AF162" s="150"/>
      <c r="AG162" s="151"/>
      <c r="AH162" s="159" t="s">
        <v>950</v>
      </c>
      <c r="AI162" s="160"/>
      <c r="AJ162" s="160"/>
      <c r="AK162" s="160"/>
      <c r="AL162" s="160"/>
      <c r="AM162" s="160"/>
      <c r="AN162" s="160"/>
      <c r="AO162" s="160"/>
      <c r="AP162" s="160"/>
      <c r="AQ162" s="161"/>
      <c r="AS162" s="69" t="str" cm="1">
        <f t="array" ref="AS162">SUBSTITUTE(TEXT(INDEX($H$137:$AQ$137,1,$D162-36),"000000"),"-","")</f>
        <v>220001</v>
      </c>
      <c r="AT162" s="70"/>
      <c r="AU162" s="71"/>
      <c r="AW162" s="73" t="str">
        <f t="shared" si="3"/>
        <v/>
      </c>
      <c r="AX162" s="73" t="str">
        <f t="shared" si="4"/>
        <v/>
      </c>
      <c r="AY162" s="73" t="str">
        <f t="shared" si="5"/>
        <v/>
      </c>
      <c r="AZ162" s="73" t="str">
        <f t="shared" si="6"/>
        <v/>
      </c>
      <c r="BA162" s="73" t="str">
        <f t="shared" si="7"/>
        <v/>
      </c>
      <c r="BB162" s="73" t="str">
        <f t="shared" si="8"/>
        <v/>
      </c>
      <c r="BC162" s="73" t="str">
        <f t="shared" si="9"/>
        <v>sed -i '' 's#COLUMN_DATA_TRIM="NONE"#COLUMN_DATA_TRIM="FT"#g' ${CONFIG_DIR}db_data_config.txt; export COLUMN_DATA_TRIM="FT";</v>
      </c>
      <c r="BD162" s="73" t="str">
        <f t="shared" si="10"/>
        <v>sed -i '' 's#COLUMN_DATA_TRIM="FT"#COLUMN_DATA_TRIM="NONE"#g' ${CONFIG_DIR}db_data_config.txt; export COLUMN_DATA_TRIM="NONE";</v>
      </c>
      <c r="BE162" s="73" t="str">
        <f t="shared" si="11"/>
        <v/>
      </c>
      <c r="BF162" s="73" t="str">
        <f t="shared" si="12"/>
        <v/>
      </c>
      <c r="BG162" s="73" t="str">
        <f t="shared" si="13"/>
        <v/>
      </c>
      <c r="BH162" s="73" t="str">
        <f t="shared" si="14"/>
        <v/>
      </c>
      <c r="BI162" s="73" t="str">
        <f t="shared" si="15"/>
        <v/>
      </c>
      <c r="BJ162" s="73" t="str">
        <f t="shared" si="16"/>
        <v/>
      </c>
      <c r="BK162" s="73" t="str">
        <f t="shared" si="17"/>
        <v/>
      </c>
      <c r="BL162" s="73" t="str">
        <f t="shared" si="18"/>
        <v/>
      </c>
      <c r="BM162" s="73" t="str">
        <f t="shared" si="19"/>
        <v/>
      </c>
      <c r="BN162" s="73" t="str">
        <f t="shared" si="20"/>
        <v/>
      </c>
      <c r="BO162" s="73" t="str">
        <f t="shared" si="21"/>
        <v/>
      </c>
      <c r="BP162" s="73" t="str">
        <f t="shared" si="22"/>
        <v/>
      </c>
      <c r="BQ162" s="73" t="str">
        <f t="shared" si="23"/>
        <v/>
      </c>
      <c r="BR162" s="73" t="str">
        <f t="shared" si="24"/>
        <v/>
      </c>
      <c r="BS162" s="73" t="str">
        <f t="shared" si="25"/>
        <v/>
      </c>
      <c r="BT162" s="73" t="str">
        <f t="shared" si="26"/>
        <v/>
      </c>
      <c r="BU162" s="60" t="s">
        <v>1135</v>
      </c>
    </row>
    <row r="163" spans="4:73" ht="54" customHeight="1">
      <c r="D163" s="140">
        <f t="shared" si="27"/>
        <v>41</v>
      </c>
      <c r="E163" s="141"/>
      <c r="F163" s="141"/>
      <c r="G163" s="142"/>
      <c r="H163" s="45" t="str">
        <f t="shared" ca="1" si="2"/>
        <v>clear; echo テストケース041; 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149" t="str" cm="1">
        <f t="array" ref="AE163">SUBSTITUTE(INDEX($H$134:$AQ$134, , MATCH($D163, $70:$70, 0)-7),"-","")</f>
        <v>異常</v>
      </c>
      <c r="AF163" s="150"/>
      <c r="AG163" s="151"/>
      <c r="AH163" s="159" t="s">
        <v>951</v>
      </c>
      <c r="AI163" s="160"/>
      <c r="AJ163" s="160"/>
      <c r="AK163" s="160"/>
      <c r="AL163" s="160"/>
      <c r="AM163" s="160"/>
      <c r="AN163" s="160"/>
      <c r="AO163" s="160"/>
      <c r="AP163" s="160"/>
      <c r="AQ163" s="161"/>
      <c r="AS163" s="69" t="str" cm="1">
        <f t="array" ref="AS163">SUBSTITUTE(TEXT(INDEX($H$137:$AQ$137,1,$D163-36),"000000"),"-","")</f>
        <v>220132</v>
      </c>
      <c r="AT163" s="70"/>
      <c r="AU163" s="71"/>
      <c r="AW163" s="73" t="str">
        <f t="shared" si="3"/>
        <v/>
      </c>
      <c r="AX163" s="73" t="str">
        <f t="shared" si="4"/>
        <v/>
      </c>
      <c r="AY163" s="73" t="str">
        <f t="shared" si="5"/>
        <v/>
      </c>
      <c r="AZ163" s="73" t="str">
        <f t="shared" si="6"/>
        <v/>
      </c>
      <c r="BA163" s="73" t="str">
        <f t="shared" si="7"/>
        <v>sed -i '' 's#COLUMN_DATA_LENGTH="3"#COLUMN_DATA_LENGTH="1"#g' ${CONFIG_DIR}db_data_config.txt; export COLUMN_DATA_LENGTH="1";</v>
      </c>
      <c r="BB163" s="73" t="str">
        <f t="shared" si="8"/>
        <v>sed -i '' 's#COLUMN_DATA_LENGTH="1"#COLUMN_DATA_LENGTH="3"#g' ${CONFIG_DIR}db_data_config.txt; export COLUMN_DATA_LENGTH="3";</v>
      </c>
      <c r="BC163" s="73" t="str">
        <f t="shared" si="9"/>
        <v>sed -i '' 's#COLUMN_DATA_TRIM="NONE"#COLUMN_DATA_TRIM="ft"#g' ${CONFIG_DIR}db_data_config.txt; export COLUMN_DATA_TRIM="ft";</v>
      </c>
      <c r="BD163" s="73" t="str">
        <f t="shared" si="10"/>
        <v>sed -i '' 's#COLUMN_DATA_TRIM="ft"#COLUMN_DATA_TRIM="NONE"#g' ${CONFIG_DIR}db_data_config.txt; export COLUMN_DATA_TRIM="NONE";</v>
      </c>
      <c r="BE163" s="73" t="str">
        <f t="shared" si="11"/>
        <v/>
      </c>
      <c r="BF163" s="73" t="str">
        <f t="shared" si="12"/>
        <v/>
      </c>
      <c r="BG163" s="73" t="str">
        <f t="shared" si="13"/>
        <v/>
      </c>
      <c r="BH163" s="73" t="str">
        <f t="shared" si="14"/>
        <v/>
      </c>
      <c r="BI163" s="73" t="str">
        <f t="shared" si="15"/>
        <v/>
      </c>
      <c r="BJ163" s="73" t="str">
        <f t="shared" si="16"/>
        <v/>
      </c>
      <c r="BK163" s="73" t="str">
        <f t="shared" si="17"/>
        <v/>
      </c>
      <c r="BL163" s="73" t="str">
        <f t="shared" si="18"/>
        <v/>
      </c>
      <c r="BM163" s="73" t="str">
        <f t="shared" si="19"/>
        <v/>
      </c>
      <c r="BN163" s="73" t="str">
        <f t="shared" si="20"/>
        <v/>
      </c>
      <c r="BO163" s="73" t="str">
        <f t="shared" si="21"/>
        <v/>
      </c>
      <c r="BP163" s="73" t="str">
        <f t="shared" si="22"/>
        <v/>
      </c>
      <c r="BQ163" s="73" t="str">
        <f t="shared" si="23"/>
        <v/>
      </c>
      <c r="BR163" s="73" t="str">
        <f t="shared" si="24"/>
        <v/>
      </c>
      <c r="BS163" s="73" t="str">
        <f t="shared" si="25"/>
        <v/>
      </c>
      <c r="BT163" s="73" t="str">
        <f t="shared" si="26"/>
        <v/>
      </c>
      <c r="BU163" s="60" t="s">
        <v>1135</v>
      </c>
    </row>
    <row r="164" spans="4:73" ht="54" customHeight="1">
      <c r="D164" s="140">
        <f t="shared" si="27"/>
        <v>42</v>
      </c>
      <c r="E164" s="141"/>
      <c r="F164" s="141"/>
      <c r="G164" s="142"/>
      <c r="H164" s="45" t="str">
        <f t="shared" ca="1" si="2"/>
        <v>clear; echo テストケース042; 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149" t="str" cm="1">
        <f t="array" ref="AE164">SUBSTITUTE(INDEX($H$134:$AQ$134, , MATCH($D164, $70:$70, 0)-7),"-","")</f>
        <v>正常</v>
      </c>
      <c r="AF164" s="150"/>
      <c r="AG164" s="151"/>
      <c r="AH164" s="159" t="s">
        <v>952</v>
      </c>
      <c r="AI164" s="160"/>
      <c r="AJ164" s="160"/>
      <c r="AK164" s="160"/>
      <c r="AL164" s="160"/>
      <c r="AM164" s="160"/>
      <c r="AN164" s="160"/>
      <c r="AO164" s="160"/>
      <c r="AP164" s="160"/>
      <c r="AQ164" s="161"/>
      <c r="AS164" s="69" t="str" cm="1">
        <f t="array" ref="AS164">SUBSTITUTE(TEXT(INDEX($H$137:$AQ$137,1,$D164-36),"000000"),"-","")</f>
        <v>220001</v>
      </c>
      <c r="AT164" s="70"/>
      <c r="AU164" s="71"/>
      <c r="AW164" s="73" t="str">
        <f t="shared" si="3"/>
        <v/>
      </c>
      <c r="AX164" s="73" t="str">
        <f t="shared" si="4"/>
        <v/>
      </c>
      <c r="AY164" s="73" t="str">
        <f t="shared" si="5"/>
        <v/>
      </c>
      <c r="AZ164" s="73" t="str">
        <f t="shared" si="6"/>
        <v/>
      </c>
      <c r="BA164" s="73" t="str">
        <f t="shared" si="7"/>
        <v>sed -i '' 's#COLUMN_DATA_LENGTH="3"#COLUMN_DATA_LENGTH="2"#g' ${CONFIG_DIR}db_data_config.txt; export COLUMN_DATA_LENGTH="2";</v>
      </c>
      <c r="BB164" s="73" t="str">
        <f t="shared" si="8"/>
        <v>sed -i '' 's#COLUMN_DATA_LENGTH="2"#COLUMN_DATA_LENGTH="3"#g' ${CONFIG_DIR}db_data_config.txt; export COLUMN_DATA_LENGTH="3";</v>
      </c>
      <c r="BC164" s="73" t="str">
        <f t="shared" si="9"/>
        <v>sed -i '' 's#COLUMN_DATA_TRIM="NONE"#COLUMN_DATA_TRIM="ft"#g' ${CONFIG_DIR}db_data_config.txt; export COLUMN_DATA_TRIM="ft";</v>
      </c>
      <c r="BD164" s="73" t="str">
        <f t="shared" si="10"/>
        <v>sed -i '' 's#COLUMN_DATA_TRIM="ft"#COLUMN_DATA_TRIM="NONE"#g' ${CONFIG_DIR}db_data_config.txt; export COLUMN_DATA_TRIM="NONE";</v>
      </c>
      <c r="BE164" s="73" t="str">
        <f t="shared" si="11"/>
        <v/>
      </c>
      <c r="BF164" s="73" t="str">
        <f t="shared" si="12"/>
        <v/>
      </c>
      <c r="BG164" s="73" t="str">
        <f t="shared" si="13"/>
        <v/>
      </c>
      <c r="BH164" s="73" t="str">
        <f t="shared" si="14"/>
        <v/>
      </c>
      <c r="BI164" s="73" t="str">
        <f t="shared" si="15"/>
        <v/>
      </c>
      <c r="BJ164" s="73" t="str">
        <f t="shared" si="16"/>
        <v/>
      </c>
      <c r="BK164" s="73" t="str">
        <f t="shared" si="17"/>
        <v/>
      </c>
      <c r="BL164" s="73" t="str">
        <f t="shared" si="18"/>
        <v/>
      </c>
      <c r="BM164" s="73" t="str">
        <f t="shared" si="19"/>
        <v/>
      </c>
      <c r="BN164" s="73" t="str">
        <f t="shared" si="20"/>
        <v/>
      </c>
      <c r="BO164" s="73" t="str">
        <f t="shared" si="21"/>
        <v/>
      </c>
      <c r="BP164" s="73" t="str">
        <f t="shared" si="22"/>
        <v/>
      </c>
      <c r="BQ164" s="73" t="str">
        <f t="shared" si="23"/>
        <v/>
      </c>
      <c r="BR164" s="73" t="str">
        <f t="shared" si="24"/>
        <v/>
      </c>
      <c r="BS164" s="73" t="str">
        <f t="shared" si="25"/>
        <v/>
      </c>
      <c r="BT164" s="73" t="str">
        <f t="shared" si="26"/>
        <v/>
      </c>
      <c r="BU164" s="60" t="s">
        <v>1135</v>
      </c>
    </row>
    <row r="165" spans="4:73" ht="54" customHeight="1">
      <c r="D165" s="140">
        <f t="shared" si="27"/>
        <v>43</v>
      </c>
      <c r="E165" s="141"/>
      <c r="F165" s="141"/>
      <c r="G165" s="142"/>
      <c r="H165" s="45" t="str">
        <f t="shared" ca="1" si="2"/>
        <v>clear; echo テストケース043; sed -i '' 's#COLUMN_DATA_TRIM="NONE"#COLUMN_DATA_TRIM="ft"#g' ${CONFIG_DIR}db_data_config.txt; export COLUMN_DATA_TRIM="ft";sh ./script/db_check_data_validate_config.sh; sed -i '' 's#COLUMN_DATA_TRIM="ft"#COLUMN_DATA_TRIM="NONE"#g'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9" t="str" cm="1">
        <f t="array" ref="AE165">SUBSTITUTE(INDEX($H$134:$AQ$134, , MATCH($D165, $70:$70, 0)-7),"-","")</f>
        <v>正常</v>
      </c>
      <c r="AF165" s="150"/>
      <c r="AG165" s="151"/>
      <c r="AH165" s="159" t="s">
        <v>953</v>
      </c>
      <c r="AI165" s="160"/>
      <c r="AJ165" s="160"/>
      <c r="AK165" s="160"/>
      <c r="AL165" s="160"/>
      <c r="AM165" s="160"/>
      <c r="AN165" s="160"/>
      <c r="AO165" s="160"/>
      <c r="AP165" s="160"/>
      <c r="AQ165" s="161"/>
      <c r="AS165" s="69" t="str" cm="1">
        <f t="array" ref="AS165">SUBSTITUTE(TEXT(INDEX($H$137:$AQ$137,1,$D165-36),"000000"),"-","")</f>
        <v>220001</v>
      </c>
      <c r="AT165" s="70"/>
      <c r="AU165" s="71"/>
      <c r="AW165" s="73" t="str">
        <f t="shared" si="3"/>
        <v/>
      </c>
      <c r="AX165" s="73" t="str">
        <f t="shared" si="4"/>
        <v/>
      </c>
      <c r="AY165" s="73" t="str">
        <f t="shared" si="5"/>
        <v/>
      </c>
      <c r="AZ165" s="73" t="str">
        <f t="shared" si="6"/>
        <v/>
      </c>
      <c r="BA165" s="73" t="str">
        <f t="shared" si="7"/>
        <v/>
      </c>
      <c r="BB165" s="73" t="str">
        <f t="shared" si="8"/>
        <v/>
      </c>
      <c r="BC165" s="73" t="str">
        <f t="shared" si="9"/>
        <v>sed -i '' 's#COLUMN_DATA_TRIM="NONE"#COLUMN_DATA_TRIM="ft"#g' ${CONFIG_DIR}db_data_config.txt; export COLUMN_DATA_TRIM="ft";</v>
      </c>
      <c r="BD165" s="73" t="str">
        <f t="shared" si="10"/>
        <v>sed -i '' 's#COLUMN_DATA_TRIM="ft"#COLUMN_DATA_TRIM="NONE"#g' ${CONFIG_DIR}db_data_config.txt; export COLUMN_DATA_TRIM="NONE";</v>
      </c>
      <c r="BE165" s="73" t="str">
        <f t="shared" si="11"/>
        <v/>
      </c>
      <c r="BF165" s="73" t="str">
        <f t="shared" si="12"/>
        <v/>
      </c>
      <c r="BG165" s="73" t="str">
        <f t="shared" si="13"/>
        <v/>
      </c>
      <c r="BH165" s="73" t="str">
        <f t="shared" si="14"/>
        <v/>
      </c>
      <c r="BI165" s="73" t="str">
        <f t="shared" si="15"/>
        <v/>
      </c>
      <c r="BJ165" s="73" t="str">
        <f t="shared" si="16"/>
        <v/>
      </c>
      <c r="BK165" s="73" t="str">
        <f t="shared" si="17"/>
        <v/>
      </c>
      <c r="BL165" s="73" t="str">
        <f t="shared" si="18"/>
        <v/>
      </c>
      <c r="BM165" s="73" t="str">
        <f t="shared" si="19"/>
        <v/>
      </c>
      <c r="BN165" s="73" t="str">
        <f t="shared" si="20"/>
        <v/>
      </c>
      <c r="BO165" s="73" t="str">
        <f t="shared" si="21"/>
        <v/>
      </c>
      <c r="BP165" s="73" t="str">
        <f t="shared" si="22"/>
        <v/>
      </c>
      <c r="BQ165" s="73" t="str">
        <f t="shared" si="23"/>
        <v/>
      </c>
      <c r="BR165" s="73" t="str">
        <f t="shared" si="24"/>
        <v/>
      </c>
      <c r="BS165" s="73" t="str">
        <f t="shared" si="25"/>
        <v/>
      </c>
      <c r="BT165" s="73" t="str">
        <f t="shared" si="26"/>
        <v/>
      </c>
      <c r="BU165" s="60" t="s">
        <v>1135</v>
      </c>
    </row>
    <row r="166" spans="4:73" ht="54" customHeight="1">
      <c r="D166" s="140">
        <f t="shared" si="27"/>
        <v>44</v>
      </c>
      <c r="E166" s="141"/>
      <c r="F166" s="141"/>
      <c r="G166" s="142"/>
      <c r="H166" s="45" t="str">
        <f t="shared" ca="1" si="2"/>
        <v>clear; echo テストケース044;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9" t="str" cm="1">
        <f t="array" ref="AE166">SUBSTITUTE(INDEX($H$134:$AQ$134, , MATCH($D166, $70:$70, 0)-7),"-","")</f>
        <v>異常</v>
      </c>
      <c r="AF166" s="150"/>
      <c r="AG166" s="151"/>
      <c r="AH166" s="159" t="s">
        <v>954</v>
      </c>
      <c r="AI166" s="160"/>
      <c r="AJ166" s="160"/>
      <c r="AK166" s="160"/>
      <c r="AL166" s="160"/>
      <c r="AM166" s="160"/>
      <c r="AN166" s="160"/>
      <c r="AO166" s="160"/>
      <c r="AP166" s="160"/>
      <c r="AQ166" s="161"/>
      <c r="AS166" s="69" t="str" cm="1">
        <f t="array" ref="AS166">SUBSTITUTE(TEXT(INDEX($H$137:$AQ$137,1,$D166-36),"000000"),"-","")</f>
        <v>220131</v>
      </c>
      <c r="AT166" s="70"/>
      <c r="AU166" s="71"/>
      <c r="AW166" s="73" t="str">
        <f t="shared" si="3"/>
        <v/>
      </c>
      <c r="AX166" s="73" t="str">
        <f t="shared" si="4"/>
        <v/>
      </c>
      <c r="AY166" s="73" t="str">
        <f t="shared" si="5"/>
        <v/>
      </c>
      <c r="AZ166" s="73" t="str">
        <f t="shared" si="6"/>
        <v/>
      </c>
      <c r="BA166" s="73" t="str">
        <f t="shared" si="7"/>
        <v>sed -i '' 's#COLUMN_DATA_LENGTH="3"#COLUMN_DATA_LENGTH="1"#g' ${CONFIG_DIR}db_data_config.txt; export COLUMN_DATA_LENGTH="1";</v>
      </c>
      <c r="BB166" s="73" t="str">
        <f t="shared" si="8"/>
        <v>sed -i '' 's#COLUMN_DATA_LENGTH="1"#COLUMN_DATA_LENGTH="3"#g' ${CONFIG_DIR}db_data_config.txt; export COLUMN_DATA_LENGTH="3";</v>
      </c>
      <c r="BC166" s="73" t="str">
        <f t="shared" si="9"/>
        <v>sed -i '' 's#COLUMN_DATA_TRIM="NONE"#COLUMN_DATA_TRIM="BT"#g' ${CONFIG_DIR}db_data_config.txt; export COLUMN_DATA_TRIM="BT";</v>
      </c>
      <c r="BD166" s="73" t="str">
        <f t="shared" si="10"/>
        <v>sed -i '' 's#COLUMN_DATA_TRIM="BT"#COLUMN_DATA_TRIM="NONE"#g' ${CONFIG_DIR}db_data_config.txt; export COLUMN_DATA_TRIM="NONE";</v>
      </c>
      <c r="BE166" s="73" t="str">
        <f t="shared" si="11"/>
        <v/>
      </c>
      <c r="BF166" s="73" t="str">
        <f t="shared" si="12"/>
        <v/>
      </c>
      <c r="BG166" s="73" t="str">
        <f t="shared" si="13"/>
        <v/>
      </c>
      <c r="BH166" s="73" t="str">
        <f t="shared" si="14"/>
        <v/>
      </c>
      <c r="BI166" s="73" t="str">
        <f t="shared" si="15"/>
        <v/>
      </c>
      <c r="BJ166" s="73" t="str">
        <f t="shared" si="16"/>
        <v/>
      </c>
      <c r="BK166" s="73" t="str">
        <f t="shared" si="17"/>
        <v/>
      </c>
      <c r="BL166" s="73" t="str">
        <f t="shared" si="18"/>
        <v/>
      </c>
      <c r="BM166" s="73" t="str">
        <f t="shared" si="19"/>
        <v/>
      </c>
      <c r="BN166" s="73" t="str">
        <f t="shared" si="20"/>
        <v/>
      </c>
      <c r="BO166" s="73" t="str">
        <f t="shared" si="21"/>
        <v/>
      </c>
      <c r="BP166" s="73" t="str">
        <f t="shared" si="22"/>
        <v/>
      </c>
      <c r="BQ166" s="73" t="str">
        <f t="shared" si="23"/>
        <v/>
      </c>
      <c r="BR166" s="73" t="str">
        <f t="shared" si="24"/>
        <v/>
      </c>
      <c r="BS166" s="73" t="str">
        <f t="shared" si="25"/>
        <v/>
      </c>
      <c r="BT166" s="73" t="str">
        <f t="shared" si="26"/>
        <v/>
      </c>
      <c r="BU166" s="60" t="s">
        <v>1135</v>
      </c>
    </row>
    <row r="167" spans="4:73" ht="54" customHeight="1">
      <c r="D167" s="140">
        <f t="shared" si="27"/>
        <v>45</v>
      </c>
      <c r="E167" s="141"/>
      <c r="F167" s="141"/>
      <c r="G167" s="142"/>
      <c r="H167" s="45" t="str">
        <f t="shared" ca="1" si="2"/>
        <v>clear; echo テストケース045;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9" t="str" cm="1">
        <f t="array" ref="AE167">SUBSTITUTE(INDEX($H$134:$AQ$134, , MATCH($D167, $70:$70, 0)-7),"-","")</f>
        <v>異常</v>
      </c>
      <c r="AF167" s="150"/>
      <c r="AG167" s="151"/>
      <c r="AH167" s="159" t="s">
        <v>955</v>
      </c>
      <c r="AI167" s="160"/>
      <c r="AJ167" s="160"/>
      <c r="AK167" s="160"/>
      <c r="AL167" s="160"/>
      <c r="AM167" s="160"/>
      <c r="AN167" s="160"/>
      <c r="AO167" s="160"/>
      <c r="AP167" s="160"/>
      <c r="AQ167" s="161"/>
      <c r="AS167" s="69" t="str" cm="1">
        <f t="array" ref="AS167">SUBSTITUTE(TEXT(INDEX($H$137:$AQ$137,1,$D167-36),"000000"),"-","")</f>
        <v>220131</v>
      </c>
      <c r="AT167" s="70"/>
      <c r="AU167" s="71"/>
      <c r="AW167" s="73" t="str">
        <f t="shared" si="3"/>
        <v/>
      </c>
      <c r="AX167" s="73" t="str">
        <f t="shared" si="4"/>
        <v/>
      </c>
      <c r="AY167" s="73" t="str">
        <f t="shared" si="5"/>
        <v/>
      </c>
      <c r="AZ167" s="73" t="str">
        <f t="shared" si="6"/>
        <v/>
      </c>
      <c r="BA167" s="73" t="str">
        <f t="shared" si="7"/>
        <v>sed -i '' 's#COLUMN_DATA_LENGTH="3"#COLUMN_DATA_LENGTH="2"#g' ${CONFIG_DIR}db_data_config.txt; export COLUMN_DATA_LENGTH="2";</v>
      </c>
      <c r="BB167" s="73" t="str">
        <f t="shared" si="8"/>
        <v>sed -i '' 's#COLUMN_DATA_LENGTH="2"#COLUMN_DATA_LENGTH="3"#g' ${CONFIG_DIR}db_data_config.txt; export COLUMN_DATA_LENGTH="3";</v>
      </c>
      <c r="BC167" s="73" t="str">
        <f t="shared" si="9"/>
        <v>sed -i '' 's#COLUMN_DATA_TRIM="NONE"#COLUMN_DATA_TRIM="BT"#g' ${CONFIG_DIR}db_data_config.txt; export COLUMN_DATA_TRIM="BT";</v>
      </c>
      <c r="BD167" s="73" t="str">
        <f t="shared" si="10"/>
        <v>sed -i '' 's#COLUMN_DATA_TRIM="BT"#COLUMN_DATA_TRIM="NONE"#g' ${CONFIG_DIR}db_data_config.txt; export COLUMN_DATA_TRIM="NONE";</v>
      </c>
      <c r="BE167" s="73" t="str">
        <f t="shared" si="11"/>
        <v/>
      </c>
      <c r="BF167" s="73" t="str">
        <f t="shared" si="12"/>
        <v/>
      </c>
      <c r="BG167" s="73" t="str">
        <f t="shared" si="13"/>
        <v/>
      </c>
      <c r="BH167" s="73" t="str">
        <f t="shared" si="14"/>
        <v/>
      </c>
      <c r="BI167" s="73" t="str">
        <f t="shared" si="15"/>
        <v/>
      </c>
      <c r="BJ167" s="73" t="str">
        <f t="shared" si="16"/>
        <v/>
      </c>
      <c r="BK167" s="73" t="str">
        <f t="shared" si="17"/>
        <v/>
      </c>
      <c r="BL167" s="73" t="str">
        <f t="shared" si="18"/>
        <v/>
      </c>
      <c r="BM167" s="73" t="str">
        <f t="shared" si="19"/>
        <v/>
      </c>
      <c r="BN167" s="73" t="str">
        <f t="shared" si="20"/>
        <v/>
      </c>
      <c r="BO167" s="73" t="str">
        <f t="shared" si="21"/>
        <v/>
      </c>
      <c r="BP167" s="73" t="str">
        <f t="shared" si="22"/>
        <v/>
      </c>
      <c r="BQ167" s="73" t="str">
        <f t="shared" si="23"/>
        <v/>
      </c>
      <c r="BR167" s="73" t="str">
        <f t="shared" si="24"/>
        <v/>
      </c>
      <c r="BS167" s="73" t="str">
        <f t="shared" si="25"/>
        <v/>
      </c>
      <c r="BT167" s="73" t="str">
        <f t="shared" si="26"/>
        <v/>
      </c>
      <c r="BU167" s="60" t="s">
        <v>1135</v>
      </c>
    </row>
    <row r="168" spans="4:73" ht="54" customHeight="1">
      <c r="D168" s="140">
        <f t="shared" si="27"/>
        <v>46</v>
      </c>
      <c r="E168" s="141"/>
      <c r="F168" s="141"/>
      <c r="G168" s="142"/>
      <c r="H168" s="45" t="str">
        <f t="shared" ca="1" si="2"/>
        <v>clear; echo テストケース046;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9" t="str" cm="1">
        <f t="array" ref="AE168">SUBSTITUTE(INDEX($H$134:$AQ$134, , MATCH($D168, $70:$70, 0)-7),"-","")</f>
        <v>正常</v>
      </c>
      <c r="AF168" s="150"/>
      <c r="AG168" s="151"/>
      <c r="AH168" s="159" t="s">
        <v>956</v>
      </c>
      <c r="AI168" s="160"/>
      <c r="AJ168" s="160"/>
      <c r="AK168" s="160"/>
      <c r="AL168" s="160"/>
      <c r="AM168" s="160"/>
      <c r="AN168" s="160"/>
      <c r="AO168" s="160"/>
      <c r="AP168" s="160"/>
      <c r="AQ168" s="161"/>
      <c r="AS168" s="69" t="str" cm="1">
        <f t="array" ref="AS168">SUBSTITUTE(TEXT(INDEX($H$137:$AQ$137,1,$D168-36),"000000"),"-","")</f>
        <v>220001</v>
      </c>
      <c r="AT168" s="70"/>
      <c r="AU168" s="71"/>
      <c r="AW168" s="73" t="str">
        <f t="shared" si="3"/>
        <v/>
      </c>
      <c r="AX168" s="73" t="str">
        <f t="shared" si="4"/>
        <v/>
      </c>
      <c r="AY168" s="73" t="str">
        <f t="shared" si="5"/>
        <v/>
      </c>
      <c r="AZ168" s="73" t="str">
        <f t="shared" si="6"/>
        <v/>
      </c>
      <c r="BA168" s="73" t="str">
        <f t="shared" si="7"/>
        <v/>
      </c>
      <c r="BB168" s="73" t="str">
        <f t="shared" si="8"/>
        <v/>
      </c>
      <c r="BC168" s="73" t="str">
        <f t="shared" si="9"/>
        <v>sed -i '' 's#COLUMN_DATA_TRIM="NONE"#COLUMN_DATA_TRIM="BT"#g' ${CONFIG_DIR}db_data_config.txt; export COLUMN_DATA_TRIM="BT";</v>
      </c>
      <c r="BD168" s="73" t="str">
        <f t="shared" si="10"/>
        <v>sed -i '' 's#COLUMN_DATA_TRIM="BT"#COLUMN_DATA_TRIM="NONE"#g' ${CONFIG_DIR}db_data_config.txt; export COLUMN_DATA_TRIM="NONE";</v>
      </c>
      <c r="BE168" s="73" t="str">
        <f t="shared" si="11"/>
        <v/>
      </c>
      <c r="BF168" s="73" t="str">
        <f t="shared" si="12"/>
        <v/>
      </c>
      <c r="BG168" s="73" t="str">
        <f t="shared" si="13"/>
        <v/>
      </c>
      <c r="BH168" s="73" t="str">
        <f t="shared" si="14"/>
        <v/>
      </c>
      <c r="BI168" s="73" t="str">
        <f t="shared" si="15"/>
        <v/>
      </c>
      <c r="BJ168" s="73" t="str">
        <f t="shared" si="16"/>
        <v/>
      </c>
      <c r="BK168" s="73" t="str">
        <f t="shared" si="17"/>
        <v/>
      </c>
      <c r="BL168" s="73" t="str">
        <f t="shared" si="18"/>
        <v/>
      </c>
      <c r="BM168" s="73" t="str">
        <f t="shared" si="19"/>
        <v/>
      </c>
      <c r="BN168" s="73" t="str">
        <f t="shared" si="20"/>
        <v/>
      </c>
      <c r="BO168" s="73" t="str">
        <f t="shared" si="21"/>
        <v/>
      </c>
      <c r="BP168" s="73" t="str">
        <f t="shared" si="22"/>
        <v/>
      </c>
      <c r="BQ168" s="73" t="str">
        <f t="shared" si="23"/>
        <v/>
      </c>
      <c r="BR168" s="73" t="str">
        <f t="shared" si="24"/>
        <v/>
      </c>
      <c r="BS168" s="73" t="str">
        <f t="shared" si="25"/>
        <v/>
      </c>
      <c r="BT168" s="73" t="str">
        <f t="shared" si="26"/>
        <v/>
      </c>
      <c r="BU168" s="60" t="s">
        <v>1135</v>
      </c>
    </row>
    <row r="169" spans="4:73" ht="54" customHeight="1">
      <c r="D169" s="140">
        <f t="shared" si="27"/>
        <v>47</v>
      </c>
      <c r="E169" s="141"/>
      <c r="F169" s="141"/>
      <c r="G169" s="142"/>
      <c r="H169" s="45" t="str">
        <f t="shared" ca="1" si="2"/>
        <v>clear; echo テストケース047; 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9" t="str" cm="1">
        <f t="array" ref="AE169">SUBSTITUTE(INDEX($H$134:$AQ$134, , MATCH($D169, $70:$70, 0)-7),"-","")</f>
        <v>異常</v>
      </c>
      <c r="AF169" s="150"/>
      <c r="AG169" s="151"/>
      <c r="AH169" s="159" t="s">
        <v>957</v>
      </c>
      <c r="AI169" s="160"/>
      <c r="AJ169" s="160"/>
      <c r="AK169" s="160"/>
      <c r="AL169" s="160"/>
      <c r="AM169" s="160"/>
      <c r="AN169" s="160"/>
      <c r="AO169" s="160"/>
      <c r="AP169" s="160"/>
      <c r="AQ169" s="161"/>
      <c r="AS169" s="69" t="str" cm="1">
        <f t="array" ref="AS169">SUBSTITUTE(TEXT(INDEX($H$137:$AQ$137,1,$D169-36),"000000"),"-","")</f>
        <v>220132</v>
      </c>
      <c r="AT169" s="70"/>
      <c r="AU169" s="71"/>
      <c r="AW169" s="73" t="str">
        <f t="shared" si="3"/>
        <v/>
      </c>
      <c r="AX169" s="73" t="str">
        <f t="shared" si="4"/>
        <v/>
      </c>
      <c r="AY169" s="73" t="str">
        <f t="shared" si="5"/>
        <v/>
      </c>
      <c r="AZ169" s="73" t="str">
        <f t="shared" si="6"/>
        <v/>
      </c>
      <c r="BA169" s="73" t="str">
        <f t="shared" si="7"/>
        <v>sed -i '' 's#COLUMN_DATA_LENGTH="3"#COLUMN_DATA_LENGTH="1"#g' ${CONFIG_DIR}db_data_config.txt; export COLUMN_DATA_LENGTH="1";</v>
      </c>
      <c r="BB169" s="73" t="str">
        <f t="shared" si="8"/>
        <v>sed -i '' 's#COLUMN_DATA_LENGTH="1"#COLUMN_DATA_LENGTH="3"#g' ${CONFIG_DIR}db_data_config.txt; export COLUMN_DATA_LENGTH="3";</v>
      </c>
      <c r="BC169" s="73" t="str">
        <f t="shared" si="9"/>
        <v>sed -i '' 's#COLUMN_DATA_TRIM="NONE"#COLUMN_DATA_TRIM="bt"#g' ${CONFIG_DIR}db_data_config.txt; export COLUMN_DATA_TRIM="bt";</v>
      </c>
      <c r="BD169" s="73" t="str">
        <f t="shared" si="10"/>
        <v>sed -i '' 's#COLUMN_DATA_TRIM="bt"#COLUMN_DATA_TRIM="NONE"#g' ${CONFIG_DIR}db_data_config.txt; export COLUMN_DATA_TRIM="NONE";</v>
      </c>
      <c r="BE169" s="73" t="str">
        <f t="shared" si="11"/>
        <v/>
      </c>
      <c r="BF169" s="73" t="str">
        <f t="shared" si="12"/>
        <v/>
      </c>
      <c r="BG169" s="73" t="str">
        <f t="shared" si="13"/>
        <v/>
      </c>
      <c r="BH169" s="73" t="str">
        <f t="shared" si="14"/>
        <v/>
      </c>
      <c r="BI169" s="73" t="str">
        <f t="shared" si="15"/>
        <v/>
      </c>
      <c r="BJ169" s="73" t="str">
        <f t="shared" si="16"/>
        <v/>
      </c>
      <c r="BK169" s="73" t="str">
        <f t="shared" si="17"/>
        <v/>
      </c>
      <c r="BL169" s="73" t="str">
        <f t="shared" si="18"/>
        <v/>
      </c>
      <c r="BM169" s="73" t="str">
        <f t="shared" si="19"/>
        <v/>
      </c>
      <c r="BN169" s="73" t="str">
        <f t="shared" si="20"/>
        <v/>
      </c>
      <c r="BO169" s="73" t="str">
        <f t="shared" si="21"/>
        <v/>
      </c>
      <c r="BP169" s="73" t="str">
        <f t="shared" si="22"/>
        <v/>
      </c>
      <c r="BQ169" s="73" t="str">
        <f t="shared" si="23"/>
        <v/>
      </c>
      <c r="BR169" s="73" t="str">
        <f t="shared" si="24"/>
        <v/>
      </c>
      <c r="BS169" s="73" t="str">
        <f t="shared" si="25"/>
        <v/>
      </c>
      <c r="BT169" s="73" t="str">
        <f t="shared" si="26"/>
        <v/>
      </c>
      <c r="BU169" s="60" t="s">
        <v>1135</v>
      </c>
    </row>
    <row r="170" spans="4:73" ht="54" customHeight="1">
      <c r="D170" s="140">
        <f t="shared" si="27"/>
        <v>48</v>
      </c>
      <c r="E170" s="141"/>
      <c r="F170" s="141"/>
      <c r="G170" s="142"/>
      <c r="H170" s="45" t="str">
        <f t="shared" ca="1" si="2"/>
        <v>clear; echo テストケース048; 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9" t="str" cm="1">
        <f t="array" ref="AE170">SUBSTITUTE(INDEX($H$134:$AQ$134, , MATCH($D170, $70:$70, 0)-7),"-","")</f>
        <v>正常</v>
      </c>
      <c r="AF170" s="150"/>
      <c r="AG170" s="151"/>
      <c r="AH170" s="159" t="s">
        <v>958</v>
      </c>
      <c r="AI170" s="160"/>
      <c r="AJ170" s="160"/>
      <c r="AK170" s="160"/>
      <c r="AL170" s="160"/>
      <c r="AM170" s="160"/>
      <c r="AN170" s="160"/>
      <c r="AO170" s="160"/>
      <c r="AP170" s="160"/>
      <c r="AQ170" s="161"/>
      <c r="AS170" s="69" t="str" cm="1">
        <f t="array" ref="AS170">SUBSTITUTE(TEXT(INDEX($H$137:$AQ$137,1,$D170-36),"000000"),"-","")</f>
        <v>220001</v>
      </c>
      <c r="AT170" s="70"/>
      <c r="AU170" s="71"/>
      <c r="AW170" s="73" t="str">
        <f t="shared" si="3"/>
        <v/>
      </c>
      <c r="AX170" s="73" t="str">
        <f t="shared" si="4"/>
        <v/>
      </c>
      <c r="AY170" s="73" t="str">
        <f t="shared" si="5"/>
        <v/>
      </c>
      <c r="AZ170" s="73" t="str">
        <f t="shared" si="6"/>
        <v/>
      </c>
      <c r="BA170" s="73" t="str">
        <f t="shared" si="7"/>
        <v>sed -i '' 's#COLUMN_DATA_LENGTH="3"#COLUMN_DATA_LENGTH="2"#g' ${CONFIG_DIR}db_data_config.txt; export COLUMN_DATA_LENGTH="2";</v>
      </c>
      <c r="BB170" s="73" t="str">
        <f t="shared" si="8"/>
        <v>sed -i '' 's#COLUMN_DATA_LENGTH="2"#COLUMN_DATA_LENGTH="3"#g' ${CONFIG_DIR}db_data_config.txt; export COLUMN_DATA_LENGTH="3";</v>
      </c>
      <c r="BC170" s="73" t="str">
        <f t="shared" si="9"/>
        <v>sed -i '' 's#COLUMN_DATA_TRIM="NONE"#COLUMN_DATA_TRIM="bt"#g' ${CONFIG_DIR}db_data_config.txt; export COLUMN_DATA_TRIM="bt";</v>
      </c>
      <c r="BD170" s="73" t="str">
        <f t="shared" si="10"/>
        <v>sed -i '' 's#COLUMN_DATA_TRIM="bt"#COLUMN_DATA_TRIM="NONE"#g' ${CONFIG_DIR}db_data_config.txt; export COLUMN_DATA_TRIM="NONE";</v>
      </c>
      <c r="BE170" s="73" t="str">
        <f t="shared" si="11"/>
        <v/>
      </c>
      <c r="BF170" s="73" t="str">
        <f t="shared" si="12"/>
        <v/>
      </c>
      <c r="BG170" s="73" t="str">
        <f t="shared" si="13"/>
        <v/>
      </c>
      <c r="BH170" s="73" t="str">
        <f t="shared" si="14"/>
        <v/>
      </c>
      <c r="BI170" s="73" t="str">
        <f t="shared" si="15"/>
        <v/>
      </c>
      <c r="BJ170" s="73" t="str">
        <f t="shared" si="16"/>
        <v/>
      </c>
      <c r="BK170" s="73" t="str">
        <f t="shared" si="17"/>
        <v/>
      </c>
      <c r="BL170" s="73" t="str">
        <f t="shared" si="18"/>
        <v/>
      </c>
      <c r="BM170" s="73" t="str">
        <f t="shared" si="19"/>
        <v/>
      </c>
      <c r="BN170" s="73" t="str">
        <f t="shared" si="20"/>
        <v/>
      </c>
      <c r="BO170" s="73" t="str">
        <f t="shared" si="21"/>
        <v/>
      </c>
      <c r="BP170" s="73" t="str">
        <f t="shared" si="22"/>
        <v/>
      </c>
      <c r="BQ170" s="73" t="str">
        <f t="shared" si="23"/>
        <v/>
      </c>
      <c r="BR170" s="73" t="str">
        <f t="shared" si="24"/>
        <v/>
      </c>
      <c r="BS170" s="73" t="str">
        <f t="shared" si="25"/>
        <v/>
      </c>
      <c r="BT170" s="73" t="str">
        <f t="shared" si="26"/>
        <v/>
      </c>
      <c r="BU170" s="60" t="s">
        <v>1135</v>
      </c>
    </row>
    <row r="171" spans="4:73" ht="54" customHeight="1">
      <c r="D171" s="140">
        <f t="shared" si="27"/>
        <v>49</v>
      </c>
      <c r="E171" s="141"/>
      <c r="F171" s="141"/>
      <c r="G171" s="142"/>
      <c r="H171" s="45" t="str">
        <f t="shared" ca="1" si="2"/>
        <v>clear; echo テストケース049; sed -i '' 's#COLUMN_DATA_TRIM="NONE"#COLUMN_DATA_TRIM="bt"#g' ${CONFIG_DIR}db_data_config.txt; export COLUMN_DATA_TRIM="bt";sh ./script/db_check_data_validate_config.sh; sed -i '' 's#COLUMN_DATA_TRIM="bt"#COLUMN_DATA_TRIM="NONE"#g' ${CONFIG_DIR}db_data_config.txt; export COLUMN_DATA_TRIM="NONE";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9" t="str" cm="1">
        <f t="array" ref="AE171">SUBSTITUTE(INDEX($H$134:$AQ$134, , MATCH($D171, $70:$70, 0)-7),"-","")</f>
        <v>正常</v>
      </c>
      <c r="AF171" s="150"/>
      <c r="AG171" s="151"/>
      <c r="AH171" s="159" t="s">
        <v>959</v>
      </c>
      <c r="AI171" s="160"/>
      <c r="AJ171" s="160"/>
      <c r="AK171" s="160"/>
      <c r="AL171" s="160"/>
      <c r="AM171" s="160"/>
      <c r="AN171" s="160"/>
      <c r="AO171" s="160"/>
      <c r="AP171" s="160"/>
      <c r="AQ171" s="161"/>
      <c r="AS171" s="69" t="str" cm="1">
        <f t="array" ref="AS171">SUBSTITUTE(TEXT(INDEX($H$137:$AQ$137,1,$D171-36),"000000"),"-","")</f>
        <v>220001</v>
      </c>
      <c r="AT171" s="70"/>
      <c r="AU171" s="71"/>
      <c r="AW171" s="73" t="str">
        <f t="shared" si="3"/>
        <v/>
      </c>
      <c r="AX171" s="73" t="str">
        <f t="shared" si="4"/>
        <v/>
      </c>
      <c r="AY171" s="73" t="str">
        <f t="shared" si="5"/>
        <v/>
      </c>
      <c r="AZ171" s="73" t="str">
        <f t="shared" si="6"/>
        <v/>
      </c>
      <c r="BA171" s="73" t="str">
        <f t="shared" si="7"/>
        <v/>
      </c>
      <c r="BB171" s="73" t="str">
        <f t="shared" si="8"/>
        <v/>
      </c>
      <c r="BC171" s="73" t="str">
        <f t="shared" si="9"/>
        <v>sed -i '' 's#COLUMN_DATA_TRIM="NONE"#COLUMN_DATA_TRIM="bt"#g' ${CONFIG_DIR}db_data_config.txt; export COLUMN_DATA_TRIM="bt";</v>
      </c>
      <c r="BD171" s="73" t="str">
        <f t="shared" si="10"/>
        <v>sed -i '' 's#COLUMN_DATA_TRIM="bt"#COLUMN_DATA_TRIM="NONE"#g' ${CONFIG_DIR}db_data_config.txt; export COLUMN_DATA_TRIM="NONE";</v>
      </c>
      <c r="BE171" s="73" t="str">
        <f t="shared" si="11"/>
        <v/>
      </c>
      <c r="BF171" s="73" t="str">
        <f t="shared" si="12"/>
        <v/>
      </c>
      <c r="BG171" s="73" t="str">
        <f t="shared" si="13"/>
        <v/>
      </c>
      <c r="BH171" s="73" t="str">
        <f t="shared" si="14"/>
        <v/>
      </c>
      <c r="BI171" s="73" t="str">
        <f t="shared" si="15"/>
        <v/>
      </c>
      <c r="BJ171" s="73" t="str">
        <f t="shared" si="16"/>
        <v/>
      </c>
      <c r="BK171" s="73" t="str">
        <f t="shared" si="17"/>
        <v/>
      </c>
      <c r="BL171" s="73" t="str">
        <f t="shared" si="18"/>
        <v/>
      </c>
      <c r="BM171" s="73" t="str">
        <f t="shared" si="19"/>
        <v/>
      </c>
      <c r="BN171" s="73" t="str">
        <f t="shared" si="20"/>
        <v/>
      </c>
      <c r="BO171" s="73" t="str">
        <f t="shared" si="21"/>
        <v/>
      </c>
      <c r="BP171" s="73" t="str">
        <f t="shared" si="22"/>
        <v/>
      </c>
      <c r="BQ171" s="73" t="str">
        <f t="shared" si="23"/>
        <v/>
      </c>
      <c r="BR171" s="73" t="str">
        <f t="shared" si="24"/>
        <v/>
      </c>
      <c r="BS171" s="73" t="str">
        <f t="shared" si="25"/>
        <v/>
      </c>
      <c r="BT171" s="73" t="str">
        <f t="shared" si="26"/>
        <v/>
      </c>
      <c r="BU171" s="60" t="s">
        <v>1135</v>
      </c>
    </row>
    <row r="172" spans="4:73" ht="54" customHeight="1">
      <c r="D172" s="140">
        <f t="shared" si="27"/>
        <v>50</v>
      </c>
      <c r="E172" s="141"/>
      <c r="F172" s="141"/>
      <c r="G172" s="142"/>
      <c r="H172" s="45" t="str">
        <f t="shared" ca="1" si="2"/>
        <v>clear; echo テストケース050; 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9" t="str" cm="1">
        <f t="array" ref="AE172">SUBSTITUTE(INDEX($H$134:$AQ$134, , MATCH($D172, $70:$70, 0)-7),"-","")</f>
        <v>異常</v>
      </c>
      <c r="AF172" s="150"/>
      <c r="AG172" s="151"/>
      <c r="AH172" s="159" t="s">
        <v>960</v>
      </c>
      <c r="AI172" s="160"/>
      <c r="AJ172" s="160"/>
      <c r="AK172" s="160"/>
      <c r="AL172" s="160"/>
      <c r="AM172" s="160"/>
      <c r="AN172" s="160"/>
      <c r="AO172" s="160"/>
      <c r="AP172" s="160"/>
      <c r="AQ172" s="161"/>
      <c r="AS172" s="69" t="str" cm="1">
        <f t="array" ref="AS172">SUBSTITUTE(TEXT(INDEX($H$137:$AQ$137,1,$D172-36),"000000"),"-","")</f>
        <v>220131</v>
      </c>
      <c r="AT172" s="70"/>
      <c r="AU172" s="71"/>
      <c r="AW172" s="73" t="str">
        <f t="shared" si="3"/>
        <v/>
      </c>
      <c r="AX172" s="73" t="str">
        <f t="shared" si="4"/>
        <v/>
      </c>
      <c r="AY172" s="73" t="str">
        <f t="shared" si="5"/>
        <v/>
      </c>
      <c r="AZ172" s="73" t="str">
        <f t="shared" si="6"/>
        <v/>
      </c>
      <c r="BA172" s="73" t="str">
        <f t="shared" si="7"/>
        <v>sed -i '' 's#COLUMN_DATA_LENGTH="3"#COLUMN_DATA_LENGTH="1"#g' ${CONFIG_DIR}db_data_config.txt; export COLUMN_DATA_LENGTH="1";</v>
      </c>
      <c r="BB172" s="73" t="str">
        <f t="shared" si="8"/>
        <v>sed -i '' 's#COLUMN_DATA_LENGTH="1"#COLUMN_DATA_LENGTH="3"#g' ${CONFIG_DIR}db_data_config.txt; export COLUMN_DATA_LENGTH="3";</v>
      </c>
      <c r="BC172" s="73" t="str">
        <f t="shared" si="9"/>
        <v>sed -i '' 's#COLUMN_DATA_TRIM="NONE"#COLUMN_DATA_TRIM="FTftBTbt"#g' ${CONFIG_DIR}db_data_config.txt; export COLUMN_DATA_TRIM="FTftBTbt";</v>
      </c>
      <c r="BD172" s="73" t="str">
        <f t="shared" si="10"/>
        <v>sed -i '' 's#COLUMN_DATA_TRIM="FTftBTbt"#COLUMN_DATA_TRIM="NONE"#g' ${CONFIG_DIR}db_data_config.txt; export COLUMN_DATA_TRIM="NONE";</v>
      </c>
      <c r="BE172" s="73" t="str">
        <f t="shared" si="11"/>
        <v/>
      </c>
      <c r="BF172" s="73" t="str">
        <f t="shared" si="12"/>
        <v/>
      </c>
      <c r="BG172" s="73" t="str">
        <f t="shared" si="13"/>
        <v/>
      </c>
      <c r="BH172" s="73" t="str">
        <f t="shared" si="14"/>
        <v/>
      </c>
      <c r="BI172" s="73" t="str">
        <f t="shared" si="15"/>
        <v/>
      </c>
      <c r="BJ172" s="73" t="str">
        <f t="shared" si="16"/>
        <v/>
      </c>
      <c r="BK172" s="73" t="str">
        <f t="shared" si="17"/>
        <v/>
      </c>
      <c r="BL172" s="73" t="str">
        <f t="shared" si="18"/>
        <v/>
      </c>
      <c r="BM172" s="73" t="str">
        <f t="shared" si="19"/>
        <v/>
      </c>
      <c r="BN172" s="73" t="str">
        <f t="shared" si="20"/>
        <v/>
      </c>
      <c r="BO172" s="73" t="str">
        <f t="shared" si="21"/>
        <v/>
      </c>
      <c r="BP172" s="73" t="str">
        <f t="shared" si="22"/>
        <v/>
      </c>
      <c r="BQ172" s="73" t="str">
        <f t="shared" si="23"/>
        <v/>
      </c>
      <c r="BR172" s="73" t="str">
        <f t="shared" si="24"/>
        <v/>
      </c>
      <c r="BS172" s="73" t="str">
        <f t="shared" si="25"/>
        <v/>
      </c>
      <c r="BT172" s="73" t="str">
        <f t="shared" si="26"/>
        <v/>
      </c>
      <c r="BU172" s="60" t="s">
        <v>1135</v>
      </c>
    </row>
    <row r="173" spans="4:73" ht="54" customHeight="1">
      <c r="D173" s="140">
        <f t="shared" si="27"/>
        <v>51</v>
      </c>
      <c r="E173" s="141"/>
      <c r="F173" s="141"/>
      <c r="G173" s="142"/>
      <c r="H173" s="45" t="str">
        <f t="shared" ca="1" si="2"/>
        <v>clear; echo テストケース051; 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9" t="str" cm="1">
        <f t="array" ref="AE173">SUBSTITUTE(INDEX($H$134:$AQ$134, , MATCH($D173, $70:$70, 0)-7),"-","")</f>
        <v>異常</v>
      </c>
      <c r="AF173" s="150"/>
      <c r="AG173" s="151"/>
      <c r="AH173" s="159" t="s">
        <v>961</v>
      </c>
      <c r="AI173" s="160"/>
      <c r="AJ173" s="160"/>
      <c r="AK173" s="160"/>
      <c r="AL173" s="160"/>
      <c r="AM173" s="160"/>
      <c r="AN173" s="160"/>
      <c r="AO173" s="160"/>
      <c r="AP173" s="160"/>
      <c r="AQ173" s="161"/>
      <c r="AS173" s="69" t="str" cm="1">
        <f t="array" ref="AS173">SUBSTITUTE(TEXT(INDEX($H$137:$AQ$137,1,$D173-36),"000000"),"-","")</f>
        <v>220131</v>
      </c>
      <c r="AT173" s="70"/>
      <c r="AU173" s="71"/>
      <c r="AW173" s="73" t="str">
        <f t="shared" si="3"/>
        <v/>
      </c>
      <c r="AX173" s="73" t="str">
        <f t="shared" si="4"/>
        <v/>
      </c>
      <c r="AY173" s="73" t="str">
        <f t="shared" si="5"/>
        <v/>
      </c>
      <c r="AZ173" s="73" t="str">
        <f t="shared" si="6"/>
        <v/>
      </c>
      <c r="BA173" s="73" t="str">
        <f t="shared" si="7"/>
        <v>sed -i '' 's#COLUMN_DATA_LENGTH="3"#COLUMN_DATA_LENGTH="2"#g' ${CONFIG_DIR}db_data_config.txt; export COLUMN_DATA_LENGTH="2";</v>
      </c>
      <c r="BB173" s="73" t="str">
        <f t="shared" si="8"/>
        <v>sed -i '' 's#COLUMN_DATA_LENGTH="2"#COLUMN_DATA_LENGTH="3"#g' ${CONFIG_DIR}db_data_config.txt; export COLUMN_DATA_LENGTH="3";</v>
      </c>
      <c r="BC173" s="73" t="str">
        <f t="shared" si="9"/>
        <v>sed -i '' 's#COLUMN_DATA_TRIM="NONE"#COLUMN_DATA_TRIM="FTftBTbt"#g' ${CONFIG_DIR}db_data_config.txt; export COLUMN_DATA_TRIM="FTftBTbt";</v>
      </c>
      <c r="BD173" s="73" t="str">
        <f t="shared" si="10"/>
        <v>sed -i '' 's#COLUMN_DATA_TRIM="FTftBTbt"#COLUMN_DATA_TRIM="NONE"#g' ${CONFIG_DIR}db_data_config.txt; export COLUMN_DATA_TRIM="NONE";</v>
      </c>
      <c r="BE173" s="73" t="str">
        <f t="shared" si="11"/>
        <v/>
      </c>
      <c r="BF173" s="73" t="str">
        <f t="shared" si="12"/>
        <v/>
      </c>
      <c r="BG173" s="73" t="str">
        <f t="shared" si="13"/>
        <v/>
      </c>
      <c r="BH173" s="73" t="str">
        <f t="shared" si="14"/>
        <v/>
      </c>
      <c r="BI173" s="73" t="str">
        <f t="shared" si="15"/>
        <v/>
      </c>
      <c r="BJ173" s="73" t="str">
        <f t="shared" si="16"/>
        <v/>
      </c>
      <c r="BK173" s="73" t="str">
        <f t="shared" si="17"/>
        <v/>
      </c>
      <c r="BL173" s="73" t="str">
        <f t="shared" si="18"/>
        <v/>
      </c>
      <c r="BM173" s="73" t="str">
        <f t="shared" si="19"/>
        <v/>
      </c>
      <c r="BN173" s="73" t="str">
        <f t="shared" si="20"/>
        <v/>
      </c>
      <c r="BO173" s="73" t="str">
        <f t="shared" si="21"/>
        <v/>
      </c>
      <c r="BP173" s="73" t="str">
        <f t="shared" si="22"/>
        <v/>
      </c>
      <c r="BQ173" s="73" t="str">
        <f t="shared" si="23"/>
        <v/>
      </c>
      <c r="BR173" s="73" t="str">
        <f t="shared" si="24"/>
        <v/>
      </c>
      <c r="BS173" s="73" t="str">
        <f t="shared" si="25"/>
        <v/>
      </c>
      <c r="BT173" s="73" t="str">
        <f t="shared" si="26"/>
        <v/>
      </c>
      <c r="BU173" s="60" t="s">
        <v>1135</v>
      </c>
    </row>
    <row r="174" spans="4:73" ht="54" customHeight="1">
      <c r="D174" s="140">
        <f t="shared" si="27"/>
        <v>52</v>
      </c>
      <c r="E174" s="141"/>
      <c r="F174" s="141"/>
      <c r="G174" s="142"/>
      <c r="H174" s="45" t="str">
        <f t="shared" ca="1" si="2"/>
        <v>clear; echo テストケース052; sed -i '' 's#COLUMN_DATA_TRIM="NONE"#COLUMN_DATA_TRIM="FTftBTbt"#g' ${CONFIG_DIR}db_data_config.txt; export COLUMN_DATA_TRIM="FTftBTbt";sh ./script/db_check_data_validate_config.sh; sed -i '' 's#COLUMN_DATA_TRIM="FTftBTbt"#COLUMN_DATA_TRIM="NONE"#g' ${CONFIG_DIR}db_data_config.txt; export COLUMN_DATA_TRIM="NONE";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9" t="str" cm="1">
        <f t="array" ref="AE174">SUBSTITUTE(INDEX($H$134:$AQ$134, , MATCH($D174, $70:$70, 0)-7),"-","")</f>
        <v>正常</v>
      </c>
      <c r="AF174" s="150"/>
      <c r="AG174" s="151"/>
      <c r="AH174" s="159" t="s">
        <v>962</v>
      </c>
      <c r="AI174" s="160"/>
      <c r="AJ174" s="160"/>
      <c r="AK174" s="160"/>
      <c r="AL174" s="160"/>
      <c r="AM174" s="160"/>
      <c r="AN174" s="160"/>
      <c r="AO174" s="160"/>
      <c r="AP174" s="160"/>
      <c r="AQ174" s="161"/>
      <c r="AS174" s="69" t="str" cm="1">
        <f t="array" ref="AS174">SUBSTITUTE(TEXT(INDEX($H$137:$AQ$137,1,$D174-36),"000000"),"-","")</f>
        <v>220001</v>
      </c>
      <c r="AT174" s="70"/>
      <c r="AU174" s="71"/>
      <c r="AW174" s="73" t="str">
        <f t="shared" si="3"/>
        <v/>
      </c>
      <c r="AX174" s="73" t="str">
        <f t="shared" si="4"/>
        <v/>
      </c>
      <c r="AY174" s="73" t="str">
        <f t="shared" si="5"/>
        <v/>
      </c>
      <c r="AZ174" s="73" t="str">
        <f t="shared" si="6"/>
        <v/>
      </c>
      <c r="BA174" s="73" t="str">
        <f t="shared" si="7"/>
        <v/>
      </c>
      <c r="BB174" s="73" t="str">
        <f t="shared" si="8"/>
        <v/>
      </c>
      <c r="BC174" s="73" t="str">
        <f t="shared" si="9"/>
        <v>sed -i '' 's#COLUMN_DATA_TRIM="NONE"#COLUMN_DATA_TRIM="FTftBTbt"#g' ${CONFIG_DIR}db_data_config.txt; export COLUMN_DATA_TRIM="FTftBTbt";</v>
      </c>
      <c r="BD174" s="73" t="str">
        <f t="shared" si="10"/>
        <v>sed -i '' 's#COLUMN_DATA_TRIM="FTftBTbt"#COLUMN_DATA_TRIM="NONE"#g' ${CONFIG_DIR}db_data_config.txt; export COLUMN_DATA_TRIM="NONE";</v>
      </c>
      <c r="BE174" s="73" t="str">
        <f t="shared" si="11"/>
        <v/>
      </c>
      <c r="BF174" s="73" t="str">
        <f t="shared" si="12"/>
        <v/>
      </c>
      <c r="BG174" s="73" t="str">
        <f t="shared" si="13"/>
        <v/>
      </c>
      <c r="BH174" s="73" t="str">
        <f t="shared" si="14"/>
        <v/>
      </c>
      <c r="BI174" s="73" t="str">
        <f t="shared" si="15"/>
        <v/>
      </c>
      <c r="BJ174" s="73" t="str">
        <f t="shared" si="16"/>
        <v/>
      </c>
      <c r="BK174" s="73" t="str">
        <f t="shared" si="17"/>
        <v/>
      </c>
      <c r="BL174" s="73" t="str">
        <f t="shared" si="18"/>
        <v/>
      </c>
      <c r="BM174" s="73" t="str">
        <f t="shared" si="19"/>
        <v/>
      </c>
      <c r="BN174" s="73" t="str">
        <f t="shared" si="20"/>
        <v/>
      </c>
      <c r="BO174" s="73" t="str">
        <f t="shared" si="21"/>
        <v/>
      </c>
      <c r="BP174" s="73" t="str">
        <f t="shared" si="22"/>
        <v/>
      </c>
      <c r="BQ174" s="73" t="str">
        <f t="shared" si="23"/>
        <v/>
      </c>
      <c r="BR174" s="73" t="str">
        <f t="shared" si="24"/>
        <v/>
      </c>
      <c r="BS174" s="73" t="str">
        <f t="shared" si="25"/>
        <v/>
      </c>
      <c r="BT174" s="73" t="str">
        <f t="shared" si="26"/>
        <v/>
      </c>
      <c r="BU174" s="60" t="s">
        <v>1135</v>
      </c>
    </row>
    <row r="175" spans="4:73" ht="54" customHeight="1">
      <c r="D175" s="140">
        <f t="shared" si="27"/>
        <v>53</v>
      </c>
      <c r="E175" s="141"/>
      <c r="F175" s="141"/>
      <c r="G175" s="142"/>
      <c r="H175" s="45" t="str">
        <f t="shared" ca="1" si="2"/>
        <v>clear; echo テストケース053; sed -i '' 's#COLUMN_DATA_LENGTH="3"#COLUMN_DATA_LENGTH="38.7"#g' ${CONFIG_DIR}db_data_config.txt; export COLUMN_DATA_LENGTH="38.7";sh ./script/db_check_data_validate_config.sh; sed -i '' 's#COLUMN_DATA_LENGTH="38.7"#COLUMN_DATA_LENGTH="3"#g'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9" t="str" cm="1">
        <f t="array" ref="AE175">SUBSTITUTE(INDEX($H$134:$AQ$134, , MATCH($D175, $70:$70, 0)-7),"-","")</f>
        <v>異常</v>
      </c>
      <c r="AF175" s="150"/>
      <c r="AG175" s="151"/>
      <c r="AH175" s="159" t="s">
        <v>963</v>
      </c>
      <c r="AI175" s="160"/>
      <c r="AJ175" s="160"/>
      <c r="AK175" s="160"/>
      <c r="AL175" s="160"/>
      <c r="AM175" s="160"/>
      <c r="AN175" s="160"/>
      <c r="AO175" s="160"/>
      <c r="AP175" s="160"/>
      <c r="AQ175" s="161"/>
      <c r="AS175" s="69" t="str" cm="1">
        <f t="array" ref="AS175">SUBSTITUTE(TEXT(INDEX($H$137:$AQ$137,1,$D175-36),"000000"),"-","")</f>
        <v>220130</v>
      </c>
      <c r="AT175" s="70"/>
      <c r="AU175" s="71"/>
      <c r="AW175" s="73" t="str">
        <f t="shared" si="3"/>
        <v/>
      </c>
      <c r="AX175" s="73" t="str">
        <f t="shared" si="4"/>
        <v/>
      </c>
      <c r="AY175" s="73" t="str">
        <f t="shared" si="5"/>
        <v/>
      </c>
      <c r="AZ175" s="73" t="str">
        <f t="shared" si="6"/>
        <v/>
      </c>
      <c r="BA175" s="73" t="str">
        <f t="shared" si="7"/>
        <v>sed -i '' 's#COLUMN_DATA_LENGTH="3"#COLUMN_DATA_LENGTH="38.7"#g' ${CONFIG_DIR}db_data_config.txt; export COLUMN_DATA_LENGTH="38.7";</v>
      </c>
      <c r="BB175" s="73" t="str">
        <f t="shared" si="8"/>
        <v>sed -i '' 's#COLUMN_DATA_LENGTH="38.7"#COLUMN_DATA_LENGTH="3"#g' ${CONFIG_DIR}db_data_config.txt; export COLUMN_DATA_LENGTH="3";</v>
      </c>
      <c r="BC175" s="73" t="str">
        <f t="shared" si="9"/>
        <v/>
      </c>
      <c r="BD175" s="73" t="str">
        <f t="shared" si="10"/>
        <v/>
      </c>
      <c r="BE175" s="73" t="str">
        <f t="shared" si="11"/>
        <v/>
      </c>
      <c r="BF175" s="73" t="str">
        <f t="shared" si="12"/>
        <v/>
      </c>
      <c r="BG175" s="73" t="str">
        <f t="shared" si="13"/>
        <v/>
      </c>
      <c r="BH175" s="73" t="str">
        <f t="shared" si="14"/>
        <v/>
      </c>
      <c r="BI175" s="73" t="str">
        <f t="shared" si="15"/>
        <v/>
      </c>
      <c r="BJ175" s="73" t="str">
        <f t="shared" si="16"/>
        <v/>
      </c>
      <c r="BK175" s="73" t="str">
        <f t="shared" si="17"/>
        <v/>
      </c>
      <c r="BL175" s="73" t="str">
        <f t="shared" si="18"/>
        <v/>
      </c>
      <c r="BM175" s="73" t="str">
        <f t="shared" si="19"/>
        <v/>
      </c>
      <c r="BN175" s="73" t="str">
        <f t="shared" si="20"/>
        <v/>
      </c>
      <c r="BO175" s="73" t="str">
        <f t="shared" si="21"/>
        <v/>
      </c>
      <c r="BP175" s="73" t="str">
        <f t="shared" si="22"/>
        <v/>
      </c>
      <c r="BQ175" s="73" t="str">
        <f t="shared" si="23"/>
        <v/>
      </c>
      <c r="BR175" s="73" t="str">
        <f t="shared" si="24"/>
        <v/>
      </c>
      <c r="BS175" s="73" t="str">
        <f t="shared" si="25"/>
        <v/>
      </c>
      <c r="BT175" s="73" t="str">
        <f t="shared" si="26"/>
        <v/>
      </c>
      <c r="BU175" s="60" t="s">
        <v>1135</v>
      </c>
    </row>
    <row r="176" spans="4:73" ht="54" customHeight="1">
      <c r="D176" s="140">
        <f t="shared" si="27"/>
        <v>54</v>
      </c>
      <c r="E176" s="141"/>
      <c r="F176" s="141"/>
      <c r="G176" s="142"/>
      <c r="H176" s="45" t="str">
        <f t="shared" ca="1" si="2"/>
        <v>clear; echo テストケース054; sed -i '' 's#COLUMN_DATA_LENGTH="3"#COLUMN_DATA_LENGTH="YYYY"#g' ${CONFIG_DIR}db_data_config.txt; export COLUMN_DATA_LENGTH="YYYY";sh ./script/db_check_data_validate_config.sh; sed -i '' 's#COLUMN_DATA_LENGTH="YYYY"#COLUMN_DATA_LENGTH="3"#g'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9" t="str" cm="1">
        <f t="array" ref="AE176">SUBSTITUTE(INDEX($H$134:$AQ$134, , MATCH($D176, $70:$70, 0)-7),"-","")</f>
        <v>異常</v>
      </c>
      <c r="AF176" s="150"/>
      <c r="AG176" s="151"/>
      <c r="AH176" s="159" t="s">
        <v>964</v>
      </c>
      <c r="AI176" s="160"/>
      <c r="AJ176" s="160"/>
      <c r="AK176" s="160"/>
      <c r="AL176" s="160"/>
      <c r="AM176" s="160"/>
      <c r="AN176" s="160"/>
      <c r="AO176" s="160"/>
      <c r="AP176" s="160"/>
      <c r="AQ176" s="161"/>
      <c r="AS176" s="69" t="str" cm="1">
        <f t="array" ref="AS176">SUBSTITUTE(TEXT(INDEX($H$137:$AQ$137,1,$D176-36),"000000"),"-","")</f>
        <v>220130</v>
      </c>
      <c r="AT176" s="70"/>
      <c r="AU176" s="71"/>
      <c r="AW176" s="73" t="str">
        <f t="shared" si="3"/>
        <v/>
      </c>
      <c r="AX176" s="73" t="str">
        <f t="shared" si="4"/>
        <v/>
      </c>
      <c r="AY176" s="73" t="str">
        <f t="shared" si="5"/>
        <v/>
      </c>
      <c r="AZ176" s="73" t="str">
        <f t="shared" si="6"/>
        <v/>
      </c>
      <c r="BA176" s="73" t="str">
        <f t="shared" si="7"/>
        <v>sed -i '' 's#COLUMN_DATA_LENGTH="3"#COLUMN_DATA_LENGTH="YYYY"#g' ${CONFIG_DIR}db_data_config.txt; export COLUMN_DATA_LENGTH="YYYY";</v>
      </c>
      <c r="BB176" s="73" t="str">
        <f t="shared" si="8"/>
        <v>sed -i '' 's#COLUMN_DATA_LENGTH="YYYY"#COLUMN_DATA_LENGTH="3"#g' ${CONFIG_DIR}db_data_config.txt; export COLUMN_DATA_LENGTH="3";</v>
      </c>
      <c r="BC176" s="73" t="str">
        <f t="shared" si="9"/>
        <v/>
      </c>
      <c r="BD176" s="73" t="str">
        <f t="shared" si="10"/>
        <v/>
      </c>
      <c r="BE176" s="73" t="str">
        <f t="shared" si="11"/>
        <v/>
      </c>
      <c r="BF176" s="73" t="str">
        <f t="shared" si="12"/>
        <v/>
      </c>
      <c r="BG176" s="73" t="str">
        <f t="shared" si="13"/>
        <v/>
      </c>
      <c r="BH176" s="73" t="str">
        <f t="shared" si="14"/>
        <v/>
      </c>
      <c r="BI176" s="73" t="str">
        <f t="shared" si="15"/>
        <v/>
      </c>
      <c r="BJ176" s="73" t="str">
        <f t="shared" si="16"/>
        <v/>
      </c>
      <c r="BK176" s="73" t="str">
        <f t="shared" si="17"/>
        <v/>
      </c>
      <c r="BL176" s="73" t="str">
        <f t="shared" si="18"/>
        <v/>
      </c>
      <c r="BM176" s="73" t="str">
        <f t="shared" si="19"/>
        <v/>
      </c>
      <c r="BN176" s="73" t="str">
        <f t="shared" si="20"/>
        <v/>
      </c>
      <c r="BO176" s="73" t="str">
        <f t="shared" si="21"/>
        <v/>
      </c>
      <c r="BP176" s="73" t="str">
        <f t="shared" si="22"/>
        <v/>
      </c>
      <c r="BQ176" s="73" t="str">
        <f t="shared" si="23"/>
        <v/>
      </c>
      <c r="BR176" s="73" t="str">
        <f t="shared" si="24"/>
        <v/>
      </c>
      <c r="BS176" s="73" t="str">
        <f t="shared" si="25"/>
        <v/>
      </c>
      <c r="BT176" s="73" t="str">
        <f t="shared" si="26"/>
        <v/>
      </c>
      <c r="BU176" s="60" t="s">
        <v>1135</v>
      </c>
    </row>
    <row r="177" spans="4:72" ht="54" customHeight="1">
      <c r="D177" s="140">
        <f t="shared" si="27"/>
        <v>55</v>
      </c>
      <c r="E177" s="141"/>
      <c r="F177" s="141"/>
      <c r="G177" s="142"/>
      <c r="H177" s="45" t="str">
        <f t="shared" ca="1" si="2"/>
        <v>clear; echo テストケース055; sed -i '' 's#COLUMN_DATA_TYPE="char"#COLUMN_DATA_TYPE="string"#g' ${CONFIG_DIR}db_data_config.txt; export COLUMN_DATA_TYPE="string";sed -i '' 's#COLUMN_DATA_LENGTH="3"#COLUMN_DATA_LENGTH="0"#g' ${CONFIG_DIR}db_data_config.txt; export COLUMN_DATA_LENGTH="0";sh ./script/db_check_data_validate_config.sh; sed -i '' 's#COLUMN_DATA_TYPE="string"#COLUMN_DATA_TYPE="char"#g' ${CONFIG_DIR}db_data_config.txt; export COLUMN_DATA_TYPE="char";sed -i '' 's#COLUMN_DATA_LENGTH="0"#COLUMN_DATA_LENGTH="3"#g'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9" t="str" cm="1">
        <f t="array" ref="AE177">SUBSTITUTE(INDEX($H$134:$AQ$134, , MATCH($D177, $70:$70, 0)-7),"-","")</f>
        <v>異常</v>
      </c>
      <c r="AF177" s="150"/>
      <c r="AG177" s="151"/>
      <c r="AH177" s="159" t="s">
        <v>965</v>
      </c>
      <c r="AI177" s="160"/>
      <c r="AJ177" s="160"/>
      <c r="AK177" s="160"/>
      <c r="AL177" s="160"/>
      <c r="AM177" s="160"/>
      <c r="AN177" s="160"/>
      <c r="AO177" s="160"/>
      <c r="AP177" s="160"/>
      <c r="AQ177" s="161"/>
      <c r="AS177" s="69" t="str" cm="1">
        <f t="array" ref="AS177">SUBSTITUTE(TEXT(INDEX($H$137:$AQ$137,1,$D177-36),"000000"),"-","")</f>
        <v>220133</v>
      </c>
      <c r="AT177" s="70"/>
      <c r="AU177" s="71"/>
      <c r="AW177" s="73" t="str">
        <f t="shared" si="3"/>
        <v/>
      </c>
      <c r="AX177" s="73" t="str">
        <f t="shared" si="4"/>
        <v/>
      </c>
      <c r="AY177" s="73" t="str">
        <f t="shared" si="5"/>
        <v>sed -i '' 's#COLUMN_DATA_TYPE="char"#COLUMN_DATA_TYPE="string"#g' ${CONFIG_DIR}db_data_config.txt; export COLUMN_DATA_TYPE="string";</v>
      </c>
      <c r="AZ177" s="73" t="str">
        <f t="shared" si="6"/>
        <v>sed -i '' 's#COLUMN_DATA_TYPE="string"#COLUMN_DATA_TYPE="char"#g' ${CONFIG_DIR}db_data_config.txt; export COLUMN_DATA_TYPE="char";</v>
      </c>
      <c r="BA177" s="73" t="str">
        <f t="shared" si="7"/>
        <v>sed -i '' 's#COLUMN_DATA_LENGTH="3"#COLUMN_DATA_LENGTH="0"#g' ${CONFIG_DIR}db_data_config.txt; export COLUMN_DATA_LENGTH="0";</v>
      </c>
      <c r="BB177" s="73" t="str">
        <f t="shared" si="8"/>
        <v>sed -i '' 's#COLUMN_DATA_LENGTH="0"#COLUMN_DATA_LENGTH="3"#g' ${CONFIG_DIR}db_data_config.txt; export COLUMN_DATA_LENGTH="3";</v>
      </c>
      <c r="BC177" s="73" t="str">
        <f t="shared" si="9"/>
        <v/>
      </c>
      <c r="BD177" s="73" t="str">
        <f t="shared" si="10"/>
        <v/>
      </c>
      <c r="BE177" s="73" t="str">
        <f t="shared" si="11"/>
        <v/>
      </c>
      <c r="BF177" s="73" t="str">
        <f t="shared" si="12"/>
        <v/>
      </c>
      <c r="BG177" s="73" t="str">
        <f t="shared" si="13"/>
        <v/>
      </c>
      <c r="BH177" s="73" t="str">
        <f t="shared" si="14"/>
        <v/>
      </c>
      <c r="BI177" s="73" t="str">
        <f t="shared" si="15"/>
        <v/>
      </c>
      <c r="BJ177" s="73" t="str">
        <f t="shared" si="16"/>
        <v/>
      </c>
      <c r="BK177" s="73" t="str">
        <f t="shared" si="17"/>
        <v/>
      </c>
      <c r="BL177" s="73" t="str">
        <f t="shared" si="18"/>
        <v/>
      </c>
      <c r="BM177" s="73" t="str">
        <f t="shared" si="19"/>
        <v/>
      </c>
      <c r="BN177" s="73" t="str">
        <f t="shared" si="20"/>
        <v/>
      </c>
      <c r="BO177" s="73" t="str">
        <f t="shared" si="21"/>
        <v/>
      </c>
      <c r="BP177" s="73" t="str">
        <f t="shared" si="22"/>
        <v/>
      </c>
      <c r="BQ177" s="73" t="str">
        <f t="shared" si="23"/>
        <v/>
      </c>
      <c r="BR177" s="73" t="str">
        <f t="shared" si="24"/>
        <v/>
      </c>
      <c r="BS177" s="73" t="str">
        <f t="shared" si="25"/>
        <v/>
      </c>
      <c r="BT177" s="73" t="str">
        <f t="shared" si="26"/>
        <v/>
      </c>
    </row>
    <row r="178" spans="4:72" ht="54" customHeight="1">
      <c r="D178" s="140">
        <f t="shared" si="27"/>
        <v>56</v>
      </c>
      <c r="E178" s="141"/>
      <c r="F178" s="141"/>
      <c r="G178" s="142"/>
      <c r="H178" s="45" t="str">
        <f t="shared" ca="1" si="2"/>
        <v>clear; echo テストケース056;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9" t="str" cm="1">
        <f t="array" ref="AE178">SUBSTITUTE(INDEX($H$134:$AQ$134, , MATCH($D178, $70:$70, 0)-7),"-","")</f>
        <v>異常</v>
      </c>
      <c r="AF178" s="150"/>
      <c r="AG178" s="151"/>
      <c r="AH178" s="159" t="s">
        <v>966</v>
      </c>
      <c r="AI178" s="160"/>
      <c r="AJ178" s="160"/>
      <c r="AK178" s="160"/>
      <c r="AL178" s="160"/>
      <c r="AM178" s="160"/>
      <c r="AN178" s="160"/>
      <c r="AO178" s="160"/>
      <c r="AP178" s="160"/>
      <c r="AQ178" s="161"/>
      <c r="AS178" s="69" t="str" cm="1">
        <f t="array" ref="AS178">SUBSTITUTE(TEXT(INDEX($H$137:$AQ$137,1,$D178-36),"000000"),"-","")</f>
        <v>220134</v>
      </c>
      <c r="AT178" s="70"/>
      <c r="AU178" s="71"/>
      <c r="AW178" s="73" t="str">
        <f t="shared" si="3"/>
        <v/>
      </c>
      <c r="AX178" s="73" t="str">
        <f t="shared" si="4"/>
        <v/>
      </c>
      <c r="AY178" s="73" t="str">
        <f t="shared" si="5"/>
        <v>sed -i '' 's#COLUMN_DATA_TYPE="char"#COLUMN_DATA_TYPE="string"#g' ${CONFIG_DIR}db_data_config.txt; export COLUMN_DATA_TYPE="string";</v>
      </c>
      <c r="AZ178" s="73" t="str">
        <f t="shared" si="6"/>
        <v>sed -i '' 's#COLUMN_DATA_TYPE="string"#COLUMN_DATA_TYPE="char"#g' ${CONFIG_DIR}db_data_config.txt; export COLUMN_DATA_TYPE="char";</v>
      </c>
      <c r="BA178" s="73" t="str">
        <f t="shared" si="7"/>
        <v>sed -i '' 's#COLUMN_DATA_LENGTH="3"#COLUMN_DATA_LENGTH="1"#g' ${CONFIG_DIR}db_data_config.txt; export COLUMN_DATA_LENGTH="1";</v>
      </c>
      <c r="BB178" s="73" t="str">
        <f t="shared" si="8"/>
        <v>sed -i '' 's#COLUMN_DATA_LENGTH="1"#COLUMN_DATA_LENGTH="3"#g' ${CONFIG_DIR}db_data_config.txt; export COLUMN_DATA_LENGTH="3";</v>
      </c>
      <c r="BC178" s="73" t="str">
        <f t="shared" si="9"/>
        <v>sed -i '' 's#COLUMN_DATA_TRIM="NONE"#COLUMN_DATA_TRIM="FT"#g' ${CONFIG_DIR}db_data_config.txt; export COLUMN_DATA_TRIM="FT";</v>
      </c>
      <c r="BD178" s="73" t="str">
        <f t="shared" si="10"/>
        <v>sed -i '' 's#COLUMN_DATA_TRIM="FT"#COLUMN_DATA_TRIM="NONE"#g' ${CONFIG_DIR}db_data_config.txt; export COLUMN_DATA_TRIM="NONE";</v>
      </c>
      <c r="BE178" s="73" t="str">
        <f t="shared" si="11"/>
        <v/>
      </c>
      <c r="BF178" s="73" t="str">
        <f t="shared" si="12"/>
        <v/>
      </c>
      <c r="BG178" s="73" t="str">
        <f t="shared" si="13"/>
        <v/>
      </c>
      <c r="BH178" s="73" t="str">
        <f t="shared" si="14"/>
        <v/>
      </c>
      <c r="BI178" s="73" t="str">
        <f t="shared" si="15"/>
        <v/>
      </c>
      <c r="BJ178" s="73" t="str">
        <f t="shared" si="16"/>
        <v/>
      </c>
      <c r="BK178" s="73" t="str">
        <f t="shared" si="17"/>
        <v/>
      </c>
      <c r="BL178" s="73" t="str">
        <f t="shared" si="18"/>
        <v/>
      </c>
      <c r="BM178" s="73" t="str">
        <f t="shared" si="19"/>
        <v/>
      </c>
      <c r="BN178" s="73" t="str">
        <f t="shared" si="20"/>
        <v/>
      </c>
      <c r="BO178" s="73" t="str">
        <f t="shared" si="21"/>
        <v/>
      </c>
      <c r="BP178" s="73" t="str">
        <f t="shared" si="22"/>
        <v/>
      </c>
      <c r="BQ178" s="73" t="str">
        <f t="shared" si="23"/>
        <v/>
      </c>
      <c r="BR178" s="73" t="str">
        <f t="shared" si="24"/>
        <v/>
      </c>
      <c r="BS178" s="73" t="str">
        <f t="shared" si="25"/>
        <v/>
      </c>
      <c r="BT178" s="73" t="str">
        <f t="shared" si="26"/>
        <v/>
      </c>
    </row>
    <row r="179" spans="4:72" ht="54" customHeight="1">
      <c r="D179" s="140">
        <f t="shared" si="27"/>
        <v>57</v>
      </c>
      <c r="E179" s="141"/>
      <c r="F179" s="141"/>
      <c r="G179" s="142"/>
      <c r="H179" s="45" t="str">
        <f t="shared" ca="1" si="2"/>
        <v>clear; echo テストケース057;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9" t="str" cm="1">
        <f t="array" ref="AE179">SUBSTITUTE(INDEX($H$134:$AQ$134, , MATCH($D179, $70:$70, 0)-7),"-","")</f>
        <v>異常</v>
      </c>
      <c r="AF179" s="150"/>
      <c r="AG179" s="151"/>
      <c r="AH179" s="159" t="s">
        <v>967</v>
      </c>
      <c r="AI179" s="160"/>
      <c r="AJ179" s="160"/>
      <c r="AK179" s="160"/>
      <c r="AL179" s="160"/>
      <c r="AM179" s="160"/>
      <c r="AN179" s="160"/>
      <c r="AO179" s="160"/>
      <c r="AP179" s="160"/>
      <c r="AQ179" s="161"/>
      <c r="AS179" s="69" t="str" cm="1">
        <f t="array" ref="AS179">SUBSTITUTE(TEXT(INDEX($H$137:$AQ$137,1,$D179-36),"000000"),"-","")</f>
        <v>220134</v>
      </c>
      <c r="AT179" s="70"/>
      <c r="AU179" s="71"/>
      <c r="AW179" s="73" t="str">
        <f t="shared" si="3"/>
        <v/>
      </c>
      <c r="AX179" s="73" t="str">
        <f t="shared" si="4"/>
        <v/>
      </c>
      <c r="AY179" s="73" t="str">
        <f t="shared" si="5"/>
        <v>sed -i '' 's#COLUMN_DATA_TYPE="char"#COLUMN_DATA_TYPE="string"#g' ${CONFIG_DIR}db_data_config.txt; export COLUMN_DATA_TYPE="string";</v>
      </c>
      <c r="AZ179" s="73" t="str">
        <f t="shared" si="6"/>
        <v>sed -i '' 's#COLUMN_DATA_TYPE="string"#COLUMN_DATA_TYPE="char"#g' ${CONFIG_DIR}db_data_config.txt; export COLUMN_DATA_TYPE="char";</v>
      </c>
      <c r="BA179" s="73" t="str">
        <f t="shared" si="7"/>
        <v>sed -i '' 's#COLUMN_DATA_LENGTH="3"#COLUMN_DATA_LENGTH="2"#g' ${CONFIG_DIR}db_data_config.txt; export COLUMN_DATA_LENGTH="2";</v>
      </c>
      <c r="BB179" s="73" t="str">
        <f t="shared" si="8"/>
        <v>sed -i '' 's#COLUMN_DATA_LENGTH="2"#COLUMN_DATA_LENGTH="3"#g' ${CONFIG_DIR}db_data_config.txt; export COLUMN_DATA_LENGTH="3";</v>
      </c>
      <c r="BC179" s="73" t="str">
        <f t="shared" si="9"/>
        <v>sed -i '' 's#COLUMN_DATA_TRIM="NONE"#COLUMN_DATA_TRIM="FT"#g' ${CONFIG_DIR}db_data_config.txt; export COLUMN_DATA_TRIM="FT";</v>
      </c>
      <c r="BD179" s="73" t="str">
        <f t="shared" si="10"/>
        <v>sed -i '' 's#COLUMN_DATA_TRIM="FT"#COLUMN_DATA_TRIM="NONE"#g' ${CONFIG_DIR}db_data_config.txt; export COLUMN_DATA_TRIM="NONE";</v>
      </c>
      <c r="BE179" s="73" t="str">
        <f t="shared" si="11"/>
        <v/>
      </c>
      <c r="BF179" s="73" t="str">
        <f t="shared" si="12"/>
        <v/>
      </c>
      <c r="BG179" s="73" t="str">
        <f t="shared" si="13"/>
        <v/>
      </c>
      <c r="BH179" s="73" t="str">
        <f t="shared" si="14"/>
        <v/>
      </c>
      <c r="BI179" s="73" t="str">
        <f t="shared" si="15"/>
        <v/>
      </c>
      <c r="BJ179" s="73" t="str">
        <f t="shared" si="16"/>
        <v/>
      </c>
      <c r="BK179" s="73" t="str">
        <f t="shared" si="17"/>
        <v/>
      </c>
      <c r="BL179" s="73" t="str">
        <f t="shared" si="18"/>
        <v/>
      </c>
      <c r="BM179" s="73" t="str">
        <f t="shared" si="19"/>
        <v/>
      </c>
      <c r="BN179" s="73" t="str">
        <f t="shared" si="20"/>
        <v/>
      </c>
      <c r="BO179" s="73" t="str">
        <f t="shared" si="21"/>
        <v/>
      </c>
      <c r="BP179" s="73" t="str">
        <f t="shared" si="22"/>
        <v/>
      </c>
      <c r="BQ179" s="73" t="str">
        <f t="shared" si="23"/>
        <v/>
      </c>
      <c r="BR179" s="73" t="str">
        <f t="shared" si="24"/>
        <v/>
      </c>
      <c r="BS179" s="73" t="str">
        <f t="shared" si="25"/>
        <v/>
      </c>
      <c r="BT179" s="73" t="str">
        <f t="shared" si="26"/>
        <v/>
      </c>
    </row>
    <row r="180" spans="4:72" ht="54" customHeight="1">
      <c r="D180" s="140">
        <f t="shared" si="27"/>
        <v>58</v>
      </c>
      <c r="E180" s="141"/>
      <c r="F180" s="141"/>
      <c r="G180" s="142"/>
      <c r="H180" s="45" t="str">
        <f t="shared" ca="1" si="2"/>
        <v>clear; echo テストケース058;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9" t="str" cm="1">
        <f t="array" ref="AE180">SUBSTITUTE(INDEX($H$134:$AQ$134, , MATCH($D180, $70:$70, 0)-7),"-","")</f>
        <v>正常</v>
      </c>
      <c r="AF180" s="150"/>
      <c r="AG180" s="151"/>
      <c r="AH180" s="159" t="s">
        <v>968</v>
      </c>
      <c r="AI180" s="160"/>
      <c r="AJ180" s="160"/>
      <c r="AK180" s="160"/>
      <c r="AL180" s="160"/>
      <c r="AM180" s="160"/>
      <c r="AN180" s="160"/>
      <c r="AO180" s="160"/>
      <c r="AP180" s="160"/>
      <c r="AQ180" s="161"/>
      <c r="AS180" s="69" t="str" cm="1">
        <f t="array" ref="AS180">SUBSTITUTE(TEXT(INDEX($H$137:$AQ$137,1,$D180-36),"000000"),"-","")</f>
        <v>220001</v>
      </c>
      <c r="AT180" s="70"/>
      <c r="AU180" s="71"/>
      <c r="AW180" s="73" t="str">
        <f t="shared" si="3"/>
        <v/>
      </c>
      <c r="AX180" s="73" t="str">
        <f t="shared" si="4"/>
        <v/>
      </c>
      <c r="AY180" s="73" t="str">
        <f t="shared" si="5"/>
        <v>sed -i '' 's#COLUMN_DATA_TYPE="char"#COLUMN_DATA_TYPE="string"#g' ${CONFIG_DIR}db_data_config.txt; export COLUMN_DATA_TYPE="string";</v>
      </c>
      <c r="AZ180" s="73" t="str">
        <f t="shared" si="6"/>
        <v>sed -i '' 's#COLUMN_DATA_TYPE="string"#COLUMN_DATA_TYPE="char"#g' ${CONFIG_DIR}db_data_config.txt; export COLUMN_DATA_TYPE="char";</v>
      </c>
      <c r="BA180" s="73" t="str">
        <f t="shared" si="7"/>
        <v/>
      </c>
      <c r="BB180" s="73" t="str">
        <f t="shared" si="8"/>
        <v/>
      </c>
      <c r="BC180" s="73" t="str">
        <f t="shared" si="9"/>
        <v>sed -i '' 's#COLUMN_DATA_TRIM="NONE"#COLUMN_DATA_TRIM="FT"#g' ${CONFIG_DIR}db_data_config.txt; export COLUMN_DATA_TRIM="FT";</v>
      </c>
      <c r="BD180" s="73" t="str">
        <f t="shared" si="10"/>
        <v>sed -i '' 's#COLUMN_DATA_TRIM="FT"#COLUMN_DATA_TRIM="NONE"#g' ${CONFIG_DIR}db_data_config.txt; export COLUMN_DATA_TRIM="NONE";</v>
      </c>
      <c r="BE180" s="73" t="str">
        <f t="shared" si="11"/>
        <v/>
      </c>
      <c r="BF180" s="73" t="str">
        <f t="shared" si="12"/>
        <v/>
      </c>
      <c r="BG180" s="73" t="str">
        <f t="shared" si="13"/>
        <v/>
      </c>
      <c r="BH180" s="73" t="str">
        <f t="shared" si="14"/>
        <v/>
      </c>
      <c r="BI180" s="73" t="str">
        <f t="shared" si="15"/>
        <v/>
      </c>
      <c r="BJ180" s="73" t="str">
        <f t="shared" si="16"/>
        <v/>
      </c>
      <c r="BK180" s="73" t="str">
        <f t="shared" si="17"/>
        <v/>
      </c>
      <c r="BL180" s="73" t="str">
        <f t="shared" si="18"/>
        <v/>
      </c>
      <c r="BM180" s="73" t="str">
        <f t="shared" si="19"/>
        <v/>
      </c>
      <c r="BN180" s="73" t="str">
        <f t="shared" si="20"/>
        <v/>
      </c>
      <c r="BO180" s="73" t="str">
        <f t="shared" si="21"/>
        <v/>
      </c>
      <c r="BP180" s="73" t="str">
        <f t="shared" si="22"/>
        <v/>
      </c>
      <c r="BQ180" s="73" t="str">
        <f t="shared" si="23"/>
        <v/>
      </c>
      <c r="BR180" s="73" t="str">
        <f t="shared" si="24"/>
        <v/>
      </c>
      <c r="BS180" s="73" t="str">
        <f t="shared" si="25"/>
        <v/>
      </c>
      <c r="BT180" s="73" t="str">
        <f t="shared" si="26"/>
        <v/>
      </c>
    </row>
    <row r="181" spans="4:72" ht="54" customHeight="1">
      <c r="D181" s="140">
        <f t="shared" si="27"/>
        <v>59</v>
      </c>
      <c r="E181" s="141"/>
      <c r="F181" s="141"/>
      <c r="G181" s="142"/>
      <c r="H181" s="45" t="str">
        <f t="shared" ca="1" si="2"/>
        <v>clear; echo テストケース059;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9" t="str" cm="1">
        <f t="array" ref="AE181">SUBSTITUTE(INDEX($H$134:$AQ$134, , MATCH($D181, $70:$70, 0)-7),"-","")</f>
        <v>異常</v>
      </c>
      <c r="AF181" s="150"/>
      <c r="AG181" s="151"/>
      <c r="AH181" s="159" t="s">
        <v>969</v>
      </c>
      <c r="AI181" s="160"/>
      <c r="AJ181" s="160"/>
      <c r="AK181" s="160"/>
      <c r="AL181" s="160"/>
      <c r="AM181" s="160"/>
      <c r="AN181" s="160"/>
      <c r="AO181" s="160"/>
      <c r="AP181" s="160"/>
      <c r="AQ181" s="161"/>
      <c r="AS181" s="69" t="str" cm="1">
        <f t="array" ref="AS181">SUBSTITUTE(TEXT(INDEX($H$137:$AQ$137,1,$D181-36),"000000"),"-","")</f>
        <v>220135</v>
      </c>
      <c r="AT181" s="70"/>
      <c r="AU181" s="71"/>
      <c r="AW181" s="73" t="str">
        <f t="shared" si="3"/>
        <v/>
      </c>
      <c r="AX181" s="73" t="str">
        <f t="shared" si="4"/>
        <v/>
      </c>
      <c r="AY181" s="73" t="str">
        <f t="shared" si="5"/>
        <v>sed -i '' 's#COLUMN_DATA_TYPE="char"#COLUMN_DATA_TYPE="string"#g' ${CONFIG_DIR}db_data_config.txt; export COLUMN_DATA_TYPE="string";</v>
      </c>
      <c r="AZ181" s="73" t="str">
        <f t="shared" si="6"/>
        <v>sed -i '' 's#COLUMN_DATA_TYPE="string"#COLUMN_DATA_TYPE="char"#g' ${CONFIG_DIR}db_data_config.txt; export COLUMN_DATA_TYPE="char";</v>
      </c>
      <c r="BA181" s="73" t="str">
        <f t="shared" si="7"/>
        <v>sed -i '' 's#COLUMN_DATA_LENGTH="3"#COLUMN_DATA_LENGTH="1"#g' ${CONFIG_DIR}db_data_config.txt; export COLUMN_DATA_LENGTH="1";</v>
      </c>
      <c r="BB181" s="73" t="str">
        <f t="shared" si="8"/>
        <v>sed -i '' 's#COLUMN_DATA_LENGTH="1"#COLUMN_DATA_LENGTH="3"#g' ${CONFIG_DIR}db_data_config.txt; export COLUMN_DATA_LENGTH="3";</v>
      </c>
      <c r="BC181" s="73" t="str">
        <f t="shared" si="9"/>
        <v>sed -i '' 's#COLUMN_DATA_TRIM="NONE"#COLUMN_DATA_TRIM="ft"#g' ${CONFIG_DIR}db_data_config.txt; export COLUMN_DATA_TRIM="ft";</v>
      </c>
      <c r="BD181" s="73" t="str">
        <f t="shared" si="10"/>
        <v>sed -i '' 's#COLUMN_DATA_TRIM="ft"#COLUMN_DATA_TRIM="NONE"#g' ${CONFIG_DIR}db_data_config.txt; export COLUMN_DATA_TRIM="NONE";</v>
      </c>
      <c r="BE181" s="73" t="str">
        <f t="shared" si="11"/>
        <v/>
      </c>
      <c r="BF181" s="73" t="str">
        <f t="shared" si="12"/>
        <v/>
      </c>
      <c r="BG181" s="73" t="str">
        <f t="shared" si="13"/>
        <v/>
      </c>
      <c r="BH181" s="73" t="str">
        <f t="shared" si="14"/>
        <v/>
      </c>
      <c r="BI181" s="73" t="str">
        <f t="shared" si="15"/>
        <v/>
      </c>
      <c r="BJ181" s="73" t="str">
        <f t="shared" si="16"/>
        <v/>
      </c>
      <c r="BK181" s="73" t="str">
        <f t="shared" si="17"/>
        <v/>
      </c>
      <c r="BL181" s="73" t="str">
        <f t="shared" si="18"/>
        <v/>
      </c>
      <c r="BM181" s="73" t="str">
        <f t="shared" si="19"/>
        <v/>
      </c>
      <c r="BN181" s="73" t="str">
        <f t="shared" si="20"/>
        <v/>
      </c>
      <c r="BO181" s="73" t="str">
        <f t="shared" si="21"/>
        <v/>
      </c>
      <c r="BP181" s="73" t="str">
        <f t="shared" si="22"/>
        <v/>
      </c>
      <c r="BQ181" s="73" t="str">
        <f t="shared" si="23"/>
        <v/>
      </c>
      <c r="BR181" s="73" t="str">
        <f t="shared" si="24"/>
        <v/>
      </c>
      <c r="BS181" s="73" t="str">
        <f t="shared" si="25"/>
        <v/>
      </c>
      <c r="BT181" s="73" t="str">
        <f t="shared" si="26"/>
        <v/>
      </c>
    </row>
    <row r="182" spans="4:72" ht="54" customHeight="1">
      <c r="D182" s="140">
        <f t="shared" si="27"/>
        <v>60</v>
      </c>
      <c r="E182" s="141"/>
      <c r="F182" s="141"/>
      <c r="G182" s="142"/>
      <c r="H182" s="45" t="str">
        <f t="shared" ca="1" si="2"/>
        <v>clear; echo テストケース060;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9" t="str" cm="1">
        <f t="array" ref="AE182">SUBSTITUTE(INDEX($H$134:$AQ$134, , MATCH($D182, $70:$70, 0)-7),"-","")</f>
        <v>正常</v>
      </c>
      <c r="AF182" s="150"/>
      <c r="AG182" s="151"/>
      <c r="AH182" s="159" t="s">
        <v>970</v>
      </c>
      <c r="AI182" s="160"/>
      <c r="AJ182" s="160"/>
      <c r="AK182" s="160"/>
      <c r="AL182" s="160"/>
      <c r="AM182" s="160"/>
      <c r="AN182" s="160"/>
      <c r="AO182" s="160"/>
      <c r="AP182" s="160"/>
      <c r="AQ182" s="161"/>
      <c r="AS182" s="69" t="str" cm="1">
        <f t="array" ref="AS182">SUBSTITUTE(TEXT(INDEX($H$137:$AQ$137,1,$D182-36),"000000"),"-","")</f>
        <v>220001</v>
      </c>
      <c r="AT182" s="70"/>
      <c r="AU182" s="71"/>
      <c r="AW182" s="73" t="str">
        <f t="shared" si="3"/>
        <v/>
      </c>
      <c r="AX182" s="73" t="str">
        <f t="shared" si="4"/>
        <v/>
      </c>
      <c r="AY182" s="73" t="str">
        <f t="shared" si="5"/>
        <v>sed -i '' 's#COLUMN_DATA_TYPE="char"#COLUMN_DATA_TYPE="string"#g' ${CONFIG_DIR}db_data_config.txt; export COLUMN_DATA_TYPE="string";</v>
      </c>
      <c r="AZ182" s="73" t="str">
        <f t="shared" si="6"/>
        <v>sed -i '' 's#COLUMN_DATA_TYPE="string"#COLUMN_DATA_TYPE="char"#g' ${CONFIG_DIR}db_data_config.txt; export COLUMN_DATA_TYPE="char";</v>
      </c>
      <c r="BA182" s="73" t="str">
        <f t="shared" si="7"/>
        <v>sed -i '' 's#COLUMN_DATA_LENGTH="3"#COLUMN_DATA_LENGTH="2"#g' ${CONFIG_DIR}db_data_config.txt; export COLUMN_DATA_LENGTH="2";</v>
      </c>
      <c r="BB182" s="73" t="str">
        <f t="shared" si="8"/>
        <v>sed -i '' 's#COLUMN_DATA_LENGTH="2"#COLUMN_DATA_LENGTH="3"#g' ${CONFIG_DIR}db_data_config.txt; export COLUMN_DATA_LENGTH="3";</v>
      </c>
      <c r="BC182" s="73" t="str">
        <f t="shared" si="9"/>
        <v>sed -i '' 's#COLUMN_DATA_TRIM="NONE"#COLUMN_DATA_TRIM="ft"#g' ${CONFIG_DIR}db_data_config.txt; export COLUMN_DATA_TRIM="ft";</v>
      </c>
      <c r="BD182" s="73" t="str">
        <f t="shared" si="10"/>
        <v>sed -i '' 's#COLUMN_DATA_TRIM="ft"#COLUMN_DATA_TRIM="NONE"#g' ${CONFIG_DIR}db_data_config.txt; export COLUMN_DATA_TRIM="NONE";</v>
      </c>
      <c r="BE182" s="73" t="str">
        <f t="shared" si="11"/>
        <v/>
      </c>
      <c r="BF182" s="73" t="str">
        <f t="shared" si="12"/>
        <v/>
      </c>
      <c r="BG182" s="73" t="str">
        <f t="shared" si="13"/>
        <v/>
      </c>
      <c r="BH182" s="73" t="str">
        <f t="shared" si="14"/>
        <v/>
      </c>
      <c r="BI182" s="73" t="str">
        <f t="shared" si="15"/>
        <v/>
      </c>
      <c r="BJ182" s="73" t="str">
        <f t="shared" si="16"/>
        <v/>
      </c>
      <c r="BK182" s="73" t="str">
        <f t="shared" si="17"/>
        <v/>
      </c>
      <c r="BL182" s="73" t="str">
        <f t="shared" si="18"/>
        <v/>
      </c>
      <c r="BM182" s="73" t="str">
        <f t="shared" si="19"/>
        <v/>
      </c>
      <c r="BN182" s="73" t="str">
        <f t="shared" si="20"/>
        <v/>
      </c>
      <c r="BO182" s="73" t="str">
        <f t="shared" si="21"/>
        <v/>
      </c>
      <c r="BP182" s="73" t="str">
        <f t="shared" si="22"/>
        <v/>
      </c>
      <c r="BQ182" s="73" t="str">
        <f t="shared" si="23"/>
        <v/>
      </c>
      <c r="BR182" s="73" t="str">
        <f t="shared" si="24"/>
        <v/>
      </c>
      <c r="BS182" s="73" t="str">
        <f t="shared" si="25"/>
        <v/>
      </c>
      <c r="BT182" s="73" t="str">
        <f t="shared" si="26"/>
        <v/>
      </c>
    </row>
    <row r="183" spans="4:72" ht="54" customHeight="1">
      <c r="D183" s="140">
        <f t="shared" si="27"/>
        <v>61</v>
      </c>
      <c r="E183" s="141"/>
      <c r="F183" s="141"/>
      <c r="G183" s="142"/>
      <c r="H183" s="45" t="str">
        <f t="shared" ca="1" si="2"/>
        <v>clear; echo テストケース061; sed -i '' 's#COLUMN_DATA_TYPE="char"#COLUMN_DATA_TYPE="string"#g' ${CONFIG_DIR}db_data_config.txt; export COLUMN_DATA_TYPE="string";sed -i '' 's#COLUMN_DATA_TRIM="NONE"#COLUMN_DATA_TRIM="ft"#g' ${CONFIG_DIR}db_data_config.txt; export COLUMN_DATA_TRIM="ft";sh ./script/db_check_data_validate_config.sh; sed -i '' 's#COLUMN_DATA_TYPE="string"#COLUMN_DATA_TYPE="char"#g' ${CONFIG_DIR}db_data_config.txt; export COLUMN_DATA_TYPE="char";sed -i '' 's#COLUMN_DATA_TRIM="ft"#COLUMN_DATA_TRIM="NONE"#g' ${CONFIG_DIR}db_data_config.txt; export COLUMN_DATA_TRIM="NONE";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9" t="str" cm="1">
        <f t="array" ref="AE183">SUBSTITUTE(INDEX($H$134:$AQ$134, , MATCH($D183, $70:$70, 0)-7),"-","")</f>
        <v>正常</v>
      </c>
      <c r="AF183" s="150"/>
      <c r="AG183" s="151"/>
      <c r="AH183" s="159" t="s">
        <v>971</v>
      </c>
      <c r="AI183" s="160"/>
      <c r="AJ183" s="160"/>
      <c r="AK183" s="160"/>
      <c r="AL183" s="160"/>
      <c r="AM183" s="160"/>
      <c r="AN183" s="160"/>
      <c r="AO183" s="160"/>
      <c r="AP183" s="160"/>
      <c r="AQ183" s="161"/>
      <c r="AS183" s="69" t="str" cm="1">
        <f t="array" ref="AS183">SUBSTITUTE(TEXT(INDEX($H$137:$AQ$137,1,$D183-36),"000000"),"-","")</f>
        <v>220001</v>
      </c>
      <c r="AT183" s="70"/>
      <c r="AU183" s="71"/>
      <c r="AW183" s="73" t="str">
        <f t="shared" si="3"/>
        <v/>
      </c>
      <c r="AX183" s="73" t="str">
        <f t="shared" si="4"/>
        <v/>
      </c>
      <c r="AY183" s="73" t="str">
        <f t="shared" si="5"/>
        <v>sed -i '' 's#COLUMN_DATA_TYPE="char"#COLUMN_DATA_TYPE="string"#g' ${CONFIG_DIR}db_data_config.txt; export COLUMN_DATA_TYPE="string";</v>
      </c>
      <c r="AZ183" s="73" t="str">
        <f t="shared" si="6"/>
        <v>sed -i '' 's#COLUMN_DATA_TYPE="string"#COLUMN_DATA_TYPE="char"#g' ${CONFIG_DIR}db_data_config.txt; export COLUMN_DATA_TYPE="char";</v>
      </c>
      <c r="BA183" s="73" t="str">
        <f t="shared" si="7"/>
        <v/>
      </c>
      <c r="BB183" s="73" t="str">
        <f t="shared" si="8"/>
        <v/>
      </c>
      <c r="BC183" s="73" t="str">
        <f t="shared" si="9"/>
        <v>sed -i '' 's#COLUMN_DATA_TRIM="NONE"#COLUMN_DATA_TRIM="ft"#g' ${CONFIG_DIR}db_data_config.txt; export COLUMN_DATA_TRIM="ft";</v>
      </c>
      <c r="BD183" s="73" t="str">
        <f t="shared" si="10"/>
        <v>sed -i '' 's#COLUMN_DATA_TRIM="ft"#COLUMN_DATA_TRIM="NONE"#g' ${CONFIG_DIR}db_data_config.txt; export COLUMN_DATA_TRIM="NONE";</v>
      </c>
      <c r="BE183" s="73" t="str">
        <f t="shared" si="11"/>
        <v/>
      </c>
      <c r="BF183" s="73" t="str">
        <f t="shared" si="12"/>
        <v/>
      </c>
      <c r="BG183" s="73" t="str">
        <f t="shared" si="13"/>
        <v/>
      </c>
      <c r="BH183" s="73" t="str">
        <f t="shared" si="14"/>
        <v/>
      </c>
      <c r="BI183" s="73" t="str">
        <f t="shared" si="15"/>
        <v/>
      </c>
      <c r="BJ183" s="73" t="str">
        <f t="shared" si="16"/>
        <v/>
      </c>
      <c r="BK183" s="73" t="str">
        <f t="shared" si="17"/>
        <v/>
      </c>
      <c r="BL183" s="73" t="str">
        <f t="shared" si="18"/>
        <v/>
      </c>
      <c r="BM183" s="73" t="str">
        <f t="shared" si="19"/>
        <v/>
      </c>
      <c r="BN183" s="73" t="str">
        <f t="shared" si="20"/>
        <v/>
      </c>
      <c r="BO183" s="73" t="str">
        <f t="shared" si="21"/>
        <v/>
      </c>
      <c r="BP183" s="73" t="str">
        <f t="shared" si="22"/>
        <v/>
      </c>
      <c r="BQ183" s="73" t="str">
        <f t="shared" si="23"/>
        <v/>
      </c>
      <c r="BR183" s="73" t="str">
        <f t="shared" si="24"/>
        <v/>
      </c>
      <c r="BS183" s="73" t="str">
        <f t="shared" si="25"/>
        <v/>
      </c>
      <c r="BT183" s="73" t="str">
        <f t="shared" si="26"/>
        <v/>
      </c>
    </row>
    <row r="184" spans="4:72" ht="54" customHeight="1">
      <c r="D184" s="140">
        <f t="shared" si="27"/>
        <v>62</v>
      </c>
      <c r="E184" s="141"/>
      <c r="F184" s="141"/>
      <c r="G184" s="142"/>
      <c r="H184" s="45" t="str">
        <f t="shared" ca="1" si="2"/>
        <v>clear; echo テストケース062;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9" t="str" cm="1">
        <f t="array" ref="AE184">SUBSTITUTE(INDEX($H$134:$AQ$134, , MATCH($D184, $70:$70, 0)-7),"-","")</f>
        <v>異常</v>
      </c>
      <c r="AF184" s="150"/>
      <c r="AG184" s="151"/>
      <c r="AH184" s="159" t="s">
        <v>972</v>
      </c>
      <c r="AI184" s="160"/>
      <c r="AJ184" s="160"/>
      <c r="AK184" s="160"/>
      <c r="AL184" s="160"/>
      <c r="AM184" s="160"/>
      <c r="AN184" s="160"/>
      <c r="AO184" s="160"/>
      <c r="AP184" s="160"/>
      <c r="AQ184" s="161"/>
      <c r="AS184" s="69" t="str" cm="1">
        <f t="array" ref="AS184">SUBSTITUTE(TEXT(INDEX($H$137:$AQ$137,1,$D184-36),"000000"),"-","")</f>
        <v>220134</v>
      </c>
      <c r="AT184" s="70"/>
      <c r="AU184" s="71"/>
      <c r="AW184" s="73" t="str">
        <f t="shared" si="3"/>
        <v/>
      </c>
      <c r="AX184" s="73" t="str">
        <f t="shared" si="4"/>
        <v/>
      </c>
      <c r="AY184" s="73" t="str">
        <f t="shared" si="5"/>
        <v>sed -i '' 's#COLUMN_DATA_TYPE="char"#COLUMN_DATA_TYPE="string"#g' ${CONFIG_DIR}db_data_config.txt; export COLUMN_DATA_TYPE="string";</v>
      </c>
      <c r="AZ184" s="73" t="str">
        <f t="shared" si="6"/>
        <v>sed -i '' 's#COLUMN_DATA_TYPE="string"#COLUMN_DATA_TYPE="char"#g' ${CONFIG_DIR}db_data_config.txt; export COLUMN_DATA_TYPE="char";</v>
      </c>
      <c r="BA184" s="73" t="str">
        <f t="shared" si="7"/>
        <v>sed -i '' 's#COLUMN_DATA_LENGTH="3"#COLUMN_DATA_LENGTH="1"#g' ${CONFIG_DIR}db_data_config.txt; export COLUMN_DATA_LENGTH="1";</v>
      </c>
      <c r="BB184" s="73" t="str">
        <f t="shared" si="8"/>
        <v>sed -i '' 's#COLUMN_DATA_LENGTH="1"#COLUMN_DATA_LENGTH="3"#g' ${CONFIG_DIR}db_data_config.txt; export COLUMN_DATA_LENGTH="3";</v>
      </c>
      <c r="BC184" s="73" t="str">
        <f t="shared" si="9"/>
        <v>sed -i '' 's#COLUMN_DATA_TRIM="NONE"#COLUMN_DATA_TRIM="BT"#g' ${CONFIG_DIR}db_data_config.txt; export COLUMN_DATA_TRIM="BT";</v>
      </c>
      <c r="BD184" s="73" t="str">
        <f t="shared" si="10"/>
        <v>sed -i '' 's#COLUMN_DATA_TRIM="BT"#COLUMN_DATA_TRIM="NONE"#g' ${CONFIG_DIR}db_data_config.txt; export COLUMN_DATA_TRIM="NONE";</v>
      </c>
      <c r="BE184" s="73" t="str">
        <f t="shared" si="11"/>
        <v/>
      </c>
      <c r="BF184" s="73" t="str">
        <f t="shared" si="12"/>
        <v/>
      </c>
      <c r="BG184" s="73" t="str">
        <f t="shared" si="13"/>
        <v/>
      </c>
      <c r="BH184" s="73" t="str">
        <f t="shared" si="14"/>
        <v/>
      </c>
      <c r="BI184" s="73" t="str">
        <f t="shared" si="15"/>
        <v/>
      </c>
      <c r="BJ184" s="73" t="str">
        <f t="shared" si="16"/>
        <v/>
      </c>
      <c r="BK184" s="73" t="str">
        <f t="shared" si="17"/>
        <v/>
      </c>
      <c r="BL184" s="73" t="str">
        <f t="shared" si="18"/>
        <v/>
      </c>
      <c r="BM184" s="73" t="str">
        <f t="shared" si="19"/>
        <v/>
      </c>
      <c r="BN184" s="73" t="str">
        <f t="shared" si="20"/>
        <v/>
      </c>
      <c r="BO184" s="73" t="str">
        <f t="shared" si="21"/>
        <v/>
      </c>
      <c r="BP184" s="73" t="str">
        <f t="shared" si="22"/>
        <v/>
      </c>
      <c r="BQ184" s="73" t="str">
        <f t="shared" si="23"/>
        <v/>
      </c>
      <c r="BR184" s="73" t="str">
        <f t="shared" si="24"/>
        <v/>
      </c>
      <c r="BS184" s="73" t="str">
        <f t="shared" si="25"/>
        <v/>
      </c>
      <c r="BT184" s="73" t="str">
        <f t="shared" si="26"/>
        <v/>
      </c>
    </row>
    <row r="185" spans="4:72" ht="54" customHeight="1">
      <c r="D185" s="140">
        <f t="shared" si="27"/>
        <v>63</v>
      </c>
      <c r="E185" s="141"/>
      <c r="F185" s="141"/>
      <c r="G185" s="142"/>
      <c r="H185" s="45" t="str">
        <f t="shared" ca="1" si="2"/>
        <v>clear; echo テストケース063;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9" t="str" cm="1">
        <f t="array" ref="AE185">SUBSTITUTE(INDEX($H$134:$AQ$134, , MATCH($D185, $70:$70, 0)-7),"-","")</f>
        <v>異常</v>
      </c>
      <c r="AF185" s="150"/>
      <c r="AG185" s="151"/>
      <c r="AH185" s="159" t="s">
        <v>973</v>
      </c>
      <c r="AI185" s="160"/>
      <c r="AJ185" s="160"/>
      <c r="AK185" s="160"/>
      <c r="AL185" s="160"/>
      <c r="AM185" s="160"/>
      <c r="AN185" s="160"/>
      <c r="AO185" s="160"/>
      <c r="AP185" s="160"/>
      <c r="AQ185" s="161"/>
      <c r="AS185" s="69" t="str" cm="1">
        <f t="array" ref="AS185">SUBSTITUTE(TEXT(INDEX($H$137:$AQ$137,1,$D185-36),"000000"),"-","")</f>
        <v>220134</v>
      </c>
      <c r="AT185" s="70"/>
      <c r="AU185" s="71"/>
      <c r="AW185" s="73" t="str">
        <f t="shared" si="3"/>
        <v/>
      </c>
      <c r="AX185" s="73" t="str">
        <f t="shared" si="4"/>
        <v/>
      </c>
      <c r="AY185" s="73" t="str">
        <f t="shared" si="5"/>
        <v>sed -i '' 's#COLUMN_DATA_TYPE="char"#COLUMN_DATA_TYPE="string"#g' ${CONFIG_DIR}db_data_config.txt; export COLUMN_DATA_TYPE="string";</v>
      </c>
      <c r="AZ185" s="73" t="str">
        <f t="shared" si="6"/>
        <v>sed -i '' 's#COLUMN_DATA_TYPE="string"#COLUMN_DATA_TYPE="char"#g' ${CONFIG_DIR}db_data_config.txt; export COLUMN_DATA_TYPE="char";</v>
      </c>
      <c r="BA185" s="73" t="str">
        <f t="shared" si="7"/>
        <v>sed -i '' 's#COLUMN_DATA_LENGTH="3"#COLUMN_DATA_LENGTH="2"#g' ${CONFIG_DIR}db_data_config.txt; export COLUMN_DATA_LENGTH="2";</v>
      </c>
      <c r="BB185" s="73" t="str">
        <f t="shared" si="8"/>
        <v>sed -i '' 's#COLUMN_DATA_LENGTH="2"#COLUMN_DATA_LENGTH="3"#g' ${CONFIG_DIR}db_data_config.txt; export COLUMN_DATA_LENGTH="3";</v>
      </c>
      <c r="BC185" s="73" t="str">
        <f t="shared" si="9"/>
        <v>sed -i '' 's#COLUMN_DATA_TRIM="NONE"#COLUMN_DATA_TRIM="BT"#g' ${CONFIG_DIR}db_data_config.txt; export COLUMN_DATA_TRIM="BT";</v>
      </c>
      <c r="BD185" s="73" t="str">
        <f t="shared" si="10"/>
        <v>sed -i '' 's#COLUMN_DATA_TRIM="BT"#COLUMN_DATA_TRIM="NONE"#g' ${CONFIG_DIR}db_data_config.txt; export COLUMN_DATA_TRIM="NONE";</v>
      </c>
      <c r="BE185" s="73" t="str">
        <f t="shared" si="11"/>
        <v/>
      </c>
      <c r="BF185" s="73" t="str">
        <f t="shared" si="12"/>
        <v/>
      </c>
      <c r="BG185" s="73" t="str">
        <f t="shared" si="13"/>
        <v/>
      </c>
      <c r="BH185" s="73" t="str">
        <f t="shared" si="14"/>
        <v/>
      </c>
      <c r="BI185" s="73" t="str">
        <f t="shared" si="15"/>
        <v/>
      </c>
      <c r="BJ185" s="73" t="str">
        <f t="shared" si="16"/>
        <v/>
      </c>
      <c r="BK185" s="73" t="str">
        <f t="shared" si="17"/>
        <v/>
      </c>
      <c r="BL185" s="73" t="str">
        <f t="shared" si="18"/>
        <v/>
      </c>
      <c r="BM185" s="73" t="str">
        <f t="shared" si="19"/>
        <v/>
      </c>
      <c r="BN185" s="73" t="str">
        <f t="shared" si="20"/>
        <v/>
      </c>
      <c r="BO185" s="73" t="str">
        <f t="shared" si="21"/>
        <v/>
      </c>
      <c r="BP185" s="73" t="str">
        <f t="shared" si="22"/>
        <v/>
      </c>
      <c r="BQ185" s="73" t="str">
        <f t="shared" si="23"/>
        <v/>
      </c>
      <c r="BR185" s="73" t="str">
        <f t="shared" si="24"/>
        <v/>
      </c>
      <c r="BS185" s="73" t="str">
        <f t="shared" si="25"/>
        <v/>
      </c>
      <c r="BT185" s="73" t="str">
        <f t="shared" si="26"/>
        <v/>
      </c>
    </row>
    <row r="186" spans="4:72" ht="54" customHeight="1">
      <c r="D186" s="140">
        <f t="shared" si="27"/>
        <v>64</v>
      </c>
      <c r="E186" s="141"/>
      <c r="F186" s="141"/>
      <c r="G186" s="142"/>
      <c r="H186" s="45" t="str">
        <f t="shared" ca="1" si="2"/>
        <v>clear; echo テストケース064;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9" t="str" cm="1">
        <f t="array" ref="AE186">SUBSTITUTE(INDEX($H$134:$AQ$134, , MATCH($D186, $70:$70, 0)-7),"-","")</f>
        <v>正常</v>
      </c>
      <c r="AF186" s="150"/>
      <c r="AG186" s="151"/>
      <c r="AH186" s="159" t="s">
        <v>974</v>
      </c>
      <c r="AI186" s="160"/>
      <c r="AJ186" s="160"/>
      <c r="AK186" s="160"/>
      <c r="AL186" s="160"/>
      <c r="AM186" s="160"/>
      <c r="AN186" s="160"/>
      <c r="AO186" s="160"/>
      <c r="AP186" s="160"/>
      <c r="AQ186" s="161"/>
      <c r="AS186" s="69" t="str" cm="1">
        <f t="array" ref="AS186">SUBSTITUTE(TEXT(INDEX($H$137:$AQ$137,1,$D186-36),"000000"),"-","")</f>
        <v>220001</v>
      </c>
      <c r="AT186" s="70"/>
      <c r="AU186" s="71"/>
      <c r="AW186" s="73" t="str">
        <f t="shared" si="3"/>
        <v/>
      </c>
      <c r="AX186" s="73" t="str">
        <f t="shared" si="4"/>
        <v/>
      </c>
      <c r="AY186" s="73" t="str">
        <f t="shared" si="5"/>
        <v>sed -i '' 's#COLUMN_DATA_TYPE="char"#COLUMN_DATA_TYPE="string"#g' ${CONFIG_DIR}db_data_config.txt; export COLUMN_DATA_TYPE="string";</v>
      </c>
      <c r="AZ186" s="73" t="str">
        <f t="shared" si="6"/>
        <v>sed -i '' 's#COLUMN_DATA_TYPE="string"#COLUMN_DATA_TYPE="char"#g' ${CONFIG_DIR}db_data_config.txt; export COLUMN_DATA_TYPE="char";</v>
      </c>
      <c r="BA186" s="73" t="str">
        <f t="shared" si="7"/>
        <v/>
      </c>
      <c r="BB186" s="73" t="str">
        <f t="shared" si="8"/>
        <v/>
      </c>
      <c r="BC186" s="73" t="str">
        <f t="shared" si="9"/>
        <v>sed -i '' 's#COLUMN_DATA_TRIM="NONE"#COLUMN_DATA_TRIM="BT"#g' ${CONFIG_DIR}db_data_config.txt; export COLUMN_DATA_TRIM="BT";</v>
      </c>
      <c r="BD186" s="73" t="str">
        <f t="shared" si="10"/>
        <v>sed -i '' 's#COLUMN_DATA_TRIM="BT"#COLUMN_DATA_TRIM="NONE"#g' ${CONFIG_DIR}db_data_config.txt; export COLUMN_DATA_TRIM="NONE";</v>
      </c>
      <c r="BE186" s="73" t="str">
        <f t="shared" si="11"/>
        <v/>
      </c>
      <c r="BF186" s="73" t="str">
        <f t="shared" si="12"/>
        <v/>
      </c>
      <c r="BG186" s="73" t="str">
        <f t="shared" si="13"/>
        <v/>
      </c>
      <c r="BH186" s="73" t="str">
        <f t="shared" si="14"/>
        <v/>
      </c>
      <c r="BI186" s="73" t="str">
        <f t="shared" si="15"/>
        <v/>
      </c>
      <c r="BJ186" s="73" t="str">
        <f t="shared" si="16"/>
        <v/>
      </c>
      <c r="BK186" s="73" t="str">
        <f t="shared" si="17"/>
        <v/>
      </c>
      <c r="BL186" s="73" t="str">
        <f t="shared" si="18"/>
        <v/>
      </c>
      <c r="BM186" s="73" t="str">
        <f t="shared" si="19"/>
        <v/>
      </c>
      <c r="BN186" s="73" t="str">
        <f t="shared" si="20"/>
        <v/>
      </c>
      <c r="BO186" s="73" t="str">
        <f t="shared" si="21"/>
        <v/>
      </c>
      <c r="BP186" s="73" t="str">
        <f t="shared" si="22"/>
        <v/>
      </c>
      <c r="BQ186" s="73" t="str">
        <f t="shared" si="23"/>
        <v/>
      </c>
      <c r="BR186" s="73" t="str">
        <f t="shared" si="24"/>
        <v/>
      </c>
      <c r="BS186" s="73" t="str">
        <f t="shared" si="25"/>
        <v/>
      </c>
      <c r="BT186" s="73" t="str">
        <f t="shared" si="26"/>
        <v/>
      </c>
    </row>
    <row r="187" spans="4:72" ht="54" customHeight="1">
      <c r="D187" s="140">
        <f t="shared" si="27"/>
        <v>65</v>
      </c>
      <c r="E187" s="141"/>
      <c r="F187" s="141"/>
      <c r="G187" s="142"/>
      <c r="H187" s="45" t="str">
        <f t="shared" ca="1" si="2"/>
        <v>clear; echo テストケース065;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's#COLUMN_DATA_TRIM="bt"#COLUMN_DATA_TRIM="NONE"#g' ${CONFIG_DIR}db_data_config.txt; export COLUMN_DATA_TRIM="NONE";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9" t="str" cm="1">
        <f t="array" ref="AE187">SUBSTITUTE(INDEX($H$134:$AQ$134, , MATCH($D187, $70:$70, 0)-7),"-","")</f>
        <v>異常</v>
      </c>
      <c r="AF187" s="150"/>
      <c r="AG187" s="151"/>
      <c r="AH187" s="159" t="s">
        <v>975</v>
      </c>
      <c r="AI187" s="160"/>
      <c r="AJ187" s="160"/>
      <c r="AK187" s="160"/>
      <c r="AL187" s="160"/>
      <c r="AM187" s="160"/>
      <c r="AN187" s="160"/>
      <c r="AO187" s="160"/>
      <c r="AP187" s="160"/>
      <c r="AQ187" s="161"/>
      <c r="AS187" s="69" t="str" cm="1">
        <f t="array" ref="AS187">SUBSTITUTE(TEXT(INDEX($H$137:$AQ$137,1,$D187-36),"000000"),"-","")</f>
        <v>220135</v>
      </c>
      <c r="AT187" s="70"/>
      <c r="AU187" s="71"/>
      <c r="AW187" s="73" t="str">
        <f t="shared" si="3"/>
        <v/>
      </c>
      <c r="AX187" s="73" t="str">
        <f t="shared" si="4"/>
        <v/>
      </c>
      <c r="AY187" s="73" t="str">
        <f t="shared" si="5"/>
        <v>sed -i '' 's#COLUMN_DATA_TYPE="char"#COLUMN_DATA_TYPE="string"#g' ${CONFIG_DIR}db_data_config.txt; export COLUMN_DATA_TYPE="string";</v>
      </c>
      <c r="AZ187" s="73" t="str">
        <f t="shared" si="6"/>
        <v>sed -i '' 's#COLUMN_DATA_TYPE="string"#COLUMN_DATA_TYPE="char"#g' ${CONFIG_DIR}db_data_config.txt; export COLUMN_DATA_TYPE="char";</v>
      </c>
      <c r="BA187" s="73" t="str">
        <f t="shared" si="7"/>
        <v>sed -i '' 's#COLUMN_DATA_LENGTH="3"#COLUMN_DATA_LENGTH="1"#g' ${CONFIG_DIR}db_data_config.txt; export COLUMN_DATA_LENGTH="1";</v>
      </c>
      <c r="BB187" s="73" t="str">
        <f t="shared" si="8"/>
        <v>sed -i '' 's#COLUMN_DATA_LENGTH="1"#COLUMN_DATA_LENGTH="3"#g' ${CONFIG_DIR}db_data_config.txt; export COLUMN_DATA_LENGTH="3";</v>
      </c>
      <c r="BC187" s="73" t="str">
        <f t="shared" si="9"/>
        <v>sed -i '' 's#COLUMN_DATA_TRIM="NONE"#COLUMN_DATA_TRIM="bt"#g' ${CONFIG_DIR}db_data_config.txt; export COLUMN_DATA_TRIM="bt";</v>
      </c>
      <c r="BD187" s="73" t="str">
        <f t="shared" si="10"/>
        <v>sed -i '' 's#COLUMN_DATA_TRIM="bt"#COLUMN_DATA_TRIM="NONE"#g' ${CONFIG_DIR}db_data_config.txt; export COLUMN_DATA_TRIM="NONE";</v>
      </c>
      <c r="BE187" s="73" t="str">
        <f t="shared" si="11"/>
        <v/>
      </c>
      <c r="BF187" s="73" t="str">
        <f t="shared" si="12"/>
        <v/>
      </c>
      <c r="BG187" s="73" t="str">
        <f t="shared" si="13"/>
        <v/>
      </c>
      <c r="BH187" s="73" t="str">
        <f t="shared" si="14"/>
        <v/>
      </c>
      <c r="BI187" s="73" t="str">
        <f t="shared" si="15"/>
        <v/>
      </c>
      <c r="BJ187" s="73" t="str">
        <f t="shared" si="16"/>
        <v/>
      </c>
      <c r="BK187" s="73" t="str">
        <f t="shared" si="17"/>
        <v/>
      </c>
      <c r="BL187" s="73" t="str">
        <f t="shared" si="18"/>
        <v/>
      </c>
      <c r="BM187" s="73" t="str">
        <f t="shared" si="19"/>
        <v/>
      </c>
      <c r="BN187" s="73" t="str">
        <f t="shared" si="20"/>
        <v/>
      </c>
      <c r="BO187" s="73" t="str">
        <f t="shared" si="21"/>
        <v/>
      </c>
      <c r="BP187" s="73" t="str">
        <f t="shared" si="22"/>
        <v/>
      </c>
      <c r="BQ187" s="73" t="str">
        <f t="shared" si="23"/>
        <v/>
      </c>
      <c r="BR187" s="73" t="str">
        <f t="shared" si="24"/>
        <v/>
      </c>
      <c r="BS187" s="73" t="str">
        <f t="shared" si="25"/>
        <v/>
      </c>
      <c r="BT187" s="73" t="str">
        <f t="shared" si="26"/>
        <v/>
      </c>
    </row>
    <row r="188" spans="4:72" ht="54" customHeight="1">
      <c r="D188" s="140">
        <f t="shared" si="27"/>
        <v>66</v>
      </c>
      <c r="E188" s="141"/>
      <c r="F188" s="141"/>
      <c r="G188" s="142"/>
      <c r="H188" s="45" t="str">
        <f t="shared" ca="1" si="2"/>
        <v>clear; echo テストケース066;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's#COLUMN_DATA_TRIM="bt"#COLUMN_DATA_TRIM="NONE"#g' ${CONFIG_DIR}db_data_config.txt; export COLUMN_DATA_TRIM="NONE";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9" t="str" cm="1">
        <f t="array" ref="AE188">SUBSTITUTE(INDEX($H$134:$AQ$134, , MATCH($D188, $70:$70, 0)-7),"-","")</f>
        <v>正常</v>
      </c>
      <c r="AF188" s="150"/>
      <c r="AG188" s="151"/>
      <c r="AH188" s="159" t="s">
        <v>976</v>
      </c>
      <c r="AI188" s="160"/>
      <c r="AJ188" s="160"/>
      <c r="AK188" s="160"/>
      <c r="AL188" s="160"/>
      <c r="AM188" s="160"/>
      <c r="AN188" s="160"/>
      <c r="AO188" s="160"/>
      <c r="AP188" s="160"/>
      <c r="AQ188" s="161"/>
      <c r="AS188" s="69" t="str" cm="1">
        <f t="array" ref="AS188">SUBSTITUTE(TEXT(INDEX($H$137:$AQ$137,1,$D188-36),"000000"),"-","")</f>
        <v>220001</v>
      </c>
      <c r="AT188" s="70"/>
      <c r="AU188" s="71"/>
      <c r="AW188" s="73" t="str">
        <f t="shared" si="3"/>
        <v/>
      </c>
      <c r="AX188" s="73" t="str">
        <f t="shared" si="4"/>
        <v/>
      </c>
      <c r="AY188" s="73" t="str">
        <f t="shared" si="5"/>
        <v>sed -i '' 's#COLUMN_DATA_TYPE="char"#COLUMN_DATA_TYPE="string"#g' ${CONFIG_DIR}db_data_config.txt; export COLUMN_DATA_TYPE="string";</v>
      </c>
      <c r="AZ188" s="73" t="str">
        <f t="shared" si="6"/>
        <v>sed -i '' 's#COLUMN_DATA_TYPE="string"#COLUMN_DATA_TYPE="char"#g' ${CONFIG_DIR}db_data_config.txt; export COLUMN_DATA_TYPE="char";</v>
      </c>
      <c r="BA188" s="73" t="str">
        <f t="shared" si="7"/>
        <v>sed -i '' 's#COLUMN_DATA_LENGTH="3"#COLUMN_DATA_LENGTH="2"#g' ${CONFIG_DIR}db_data_config.txt; export COLUMN_DATA_LENGTH="2";</v>
      </c>
      <c r="BB188" s="73" t="str">
        <f t="shared" si="8"/>
        <v>sed -i '' 's#COLUMN_DATA_LENGTH="2"#COLUMN_DATA_LENGTH="3"#g' ${CONFIG_DIR}db_data_config.txt; export COLUMN_DATA_LENGTH="3";</v>
      </c>
      <c r="BC188" s="73" t="str">
        <f t="shared" si="9"/>
        <v>sed -i '' 's#COLUMN_DATA_TRIM="NONE"#COLUMN_DATA_TRIM="bt"#g' ${CONFIG_DIR}db_data_config.txt; export COLUMN_DATA_TRIM="bt";</v>
      </c>
      <c r="BD188" s="73" t="str">
        <f t="shared" si="10"/>
        <v>sed -i '' 's#COLUMN_DATA_TRIM="bt"#COLUMN_DATA_TRIM="NONE"#g' ${CONFIG_DIR}db_data_config.txt; export COLUMN_DATA_TRIM="NONE";</v>
      </c>
      <c r="BE188" s="73" t="str">
        <f t="shared" si="11"/>
        <v/>
      </c>
      <c r="BF188" s="73" t="str">
        <f t="shared" si="12"/>
        <v/>
      </c>
      <c r="BG188" s="73" t="str">
        <f t="shared" si="13"/>
        <v/>
      </c>
      <c r="BH188" s="73" t="str">
        <f t="shared" si="14"/>
        <v/>
      </c>
      <c r="BI188" s="73" t="str">
        <f t="shared" si="15"/>
        <v/>
      </c>
      <c r="BJ188" s="73" t="str">
        <f t="shared" si="16"/>
        <v/>
      </c>
      <c r="BK188" s="73" t="str">
        <f t="shared" si="17"/>
        <v/>
      </c>
      <c r="BL188" s="73" t="str">
        <f t="shared" si="18"/>
        <v/>
      </c>
      <c r="BM188" s="73" t="str">
        <f t="shared" si="19"/>
        <v/>
      </c>
      <c r="BN188" s="73" t="str">
        <f t="shared" si="20"/>
        <v/>
      </c>
      <c r="BO188" s="73" t="str">
        <f t="shared" si="21"/>
        <v/>
      </c>
      <c r="BP188" s="73" t="str">
        <f t="shared" si="22"/>
        <v/>
      </c>
      <c r="BQ188" s="73" t="str">
        <f t="shared" si="23"/>
        <v/>
      </c>
      <c r="BR188" s="73" t="str">
        <f t="shared" si="24"/>
        <v/>
      </c>
      <c r="BS188" s="73" t="str">
        <f t="shared" si="25"/>
        <v/>
      </c>
      <c r="BT188" s="73" t="str">
        <f t="shared" si="26"/>
        <v/>
      </c>
    </row>
    <row r="189" spans="4:72" ht="54" customHeight="1">
      <c r="D189" s="140">
        <f t="shared" si="27"/>
        <v>67</v>
      </c>
      <c r="E189" s="141"/>
      <c r="F189" s="141"/>
      <c r="G189" s="142"/>
      <c r="H189" s="45" t="str">
        <f t="shared" ca="1" si="2"/>
        <v>clear; echo テストケース067; sed -i '' 's#COLUMN_DATA_TYPE="char"#COLUMN_DATA_TYPE="string"#g' ${CONFIG_DIR}db_data_config.txt; export COLUMN_DATA_TYPE="string";sed -i '' 's#COLUMN_DATA_TRIM="NONE"#COLUMN_DATA_TRIM="bt"#g' ${CONFIG_DIR}db_data_config.txt; export COLUMN_DATA_TRIM="bt";sh ./script/db_check_data_validate_config.sh; sed -i '' 's#COLUMN_DATA_TYPE="string"#COLUMN_DATA_TYPE="char"#g' ${CONFIG_DIR}db_data_config.txt; export COLUMN_DATA_TYPE="char";sed -i '' 's#COLUMN_DATA_TRIM="bt"#COLUMN_DATA_TRIM="NONE"#g' ${CONFIG_DIR}db_data_config.txt; export COLUMN_DATA_TRIM="NONE";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9" t="str" cm="1">
        <f t="array" ref="AE189">SUBSTITUTE(INDEX($H$134:$AQ$134, , MATCH($D189, $70:$70, 0)-7),"-","")</f>
        <v>正常</v>
      </c>
      <c r="AF189" s="150"/>
      <c r="AG189" s="151"/>
      <c r="AH189" s="159" t="s">
        <v>977</v>
      </c>
      <c r="AI189" s="160"/>
      <c r="AJ189" s="160"/>
      <c r="AK189" s="160"/>
      <c r="AL189" s="160"/>
      <c r="AM189" s="160"/>
      <c r="AN189" s="160"/>
      <c r="AO189" s="160"/>
      <c r="AP189" s="160"/>
      <c r="AQ189" s="161"/>
      <c r="AS189" s="69" t="str" cm="1">
        <f t="array" ref="AS189">SUBSTITUTE(TEXT(INDEX($H$137:$AQ$137,1,$D189-36),"000000"),"-","")</f>
        <v>220001</v>
      </c>
      <c r="AT189" s="70"/>
      <c r="AU189" s="71"/>
      <c r="AW189" s="73" t="str">
        <f t="shared" si="3"/>
        <v/>
      </c>
      <c r="AX189" s="73" t="str">
        <f t="shared" si="4"/>
        <v/>
      </c>
      <c r="AY189" s="73" t="str">
        <f t="shared" si="5"/>
        <v>sed -i '' 's#COLUMN_DATA_TYPE="char"#COLUMN_DATA_TYPE="string"#g' ${CONFIG_DIR}db_data_config.txt; export COLUMN_DATA_TYPE="string";</v>
      </c>
      <c r="AZ189" s="73" t="str">
        <f t="shared" si="6"/>
        <v>sed -i '' 's#COLUMN_DATA_TYPE="string"#COLUMN_DATA_TYPE="char"#g' ${CONFIG_DIR}db_data_config.txt; export COLUMN_DATA_TYPE="char";</v>
      </c>
      <c r="BA189" s="73" t="str">
        <f t="shared" si="7"/>
        <v/>
      </c>
      <c r="BB189" s="73" t="str">
        <f t="shared" si="8"/>
        <v/>
      </c>
      <c r="BC189" s="73" t="str">
        <f t="shared" si="9"/>
        <v>sed -i '' 's#COLUMN_DATA_TRIM="NONE"#COLUMN_DATA_TRIM="bt"#g' ${CONFIG_DIR}db_data_config.txt; export COLUMN_DATA_TRIM="bt";</v>
      </c>
      <c r="BD189" s="73" t="str">
        <f t="shared" si="10"/>
        <v>sed -i '' 's#COLUMN_DATA_TRIM="bt"#COLUMN_DATA_TRIM="NONE"#g' ${CONFIG_DIR}db_data_config.txt; export COLUMN_DATA_TRIM="NONE";</v>
      </c>
      <c r="BE189" s="73" t="str">
        <f t="shared" si="11"/>
        <v/>
      </c>
      <c r="BF189" s="73" t="str">
        <f t="shared" si="12"/>
        <v/>
      </c>
      <c r="BG189" s="73" t="str">
        <f t="shared" si="13"/>
        <v/>
      </c>
      <c r="BH189" s="73" t="str">
        <f t="shared" si="14"/>
        <v/>
      </c>
      <c r="BI189" s="73" t="str">
        <f t="shared" si="15"/>
        <v/>
      </c>
      <c r="BJ189" s="73" t="str">
        <f t="shared" si="16"/>
        <v/>
      </c>
      <c r="BK189" s="73" t="str">
        <f t="shared" si="17"/>
        <v/>
      </c>
      <c r="BL189" s="73" t="str">
        <f t="shared" si="18"/>
        <v/>
      </c>
      <c r="BM189" s="73" t="str">
        <f t="shared" si="19"/>
        <v/>
      </c>
      <c r="BN189" s="73" t="str">
        <f t="shared" si="20"/>
        <v/>
      </c>
      <c r="BO189" s="73" t="str">
        <f t="shared" si="21"/>
        <v/>
      </c>
      <c r="BP189" s="73" t="str">
        <f t="shared" si="22"/>
        <v/>
      </c>
      <c r="BQ189" s="73" t="str">
        <f t="shared" si="23"/>
        <v/>
      </c>
      <c r="BR189" s="73" t="str">
        <f t="shared" si="24"/>
        <v/>
      </c>
      <c r="BS189" s="73" t="str">
        <f t="shared" si="25"/>
        <v/>
      </c>
      <c r="BT189" s="73" t="str">
        <f t="shared" si="26"/>
        <v/>
      </c>
    </row>
    <row r="190" spans="4:72" ht="54" customHeight="1">
      <c r="D190" s="140">
        <f t="shared" si="27"/>
        <v>68</v>
      </c>
      <c r="E190" s="141"/>
      <c r="F190" s="141"/>
      <c r="G190" s="142"/>
      <c r="H190" s="45" t="str">
        <f t="shared" ca="1" si="2"/>
        <v>clear; echo テストケース068; sed -i '' 's#COLUMN_DATA_TYPE="char"#COLUMN_DATA_TYPE="string"#g' ${CONFIG_DIR}db_data_config.txt; export COLUMN_DATA_TYPE="string";sed -i '' 's#COLUMN_DATA_LENGTH="3"#COLUMN_DATA_LENGTH="1"#g' ${CONFIG_DIR}db_data_config.txt; export COLUMN_DATA_LENGTH="1";sed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's#COLUMN_DATA_LENGTH="1"#COLUMN_DATA_LENGTH="3"#g' ${CONFIG_DIR}db_data_config.txt; export COLUMN_DATA_LENGTH="3";sed -i '' 's#COLUMN_DATA_TRIM="FTftBTbt"#COLUMN_DATA_TRIM="NONE"#g' ${CONFIG_DIR}db_data_config.txt; export COLUMN_DATA_TRIM="NONE";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9" t="str" cm="1">
        <f t="array" ref="AE190">SUBSTITUTE(INDEX($H$134:$AQ$134, , MATCH($D190, $70:$70, 0)-7),"-","")</f>
        <v>異常</v>
      </c>
      <c r="AF190" s="150"/>
      <c r="AG190" s="151"/>
      <c r="AH190" s="159" t="s">
        <v>978</v>
      </c>
      <c r="AI190" s="160"/>
      <c r="AJ190" s="160"/>
      <c r="AK190" s="160"/>
      <c r="AL190" s="160"/>
      <c r="AM190" s="160"/>
      <c r="AN190" s="160"/>
      <c r="AO190" s="160"/>
      <c r="AP190" s="160"/>
      <c r="AQ190" s="161"/>
      <c r="AS190" s="69" t="str" cm="1">
        <f t="array" ref="AS190">SUBSTITUTE(TEXT(INDEX($H$137:$AQ$137,1,$D190-36),"000000"),"-","")</f>
        <v>220134</v>
      </c>
      <c r="AT190" s="70"/>
      <c r="AU190" s="71"/>
      <c r="AW190" s="73" t="str">
        <f t="shared" si="3"/>
        <v/>
      </c>
      <c r="AX190" s="73" t="str">
        <f t="shared" si="4"/>
        <v/>
      </c>
      <c r="AY190" s="73" t="str">
        <f t="shared" si="5"/>
        <v>sed -i '' 's#COLUMN_DATA_TYPE="char"#COLUMN_DATA_TYPE="string"#g' ${CONFIG_DIR}db_data_config.txt; export COLUMN_DATA_TYPE="string";</v>
      </c>
      <c r="AZ190" s="73" t="str">
        <f t="shared" si="6"/>
        <v>sed -i '' 's#COLUMN_DATA_TYPE="string"#COLUMN_DATA_TYPE="char"#g' ${CONFIG_DIR}db_data_config.txt; export COLUMN_DATA_TYPE="char";</v>
      </c>
      <c r="BA190" s="73" t="str">
        <f t="shared" si="7"/>
        <v>sed -i '' 's#COLUMN_DATA_LENGTH="3"#COLUMN_DATA_LENGTH="1"#g' ${CONFIG_DIR}db_data_config.txt; export COLUMN_DATA_LENGTH="1";</v>
      </c>
      <c r="BB190" s="73" t="str">
        <f t="shared" si="8"/>
        <v>sed -i '' 's#COLUMN_DATA_LENGTH="1"#COLUMN_DATA_LENGTH="3"#g' ${CONFIG_DIR}db_data_config.txt; export COLUMN_DATA_LENGTH="3";</v>
      </c>
      <c r="BC190" s="73" t="str">
        <f t="shared" si="9"/>
        <v>sed -i '' 's#COLUMN_DATA_TRIM="NONE"#COLUMN_DATA_TRIM="FTftBTbt"#g' ${CONFIG_DIR}db_data_config.txt; export COLUMN_DATA_TRIM="FTftBTbt";</v>
      </c>
      <c r="BD190" s="73" t="str">
        <f t="shared" si="10"/>
        <v>sed -i '' 's#COLUMN_DATA_TRIM="FTftBTbt"#COLUMN_DATA_TRIM="NONE"#g' ${CONFIG_DIR}db_data_config.txt; export COLUMN_DATA_TRIM="NONE";</v>
      </c>
      <c r="BE190" s="73" t="str">
        <f t="shared" si="11"/>
        <v/>
      </c>
      <c r="BF190" s="73" t="str">
        <f t="shared" si="12"/>
        <v/>
      </c>
      <c r="BG190" s="73" t="str">
        <f t="shared" si="13"/>
        <v/>
      </c>
      <c r="BH190" s="73" t="str">
        <f t="shared" si="14"/>
        <v/>
      </c>
      <c r="BI190" s="73" t="str">
        <f t="shared" si="15"/>
        <v/>
      </c>
      <c r="BJ190" s="73" t="str">
        <f t="shared" si="16"/>
        <v/>
      </c>
      <c r="BK190" s="73" t="str">
        <f t="shared" si="17"/>
        <v/>
      </c>
      <c r="BL190" s="73" t="str">
        <f t="shared" si="18"/>
        <v/>
      </c>
      <c r="BM190" s="73" t="str">
        <f t="shared" si="19"/>
        <v/>
      </c>
      <c r="BN190" s="73" t="str">
        <f t="shared" si="20"/>
        <v/>
      </c>
      <c r="BO190" s="73" t="str">
        <f t="shared" si="21"/>
        <v/>
      </c>
      <c r="BP190" s="73" t="str">
        <f t="shared" si="22"/>
        <v/>
      </c>
      <c r="BQ190" s="73" t="str">
        <f t="shared" si="23"/>
        <v/>
      </c>
      <c r="BR190" s="73" t="str">
        <f t="shared" si="24"/>
        <v/>
      </c>
      <c r="BS190" s="73" t="str">
        <f t="shared" si="25"/>
        <v/>
      </c>
      <c r="BT190" s="73" t="str">
        <f t="shared" si="26"/>
        <v/>
      </c>
    </row>
    <row r="191" spans="4:72" ht="54" customHeight="1">
      <c r="D191" s="140">
        <f t="shared" si="27"/>
        <v>69</v>
      </c>
      <c r="E191" s="141"/>
      <c r="F191" s="141"/>
      <c r="G191" s="142"/>
      <c r="H191" s="45" t="str">
        <f t="shared" ca="1" si="2"/>
        <v>clear; echo テストケース069; sed -i '' 's#COLUMN_DATA_TYPE="char"#COLUMN_DATA_TYPE="string"#g' ${CONFIG_DIR}db_data_config.txt; export COLUMN_DATA_TYPE="string";sed -i '' 's#COLUMN_DATA_LENGTH="3"#COLUMN_DATA_LENGTH="2"#g' ${CONFIG_DIR}db_data_config.txt; export COLUMN_DATA_LENGTH="2";sed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's#COLUMN_DATA_LENGTH="2"#COLUMN_DATA_LENGTH="3"#g' ${CONFIG_DIR}db_data_config.txt; export COLUMN_DATA_LENGTH="3";sed -i '' 's#COLUMN_DATA_TRIM="FTftBTbt"#COLUMN_DATA_TRIM="NONE"#g' ${CONFIG_DIR}db_data_config.txt; export COLUMN_DATA_TRIM="NONE";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9" t="str" cm="1">
        <f t="array" ref="AE191">SUBSTITUTE(INDEX($H$134:$AQ$134, , MATCH($D191, $70:$70, 0)-7),"-","")</f>
        <v>異常</v>
      </c>
      <c r="AF191" s="150"/>
      <c r="AG191" s="151"/>
      <c r="AH191" s="159" t="s">
        <v>979</v>
      </c>
      <c r="AI191" s="160"/>
      <c r="AJ191" s="160"/>
      <c r="AK191" s="160"/>
      <c r="AL191" s="160"/>
      <c r="AM191" s="160"/>
      <c r="AN191" s="160"/>
      <c r="AO191" s="160"/>
      <c r="AP191" s="160"/>
      <c r="AQ191" s="161"/>
      <c r="AS191" s="69" t="str" cm="1">
        <f t="array" ref="AS191">SUBSTITUTE(TEXT(INDEX($H$137:$AQ$137,1,$D191-36),"000000"),"-","")</f>
        <v>220134</v>
      </c>
      <c r="AT191" s="70"/>
      <c r="AU191" s="71"/>
      <c r="AW191" s="73" t="str">
        <f t="shared" si="3"/>
        <v/>
      </c>
      <c r="AX191" s="73" t="str">
        <f t="shared" si="4"/>
        <v/>
      </c>
      <c r="AY191" s="73" t="str">
        <f t="shared" si="5"/>
        <v>sed -i '' 's#COLUMN_DATA_TYPE="char"#COLUMN_DATA_TYPE="string"#g' ${CONFIG_DIR}db_data_config.txt; export COLUMN_DATA_TYPE="string";</v>
      </c>
      <c r="AZ191" s="73" t="str">
        <f t="shared" si="6"/>
        <v>sed -i '' 's#COLUMN_DATA_TYPE="string"#COLUMN_DATA_TYPE="char"#g' ${CONFIG_DIR}db_data_config.txt; export COLUMN_DATA_TYPE="char";</v>
      </c>
      <c r="BA191" s="73" t="str">
        <f t="shared" si="7"/>
        <v>sed -i '' 's#COLUMN_DATA_LENGTH="3"#COLUMN_DATA_LENGTH="2"#g' ${CONFIG_DIR}db_data_config.txt; export COLUMN_DATA_LENGTH="2";</v>
      </c>
      <c r="BB191" s="73" t="str">
        <f t="shared" si="8"/>
        <v>sed -i '' 's#COLUMN_DATA_LENGTH="2"#COLUMN_DATA_LENGTH="3"#g' ${CONFIG_DIR}db_data_config.txt; export COLUMN_DATA_LENGTH="3";</v>
      </c>
      <c r="BC191" s="73" t="str">
        <f t="shared" si="9"/>
        <v>sed -i '' 's#COLUMN_DATA_TRIM="NONE"#COLUMN_DATA_TRIM="FTftBTbt"#g' ${CONFIG_DIR}db_data_config.txt; export COLUMN_DATA_TRIM="FTftBTbt";</v>
      </c>
      <c r="BD191" s="73" t="str">
        <f t="shared" si="10"/>
        <v>sed -i '' 's#COLUMN_DATA_TRIM="FTftBTbt"#COLUMN_DATA_TRIM="NONE"#g' ${CONFIG_DIR}db_data_config.txt; export COLUMN_DATA_TRIM="NONE";</v>
      </c>
      <c r="BE191" s="73" t="str">
        <f t="shared" si="11"/>
        <v/>
      </c>
      <c r="BF191" s="73" t="str">
        <f t="shared" si="12"/>
        <v/>
      </c>
      <c r="BG191" s="73" t="str">
        <f t="shared" si="13"/>
        <v/>
      </c>
      <c r="BH191" s="73" t="str">
        <f t="shared" si="14"/>
        <v/>
      </c>
      <c r="BI191" s="73" t="str">
        <f t="shared" si="15"/>
        <v/>
      </c>
      <c r="BJ191" s="73" t="str">
        <f t="shared" si="16"/>
        <v/>
      </c>
      <c r="BK191" s="73" t="str">
        <f t="shared" si="17"/>
        <v/>
      </c>
      <c r="BL191" s="73" t="str">
        <f t="shared" si="18"/>
        <v/>
      </c>
      <c r="BM191" s="73" t="str">
        <f t="shared" si="19"/>
        <v/>
      </c>
      <c r="BN191" s="73" t="str">
        <f t="shared" si="20"/>
        <v/>
      </c>
      <c r="BO191" s="73" t="str">
        <f t="shared" si="21"/>
        <v/>
      </c>
      <c r="BP191" s="73" t="str">
        <f t="shared" si="22"/>
        <v/>
      </c>
      <c r="BQ191" s="73" t="str">
        <f t="shared" si="23"/>
        <v/>
      </c>
      <c r="BR191" s="73" t="str">
        <f t="shared" si="24"/>
        <v/>
      </c>
      <c r="BS191" s="73" t="str">
        <f t="shared" si="25"/>
        <v/>
      </c>
      <c r="BT191" s="73" t="str">
        <f t="shared" si="26"/>
        <v/>
      </c>
    </row>
    <row r="192" spans="4:72" ht="54" customHeight="1">
      <c r="D192" s="140">
        <f t="shared" si="27"/>
        <v>70</v>
      </c>
      <c r="E192" s="141"/>
      <c r="F192" s="141"/>
      <c r="G192" s="142"/>
      <c r="H192" s="45" t="str">
        <f t="shared" ca="1" si="2"/>
        <v>clear; echo テストケース070; sed -i '' 's#COLUMN_DATA_TYPE="char"#COLUMN_DATA_TYPE="string"#g' ${CONFIG_DIR}db_data_config.txt; export COLUMN_DATA_TYPE="string";sed -i '' 's#COLUMN_DATA_TRIM="NONE"#COLUMN_DATA_TRIM="FTftBTbt"#g' ${CONFIG_DIR}db_data_config.txt; export COLUMN_DATA_TRIM="FTftBTbt";sh ./script/db_check_data_validate_config.sh; sed -i '' 's#COLUMN_DATA_TYPE="string"#COLUMN_DATA_TYPE="char"#g' ${CONFIG_DIR}db_data_config.txt; export COLUMN_DATA_TYPE="char";sed -i '' 's#COLUMN_DATA_TRIM="FTftBTbt"#COLUMN_DATA_TRIM="NONE"#g' ${CONFIG_DIR}db_data_config.txt; export COLUMN_DATA_TRIM="NONE";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9" t="str" cm="1">
        <f t="array" ref="AE192">SUBSTITUTE(INDEX($H$134:$AQ$134, , MATCH($D192, $70:$70, 0)-7),"-","")</f>
        <v>正常</v>
      </c>
      <c r="AF192" s="150"/>
      <c r="AG192" s="151"/>
      <c r="AH192" s="159" t="s">
        <v>980</v>
      </c>
      <c r="AI192" s="160"/>
      <c r="AJ192" s="160"/>
      <c r="AK192" s="160"/>
      <c r="AL192" s="160"/>
      <c r="AM192" s="160"/>
      <c r="AN192" s="160"/>
      <c r="AO192" s="160"/>
      <c r="AP192" s="160"/>
      <c r="AQ192" s="161"/>
      <c r="AS192" s="69" t="str" cm="1">
        <f t="array" ref="AS192">SUBSTITUTE(TEXT(INDEX($H$137:$AQ$137,1,$D192-36),"000000"),"-","")</f>
        <v>220001</v>
      </c>
      <c r="AT192" s="70"/>
      <c r="AU192" s="71"/>
      <c r="AW192" s="73" t="str">
        <f t="shared" si="3"/>
        <v/>
      </c>
      <c r="AX192" s="73" t="str">
        <f t="shared" si="4"/>
        <v/>
      </c>
      <c r="AY192" s="73" t="str">
        <f t="shared" si="5"/>
        <v>sed -i '' 's#COLUMN_DATA_TYPE="char"#COLUMN_DATA_TYPE="string"#g' ${CONFIG_DIR}db_data_config.txt; export COLUMN_DATA_TYPE="string";</v>
      </c>
      <c r="AZ192" s="73" t="str">
        <f t="shared" si="6"/>
        <v>sed -i '' 's#COLUMN_DATA_TYPE="string"#COLUMN_DATA_TYPE="char"#g' ${CONFIG_DIR}db_data_config.txt; export COLUMN_DATA_TYPE="char";</v>
      </c>
      <c r="BA192" s="73" t="str">
        <f t="shared" si="7"/>
        <v/>
      </c>
      <c r="BB192" s="73" t="str">
        <f t="shared" si="8"/>
        <v/>
      </c>
      <c r="BC192" s="73" t="str">
        <f t="shared" si="9"/>
        <v>sed -i '' 's#COLUMN_DATA_TRIM="NONE"#COLUMN_DATA_TRIM="FTftBTbt"#g' ${CONFIG_DIR}db_data_config.txt; export COLUMN_DATA_TRIM="FTftBTbt";</v>
      </c>
      <c r="BD192" s="73" t="str">
        <f t="shared" si="10"/>
        <v>sed -i '' 's#COLUMN_DATA_TRIM="FTftBTbt"#COLUMN_DATA_TRIM="NONE"#g' ${CONFIG_DIR}db_data_config.txt; export COLUMN_DATA_TRIM="NONE";</v>
      </c>
      <c r="BE192" s="73" t="str">
        <f t="shared" si="11"/>
        <v/>
      </c>
      <c r="BF192" s="73" t="str">
        <f t="shared" si="12"/>
        <v/>
      </c>
      <c r="BG192" s="73" t="str">
        <f t="shared" si="13"/>
        <v/>
      </c>
      <c r="BH192" s="73" t="str">
        <f t="shared" si="14"/>
        <v/>
      </c>
      <c r="BI192" s="73" t="str">
        <f t="shared" si="15"/>
        <v/>
      </c>
      <c r="BJ192" s="73" t="str">
        <f t="shared" si="16"/>
        <v/>
      </c>
      <c r="BK192" s="73" t="str">
        <f t="shared" si="17"/>
        <v/>
      </c>
      <c r="BL192" s="73" t="str">
        <f t="shared" si="18"/>
        <v/>
      </c>
      <c r="BM192" s="73" t="str">
        <f t="shared" si="19"/>
        <v/>
      </c>
      <c r="BN192" s="73" t="str">
        <f t="shared" si="20"/>
        <v/>
      </c>
      <c r="BO192" s="73" t="str">
        <f t="shared" si="21"/>
        <v/>
      </c>
      <c r="BP192" s="73" t="str">
        <f t="shared" si="22"/>
        <v/>
      </c>
      <c r="BQ192" s="73" t="str">
        <f t="shared" si="23"/>
        <v/>
      </c>
      <c r="BR192" s="73" t="str">
        <f t="shared" si="24"/>
        <v/>
      </c>
      <c r="BS192" s="73" t="str">
        <f t="shared" si="25"/>
        <v/>
      </c>
      <c r="BT192" s="73" t="str">
        <f t="shared" si="26"/>
        <v/>
      </c>
    </row>
    <row r="193" spans="4:72" ht="54" customHeight="1">
      <c r="D193" s="140">
        <f t="shared" si="27"/>
        <v>71</v>
      </c>
      <c r="E193" s="141"/>
      <c r="F193" s="141"/>
      <c r="G193" s="142"/>
      <c r="H193" s="45" t="str">
        <f t="shared" ca="1" si="2"/>
        <v>clear; echo テストケース071; sed -i '' 's#COLUMN_DATA_TYPE="char"#COLUMN_DATA_TYPE="string"#g' ${CONFIG_DIR}db_data_config.txt; export COLUMN_DATA_TYPE="string";sed -i '' 's#COLUMN_DATA_LENGTH="3"#COLUMN_DATA_LENGTH="38.7"#g' ${CONFIG_DIR}db_data_config.txt; export COLUMN_DATA_LENGTH="38.7";sh ./script/db_check_data_validate_config.sh; sed -i '' 's#COLUMN_DATA_TYPE="string"#COLUMN_DATA_TYPE="char"#g' ${CONFIG_DIR}db_data_config.txt; export COLUMN_DATA_TYPE="char";sed -i '' 's#COLUMN_DATA_LENGTH="38.7"#COLUMN_DATA_LENGTH="3"#g'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9" t="str" cm="1">
        <f t="array" ref="AE193">SUBSTITUTE(INDEX($H$134:$AQ$134, , MATCH($D193, $70:$70, 0)-7),"-","")</f>
        <v>異常</v>
      </c>
      <c r="AF193" s="150"/>
      <c r="AG193" s="151"/>
      <c r="AH193" s="159" t="s">
        <v>981</v>
      </c>
      <c r="AI193" s="160"/>
      <c r="AJ193" s="160"/>
      <c r="AK193" s="160"/>
      <c r="AL193" s="160"/>
      <c r="AM193" s="160"/>
      <c r="AN193" s="160"/>
      <c r="AO193" s="160"/>
      <c r="AP193" s="160"/>
      <c r="AQ193" s="161"/>
      <c r="AS193" s="69" t="str" cm="1">
        <f t="array" ref="AS193">SUBSTITUTE(TEXT(INDEX($H$137:$AQ$137,1,$D193-36),"000000"),"-","")</f>
        <v>220133</v>
      </c>
      <c r="AT193" s="70"/>
      <c r="AU193" s="71"/>
      <c r="AW193" s="73" t="str">
        <f t="shared" si="3"/>
        <v/>
      </c>
      <c r="AX193" s="73" t="str">
        <f t="shared" si="4"/>
        <v/>
      </c>
      <c r="AY193" s="73" t="str">
        <f t="shared" si="5"/>
        <v>sed -i '' 's#COLUMN_DATA_TYPE="char"#COLUMN_DATA_TYPE="string"#g' ${CONFIG_DIR}db_data_config.txt; export COLUMN_DATA_TYPE="string";</v>
      </c>
      <c r="AZ193" s="73" t="str">
        <f t="shared" si="6"/>
        <v>sed -i '' 's#COLUMN_DATA_TYPE="string"#COLUMN_DATA_TYPE="char"#g' ${CONFIG_DIR}db_data_config.txt; export COLUMN_DATA_TYPE="char";</v>
      </c>
      <c r="BA193" s="73" t="str">
        <f t="shared" si="7"/>
        <v>sed -i '' 's#COLUMN_DATA_LENGTH="3"#COLUMN_DATA_LENGTH="38.7"#g' ${CONFIG_DIR}db_data_config.txt; export COLUMN_DATA_LENGTH="38.7";</v>
      </c>
      <c r="BB193" s="73" t="str">
        <f t="shared" si="8"/>
        <v>sed -i '' 's#COLUMN_DATA_LENGTH="38.7"#COLUMN_DATA_LENGTH="3"#g' ${CONFIG_DIR}db_data_config.txt; export COLUMN_DATA_LENGTH="3";</v>
      </c>
      <c r="BC193" s="73" t="str">
        <f t="shared" si="9"/>
        <v/>
      </c>
      <c r="BD193" s="73" t="str">
        <f t="shared" si="10"/>
        <v/>
      </c>
      <c r="BE193" s="73" t="str">
        <f t="shared" si="11"/>
        <v/>
      </c>
      <c r="BF193" s="73" t="str">
        <f t="shared" si="12"/>
        <v/>
      </c>
      <c r="BG193" s="73" t="str">
        <f t="shared" si="13"/>
        <v/>
      </c>
      <c r="BH193" s="73" t="str">
        <f t="shared" si="14"/>
        <v/>
      </c>
      <c r="BI193" s="73" t="str">
        <f t="shared" si="15"/>
        <v/>
      </c>
      <c r="BJ193" s="73" t="str">
        <f t="shared" si="16"/>
        <v/>
      </c>
      <c r="BK193" s="73" t="str">
        <f t="shared" si="17"/>
        <v/>
      </c>
      <c r="BL193" s="73" t="str">
        <f t="shared" si="18"/>
        <v/>
      </c>
      <c r="BM193" s="73" t="str">
        <f t="shared" si="19"/>
        <v/>
      </c>
      <c r="BN193" s="73" t="str">
        <f t="shared" si="20"/>
        <v/>
      </c>
      <c r="BO193" s="73" t="str">
        <f t="shared" si="21"/>
        <v/>
      </c>
      <c r="BP193" s="73" t="str">
        <f t="shared" si="22"/>
        <v/>
      </c>
      <c r="BQ193" s="73" t="str">
        <f t="shared" si="23"/>
        <v/>
      </c>
      <c r="BR193" s="73" t="str">
        <f t="shared" si="24"/>
        <v/>
      </c>
      <c r="BS193" s="73" t="str">
        <f t="shared" si="25"/>
        <v/>
      </c>
      <c r="BT193" s="73" t="str">
        <f t="shared" si="26"/>
        <v/>
      </c>
    </row>
    <row r="194" spans="4:72" ht="54" customHeight="1">
      <c r="D194" s="140">
        <f t="shared" si="27"/>
        <v>72</v>
      </c>
      <c r="E194" s="141"/>
      <c r="F194" s="141"/>
      <c r="G194" s="142"/>
      <c r="H194" s="45" t="str">
        <f t="shared" ca="1" si="2"/>
        <v>clear; echo テストケース072; sed -i '' 's#COLUMN_DATA_TYPE="char"#COLUMN_DATA_TYPE="string"#g' ${CONFIG_DIR}db_data_config.txt; export COLUMN_DATA_TYPE="string";sed -i '' 's#COLUMN_DATA_LENGTH="3"#COLUMN_DATA_LENGTH="YYYY"#g' ${CONFIG_DIR}db_data_config.txt; export COLUMN_DATA_LENGTH="YYYY";sh ./script/db_check_data_validate_config.sh; sed -i '' 's#COLUMN_DATA_TYPE="string"#COLUMN_DATA_TYPE="char"#g' ${CONFIG_DIR}db_data_config.txt; export COLUMN_DATA_TYPE="char";sed -i '' 's#COLUMN_DATA_LENGTH="YYYY"#COLUMN_DATA_LENGTH="3"#g'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9" t="str" cm="1">
        <f t="array" ref="AE194">SUBSTITUTE(INDEX($H$134:$AQ$134, , MATCH($D194, $70:$70, 0)-7),"-","")</f>
        <v>異常</v>
      </c>
      <c r="AF194" s="150"/>
      <c r="AG194" s="151"/>
      <c r="AH194" s="159" t="s">
        <v>982</v>
      </c>
      <c r="AI194" s="160"/>
      <c r="AJ194" s="160"/>
      <c r="AK194" s="160"/>
      <c r="AL194" s="160"/>
      <c r="AM194" s="160"/>
      <c r="AN194" s="160"/>
      <c r="AO194" s="160"/>
      <c r="AP194" s="160"/>
      <c r="AQ194" s="161"/>
      <c r="AS194" s="69" t="str" cm="1">
        <f t="array" ref="AS194">SUBSTITUTE(TEXT(INDEX($H$137:$AQ$137,1,$D194-36),"000000"),"-","")</f>
        <v>220133</v>
      </c>
      <c r="AT194" s="70"/>
      <c r="AU194" s="71"/>
      <c r="AW194" s="73" t="str">
        <f t="shared" si="3"/>
        <v/>
      </c>
      <c r="AX194" s="73" t="str">
        <f t="shared" si="4"/>
        <v/>
      </c>
      <c r="AY194" s="73" t="str">
        <f t="shared" si="5"/>
        <v>sed -i '' 's#COLUMN_DATA_TYPE="char"#COLUMN_DATA_TYPE="string"#g' ${CONFIG_DIR}db_data_config.txt; export COLUMN_DATA_TYPE="string";</v>
      </c>
      <c r="AZ194" s="73" t="str">
        <f t="shared" si="6"/>
        <v>sed -i '' 's#COLUMN_DATA_TYPE="string"#COLUMN_DATA_TYPE="char"#g' ${CONFIG_DIR}db_data_config.txt; export COLUMN_DATA_TYPE="char";</v>
      </c>
      <c r="BA194" s="73" t="str">
        <f t="shared" si="7"/>
        <v>sed -i '' 's#COLUMN_DATA_LENGTH="3"#COLUMN_DATA_LENGTH="YYYY"#g' ${CONFIG_DIR}db_data_config.txt; export COLUMN_DATA_LENGTH="YYYY";</v>
      </c>
      <c r="BB194" s="73" t="str">
        <f t="shared" si="8"/>
        <v>sed -i '' 's#COLUMN_DATA_LENGTH="YYYY"#COLUMN_DATA_LENGTH="3"#g' ${CONFIG_DIR}db_data_config.txt; export COLUMN_DATA_LENGTH="3";</v>
      </c>
      <c r="BC194" s="73" t="str">
        <f t="shared" si="9"/>
        <v/>
      </c>
      <c r="BD194" s="73" t="str">
        <f t="shared" si="10"/>
        <v/>
      </c>
      <c r="BE194" s="73" t="str">
        <f t="shared" si="11"/>
        <v/>
      </c>
      <c r="BF194" s="73" t="str">
        <f t="shared" si="12"/>
        <v/>
      </c>
      <c r="BG194" s="73" t="str">
        <f t="shared" si="13"/>
        <v/>
      </c>
      <c r="BH194" s="73" t="str">
        <f t="shared" si="14"/>
        <v/>
      </c>
      <c r="BI194" s="73" t="str">
        <f t="shared" si="15"/>
        <v/>
      </c>
      <c r="BJ194" s="73" t="str">
        <f t="shared" si="16"/>
        <v/>
      </c>
      <c r="BK194" s="73" t="str">
        <f t="shared" si="17"/>
        <v/>
      </c>
      <c r="BL194" s="73" t="str">
        <f t="shared" si="18"/>
        <v/>
      </c>
      <c r="BM194" s="73" t="str">
        <f t="shared" si="19"/>
        <v/>
      </c>
      <c r="BN194" s="73" t="str">
        <f t="shared" si="20"/>
        <v/>
      </c>
      <c r="BO194" s="73" t="str">
        <f t="shared" si="21"/>
        <v/>
      </c>
      <c r="BP194" s="73" t="str">
        <f t="shared" si="22"/>
        <v/>
      </c>
      <c r="BQ194" s="73" t="str">
        <f t="shared" si="23"/>
        <v/>
      </c>
      <c r="BR194" s="73" t="str">
        <f t="shared" si="24"/>
        <v/>
      </c>
      <c r="BS194" s="73" t="str">
        <f t="shared" si="25"/>
        <v/>
      </c>
      <c r="BT194" s="73" t="str">
        <f t="shared" si="26"/>
        <v/>
      </c>
    </row>
  </sheetData>
  <mergeCells count="360"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S70:S72"/>
    <mergeCell ref="T70:T72"/>
    <mergeCell ref="U70:U72"/>
    <mergeCell ref="E78:G78"/>
    <mergeCell ref="E80:G80"/>
    <mergeCell ref="E81:G81"/>
    <mergeCell ref="E82:G82"/>
    <mergeCell ref="E83:G83"/>
    <mergeCell ref="E85:G85"/>
    <mergeCell ref="AQ70:AQ72"/>
    <mergeCell ref="E74:G74"/>
    <mergeCell ref="AW75:AX75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D70:G72"/>
    <mergeCell ref="H70:H72"/>
    <mergeCell ref="I70:I72"/>
    <mergeCell ref="J70:J72"/>
    <mergeCell ref="K70:K72"/>
    <mergeCell ref="L70:L72"/>
    <mergeCell ref="E92:G92"/>
    <mergeCell ref="E94:G94"/>
    <mergeCell ref="E95:G95"/>
    <mergeCell ref="E96:G96"/>
    <mergeCell ref="E97:G97"/>
    <mergeCell ref="E98:G98"/>
    <mergeCell ref="E86:G86"/>
    <mergeCell ref="E87:G87"/>
    <mergeCell ref="E88:G88"/>
    <mergeCell ref="E89:G89"/>
    <mergeCell ref="E90:G90"/>
    <mergeCell ref="E91:G91"/>
    <mergeCell ref="E107:G107"/>
    <mergeCell ref="E108:G108"/>
    <mergeCell ref="E110:G110"/>
    <mergeCell ref="E111:G111"/>
    <mergeCell ref="E112:G112"/>
    <mergeCell ref="E114:G114"/>
    <mergeCell ref="E99:G99"/>
    <mergeCell ref="E100:G100"/>
    <mergeCell ref="E102:G102"/>
    <mergeCell ref="E103:G103"/>
    <mergeCell ref="E104:G104"/>
    <mergeCell ref="E106:G106"/>
    <mergeCell ref="E123:G123"/>
    <mergeCell ref="E124:G124"/>
    <mergeCell ref="E126:G126"/>
    <mergeCell ref="E127:G127"/>
    <mergeCell ref="E128:G128"/>
    <mergeCell ref="E130:G130"/>
    <mergeCell ref="E115:G115"/>
    <mergeCell ref="E116:G116"/>
    <mergeCell ref="E118:G118"/>
    <mergeCell ref="E119:G119"/>
    <mergeCell ref="E120:G120"/>
    <mergeCell ref="E122:G122"/>
    <mergeCell ref="K134:K136"/>
    <mergeCell ref="L134:L136"/>
    <mergeCell ref="M134:M136"/>
    <mergeCell ref="N134:N136"/>
    <mergeCell ref="O134:O136"/>
    <mergeCell ref="P134:P136"/>
    <mergeCell ref="E131:G131"/>
    <mergeCell ref="E132:G132"/>
    <mergeCell ref="D134:G136"/>
    <mergeCell ref="H134:H136"/>
    <mergeCell ref="I134:I136"/>
    <mergeCell ref="J134:J136"/>
    <mergeCell ref="D137:G141"/>
    <mergeCell ref="H137:H141"/>
    <mergeCell ref="I137:I141"/>
    <mergeCell ref="J137:J141"/>
    <mergeCell ref="K137:K141"/>
    <mergeCell ref="L137:L141"/>
    <mergeCell ref="M137:M141"/>
    <mergeCell ref="AI134:AI136"/>
    <mergeCell ref="AJ134:AJ136"/>
    <mergeCell ref="AC134:AC136"/>
    <mergeCell ref="AD134:AD136"/>
    <mergeCell ref="AE134:AE136"/>
    <mergeCell ref="AF134:AF136"/>
    <mergeCell ref="AG134:AG136"/>
    <mergeCell ref="AH134:AH136"/>
    <mergeCell ref="W134:W136"/>
    <mergeCell ref="X134:X136"/>
    <mergeCell ref="Y134:Y136"/>
    <mergeCell ref="Z134:Z136"/>
    <mergeCell ref="AA134:AA136"/>
    <mergeCell ref="AB134:AB136"/>
    <mergeCell ref="Q134:Q136"/>
    <mergeCell ref="R134:R136"/>
    <mergeCell ref="S134:S136"/>
    <mergeCell ref="N137:N141"/>
    <mergeCell ref="O137:O141"/>
    <mergeCell ref="P137:P141"/>
    <mergeCell ref="Q137:Q141"/>
    <mergeCell ref="R137:R141"/>
    <mergeCell ref="S137:S141"/>
    <mergeCell ref="AO134:AO136"/>
    <mergeCell ref="AP134:AP136"/>
    <mergeCell ref="AQ134:AQ136"/>
    <mergeCell ref="AK134:AK136"/>
    <mergeCell ref="AL134:AL136"/>
    <mergeCell ref="AM134:AM136"/>
    <mergeCell ref="AN134:AN136"/>
    <mergeCell ref="T134:T136"/>
    <mergeCell ref="U134:U136"/>
    <mergeCell ref="V134:V136"/>
    <mergeCell ref="Z137:Z141"/>
    <mergeCell ref="AA137:AA141"/>
    <mergeCell ref="AB137:AB141"/>
    <mergeCell ref="AC137:AC141"/>
    <mergeCell ref="AD137:AD141"/>
    <mergeCell ref="AE137:AE141"/>
    <mergeCell ref="T137:T141"/>
    <mergeCell ref="U137:U141"/>
    <mergeCell ref="V137:V141"/>
    <mergeCell ref="W137:W141"/>
    <mergeCell ref="X137:X141"/>
    <mergeCell ref="Y137:Y141"/>
    <mergeCell ref="AL137:AL141"/>
    <mergeCell ref="AM137:AM141"/>
    <mergeCell ref="AN137:AN141"/>
    <mergeCell ref="AO137:AO141"/>
    <mergeCell ref="AP137:AP141"/>
    <mergeCell ref="AQ137:AQ141"/>
    <mergeCell ref="AF137:AF141"/>
    <mergeCell ref="AG137:AG141"/>
    <mergeCell ref="AH137:AH141"/>
    <mergeCell ref="AI137:AI141"/>
    <mergeCell ref="AJ137:AJ141"/>
    <mergeCell ref="AK137:AK141"/>
    <mergeCell ref="M143:M145"/>
    <mergeCell ref="N143:N145"/>
    <mergeCell ref="O143:O145"/>
    <mergeCell ref="P143:P145"/>
    <mergeCell ref="Q143:Q145"/>
    <mergeCell ref="R143:R145"/>
    <mergeCell ref="D143:G145"/>
    <mergeCell ref="H143:H145"/>
    <mergeCell ref="I143:I145"/>
    <mergeCell ref="J143:J145"/>
    <mergeCell ref="K143:K145"/>
    <mergeCell ref="L143:L145"/>
    <mergeCell ref="AA143:AA145"/>
    <mergeCell ref="AB143:AB145"/>
    <mergeCell ref="AC143:AC145"/>
    <mergeCell ref="AD143:AD145"/>
    <mergeCell ref="S143:S145"/>
    <mergeCell ref="T143:T145"/>
    <mergeCell ref="U143:U145"/>
    <mergeCell ref="V143:V145"/>
    <mergeCell ref="W143:W145"/>
    <mergeCell ref="X143:X145"/>
    <mergeCell ref="AQ143:AQ145"/>
    <mergeCell ref="D146:G149"/>
    <mergeCell ref="H146:H149"/>
    <mergeCell ref="I146:I149"/>
    <mergeCell ref="J146:J149"/>
    <mergeCell ref="K146:K149"/>
    <mergeCell ref="L146:L149"/>
    <mergeCell ref="M146:M149"/>
    <mergeCell ref="N146:N149"/>
    <mergeCell ref="O146:O149"/>
    <mergeCell ref="AK143:AK145"/>
    <mergeCell ref="AL143:AL145"/>
    <mergeCell ref="AM143:AM145"/>
    <mergeCell ref="AN143:AN145"/>
    <mergeCell ref="AO143:AO145"/>
    <mergeCell ref="AP143:AP145"/>
    <mergeCell ref="AE143:AE145"/>
    <mergeCell ref="AF143:AF145"/>
    <mergeCell ref="AG143:AG145"/>
    <mergeCell ref="AH143:AH145"/>
    <mergeCell ref="AI143:AI145"/>
    <mergeCell ref="AJ143:AJ145"/>
    <mergeCell ref="Y143:Y145"/>
    <mergeCell ref="Z143:Z145"/>
    <mergeCell ref="Y146:Y149"/>
    <mergeCell ref="Z146:Z149"/>
    <mergeCell ref="AA146:AA149"/>
    <mergeCell ref="P146:P149"/>
    <mergeCell ref="Q146:Q149"/>
    <mergeCell ref="R146:R149"/>
    <mergeCell ref="S146:S149"/>
    <mergeCell ref="T146:T149"/>
    <mergeCell ref="U146:U149"/>
    <mergeCell ref="AN146:AN149"/>
    <mergeCell ref="AO146:AO149"/>
    <mergeCell ref="AP146:AP149"/>
    <mergeCell ref="AQ146:AQ149"/>
    <mergeCell ref="AK155:AN155"/>
    <mergeCell ref="D157:G158"/>
    <mergeCell ref="H157:AD158"/>
    <mergeCell ref="AE157:AG158"/>
    <mergeCell ref="AH157:AQ158"/>
    <mergeCell ref="AH146:AH149"/>
    <mergeCell ref="AI146:AI149"/>
    <mergeCell ref="AJ146:AJ149"/>
    <mergeCell ref="AK146:AK149"/>
    <mergeCell ref="AL146:AL149"/>
    <mergeCell ref="AM146:AM149"/>
    <mergeCell ref="AB146:AB149"/>
    <mergeCell ref="AC146:AC149"/>
    <mergeCell ref="AD146:AD149"/>
    <mergeCell ref="AE146:AE149"/>
    <mergeCell ref="AF146:AF149"/>
    <mergeCell ref="AG146:AG149"/>
    <mergeCell ref="V146:V149"/>
    <mergeCell ref="W146:W149"/>
    <mergeCell ref="X146:X149"/>
    <mergeCell ref="D161:G161"/>
    <mergeCell ref="AE161:AG161"/>
    <mergeCell ref="AH161:AQ161"/>
    <mergeCell ref="D162:G162"/>
    <mergeCell ref="AE162:AG162"/>
    <mergeCell ref="AH162:AQ162"/>
    <mergeCell ref="D159:G159"/>
    <mergeCell ref="AE159:AG159"/>
    <mergeCell ref="AH159:AQ159"/>
    <mergeCell ref="D160:G160"/>
    <mergeCell ref="AE160:AG160"/>
    <mergeCell ref="AH160:AQ160"/>
    <mergeCell ref="D165:G165"/>
    <mergeCell ref="AE165:AG165"/>
    <mergeCell ref="AH165:AQ165"/>
    <mergeCell ref="D166:G166"/>
    <mergeCell ref="AE166:AG166"/>
    <mergeCell ref="AH166:AQ166"/>
    <mergeCell ref="D163:G163"/>
    <mergeCell ref="AE163:AG163"/>
    <mergeCell ref="AH163:AQ163"/>
    <mergeCell ref="D164:G164"/>
    <mergeCell ref="AE164:AG164"/>
    <mergeCell ref="AH164:AQ164"/>
    <mergeCell ref="D169:G169"/>
    <mergeCell ref="AE169:AG169"/>
    <mergeCell ref="AH169:AQ169"/>
    <mergeCell ref="D170:G170"/>
    <mergeCell ref="AE170:AG170"/>
    <mergeCell ref="AH170:AQ170"/>
    <mergeCell ref="D167:G167"/>
    <mergeCell ref="AE167:AG167"/>
    <mergeCell ref="AH167:AQ167"/>
    <mergeCell ref="D168:G168"/>
    <mergeCell ref="AE168:AG168"/>
    <mergeCell ref="AH168:AQ168"/>
    <mergeCell ref="D173:G173"/>
    <mergeCell ref="AE173:AG173"/>
    <mergeCell ref="AH173:AQ173"/>
    <mergeCell ref="D174:G174"/>
    <mergeCell ref="AE174:AG174"/>
    <mergeCell ref="AH174:AQ174"/>
    <mergeCell ref="D171:G171"/>
    <mergeCell ref="AE171:AG171"/>
    <mergeCell ref="AH171:AQ171"/>
    <mergeCell ref="D172:G172"/>
    <mergeCell ref="AE172:AG172"/>
    <mergeCell ref="AH172:AQ172"/>
    <mergeCell ref="D177:G177"/>
    <mergeCell ref="AE177:AG177"/>
    <mergeCell ref="AH177:AQ177"/>
    <mergeCell ref="D178:G178"/>
    <mergeCell ref="AE178:AG178"/>
    <mergeCell ref="AH178:AQ178"/>
    <mergeCell ref="D175:G175"/>
    <mergeCell ref="AE175:AG175"/>
    <mergeCell ref="AH175:AQ175"/>
    <mergeCell ref="D176:G176"/>
    <mergeCell ref="AE176:AG176"/>
    <mergeCell ref="AH176:AQ176"/>
    <mergeCell ref="D181:G181"/>
    <mergeCell ref="AE181:AG181"/>
    <mergeCell ref="AH181:AQ181"/>
    <mergeCell ref="D182:G182"/>
    <mergeCell ref="AE182:AG182"/>
    <mergeCell ref="AH182:AQ182"/>
    <mergeCell ref="D179:G179"/>
    <mergeCell ref="AE179:AG179"/>
    <mergeCell ref="AH179:AQ179"/>
    <mergeCell ref="D180:G180"/>
    <mergeCell ref="AE180:AG180"/>
    <mergeCell ref="AH180:AQ180"/>
    <mergeCell ref="D185:G185"/>
    <mergeCell ref="AE185:AG185"/>
    <mergeCell ref="AH185:AQ185"/>
    <mergeCell ref="D186:G186"/>
    <mergeCell ref="AE186:AG186"/>
    <mergeCell ref="AH186:AQ186"/>
    <mergeCell ref="D183:G183"/>
    <mergeCell ref="AE183:AG183"/>
    <mergeCell ref="AH183:AQ183"/>
    <mergeCell ref="D184:G184"/>
    <mergeCell ref="AE184:AG184"/>
    <mergeCell ref="AH184:AQ184"/>
    <mergeCell ref="D189:G189"/>
    <mergeCell ref="AE189:AG189"/>
    <mergeCell ref="AH189:AQ189"/>
    <mergeCell ref="D190:G190"/>
    <mergeCell ref="AE190:AG190"/>
    <mergeCell ref="AH190:AQ190"/>
    <mergeCell ref="D187:G187"/>
    <mergeCell ref="AE187:AG187"/>
    <mergeCell ref="AH187:AQ187"/>
    <mergeCell ref="D188:G188"/>
    <mergeCell ref="AE188:AG188"/>
    <mergeCell ref="AH188:AQ188"/>
    <mergeCell ref="D193:G193"/>
    <mergeCell ref="AE193:AG193"/>
    <mergeCell ref="AH193:AQ193"/>
    <mergeCell ref="D194:G194"/>
    <mergeCell ref="AE194:AG194"/>
    <mergeCell ref="AH194:AQ194"/>
    <mergeCell ref="D191:G191"/>
    <mergeCell ref="AE191:AG191"/>
    <mergeCell ref="AH191:AQ191"/>
    <mergeCell ref="D192:G192"/>
    <mergeCell ref="AE192:AG192"/>
    <mergeCell ref="AH192:AQ192"/>
  </mergeCells>
  <phoneticPr fontId="1" type="noConversion"/>
  <dataValidations count="2">
    <dataValidation type="list" allowBlank="1" showInputMessage="1" showErrorMessage="1" sqref="H134:AQ136 H143:AQ145" xr:uid="{E26FC8DD-F90C-634F-A29E-A81946DAB2AF}">
      <formula1>"-,正常,異常,警告"</formula1>
    </dataValidation>
    <dataValidation type="list" allowBlank="1" showInputMessage="1" showErrorMessage="1" sqref="AK155" xr:uid="{A2A8F003-7DA2-4648-8DDA-20F8D4B16D73}">
      <formula1>"MacOS,GNU(Linux)"</formula1>
    </dataValidation>
  </dataValidations>
  <hyperlinks>
    <hyperlink ref="AL5" location="詳細設計!A1" display="詳細設計" xr:uid="{D32B28E1-17CA-DC48-8788-35A13757A5B6}"/>
  </hyperlinks>
  <pageMargins left="0.7" right="0.7" top="0.75" bottom="0.75" header="0.3" footer="0.3"/>
  <pageSetup paperSize="9" scale="51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62EF2-0E68-B14D-B56D-E8169E85A8C1}">
  <sheetPr>
    <tabColor theme="5" tint="0.79998168889431442"/>
  </sheetPr>
  <dimension ref="B2:BU209"/>
  <sheetViews>
    <sheetView showGridLines="0" view="pageBreakPreview" topLeftCell="A142" zoomScale="179" zoomScaleNormal="100" zoomScaleSheetLayoutView="80" workbookViewId="0">
      <selection activeCell="H161" sqref="H161:AQ164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7" width="2.7109375" style="5"/>
    <col min="38" max="39" width="2.7109375" style="5" customWidth="1"/>
    <col min="40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742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255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255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764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'COLUMN_DATA_LENGTH="3"' &gt;&gt; `pwd`/config/db_data_config.txt</v>
      </c>
      <c r="H11" s="24"/>
      <c r="M11" s="24"/>
      <c r="AC11" s="5" t="s">
        <v>255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'COLUMN_DATA_TRIM="NONE"' &gt;&gt; `pwd`/config/db_data_config.txt</v>
      </c>
      <c r="H12" s="24"/>
      <c r="M12" s="24"/>
      <c r="AC12" s="5" t="s">
        <v>255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872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'COLUMN_DATA_SIGNED="0"' &gt;&gt; `pwd`/config/db_data_config.txt</v>
      </c>
      <c r="H13" s="24"/>
      <c r="M13" s="24"/>
      <c r="AC13" s="5" t="s">
        <v>255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'SIGN_DIGIT="0"' &gt;&gt; `pwd`/config/db_data_config.txt</v>
      </c>
      <c r="H14" s="24"/>
      <c r="M14" s="24"/>
      <c r="AC14" s="5" t="s">
        <v>255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'DATE_SEPARATOR="/"' &gt;&gt; `pwd`/config/db_data_config.txt</v>
      </c>
      <c r="H15" s="24"/>
      <c r="M15" s="24"/>
      <c r="AC15" s="5" t="s">
        <v>255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257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'TIME_SEPARATOR=":"' &gt;&gt; `pwd`/config/db_data_config.txt</v>
      </c>
      <c r="H16" s="24"/>
      <c r="M16" s="24"/>
      <c r="AC16" s="5" t="s">
        <v>255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260</v>
      </c>
      <c r="AL16" s="56"/>
      <c r="AM16" s="56"/>
      <c r="AN16" s="57"/>
      <c r="AO16" s="55" t="s">
        <v>259</v>
      </c>
      <c r="AP16" s="56"/>
      <c r="AQ16" s="57"/>
    </row>
    <row r="17" spans="3:43" ht="18" customHeight="1">
      <c r="D17" s="5" t="s">
        <v>315</v>
      </c>
      <c r="E17" s="24" t="str">
        <f t="shared" si="0"/>
        <v>echo 'SEPARATOR_DATE_TIME="SPACE"' &gt;&gt; `pwd`/config/db_data_config.txt</v>
      </c>
      <c r="H17" s="24"/>
      <c r="M17" s="24"/>
      <c r="AC17" s="5" t="s">
        <v>255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749</v>
      </c>
      <c r="AL17" s="56"/>
      <c r="AM17" s="56"/>
      <c r="AN17" s="57"/>
      <c r="AO17" s="55" t="s">
        <v>259</v>
      </c>
      <c r="AP17" s="56"/>
      <c r="AQ17" s="57"/>
    </row>
    <row r="18" spans="3:43" ht="18" customHeight="1">
      <c r="D18" s="5" t="s">
        <v>315</v>
      </c>
      <c r="E18" s="24" t="str">
        <f t="shared" si="0"/>
        <v>echo 'REFERENCE_DATE="2024/12/31"' &gt;&gt; `pwd`/config/db_data_config.txt</v>
      </c>
      <c r="H18" s="24"/>
      <c r="M18" s="24"/>
      <c r="AC18" s="5" t="s">
        <v>255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758</v>
      </c>
      <c r="AL18" s="56"/>
      <c r="AM18" s="56"/>
      <c r="AN18" s="57"/>
      <c r="AO18" s="55" t="s">
        <v>259</v>
      </c>
      <c r="AP18" s="56"/>
      <c r="AQ18" s="57"/>
    </row>
    <row r="19" spans="3:43" ht="18" customHeight="1">
      <c r="D19" s="5" t="s">
        <v>315</v>
      </c>
      <c r="E19" s="24" t="str">
        <f t="shared" si="0"/>
        <v>echo 'CASE_MODE="UPPER"' &gt;&gt; `pwd`/config/db_data_config.txt</v>
      </c>
      <c r="H19" s="24"/>
      <c r="M19" s="24"/>
      <c r="AC19" s="5" t="s">
        <v>255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423</v>
      </c>
      <c r="AL19" s="56"/>
      <c r="AM19" s="56"/>
      <c r="AN19" s="57"/>
      <c r="AO19" s="55" t="s">
        <v>259</v>
      </c>
      <c r="AP19" s="56"/>
      <c r="AQ19" s="57"/>
    </row>
    <row r="20" spans="3:43" ht="18" customHeight="1">
      <c r="D20" s="5" t="s">
        <v>315</v>
      </c>
      <c r="E20" s="24" t="str">
        <f t="shared" si="0"/>
        <v>echo 'MULTIBYTE_STRING="あ"' &gt;&gt; `pwd`/config/db_data_config.txt</v>
      </c>
      <c r="H20" s="24"/>
      <c r="M20" s="24"/>
      <c r="AC20" s="5" t="s">
        <v>255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759</v>
      </c>
      <c r="AL20" s="56"/>
      <c r="AM20" s="56"/>
      <c r="AN20" s="57"/>
      <c r="AO20" s="55" t="s">
        <v>259</v>
      </c>
      <c r="AP20" s="56"/>
      <c r="AQ20" s="57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459</v>
      </c>
    </row>
    <row r="24" spans="3:43" ht="18" customHeight="1">
      <c r="D24" s="5" t="s">
        <v>24</v>
      </c>
      <c r="E24" s="5" t="s">
        <v>460</v>
      </c>
      <c r="L24" s="5" t="s">
        <v>13</v>
      </c>
      <c r="M24" s="5" t="s">
        <v>434</v>
      </c>
    </row>
    <row r="25" spans="3:43" ht="18" customHeight="1">
      <c r="D25" s="5" t="s">
        <v>24</v>
      </c>
      <c r="E25" s="5" t="s">
        <v>433</v>
      </c>
      <c r="L25" s="5" t="s">
        <v>13</v>
      </c>
      <c r="M25" s="5" t="s">
        <v>435</v>
      </c>
    </row>
    <row r="26" spans="3:43" ht="18" customHeight="1">
      <c r="E26" s="5" t="s">
        <v>315</v>
      </c>
      <c r="F26" s="5" t="s">
        <v>436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541</v>
      </c>
      <c r="L28" s="5" t="s">
        <v>13</v>
      </c>
      <c r="M28" s="5" t="s">
        <v>543</v>
      </c>
    </row>
    <row r="29" spans="3:43" ht="18" customHeight="1">
      <c r="E29" s="5" t="s">
        <v>315</v>
      </c>
      <c r="F29" s="5" t="s">
        <v>436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100</v>
      </c>
      <c r="L31" s="5" t="s">
        <v>13</v>
      </c>
      <c r="M31" s="5" t="s">
        <v>563</v>
      </c>
    </row>
    <row r="32" spans="3:43" ht="18" customHeight="1">
      <c r="E32" s="5" t="s">
        <v>315</v>
      </c>
      <c r="F32" s="5" t="s">
        <v>436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101</v>
      </c>
      <c r="L34" s="5" t="s">
        <v>13</v>
      </c>
      <c r="M34" s="5" t="s">
        <v>565</v>
      </c>
    </row>
    <row r="35" spans="4:13" ht="18" customHeight="1">
      <c r="E35" s="5" t="s">
        <v>315</v>
      </c>
      <c r="F35" s="5" t="s">
        <v>436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102</v>
      </c>
      <c r="L37" s="5" t="s">
        <v>13</v>
      </c>
      <c r="M37" s="5" t="s">
        <v>566</v>
      </c>
    </row>
    <row r="38" spans="4:13" ht="18" customHeight="1">
      <c r="E38" s="5" t="s">
        <v>315</v>
      </c>
      <c r="F38" s="5" t="s">
        <v>436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766</v>
      </c>
      <c r="L40" s="5" t="s">
        <v>13</v>
      </c>
      <c r="M40" s="5" t="s">
        <v>769</v>
      </c>
    </row>
    <row r="41" spans="4:13" ht="18" customHeight="1">
      <c r="E41" s="5" t="s">
        <v>315</v>
      </c>
      <c r="F41" s="5" t="s">
        <v>436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622</v>
      </c>
      <c r="L43" s="5" t="s">
        <v>13</v>
      </c>
      <c r="M43" s="5" t="s">
        <v>739</v>
      </c>
    </row>
    <row r="44" spans="4:13" ht="18" customHeight="1">
      <c r="E44" s="5" t="s">
        <v>315</v>
      </c>
      <c r="F44" s="5" t="s">
        <v>436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714</v>
      </c>
      <c r="L46" s="5" t="s">
        <v>13</v>
      </c>
      <c r="M46" s="5" t="s">
        <v>740</v>
      </c>
    </row>
    <row r="47" spans="4:13" ht="18" customHeight="1">
      <c r="E47" s="5" t="s">
        <v>315</v>
      </c>
      <c r="F47" s="5" t="s">
        <v>436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103</v>
      </c>
      <c r="L49" s="5" t="s">
        <v>13</v>
      </c>
      <c r="M49" s="5" t="s">
        <v>567</v>
      </c>
    </row>
    <row r="50" spans="4:13" ht="18" customHeight="1">
      <c r="E50" s="5" t="s">
        <v>315</v>
      </c>
      <c r="F50" s="5" t="s">
        <v>436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104</v>
      </c>
      <c r="L52" s="5" t="s">
        <v>13</v>
      </c>
      <c r="M52" s="5" t="s">
        <v>568</v>
      </c>
    </row>
    <row r="53" spans="4:13" ht="18" customHeight="1">
      <c r="E53" s="5" t="s">
        <v>315</v>
      </c>
      <c r="F53" s="5" t="s">
        <v>436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564</v>
      </c>
      <c r="L55" s="5" t="s">
        <v>13</v>
      </c>
      <c r="M55" s="5" t="s">
        <v>569</v>
      </c>
    </row>
    <row r="56" spans="4:13" ht="18" customHeight="1">
      <c r="E56" s="5" t="s">
        <v>315</v>
      </c>
      <c r="F56" s="5" t="s">
        <v>436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105</v>
      </c>
      <c r="L58" s="5" t="s">
        <v>13</v>
      </c>
      <c r="M58" s="5" t="s">
        <v>570</v>
      </c>
    </row>
    <row r="59" spans="4:13" ht="18" customHeight="1">
      <c r="E59" s="5" t="s">
        <v>315</v>
      </c>
      <c r="F59" s="5" t="s">
        <v>436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106</v>
      </c>
      <c r="L61" s="5" t="s">
        <v>13</v>
      </c>
      <c r="M61" s="5" t="s">
        <v>571</v>
      </c>
    </row>
    <row r="62" spans="4:13" ht="18" customHeight="1">
      <c r="E62" s="5" t="s">
        <v>315</v>
      </c>
      <c r="F62" s="5" t="s">
        <v>436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743</v>
      </c>
      <c r="L64" s="5" t="s">
        <v>13</v>
      </c>
      <c r="M64" s="5" t="s">
        <v>756</v>
      </c>
    </row>
    <row r="65" spans="3:60" ht="18" customHeight="1">
      <c r="E65" s="5" t="s">
        <v>315</v>
      </c>
      <c r="F65" s="5" t="s">
        <v>436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438</v>
      </c>
    </row>
    <row r="70" spans="3:60" ht="18" customHeight="1">
      <c r="D70" s="111" t="s">
        <v>438</v>
      </c>
      <c r="E70" s="112"/>
      <c r="F70" s="112"/>
      <c r="G70" s="113"/>
      <c r="H70" s="130">
        <f>db_check_data_validate_config2!AQ$70+1</f>
        <v>73</v>
      </c>
      <c r="I70" s="130">
        <f>H$70+1</f>
        <v>74</v>
      </c>
      <c r="J70" s="130">
        <f t="shared" ref="J70:AQ70" si="1">I$70+1</f>
        <v>75</v>
      </c>
      <c r="K70" s="130">
        <f t="shared" si="1"/>
        <v>76</v>
      </c>
      <c r="L70" s="130">
        <f t="shared" si="1"/>
        <v>77</v>
      </c>
      <c r="M70" s="130">
        <f t="shared" si="1"/>
        <v>78</v>
      </c>
      <c r="N70" s="130">
        <f t="shared" si="1"/>
        <v>79</v>
      </c>
      <c r="O70" s="130">
        <f t="shared" si="1"/>
        <v>80</v>
      </c>
      <c r="P70" s="130">
        <f t="shared" si="1"/>
        <v>81</v>
      </c>
      <c r="Q70" s="130">
        <f t="shared" si="1"/>
        <v>82</v>
      </c>
      <c r="R70" s="130">
        <f t="shared" si="1"/>
        <v>83</v>
      </c>
      <c r="S70" s="130">
        <f t="shared" si="1"/>
        <v>84</v>
      </c>
      <c r="T70" s="130">
        <f t="shared" si="1"/>
        <v>85</v>
      </c>
      <c r="U70" s="130">
        <f t="shared" si="1"/>
        <v>86</v>
      </c>
      <c r="V70" s="130">
        <f t="shared" si="1"/>
        <v>87</v>
      </c>
      <c r="W70" s="130">
        <f t="shared" si="1"/>
        <v>88</v>
      </c>
      <c r="X70" s="130">
        <f t="shared" si="1"/>
        <v>89</v>
      </c>
      <c r="Y70" s="130">
        <f t="shared" si="1"/>
        <v>90</v>
      </c>
      <c r="Z70" s="130">
        <f t="shared" si="1"/>
        <v>91</v>
      </c>
      <c r="AA70" s="130">
        <f t="shared" si="1"/>
        <v>92</v>
      </c>
      <c r="AB70" s="130">
        <f t="shared" si="1"/>
        <v>93</v>
      </c>
      <c r="AC70" s="130">
        <f t="shared" si="1"/>
        <v>94</v>
      </c>
      <c r="AD70" s="130">
        <f t="shared" si="1"/>
        <v>95</v>
      </c>
      <c r="AE70" s="130">
        <f t="shared" si="1"/>
        <v>96</v>
      </c>
      <c r="AF70" s="130">
        <f t="shared" si="1"/>
        <v>97</v>
      </c>
      <c r="AG70" s="130">
        <f t="shared" si="1"/>
        <v>98</v>
      </c>
      <c r="AH70" s="130">
        <f t="shared" si="1"/>
        <v>99</v>
      </c>
      <c r="AI70" s="130">
        <f t="shared" si="1"/>
        <v>100</v>
      </c>
      <c r="AJ70" s="130">
        <f t="shared" si="1"/>
        <v>101</v>
      </c>
      <c r="AK70" s="130">
        <f t="shared" si="1"/>
        <v>102</v>
      </c>
      <c r="AL70" s="130">
        <f t="shared" si="1"/>
        <v>103</v>
      </c>
      <c r="AM70" s="130">
        <f t="shared" si="1"/>
        <v>104</v>
      </c>
      <c r="AN70" s="130">
        <f t="shared" si="1"/>
        <v>105</v>
      </c>
      <c r="AO70" s="130">
        <f t="shared" si="1"/>
        <v>106</v>
      </c>
      <c r="AP70" s="130">
        <f t="shared" si="1"/>
        <v>107</v>
      </c>
      <c r="AQ70" s="130">
        <f t="shared" si="1"/>
        <v>108</v>
      </c>
    </row>
    <row r="71" spans="3:60" ht="18" customHeight="1">
      <c r="D71" s="124"/>
      <c r="E71" s="125"/>
      <c r="F71" s="125"/>
      <c r="G71" s="126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</row>
    <row r="72" spans="3:60" ht="18" customHeight="1">
      <c r="D72" s="114"/>
      <c r="E72" s="115"/>
      <c r="F72" s="115"/>
      <c r="G72" s="116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</row>
    <row r="73" spans="3:60" ht="18" customHeight="1">
      <c r="D73" s="37" t="s">
        <v>741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6" t="s">
        <v>71</v>
      </c>
      <c r="F74" s="157"/>
      <c r="G74" s="15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100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4"/>
      <c r="AX75" s="164"/>
      <c r="AY75" s="164"/>
      <c r="AZ75" s="164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6" t="s">
        <v>71</v>
      </c>
      <c r="F76" s="157"/>
      <c r="G76" s="158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6">
        <v>1</v>
      </c>
      <c r="F77" s="157"/>
      <c r="G77" s="158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6" t="s">
        <v>891</v>
      </c>
      <c r="F78" s="157"/>
      <c r="G78" s="158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101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6" t="s">
        <v>71</v>
      </c>
      <c r="F80" s="157"/>
      <c r="G80" s="158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6" t="s">
        <v>599</v>
      </c>
      <c r="F81" s="157"/>
      <c r="G81" s="158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56" t="s">
        <v>596</v>
      </c>
      <c r="F82" s="157"/>
      <c r="G82" s="158"/>
      <c r="H82" s="33" t="s">
        <v>24</v>
      </c>
      <c r="I82" s="33" t="s">
        <v>24</v>
      </c>
      <c r="J82" s="33" t="s">
        <v>24</v>
      </c>
      <c r="K82" s="33" t="s">
        <v>24</v>
      </c>
      <c r="L82" s="33" t="s">
        <v>24</v>
      </c>
      <c r="M82" s="33" t="s">
        <v>24</v>
      </c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6" t="s">
        <v>598</v>
      </c>
      <c r="F83" s="157"/>
      <c r="G83" s="158"/>
      <c r="H83" s="33"/>
      <c r="I83" s="33"/>
      <c r="J83" s="33"/>
      <c r="K83" s="33"/>
      <c r="L83" s="33"/>
      <c r="M83" s="33"/>
      <c r="N83" s="33" t="s">
        <v>24</v>
      </c>
      <c r="O83" s="33" t="s">
        <v>24</v>
      </c>
      <c r="P83" s="33" t="s">
        <v>24</v>
      </c>
      <c r="Q83" s="33" t="s">
        <v>24</v>
      </c>
      <c r="R83" s="33" t="s">
        <v>24</v>
      </c>
      <c r="S83" s="33" t="s">
        <v>24</v>
      </c>
      <c r="T83" s="33" t="s">
        <v>24</v>
      </c>
      <c r="U83" s="33" t="s">
        <v>24</v>
      </c>
      <c r="V83" s="33" t="s">
        <v>24</v>
      </c>
      <c r="W83" s="33" t="s">
        <v>24</v>
      </c>
      <c r="X83" s="33" t="s">
        <v>24</v>
      </c>
      <c r="Y83" s="33" t="s">
        <v>24</v>
      </c>
      <c r="Z83" s="33" t="s">
        <v>24</v>
      </c>
      <c r="AA83" s="33" t="s">
        <v>24</v>
      </c>
      <c r="AB83" s="33" t="s">
        <v>24</v>
      </c>
      <c r="AC83" s="33" t="s">
        <v>24</v>
      </c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/>
      <c r="AM83" s="33"/>
      <c r="AN83" s="33"/>
      <c r="AO83" s="33"/>
      <c r="AP83" s="33"/>
      <c r="AQ83" s="33"/>
    </row>
    <row r="84" spans="4:43" ht="18" customHeight="1">
      <c r="D84" s="33"/>
      <c r="E84" s="156" t="s">
        <v>891</v>
      </c>
      <c r="F84" s="157"/>
      <c r="G84" s="158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102</v>
      </c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6" t="s">
        <v>71</v>
      </c>
      <c r="F86" s="157"/>
      <c r="G86" s="158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>
        <v>0</v>
      </c>
      <c r="F87" s="157"/>
      <c r="G87" s="158"/>
      <c r="H87" s="33" t="s">
        <v>24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75" t="s">
        <v>318</v>
      </c>
      <c r="AM87" s="33"/>
      <c r="AN87" s="33"/>
      <c r="AO87" s="33"/>
      <c r="AP87" s="33"/>
      <c r="AQ87" s="33"/>
    </row>
    <row r="88" spans="4:43" ht="18" customHeight="1">
      <c r="D88" s="33"/>
      <c r="E88" s="156">
        <v>1</v>
      </c>
      <c r="F88" s="157"/>
      <c r="G88" s="158"/>
      <c r="H88" s="33"/>
      <c r="I88" s="33" t="s">
        <v>24</v>
      </c>
      <c r="J88" s="33"/>
      <c r="K88" s="33"/>
      <c r="L88" s="33"/>
      <c r="M88" s="33"/>
      <c r="N88" s="33" t="s">
        <v>24</v>
      </c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75"/>
      <c r="AN88" s="33"/>
      <c r="AO88" s="33"/>
      <c r="AP88" s="75"/>
      <c r="AQ88" s="75"/>
    </row>
    <row r="89" spans="4:43" ht="18" customHeight="1">
      <c r="D89" s="33"/>
      <c r="E89" s="156">
        <v>2</v>
      </c>
      <c r="F89" s="157"/>
      <c r="G89" s="158"/>
      <c r="H89" s="33"/>
      <c r="I89" s="33"/>
      <c r="J89" s="33" t="s">
        <v>24</v>
      </c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75"/>
      <c r="AM89" s="75" t="s">
        <v>318</v>
      </c>
      <c r="AN89" s="75"/>
      <c r="AO89" s="75"/>
      <c r="AP89" s="75"/>
      <c r="AQ89" s="75"/>
    </row>
    <row r="90" spans="4:43" ht="18" customHeight="1">
      <c r="D90" s="33"/>
      <c r="E90" s="156">
        <v>3</v>
      </c>
      <c r="F90" s="157"/>
      <c r="G90" s="158"/>
      <c r="H90" s="33"/>
      <c r="I90" s="33"/>
      <c r="J90" s="33"/>
      <c r="K90" s="33" t="s">
        <v>24</v>
      </c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75" t="s">
        <v>318</v>
      </c>
      <c r="AO90" s="33"/>
      <c r="AP90" s="33"/>
      <c r="AQ90" s="75"/>
    </row>
    <row r="91" spans="4:43" ht="18" customHeight="1">
      <c r="D91" s="33"/>
      <c r="E91" s="156">
        <v>4</v>
      </c>
      <c r="F91" s="157"/>
      <c r="G91" s="158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75" t="s">
        <v>318</v>
      </c>
      <c r="AP91" s="33"/>
      <c r="AQ91" s="33"/>
    </row>
    <row r="92" spans="4:43" ht="18" customHeight="1">
      <c r="D92" s="33"/>
      <c r="E92" s="156">
        <v>7</v>
      </c>
      <c r="F92" s="157"/>
      <c r="G92" s="15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6">
        <v>38.700000000000003</v>
      </c>
      <c r="F93" s="157"/>
      <c r="G93" s="158"/>
      <c r="H93" s="33"/>
      <c r="I93" s="33"/>
      <c r="J93" s="33"/>
      <c r="K93" s="33"/>
      <c r="L93" s="33" t="s">
        <v>24</v>
      </c>
      <c r="M93" s="33"/>
      <c r="N93" s="33"/>
      <c r="O93" s="33" t="s">
        <v>24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75" t="s">
        <v>318</v>
      </c>
      <c r="AQ93" s="33"/>
    </row>
    <row r="94" spans="4:43" ht="18" customHeight="1">
      <c r="D94" s="33"/>
      <c r="E94" s="156" t="s">
        <v>605</v>
      </c>
      <c r="F94" s="157"/>
      <c r="G94" s="158"/>
      <c r="H94" s="33"/>
      <c r="I94" s="33"/>
      <c r="J94" s="33"/>
      <c r="K94" s="33"/>
      <c r="L94" s="33"/>
      <c r="M94" s="33" t="s">
        <v>24</v>
      </c>
      <c r="N94" s="33"/>
      <c r="O94" s="33"/>
      <c r="P94" s="33" t="s">
        <v>24</v>
      </c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75" t="s">
        <v>318</v>
      </c>
    </row>
    <row r="95" spans="4:43" ht="18" customHeight="1">
      <c r="D95" s="33"/>
      <c r="E95" s="156" t="s">
        <v>750</v>
      </c>
      <c r="F95" s="157"/>
      <c r="G95" s="158"/>
      <c r="H95" s="33"/>
      <c r="I95" s="33"/>
      <c r="J95" s="33"/>
      <c r="K95" s="33"/>
      <c r="L95" s="33"/>
      <c r="M95" s="33"/>
      <c r="N95" s="33"/>
      <c r="O95" s="33"/>
      <c r="P95" s="33"/>
      <c r="Q95" s="33" t="s">
        <v>24</v>
      </c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6" t="s">
        <v>371</v>
      </c>
      <c r="F96" s="157"/>
      <c r="G96" s="158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 t="s">
        <v>24</v>
      </c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6" t="s">
        <v>606</v>
      </c>
      <c r="F97" s="157"/>
      <c r="G97" s="158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 t="s">
        <v>24</v>
      </c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6" t="s">
        <v>751</v>
      </c>
      <c r="F98" s="157"/>
      <c r="G98" s="158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 t="s">
        <v>24</v>
      </c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6" t="s">
        <v>607</v>
      </c>
      <c r="F99" s="157"/>
      <c r="G99" s="158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 t="s">
        <v>24</v>
      </c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3"/>
      <c r="E100" s="156" t="s">
        <v>752</v>
      </c>
      <c r="F100" s="157"/>
      <c r="G100" s="158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 t="s">
        <v>24</v>
      </c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56" t="s">
        <v>794</v>
      </c>
      <c r="F101" s="157"/>
      <c r="G101" s="158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 t="s">
        <v>24</v>
      </c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6" t="s">
        <v>608</v>
      </c>
      <c r="F102" s="157"/>
      <c r="G102" s="158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 t="s">
        <v>24</v>
      </c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6" t="s">
        <v>753</v>
      </c>
      <c r="F103" s="157"/>
      <c r="G103" s="158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75" t="s">
        <v>318</v>
      </c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6" t="s">
        <v>609</v>
      </c>
      <c r="F104" s="157"/>
      <c r="G104" s="158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75" t="s">
        <v>318</v>
      </c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</row>
    <row r="105" spans="4:43" ht="18" customHeight="1">
      <c r="D105" s="33"/>
      <c r="E105" s="156" t="s">
        <v>754</v>
      </c>
      <c r="F105" s="157"/>
      <c r="G105" s="158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75" t="s">
        <v>318</v>
      </c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56" t="s">
        <v>610</v>
      </c>
      <c r="F106" s="157"/>
      <c r="G106" s="158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5" t="s">
        <v>318</v>
      </c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6" t="s">
        <v>748</v>
      </c>
      <c r="F107" s="157"/>
      <c r="G107" s="158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5" t="s">
        <v>318</v>
      </c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6" t="s">
        <v>795</v>
      </c>
      <c r="F108" s="157"/>
      <c r="G108" s="158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5" t="s">
        <v>318</v>
      </c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</row>
    <row r="109" spans="4:43" ht="18" customHeight="1">
      <c r="D109" s="33"/>
      <c r="E109" s="156" t="s">
        <v>617</v>
      </c>
      <c r="F109" s="157"/>
      <c r="G109" s="158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5" t="s">
        <v>318</v>
      </c>
      <c r="AF109" s="33"/>
      <c r="AG109" s="75" t="s">
        <v>318</v>
      </c>
      <c r="AH109" s="75" t="s">
        <v>318</v>
      </c>
      <c r="AI109" s="75" t="s">
        <v>318</v>
      </c>
      <c r="AJ109" s="75" t="s">
        <v>318</v>
      </c>
      <c r="AK109" s="75" t="s">
        <v>318</v>
      </c>
      <c r="AL109" s="75"/>
      <c r="AM109" s="75"/>
      <c r="AN109" s="75"/>
      <c r="AO109" s="75"/>
      <c r="AP109" s="75"/>
      <c r="AQ109" s="75"/>
    </row>
    <row r="110" spans="4:43" ht="18" customHeight="1">
      <c r="D110" s="33"/>
      <c r="E110" s="156" t="s">
        <v>907</v>
      </c>
      <c r="F110" s="157"/>
      <c r="G110" s="158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</row>
    <row r="111" spans="4:43" ht="18" customHeight="1">
      <c r="D111" s="33"/>
      <c r="E111" s="156" t="s">
        <v>891</v>
      </c>
      <c r="F111" s="157"/>
      <c r="G111" s="158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75" t="s">
        <v>318</v>
      </c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7" t="s">
        <v>766</v>
      </c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43"/>
    </row>
    <row r="113" spans="4:43" ht="18" customHeight="1">
      <c r="D113" s="33"/>
      <c r="E113" s="156" t="s">
        <v>71</v>
      </c>
      <c r="F113" s="157"/>
      <c r="G113" s="158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56" t="s">
        <v>872</v>
      </c>
      <c r="F114" s="157"/>
      <c r="G114" s="158"/>
      <c r="H114" s="33" t="s">
        <v>24</v>
      </c>
      <c r="I114" s="33" t="s">
        <v>24</v>
      </c>
      <c r="J114" s="33" t="s">
        <v>24</v>
      </c>
      <c r="K114" s="33" t="s">
        <v>24</v>
      </c>
      <c r="L114" s="33" t="s">
        <v>24</v>
      </c>
      <c r="M114" s="33" t="s">
        <v>24</v>
      </c>
      <c r="N114" s="33" t="s">
        <v>24</v>
      </c>
      <c r="O114" s="33" t="s">
        <v>24</v>
      </c>
      <c r="P114" s="33" t="s">
        <v>24</v>
      </c>
      <c r="Q114" s="33" t="s">
        <v>24</v>
      </c>
      <c r="R114" s="33" t="s">
        <v>24</v>
      </c>
      <c r="S114" s="33" t="s">
        <v>24</v>
      </c>
      <c r="T114" s="33" t="s">
        <v>24</v>
      </c>
      <c r="U114" s="33" t="s">
        <v>24</v>
      </c>
      <c r="V114" s="33" t="s">
        <v>24</v>
      </c>
      <c r="W114" s="33" t="s">
        <v>24</v>
      </c>
      <c r="X114" s="33" t="s">
        <v>24</v>
      </c>
      <c r="Y114" s="33" t="s">
        <v>24</v>
      </c>
      <c r="Z114" s="33" t="s">
        <v>24</v>
      </c>
      <c r="AA114" s="33" t="s">
        <v>24</v>
      </c>
      <c r="AB114" s="33" t="s">
        <v>24</v>
      </c>
      <c r="AC114" s="33" t="s">
        <v>24</v>
      </c>
      <c r="AD114" s="33" t="s">
        <v>24</v>
      </c>
      <c r="AE114" s="33" t="s">
        <v>24</v>
      </c>
      <c r="AF114" s="33" t="s">
        <v>24</v>
      </c>
      <c r="AG114" s="33" t="s">
        <v>24</v>
      </c>
      <c r="AH114" s="33" t="s">
        <v>24</v>
      </c>
      <c r="AI114" s="33" t="s">
        <v>24</v>
      </c>
      <c r="AJ114" s="33" t="s">
        <v>24</v>
      </c>
      <c r="AK114" s="33" t="s">
        <v>24</v>
      </c>
      <c r="AL114" s="33" t="s">
        <v>24</v>
      </c>
      <c r="AM114" s="33" t="s">
        <v>24</v>
      </c>
      <c r="AN114" s="33" t="s">
        <v>24</v>
      </c>
      <c r="AO114" s="33" t="s">
        <v>24</v>
      </c>
      <c r="AP114" s="75" t="s">
        <v>318</v>
      </c>
      <c r="AQ114" s="75" t="s">
        <v>318</v>
      </c>
    </row>
    <row r="115" spans="4:43" ht="18" customHeight="1">
      <c r="D115" s="37" t="s">
        <v>622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56" t="s">
        <v>71</v>
      </c>
      <c r="F116" s="157"/>
      <c r="G116" s="15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56">
        <v>0</v>
      </c>
      <c r="F117" s="157"/>
      <c r="G117" s="158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56" t="s">
        <v>891</v>
      </c>
      <c r="F118" s="157"/>
      <c r="G118" s="158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">
        <v>714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56" t="s">
        <v>71</v>
      </c>
      <c r="F120" s="157"/>
      <c r="G120" s="158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6">
        <v>0</v>
      </c>
      <c r="F121" s="157"/>
      <c r="G121" s="158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56" t="s">
        <v>891</v>
      </c>
      <c r="F122" s="157"/>
      <c r="G122" s="158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103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6" t="s">
        <v>71</v>
      </c>
      <c r="F124" s="157"/>
      <c r="G124" s="158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6" t="s">
        <v>257</v>
      </c>
      <c r="F125" s="157"/>
      <c r="G125" s="158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/>
      <c r="AH125" s="33"/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56" t="s">
        <v>259</v>
      </c>
      <c r="F126" s="157"/>
      <c r="G126" s="158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 t="s">
        <v>24</v>
      </c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3"/>
      <c r="E127" s="156" t="s">
        <v>891</v>
      </c>
      <c r="F127" s="157"/>
      <c r="G127" s="158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 t="s">
        <v>24</v>
      </c>
      <c r="AI127" s="33"/>
      <c r="AJ127" s="33"/>
      <c r="AK127" s="33"/>
      <c r="AL127" s="33"/>
      <c r="AM127" s="33"/>
      <c r="AN127" s="33"/>
      <c r="AO127" s="33"/>
      <c r="AP127" s="33"/>
      <c r="AQ127" s="33"/>
    </row>
    <row r="128" spans="4:43" ht="18" customHeight="1">
      <c r="D128" s="37" t="s">
        <v>104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56" t="s">
        <v>71</v>
      </c>
      <c r="F129" s="157"/>
      <c r="G129" s="158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56" t="s">
        <v>260</v>
      </c>
      <c r="F130" s="157"/>
      <c r="G130" s="158"/>
      <c r="H130" s="33" t="s">
        <v>24</v>
      </c>
      <c r="I130" s="33" t="s">
        <v>24</v>
      </c>
      <c r="J130" s="33" t="s">
        <v>24</v>
      </c>
      <c r="K130" s="33" t="s">
        <v>24</v>
      </c>
      <c r="L130" s="33" t="s">
        <v>24</v>
      </c>
      <c r="M130" s="33" t="s">
        <v>24</v>
      </c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 t="s">
        <v>24</v>
      </c>
      <c r="V130" s="33" t="s">
        <v>24</v>
      </c>
      <c r="W130" s="33" t="s">
        <v>24</v>
      </c>
      <c r="X130" s="33" t="s">
        <v>24</v>
      </c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/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 t="s">
        <v>24</v>
      </c>
    </row>
    <row r="131" spans="4:43" ht="18" customHeight="1">
      <c r="D131" s="33"/>
      <c r="E131" s="156" t="s">
        <v>891</v>
      </c>
      <c r="F131" s="157"/>
      <c r="G131" s="158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 t="s">
        <v>24</v>
      </c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7" t="s">
        <v>747</v>
      </c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43"/>
    </row>
    <row r="133" spans="4:43" ht="18" customHeight="1">
      <c r="D133" s="33"/>
      <c r="E133" s="156" t="s">
        <v>71</v>
      </c>
      <c r="F133" s="157"/>
      <c r="G133" s="158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6" t="s">
        <v>749</v>
      </c>
      <c r="F134" s="157"/>
      <c r="G134" s="158"/>
      <c r="H134" s="33" t="s">
        <v>24</v>
      </c>
      <c r="I134" s="33" t="s">
        <v>24</v>
      </c>
      <c r="J134" s="33" t="s">
        <v>24</v>
      </c>
      <c r="K134" s="33" t="s">
        <v>24</v>
      </c>
      <c r="L134" s="33" t="s">
        <v>24</v>
      </c>
      <c r="M134" s="33" t="s">
        <v>24</v>
      </c>
      <c r="N134" s="33" t="s">
        <v>24</v>
      </c>
      <c r="O134" s="33" t="s">
        <v>24</v>
      </c>
      <c r="P134" s="33" t="s">
        <v>24</v>
      </c>
      <c r="Q134" s="33" t="s">
        <v>24</v>
      </c>
      <c r="R134" s="33" t="s">
        <v>24</v>
      </c>
      <c r="S134" s="33" t="s">
        <v>24</v>
      </c>
      <c r="T134" s="33" t="s">
        <v>24</v>
      </c>
      <c r="U134" s="33" t="s">
        <v>24</v>
      </c>
      <c r="V134" s="33" t="s">
        <v>24</v>
      </c>
      <c r="W134" s="33" t="s">
        <v>24</v>
      </c>
      <c r="X134" s="33" t="s">
        <v>24</v>
      </c>
      <c r="Y134" s="33" t="s">
        <v>24</v>
      </c>
      <c r="Z134" s="33" t="s">
        <v>24</v>
      </c>
      <c r="AA134" s="33" t="s">
        <v>24</v>
      </c>
      <c r="AB134" s="33" t="s">
        <v>24</v>
      </c>
      <c r="AC134" s="33" t="s">
        <v>24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3" t="s">
        <v>24</v>
      </c>
      <c r="AJ134" s="33"/>
      <c r="AK134" s="33" t="s">
        <v>24</v>
      </c>
      <c r="AL134" s="33" t="s">
        <v>24</v>
      </c>
      <c r="AM134" s="33" t="s">
        <v>24</v>
      </c>
      <c r="AN134" s="33" t="s">
        <v>24</v>
      </c>
      <c r="AO134" s="33" t="s">
        <v>24</v>
      </c>
      <c r="AP134" s="33" t="s">
        <v>24</v>
      </c>
      <c r="AQ134" s="33" t="s">
        <v>24</v>
      </c>
    </row>
    <row r="135" spans="4:43" ht="18" customHeight="1">
      <c r="D135" s="33"/>
      <c r="E135" s="156" t="s">
        <v>891</v>
      </c>
      <c r="F135" s="157"/>
      <c r="G135" s="158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 t="s">
        <v>24</v>
      </c>
      <c r="AK135" s="33"/>
      <c r="AL135" s="33"/>
      <c r="AM135" s="33"/>
      <c r="AN135" s="33"/>
      <c r="AO135" s="33"/>
      <c r="AP135" s="33"/>
      <c r="AQ135" s="33"/>
    </row>
    <row r="136" spans="4:43" ht="18" customHeight="1">
      <c r="D136" s="37" t="s">
        <v>105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43"/>
    </row>
    <row r="137" spans="4:43" ht="18" customHeight="1">
      <c r="D137" s="33"/>
      <c r="E137" s="156" t="s">
        <v>71</v>
      </c>
      <c r="F137" s="157"/>
      <c r="G137" s="158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</row>
    <row r="138" spans="4:43" ht="18" customHeight="1">
      <c r="D138" s="33"/>
      <c r="E138" s="163" t="s">
        <v>758</v>
      </c>
      <c r="F138" s="157"/>
      <c r="G138" s="158"/>
      <c r="H138" s="33" t="s">
        <v>24</v>
      </c>
      <c r="I138" s="33" t="s">
        <v>24</v>
      </c>
      <c r="J138" s="33" t="s">
        <v>24</v>
      </c>
      <c r="K138" s="33" t="s">
        <v>24</v>
      </c>
      <c r="L138" s="33" t="s">
        <v>24</v>
      </c>
      <c r="M138" s="33" t="s">
        <v>24</v>
      </c>
      <c r="N138" s="33" t="s">
        <v>24</v>
      </c>
      <c r="O138" s="33" t="s">
        <v>24</v>
      </c>
      <c r="P138" s="33" t="s">
        <v>24</v>
      </c>
      <c r="Q138" s="33" t="s">
        <v>24</v>
      </c>
      <c r="R138" s="33" t="s">
        <v>24</v>
      </c>
      <c r="S138" s="33" t="s">
        <v>24</v>
      </c>
      <c r="T138" s="33" t="s">
        <v>24</v>
      </c>
      <c r="U138" s="33" t="s">
        <v>24</v>
      </c>
      <c r="V138" s="33" t="s">
        <v>24</v>
      </c>
      <c r="W138" s="33" t="s">
        <v>24</v>
      </c>
      <c r="X138" s="33" t="s">
        <v>24</v>
      </c>
      <c r="Y138" s="33" t="s">
        <v>24</v>
      </c>
      <c r="Z138" s="33" t="s">
        <v>24</v>
      </c>
      <c r="AA138" s="33" t="s">
        <v>24</v>
      </c>
      <c r="AB138" s="33" t="s">
        <v>24</v>
      </c>
      <c r="AC138" s="33" t="s">
        <v>24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3" t="s">
        <v>24</v>
      </c>
      <c r="AJ138" s="33" t="s">
        <v>24</v>
      </c>
      <c r="AK138" s="33"/>
      <c r="AL138" s="33" t="s">
        <v>24</v>
      </c>
      <c r="AM138" s="33" t="s">
        <v>24</v>
      </c>
      <c r="AN138" s="33" t="s">
        <v>24</v>
      </c>
      <c r="AO138" s="33" t="s">
        <v>24</v>
      </c>
      <c r="AP138" s="33" t="s">
        <v>24</v>
      </c>
      <c r="AQ138" s="33" t="s">
        <v>24</v>
      </c>
    </row>
    <row r="139" spans="4:43" ht="18" customHeight="1">
      <c r="D139" s="33"/>
      <c r="E139" s="156" t="s">
        <v>891</v>
      </c>
      <c r="F139" s="157"/>
      <c r="G139" s="158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 t="s">
        <v>24</v>
      </c>
      <c r="AL139" s="33"/>
      <c r="AM139" s="33"/>
      <c r="AN139" s="33"/>
      <c r="AO139" s="33"/>
      <c r="AP139" s="33"/>
      <c r="AQ139" s="33"/>
    </row>
    <row r="140" spans="4:43" ht="18" customHeight="1">
      <c r="D140" s="37" t="s">
        <v>106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43"/>
    </row>
    <row r="141" spans="4:43" ht="18" customHeight="1">
      <c r="D141" s="33"/>
      <c r="E141" s="156" t="s">
        <v>71</v>
      </c>
      <c r="F141" s="157"/>
      <c r="G141" s="158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</row>
    <row r="142" spans="4:43" ht="18" customHeight="1">
      <c r="D142" s="33"/>
      <c r="E142" s="156" t="s">
        <v>423</v>
      </c>
      <c r="F142" s="157"/>
      <c r="G142" s="158"/>
      <c r="H142" s="33" t="s">
        <v>24</v>
      </c>
      <c r="I142" s="33" t="s">
        <v>24</v>
      </c>
      <c r="J142" s="33" t="s">
        <v>24</v>
      </c>
      <c r="K142" s="33" t="s">
        <v>24</v>
      </c>
      <c r="L142" s="33" t="s">
        <v>24</v>
      </c>
      <c r="M142" s="33" t="s">
        <v>24</v>
      </c>
      <c r="N142" s="33" t="s">
        <v>24</v>
      </c>
      <c r="O142" s="33" t="s">
        <v>24</v>
      </c>
      <c r="P142" s="33" t="s">
        <v>24</v>
      </c>
      <c r="Q142" s="33" t="s">
        <v>24</v>
      </c>
      <c r="R142" s="33" t="s">
        <v>24</v>
      </c>
      <c r="S142" s="33" t="s">
        <v>24</v>
      </c>
      <c r="T142" s="33" t="s">
        <v>24</v>
      </c>
      <c r="U142" s="33" t="s">
        <v>24</v>
      </c>
      <c r="V142" s="33" t="s">
        <v>24</v>
      </c>
      <c r="W142" s="33" t="s">
        <v>24</v>
      </c>
      <c r="X142" s="33" t="s">
        <v>24</v>
      </c>
      <c r="Y142" s="33" t="s">
        <v>24</v>
      </c>
      <c r="Z142" s="33" t="s">
        <v>24</v>
      </c>
      <c r="AA142" s="33" t="s">
        <v>24</v>
      </c>
      <c r="AB142" s="33" t="s">
        <v>24</v>
      </c>
      <c r="AC142" s="33" t="s">
        <v>24</v>
      </c>
      <c r="AD142" s="33" t="s">
        <v>24</v>
      </c>
      <c r="AE142" s="33" t="s">
        <v>24</v>
      </c>
      <c r="AF142" s="33" t="s">
        <v>24</v>
      </c>
      <c r="AG142" s="33" t="s">
        <v>24</v>
      </c>
      <c r="AH142" s="33" t="s">
        <v>24</v>
      </c>
      <c r="AI142" s="33" t="s">
        <v>24</v>
      </c>
      <c r="AJ142" s="33" t="s">
        <v>24</v>
      </c>
      <c r="AK142" s="33" t="s">
        <v>24</v>
      </c>
      <c r="AL142" s="33" t="s">
        <v>24</v>
      </c>
      <c r="AM142" s="33" t="s">
        <v>24</v>
      </c>
      <c r="AN142" s="33" t="s">
        <v>24</v>
      </c>
      <c r="AO142" s="33" t="s">
        <v>24</v>
      </c>
      <c r="AP142" s="33" t="s">
        <v>24</v>
      </c>
      <c r="AQ142" s="33" t="s">
        <v>24</v>
      </c>
    </row>
    <row r="143" spans="4:43" ht="18" customHeight="1">
      <c r="D143" s="33"/>
      <c r="E143" s="156" t="s">
        <v>891</v>
      </c>
      <c r="F143" s="157"/>
      <c r="G143" s="158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</row>
    <row r="144" spans="4:43" ht="18" customHeight="1">
      <c r="D144" s="37" t="s">
        <v>743</v>
      </c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43"/>
    </row>
    <row r="145" spans="4:43" ht="18" customHeight="1">
      <c r="D145" s="33"/>
      <c r="E145" s="156" t="s">
        <v>71</v>
      </c>
      <c r="F145" s="157"/>
      <c r="G145" s="158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56" t="s">
        <v>759</v>
      </c>
      <c r="F146" s="157"/>
      <c r="G146" s="158"/>
      <c r="H146" s="33" t="s">
        <v>24</v>
      </c>
      <c r="I146" s="33" t="s">
        <v>24</v>
      </c>
      <c r="J146" s="33" t="s">
        <v>24</v>
      </c>
      <c r="K146" s="33" t="s">
        <v>24</v>
      </c>
      <c r="L146" s="33" t="s">
        <v>24</v>
      </c>
      <c r="M146" s="33" t="s">
        <v>24</v>
      </c>
      <c r="N146" s="33" t="s">
        <v>24</v>
      </c>
      <c r="O146" s="33" t="s">
        <v>24</v>
      </c>
      <c r="P146" s="33" t="s">
        <v>24</v>
      </c>
      <c r="Q146" s="33" t="s">
        <v>24</v>
      </c>
      <c r="R146" s="33" t="s">
        <v>24</v>
      </c>
      <c r="S146" s="33" t="s">
        <v>24</v>
      </c>
      <c r="T146" s="33" t="s">
        <v>24</v>
      </c>
      <c r="U146" s="33" t="s">
        <v>24</v>
      </c>
      <c r="V146" s="33" t="s">
        <v>24</v>
      </c>
      <c r="W146" s="33" t="s">
        <v>24</v>
      </c>
      <c r="X146" s="33" t="s">
        <v>24</v>
      </c>
      <c r="Y146" s="33" t="s">
        <v>24</v>
      </c>
      <c r="Z146" s="33" t="s">
        <v>24</v>
      </c>
      <c r="AA146" s="33" t="s">
        <v>24</v>
      </c>
      <c r="AB146" s="33" t="s">
        <v>24</v>
      </c>
      <c r="AC146" s="33" t="s">
        <v>24</v>
      </c>
      <c r="AD146" s="33" t="s">
        <v>24</v>
      </c>
      <c r="AE146" s="33" t="s">
        <v>24</v>
      </c>
      <c r="AF146" s="33" t="s">
        <v>24</v>
      </c>
      <c r="AG146" s="33" t="s">
        <v>24</v>
      </c>
      <c r="AH146" s="33" t="s">
        <v>24</v>
      </c>
      <c r="AI146" s="33" t="s">
        <v>24</v>
      </c>
      <c r="AJ146" s="33" t="s">
        <v>24</v>
      </c>
      <c r="AK146" s="33" t="s">
        <v>24</v>
      </c>
      <c r="AL146" s="33" t="s">
        <v>24</v>
      </c>
      <c r="AM146" s="33" t="s">
        <v>24</v>
      </c>
      <c r="AN146" s="33" t="s">
        <v>24</v>
      </c>
      <c r="AO146" s="33" t="s">
        <v>24</v>
      </c>
      <c r="AP146" s="33" t="s">
        <v>24</v>
      </c>
      <c r="AQ146" s="33" t="s">
        <v>24</v>
      </c>
    </row>
    <row r="147" spans="4:43" ht="18" customHeight="1">
      <c r="D147" s="33"/>
      <c r="E147" s="156" t="s">
        <v>788</v>
      </c>
      <c r="F147" s="157"/>
      <c r="G147" s="158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</row>
    <row r="148" spans="4:43" ht="18" customHeight="1">
      <c r="D148" s="32" t="s">
        <v>451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76"/>
      <c r="AM148" s="30"/>
      <c r="AN148" s="30"/>
      <c r="AO148" s="30"/>
      <c r="AP148" s="30"/>
      <c r="AQ148" s="44"/>
    </row>
    <row r="149" spans="4:43" ht="18" customHeight="1">
      <c r="D149" s="139" t="s">
        <v>440</v>
      </c>
      <c r="E149" s="112"/>
      <c r="F149" s="112"/>
      <c r="G149" s="113"/>
      <c r="H149" s="133" t="s">
        <v>441</v>
      </c>
      <c r="I149" s="133" t="s">
        <v>441</v>
      </c>
      <c r="J149" s="133" t="s">
        <v>441</v>
      </c>
      <c r="K149" s="133" t="s">
        <v>444</v>
      </c>
      <c r="L149" s="133" t="s">
        <v>444</v>
      </c>
      <c r="M149" s="133" t="s">
        <v>444</v>
      </c>
      <c r="N149" s="133" t="s">
        <v>444</v>
      </c>
      <c r="O149" s="133" t="s">
        <v>444</v>
      </c>
      <c r="P149" s="133" t="s">
        <v>441</v>
      </c>
      <c r="Q149" s="133" t="s">
        <v>444</v>
      </c>
      <c r="R149" s="133" t="s">
        <v>441</v>
      </c>
      <c r="S149" s="133" t="s">
        <v>441</v>
      </c>
      <c r="T149" s="133" t="s">
        <v>441</v>
      </c>
      <c r="U149" s="133" t="s">
        <v>441</v>
      </c>
      <c r="V149" s="133" t="s">
        <v>441</v>
      </c>
      <c r="W149" s="133" t="s">
        <v>441</v>
      </c>
      <c r="X149" s="133" t="s">
        <v>441</v>
      </c>
      <c r="Y149" s="133" t="s">
        <v>441</v>
      </c>
      <c r="Z149" s="133" t="s">
        <v>441</v>
      </c>
      <c r="AA149" s="133" t="s">
        <v>441</v>
      </c>
      <c r="AB149" s="133" t="s">
        <v>441</v>
      </c>
      <c r="AC149" s="133" t="s">
        <v>441</v>
      </c>
      <c r="AD149" s="133" t="s">
        <v>441</v>
      </c>
      <c r="AE149" s="133" t="s">
        <v>441</v>
      </c>
      <c r="AF149" s="133" t="s">
        <v>444</v>
      </c>
      <c r="AG149" s="133" t="s">
        <v>441</v>
      </c>
      <c r="AH149" s="133" t="s">
        <v>441</v>
      </c>
      <c r="AI149" s="133" t="s">
        <v>441</v>
      </c>
      <c r="AJ149" s="133" t="s">
        <v>441</v>
      </c>
      <c r="AK149" s="133" t="s">
        <v>444</v>
      </c>
      <c r="AL149" s="133" t="s">
        <v>444</v>
      </c>
      <c r="AM149" s="133" t="s">
        <v>441</v>
      </c>
      <c r="AN149" s="133" t="s">
        <v>441</v>
      </c>
      <c r="AO149" s="133" t="s">
        <v>444</v>
      </c>
      <c r="AP149" s="133" t="s">
        <v>444</v>
      </c>
      <c r="AQ149" s="133" t="s">
        <v>444</v>
      </c>
    </row>
    <row r="150" spans="4:43" ht="18" customHeight="1">
      <c r="D150" s="124"/>
      <c r="E150" s="125"/>
      <c r="F150" s="125"/>
      <c r="G150" s="126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</row>
    <row r="151" spans="4:43" ht="18" customHeight="1">
      <c r="D151" s="114"/>
      <c r="E151" s="115"/>
      <c r="F151" s="115"/>
      <c r="G151" s="116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</row>
    <row r="152" spans="4:43" ht="18" customHeight="1">
      <c r="D152" s="111" t="s">
        <v>442</v>
      </c>
      <c r="E152" s="112"/>
      <c r="F152" s="112"/>
      <c r="G152" s="113"/>
      <c r="H152" s="136">
        <v>220001</v>
      </c>
      <c r="I152" s="136">
        <v>220001</v>
      </c>
      <c r="J152" s="136">
        <v>220001</v>
      </c>
      <c r="K152" s="136">
        <v>220136</v>
      </c>
      <c r="L152" s="136">
        <v>220136</v>
      </c>
      <c r="M152" s="136">
        <v>220136</v>
      </c>
      <c r="N152" s="136">
        <v>220137</v>
      </c>
      <c r="O152" s="136">
        <v>220137</v>
      </c>
      <c r="P152" s="136">
        <v>220001</v>
      </c>
      <c r="Q152" s="136">
        <v>220137</v>
      </c>
      <c r="R152" s="136">
        <v>220001</v>
      </c>
      <c r="S152" s="136">
        <v>220001</v>
      </c>
      <c r="T152" s="136">
        <v>220001</v>
      </c>
      <c r="U152" s="136">
        <v>220001</v>
      </c>
      <c r="V152" s="136">
        <v>220001</v>
      </c>
      <c r="W152" s="136">
        <v>220001</v>
      </c>
      <c r="X152" s="136">
        <v>220001</v>
      </c>
      <c r="Y152" s="136">
        <v>220001</v>
      </c>
      <c r="Z152" s="136">
        <v>220001</v>
      </c>
      <c r="AA152" s="136">
        <v>220001</v>
      </c>
      <c r="AB152" s="136">
        <v>220001</v>
      </c>
      <c r="AC152" s="136">
        <v>220001</v>
      </c>
      <c r="AD152" s="136">
        <v>220001</v>
      </c>
      <c r="AE152" s="136">
        <v>220001</v>
      </c>
      <c r="AF152" s="136">
        <v>220137</v>
      </c>
      <c r="AG152" s="136">
        <v>220001</v>
      </c>
      <c r="AH152" s="136">
        <v>220001</v>
      </c>
      <c r="AI152" s="136">
        <v>220001</v>
      </c>
      <c r="AJ152" s="136">
        <v>220001</v>
      </c>
      <c r="AK152" s="136">
        <v>220127</v>
      </c>
      <c r="AL152" s="136">
        <v>220138</v>
      </c>
      <c r="AM152" s="136">
        <v>220001</v>
      </c>
      <c r="AN152" s="136">
        <v>220001</v>
      </c>
      <c r="AO152" s="136">
        <v>220139</v>
      </c>
      <c r="AP152" s="136">
        <v>220138</v>
      </c>
      <c r="AQ152" s="136">
        <v>220138</v>
      </c>
    </row>
    <row r="153" spans="4:43" ht="18" customHeight="1">
      <c r="D153" s="124"/>
      <c r="E153" s="125"/>
      <c r="F153" s="125"/>
      <c r="G153" s="126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7"/>
      <c r="S153" s="137"/>
      <c r="T153" s="137"/>
      <c r="U153" s="137"/>
      <c r="V153" s="137"/>
      <c r="W153" s="137"/>
      <c r="X153" s="137"/>
      <c r="Y153" s="137"/>
      <c r="Z153" s="137"/>
      <c r="AA153" s="137"/>
      <c r="AB153" s="137"/>
      <c r="AC153" s="137"/>
      <c r="AD153" s="137"/>
      <c r="AE153" s="137"/>
      <c r="AF153" s="137"/>
      <c r="AG153" s="137"/>
      <c r="AH153" s="137"/>
      <c r="AI153" s="137"/>
      <c r="AJ153" s="137"/>
      <c r="AK153" s="137"/>
      <c r="AL153" s="137"/>
      <c r="AM153" s="137"/>
      <c r="AN153" s="137"/>
      <c r="AO153" s="137"/>
      <c r="AP153" s="137"/>
      <c r="AQ153" s="137"/>
    </row>
    <row r="154" spans="4:43" ht="18" customHeight="1">
      <c r="D154" s="124"/>
      <c r="E154" s="125"/>
      <c r="F154" s="125"/>
      <c r="G154" s="126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7"/>
      <c r="S154" s="137"/>
      <c r="T154" s="137"/>
      <c r="U154" s="137"/>
      <c r="V154" s="137"/>
      <c r="W154" s="137"/>
      <c r="X154" s="137"/>
      <c r="Y154" s="137"/>
      <c r="Z154" s="137"/>
      <c r="AA154" s="137"/>
      <c r="AB154" s="137"/>
      <c r="AC154" s="137"/>
      <c r="AD154" s="137"/>
      <c r="AE154" s="137"/>
      <c r="AF154" s="137"/>
      <c r="AG154" s="137"/>
      <c r="AH154" s="137"/>
      <c r="AI154" s="137"/>
      <c r="AJ154" s="137"/>
      <c r="AK154" s="137"/>
      <c r="AL154" s="137"/>
      <c r="AM154" s="137"/>
      <c r="AN154" s="137"/>
      <c r="AO154" s="137"/>
      <c r="AP154" s="137"/>
      <c r="AQ154" s="137"/>
    </row>
    <row r="155" spans="4:43" ht="18" customHeight="1">
      <c r="D155" s="124"/>
      <c r="E155" s="125"/>
      <c r="F155" s="125"/>
      <c r="G155" s="126"/>
      <c r="H155" s="137"/>
      <c r="I155" s="137"/>
      <c r="J155" s="137"/>
      <c r="K155" s="137"/>
      <c r="L155" s="137"/>
      <c r="M155" s="137"/>
      <c r="N155" s="137"/>
      <c r="O155" s="137"/>
      <c r="P155" s="137"/>
      <c r="Q155" s="137"/>
      <c r="R155" s="137"/>
      <c r="S155" s="137"/>
      <c r="T155" s="137"/>
      <c r="U155" s="137"/>
      <c r="V155" s="137"/>
      <c r="W155" s="137"/>
      <c r="X155" s="137"/>
      <c r="Y155" s="137"/>
      <c r="Z155" s="137"/>
      <c r="AA155" s="137"/>
      <c r="AB155" s="137"/>
      <c r="AC155" s="137"/>
      <c r="AD155" s="137"/>
      <c r="AE155" s="137"/>
      <c r="AF155" s="137"/>
      <c r="AG155" s="137"/>
      <c r="AH155" s="137"/>
      <c r="AI155" s="137"/>
      <c r="AJ155" s="137"/>
      <c r="AK155" s="137"/>
      <c r="AL155" s="137"/>
      <c r="AM155" s="137"/>
      <c r="AN155" s="137"/>
      <c r="AO155" s="137"/>
      <c r="AP155" s="137"/>
      <c r="AQ155" s="137"/>
    </row>
    <row r="156" spans="4:43" ht="18" customHeight="1">
      <c r="D156" s="114"/>
      <c r="E156" s="115"/>
      <c r="F156" s="115"/>
      <c r="G156" s="116"/>
      <c r="H156" s="138"/>
      <c r="I156" s="138"/>
      <c r="J156" s="138"/>
      <c r="K156" s="138"/>
      <c r="L156" s="138"/>
      <c r="M156" s="138"/>
      <c r="N156" s="138"/>
      <c r="O156" s="138"/>
      <c r="P156" s="138"/>
      <c r="Q156" s="138"/>
      <c r="R156" s="138"/>
      <c r="S156" s="138"/>
      <c r="T156" s="138"/>
      <c r="U156" s="138"/>
      <c r="V156" s="138"/>
      <c r="W156" s="138"/>
      <c r="X156" s="138"/>
      <c r="Y156" s="138"/>
      <c r="Z156" s="138"/>
      <c r="AA156" s="138"/>
      <c r="AB156" s="138"/>
      <c r="AC156" s="138"/>
      <c r="AD156" s="138"/>
      <c r="AE156" s="138"/>
      <c r="AF156" s="138"/>
      <c r="AG156" s="138"/>
      <c r="AH156" s="138"/>
      <c r="AI156" s="138"/>
      <c r="AJ156" s="138"/>
      <c r="AK156" s="138"/>
      <c r="AL156" s="138"/>
      <c r="AM156" s="138"/>
      <c r="AN156" s="138"/>
      <c r="AO156" s="138"/>
      <c r="AP156" s="138"/>
      <c r="AQ156" s="138"/>
    </row>
    <row r="157" spans="4:43" ht="18" customHeight="1">
      <c r="D157" s="32" t="s">
        <v>452</v>
      </c>
      <c r="E157" s="29"/>
      <c r="F157" s="29"/>
      <c r="G157" s="29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9"/>
      <c r="AJ157" s="30"/>
      <c r="AK157" s="30"/>
      <c r="AL157" s="30"/>
      <c r="AM157" s="30"/>
      <c r="AN157" s="30"/>
      <c r="AO157" s="30"/>
      <c r="AP157" s="30"/>
      <c r="AQ157" s="44"/>
    </row>
    <row r="158" spans="4:43" ht="18" customHeight="1">
      <c r="D158" s="139" t="s">
        <v>443</v>
      </c>
      <c r="E158" s="112"/>
      <c r="F158" s="112"/>
      <c r="G158" s="113"/>
      <c r="H158" s="133" t="s">
        <v>441</v>
      </c>
      <c r="I158" s="133" t="s">
        <v>441</v>
      </c>
      <c r="J158" s="133" t="s">
        <v>441</v>
      </c>
      <c r="K158" s="133" t="s">
        <v>444</v>
      </c>
      <c r="L158" s="133" t="s">
        <v>444</v>
      </c>
      <c r="M158" s="133" t="s">
        <v>444</v>
      </c>
      <c r="N158" s="133" t="s">
        <v>444</v>
      </c>
      <c r="O158" s="133" t="s">
        <v>444</v>
      </c>
      <c r="P158" s="133" t="s">
        <v>441</v>
      </c>
      <c r="Q158" s="133" t="s">
        <v>444</v>
      </c>
      <c r="R158" s="133" t="s">
        <v>441</v>
      </c>
      <c r="S158" s="133" t="s">
        <v>441</v>
      </c>
      <c r="T158" s="133" t="s">
        <v>441</v>
      </c>
      <c r="U158" s="133" t="s">
        <v>441</v>
      </c>
      <c r="V158" s="133" t="s">
        <v>441</v>
      </c>
      <c r="W158" s="133" t="s">
        <v>441</v>
      </c>
      <c r="X158" s="133" t="s">
        <v>441</v>
      </c>
      <c r="Y158" s="133" t="s">
        <v>441</v>
      </c>
      <c r="Z158" s="133" t="s">
        <v>441</v>
      </c>
      <c r="AA158" s="133" t="s">
        <v>441</v>
      </c>
      <c r="AB158" s="133" t="s">
        <v>441</v>
      </c>
      <c r="AC158" s="133" t="s">
        <v>441</v>
      </c>
      <c r="AD158" s="133" t="s">
        <v>441</v>
      </c>
      <c r="AE158" s="133" t="s">
        <v>441</v>
      </c>
      <c r="AF158" s="133" t="s">
        <v>444</v>
      </c>
      <c r="AG158" s="133" t="s">
        <v>441</v>
      </c>
      <c r="AH158" s="133" t="s">
        <v>441</v>
      </c>
      <c r="AI158" s="133" t="s">
        <v>441</v>
      </c>
      <c r="AJ158" s="133" t="s">
        <v>441</v>
      </c>
      <c r="AK158" s="133" t="s">
        <v>444</v>
      </c>
      <c r="AL158" s="133" t="s">
        <v>444</v>
      </c>
      <c r="AM158" s="133" t="s">
        <v>441</v>
      </c>
      <c r="AN158" s="133" t="s">
        <v>441</v>
      </c>
      <c r="AO158" s="133" t="s">
        <v>444</v>
      </c>
      <c r="AP158" s="133" t="s">
        <v>444</v>
      </c>
      <c r="AQ158" s="133" t="s">
        <v>444</v>
      </c>
    </row>
    <row r="159" spans="4:43" ht="18" customHeight="1">
      <c r="D159" s="124"/>
      <c r="E159" s="125"/>
      <c r="F159" s="125"/>
      <c r="G159" s="126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</row>
    <row r="160" spans="4:43" ht="18" customHeight="1">
      <c r="D160" s="114"/>
      <c r="E160" s="115"/>
      <c r="F160" s="115"/>
      <c r="G160" s="116"/>
      <c r="H160" s="135"/>
      <c r="I160" s="135"/>
      <c r="J160" s="135"/>
      <c r="K160" s="135"/>
      <c r="L160" s="135"/>
      <c r="M160" s="135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</row>
    <row r="161" spans="3:73" ht="18" customHeight="1">
      <c r="D161" s="139" t="s">
        <v>455</v>
      </c>
      <c r="E161" s="112"/>
      <c r="F161" s="112"/>
      <c r="G161" s="113"/>
      <c r="H161" s="144">
        <v>45741</v>
      </c>
      <c r="I161" s="144">
        <v>45741</v>
      </c>
      <c r="J161" s="144">
        <v>45741</v>
      </c>
      <c r="K161" s="144">
        <v>45741</v>
      </c>
      <c r="L161" s="144">
        <v>45741</v>
      </c>
      <c r="M161" s="144">
        <v>45741</v>
      </c>
      <c r="N161" s="144">
        <v>45741</v>
      </c>
      <c r="O161" s="144">
        <v>45741</v>
      </c>
      <c r="P161" s="144">
        <v>45741</v>
      </c>
      <c r="Q161" s="144">
        <v>45741</v>
      </c>
      <c r="R161" s="144">
        <v>45741</v>
      </c>
      <c r="S161" s="144">
        <v>45741</v>
      </c>
      <c r="T161" s="144">
        <v>45741</v>
      </c>
      <c r="U161" s="144">
        <v>45741</v>
      </c>
      <c r="V161" s="144">
        <v>45741</v>
      </c>
      <c r="W161" s="144">
        <v>45741</v>
      </c>
      <c r="X161" s="144">
        <v>45741</v>
      </c>
      <c r="Y161" s="144">
        <v>45741</v>
      </c>
      <c r="Z161" s="144">
        <v>45741</v>
      </c>
      <c r="AA161" s="144">
        <v>45741</v>
      </c>
      <c r="AB161" s="144">
        <v>45741</v>
      </c>
      <c r="AC161" s="144">
        <v>45741</v>
      </c>
      <c r="AD161" s="144">
        <v>45741</v>
      </c>
      <c r="AE161" s="144">
        <v>45741</v>
      </c>
      <c r="AF161" s="144">
        <v>45741</v>
      </c>
      <c r="AG161" s="144">
        <v>45741</v>
      </c>
      <c r="AH161" s="144">
        <v>45741</v>
      </c>
      <c r="AI161" s="144">
        <v>45741</v>
      </c>
      <c r="AJ161" s="144">
        <v>45741</v>
      </c>
      <c r="AK161" s="144">
        <v>45741</v>
      </c>
      <c r="AL161" s="144">
        <v>45741</v>
      </c>
      <c r="AM161" s="144">
        <v>45741</v>
      </c>
      <c r="AN161" s="144">
        <v>45741</v>
      </c>
      <c r="AO161" s="144">
        <v>45741</v>
      </c>
      <c r="AP161" s="144">
        <v>45741</v>
      </c>
      <c r="AQ161" s="144">
        <v>45741</v>
      </c>
    </row>
    <row r="162" spans="3:73" ht="18" customHeight="1">
      <c r="D162" s="143"/>
      <c r="E162" s="125"/>
      <c r="F162" s="125"/>
      <c r="G162" s="126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  <c r="AL162" s="144"/>
      <c r="AM162" s="144"/>
      <c r="AN162" s="144"/>
      <c r="AO162" s="144"/>
      <c r="AP162" s="144"/>
      <c r="AQ162" s="144"/>
    </row>
    <row r="163" spans="3:73" ht="18" customHeight="1">
      <c r="D163" s="124"/>
      <c r="E163" s="125"/>
      <c r="F163" s="125"/>
      <c r="G163" s="126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  <c r="AL163" s="144"/>
      <c r="AM163" s="144"/>
      <c r="AN163" s="144"/>
      <c r="AO163" s="144"/>
      <c r="AP163" s="144"/>
      <c r="AQ163" s="144"/>
    </row>
    <row r="164" spans="3:73" ht="18" customHeight="1">
      <c r="D164" s="114"/>
      <c r="E164" s="115"/>
      <c r="F164" s="115"/>
      <c r="G164" s="116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  <c r="AL164" s="144"/>
      <c r="AM164" s="144"/>
      <c r="AN164" s="144"/>
      <c r="AO164" s="144"/>
      <c r="AP164" s="144"/>
      <c r="AQ164" s="144"/>
    </row>
    <row r="165" spans="3:73" ht="18" customHeight="1">
      <c r="O165" s="19"/>
      <c r="AJ165" s="36"/>
      <c r="AL165" s="19"/>
    </row>
    <row r="166" spans="3:73" ht="18" customHeight="1">
      <c r="D166" s="5" t="s">
        <v>255</v>
      </c>
      <c r="E166" s="5" t="s">
        <v>440</v>
      </c>
      <c r="I166" s="5" t="s">
        <v>13</v>
      </c>
      <c r="J166" s="5" t="s">
        <v>456</v>
      </c>
      <c r="O166" s="19"/>
      <c r="AJ166" s="36"/>
      <c r="AL166" s="19"/>
    </row>
    <row r="167" spans="3:73" ht="18" customHeight="1">
      <c r="J167" s="5" t="s">
        <v>457</v>
      </c>
      <c r="O167" s="19"/>
      <c r="AJ167" s="36"/>
      <c r="AL167" s="19"/>
    </row>
    <row r="168" spans="3:73" ht="18" customHeight="1">
      <c r="J168" s="5" t="s">
        <v>458</v>
      </c>
      <c r="O168" s="19"/>
      <c r="AJ168" s="36"/>
      <c r="AL168" s="19"/>
    </row>
    <row r="169" spans="3:73" ht="18" customHeight="1">
      <c r="O169" s="19"/>
      <c r="AJ169" s="36"/>
      <c r="AL169" s="19"/>
    </row>
    <row r="170" spans="3:73" ht="18" customHeight="1">
      <c r="C170" s="5" t="s">
        <v>30</v>
      </c>
      <c r="D170" s="5" t="s">
        <v>461</v>
      </c>
      <c r="AE170" s="5" t="s">
        <v>255</v>
      </c>
      <c r="AF170" s="5" t="s">
        <v>762</v>
      </c>
      <c r="AJ170" s="5" t="s">
        <v>332</v>
      </c>
      <c r="AK170" s="125" t="s">
        <v>763</v>
      </c>
      <c r="AL170" s="125"/>
      <c r="AM170" s="125"/>
      <c r="AN170" s="125"/>
    </row>
    <row r="172" spans="3:73" ht="18" customHeight="1">
      <c r="D172" s="111" t="s">
        <v>437</v>
      </c>
      <c r="E172" s="112"/>
      <c r="F172" s="112"/>
      <c r="G172" s="113"/>
      <c r="H172" s="117" t="s">
        <v>778</v>
      </c>
      <c r="I172" s="118"/>
      <c r="J172" s="118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  <c r="AD172" s="119"/>
      <c r="AE172" s="123" t="s">
        <v>469</v>
      </c>
      <c r="AF172" s="118"/>
      <c r="AG172" s="119"/>
      <c r="AH172" s="117" t="s">
        <v>445</v>
      </c>
      <c r="AI172" s="118"/>
      <c r="AJ172" s="118"/>
      <c r="AK172" s="118"/>
      <c r="AL172" s="118"/>
      <c r="AM172" s="118"/>
      <c r="AN172" s="118"/>
      <c r="AO172" s="118"/>
      <c r="AP172" s="118"/>
      <c r="AQ172" s="119"/>
      <c r="AS172" s="62" t="s">
        <v>479</v>
      </c>
      <c r="AT172" s="63"/>
      <c r="AU172" s="64"/>
      <c r="AW172" s="238" t="str">
        <f>$D$75</f>
        <v>COLUMN_COUNTS</v>
      </c>
      <c r="AX172" s="238" t="str">
        <f>$D$75</f>
        <v>COLUMN_COUNTS</v>
      </c>
      <c r="AY172" s="238" t="str">
        <f>$D$79</f>
        <v>COLUMN_DATA_TYPE</v>
      </c>
      <c r="AZ172" s="238" t="str">
        <f>$D$79</f>
        <v>COLUMN_DATA_TYPE</v>
      </c>
      <c r="BA172" s="238" t="str">
        <f>$D$85</f>
        <v>COLUMN_DATA_LENGTH</v>
      </c>
      <c r="BB172" s="238" t="str">
        <f>$D$85</f>
        <v>COLUMN_DATA_LENGTH</v>
      </c>
      <c r="BC172" s="238" t="str">
        <f>$D$112</f>
        <v>COLUMN_DATA_TRIM</v>
      </c>
      <c r="BD172" s="238" t="str">
        <f>$D$112</f>
        <v>COLUMN_DATA_TRIM</v>
      </c>
      <c r="BE172" s="238" t="str">
        <f>$D$115</f>
        <v>COLUMN_DATA_SIGNED</v>
      </c>
      <c r="BF172" s="238" t="str">
        <f>$D$115</f>
        <v>COLUMN_DATA_SIGNED</v>
      </c>
      <c r="BG172" s="238" t="str">
        <f>$D$119</f>
        <v>SIGN_DIGIT</v>
      </c>
      <c r="BH172" s="238" t="str">
        <f>$D$119</f>
        <v>SIGN_DIGIT</v>
      </c>
      <c r="BI172" s="238" t="str">
        <f>$D$123</f>
        <v>DATE_SEPARATOR</v>
      </c>
      <c r="BJ172" s="238" t="str">
        <f>$D$123</f>
        <v>DATE_SEPARATOR</v>
      </c>
      <c r="BK172" s="238" t="str">
        <f>$D$128</f>
        <v>TIME_SEPARATOR</v>
      </c>
      <c r="BL172" s="238" t="str">
        <f>$D$128</f>
        <v>TIME_SEPARATOR</v>
      </c>
      <c r="BM172" s="238" t="str">
        <f>$D$132</f>
        <v>SEPARATOR_DATE_TIME</v>
      </c>
      <c r="BN172" s="238" t="str">
        <f>$D$132</f>
        <v>SEPARATOR_DATE_TIME</v>
      </c>
      <c r="BO172" s="238" t="str">
        <f>$D$136</f>
        <v>REFERENCE_DATE</v>
      </c>
      <c r="BP172" s="238" t="str">
        <f>$D$136</f>
        <v>REFERENCE_DATE</v>
      </c>
      <c r="BQ172" s="238" t="str">
        <f>$D$140</f>
        <v>CASE_MODE</v>
      </c>
      <c r="BR172" s="238" t="str">
        <f>$D$140</f>
        <v>CASE_MODE</v>
      </c>
      <c r="BS172" s="238" t="str">
        <f>$D$144</f>
        <v>MULTIBYTE_STRING</v>
      </c>
      <c r="BT172" s="238" t="str">
        <f>$D$144</f>
        <v>MULTIBYTE_STRING</v>
      </c>
      <c r="BU172" s="60" t="s">
        <v>1135</v>
      </c>
    </row>
    <row r="173" spans="3:73" ht="18" customHeight="1">
      <c r="D173" s="114"/>
      <c r="E173" s="115"/>
      <c r="F173" s="115"/>
      <c r="G173" s="116"/>
      <c r="H173" s="120"/>
      <c r="I173" s="121"/>
      <c r="J173" s="121"/>
      <c r="K173" s="121"/>
      <c r="L173" s="121"/>
      <c r="M173" s="121"/>
      <c r="N173" s="121"/>
      <c r="O173" s="121"/>
      <c r="P173" s="121"/>
      <c r="Q173" s="121"/>
      <c r="R173" s="121"/>
      <c r="S173" s="121"/>
      <c r="T173" s="121"/>
      <c r="U173" s="121"/>
      <c r="V173" s="121"/>
      <c r="W173" s="121"/>
      <c r="X173" s="121"/>
      <c r="Y173" s="121"/>
      <c r="Z173" s="121"/>
      <c r="AA173" s="121"/>
      <c r="AB173" s="121"/>
      <c r="AC173" s="121"/>
      <c r="AD173" s="122"/>
      <c r="AE173" s="120"/>
      <c r="AF173" s="121"/>
      <c r="AG173" s="122"/>
      <c r="AH173" s="120"/>
      <c r="AI173" s="121"/>
      <c r="AJ173" s="121"/>
      <c r="AK173" s="121"/>
      <c r="AL173" s="121"/>
      <c r="AM173" s="121"/>
      <c r="AN173" s="121"/>
      <c r="AO173" s="121"/>
      <c r="AP173" s="121"/>
      <c r="AQ173" s="122"/>
      <c r="AS173" s="66" t="s">
        <v>480</v>
      </c>
      <c r="AT173" s="67"/>
      <c r="AU173" s="68"/>
      <c r="AW173" s="74" t="s">
        <v>781</v>
      </c>
      <c r="AX173" s="74" t="s">
        <v>782</v>
      </c>
      <c r="AY173" s="74" t="s">
        <v>781</v>
      </c>
      <c r="AZ173" s="74" t="s">
        <v>782</v>
      </c>
      <c r="BA173" s="74" t="s">
        <v>781</v>
      </c>
      <c r="BB173" s="74" t="s">
        <v>782</v>
      </c>
      <c r="BC173" s="74" t="s">
        <v>781</v>
      </c>
      <c r="BD173" s="74" t="s">
        <v>782</v>
      </c>
      <c r="BE173" s="74" t="s">
        <v>781</v>
      </c>
      <c r="BF173" s="74" t="s">
        <v>782</v>
      </c>
      <c r="BG173" s="74" t="s">
        <v>781</v>
      </c>
      <c r="BH173" s="74" t="s">
        <v>782</v>
      </c>
      <c r="BI173" s="74" t="s">
        <v>781</v>
      </c>
      <c r="BJ173" s="74" t="s">
        <v>782</v>
      </c>
      <c r="BK173" s="74" t="s">
        <v>781</v>
      </c>
      <c r="BL173" s="74" t="s">
        <v>782</v>
      </c>
      <c r="BM173" s="74" t="s">
        <v>781</v>
      </c>
      <c r="BN173" s="74" t="s">
        <v>782</v>
      </c>
      <c r="BO173" s="74" t="s">
        <v>781</v>
      </c>
      <c r="BP173" s="74" t="s">
        <v>782</v>
      </c>
      <c r="BQ173" s="74" t="s">
        <v>781</v>
      </c>
      <c r="BR173" s="74" t="s">
        <v>782</v>
      </c>
      <c r="BS173" s="74" t="s">
        <v>781</v>
      </c>
      <c r="BT173" s="74" t="s">
        <v>782</v>
      </c>
      <c r="BU173" s="60" t="s">
        <v>1135</v>
      </c>
    </row>
    <row r="174" spans="3:73" ht="54" customHeight="1">
      <c r="D174" s="140">
        <f>$H$70</f>
        <v>73</v>
      </c>
      <c r="E174" s="141"/>
      <c r="F174" s="141"/>
      <c r="G174" s="142"/>
      <c r="H174" s="45" t="str">
        <f ca="1">SUBSTITUTE("clear; echo "&amp;"テストケース"&amp;TEXT($D174,"000")&amp;"; "&amp;AW174&amp;AY174&amp;BA174&amp;BC174&amp;BE174&amp;BG174&amp;BI174&amp;BK174&amp;BM174&amp;BO174&amp;BQ174&amp;BS174&amp;"sh ./script/"&amp;$B$2&amp;".sh; "&amp;AX174&amp;AZ174&amp;BB174&amp;BD174&amp;BF174&amp;BH174&amp;BJ174&amp;BL174&amp;BN174&amp;BP174&amp;BR174&amp;BT174,"なし","")</f>
        <v>clear; echo テストケース073; sed -i '' 's#COLUMN_DATA_TYPE="char"#COLUMN_DATA_TYPE="boolean"#g' ${CONFIG_DIR}db_data_config.txt; export COLUMN_DATA_TYPE="boolean";sed -i '' 's#COLUMN_DATA_LENGTH="3"#COLUMN_DATA_LENGTH="0"#g' ${CONFIG_DIR}db_data_config.txt; export COLUMN_DATA_LENGTH="0";sh ./script/db_check_data_validate_config.sh; sed -i '' 's#COLUMN_DATA_TYPE="boolean"#COLUMN_DATA_TYPE="char"#g' ${CONFIG_DIR}db_data_config.txt; export COLUMN_DATA_TYPE="char";sed -i '' 's#COLUMN_DATA_LENGTH="0"#COLUMN_DATA_LENGTH="3"#g'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9" t="str" cm="1">
        <f t="array" ref="AE174">SUBSTITUTE(INDEX($H$149:$AQ$149, , MATCH($D174, $70:$70, 0)-7),"-","")</f>
        <v>正常</v>
      </c>
      <c r="AF174" s="150"/>
      <c r="AG174" s="151"/>
      <c r="AH174" s="159" t="s">
        <v>983</v>
      </c>
      <c r="AI174" s="160"/>
      <c r="AJ174" s="160"/>
      <c r="AK174" s="160"/>
      <c r="AL174" s="160"/>
      <c r="AM174" s="160"/>
      <c r="AN174" s="160"/>
      <c r="AO174" s="160"/>
      <c r="AP174" s="160"/>
      <c r="AQ174" s="161"/>
      <c r="AS174" s="69" t="str" cm="1">
        <f t="array" ref="AS174">SUBSTITUTE(TEXT(INDEX($H$152:$AQ$152,1,$D174-72),"000000"),"-","")</f>
        <v>220001</v>
      </c>
      <c r="AT174" s="70"/>
      <c r="AU174" s="71"/>
      <c r="AW174" s="73" t="str">
        <f>SUBSTITUTE(IF(VLOOKUP(AW$172,$AD$9:$AN$20,8,FALSE)=INDEX($E$76:$G$78,MATCH("●",INDEX($H$76:$AQ$78,,MATCH($D174,$70:$70,0)-7),0),1),"","sed -i "&amp;IF($AK$170="MacOS","'' ","")&amp;"'s#"&amp;AW$172&amp;"="""&amp;VLOOKUP(AW$172,$AD$9:$AN$20,8,FALSE)&amp;""""&amp;"#"&amp;AW$172&amp;"="&amp;""""&amp;INDEX($E$76:$G$78,MATCH("●",INDEX($H$76:$AQ$78,,MATCH($D174,$70:$70,0)-7),0),1)&amp;""""&amp;"#g'"&amp;" ${CONFIG_DIR}db_data_config.txt; export "&amp;AW$172&amp;"="&amp;""""&amp;INDEX($E$76:$G$78,MATCH("●",INDEX($H$76:$AQ$78,,MATCH($D174,$70:$70,0)-7),0),1)&amp;""";"),",",""",""")</f>
        <v/>
      </c>
      <c r="AX174" s="73" t="str">
        <f>SUBSTITUTE(IF(INDEX($E$76:$G$78,MATCH("●",INDEX($H$76:$AQ$78,,MATCH($D174,$70:$70,0)-7),0),1)=VLOOKUP(AX$172,$AD$9:$AN$20,8,FALSE),"","sed -i "&amp;IF($AK$170="MacOS","'' ","")&amp;"'s#"&amp;AX$172&amp;"="""&amp;INDEX($E$76:$G$78,MATCH("●",INDEX($H$76:$AQ$78,,MATCH($D174,$70:$70,0)-7),0),1)&amp;""""&amp;"#"&amp;AX$172&amp;"="&amp;""""&amp;VLOOKUP(AX$172,$AD$9:$AN$20,8,FALSE)&amp;""""&amp;"#g'"&amp;" ${CONFIG_DIR}db_data_config.txt; export "&amp;AX$172&amp;"="&amp;""""&amp;VLOOKUP(AX$172,$AD$9:$AN$20,8,FALSE)&amp;""";"),",",""",""")</f>
        <v/>
      </c>
      <c r="AY174" s="73" t="str">
        <f>SUBSTITUTE(IF(VLOOKUP(AY$172,$AD$9:$AN$20,8,FALSE)=INDEX($E$80:$G$84,MATCH("●",INDEX($H$80:$AQ$84,,MATCH($D174,$70:$70,0)-7),0),1),"","sed -i "&amp;IF($AK$170="MacOS","'' ","")&amp;"'s#"&amp;AY$172&amp;"="""&amp;VLOOKUP(AY$172,$AD$9:$AN$20,8,FALSE)&amp;""""&amp;"#"&amp;AY$172&amp;"="&amp;""""&amp;INDEX($E$80:$G$84,MATCH("●",INDEX($H$80:$AQ$84,,MATCH($D174,$70:$70,0)-7),0),1)&amp;""""&amp;"#g'"&amp;" ${CONFIG_DIR}db_data_config.txt; export "&amp;AY$172&amp;"="&amp;""""&amp;INDEX($E$80:$G$84,MATCH("●",INDEX($H$80:$AQ$84,,MATCH($D174,$70:$70,0)-7),0),1)&amp;""";"),",",""",""")</f>
        <v>sed -i '' 's#COLUMN_DATA_TYPE="char"#COLUMN_DATA_TYPE="boolean"#g' ${CONFIG_DIR}db_data_config.txt; export COLUMN_DATA_TYPE="boolean";</v>
      </c>
      <c r="AZ174" s="73" t="str">
        <f>SUBSTITUTE(IF(INDEX($E$80:$G$84,MATCH("●",INDEX($H$80:$AQ$84,,MATCH($D174,$70:$70,0)-7),0),1)=VLOOKUP(AZ$172,$AD$9:$AN$20,8,FALSE),"","sed -i "&amp;IF($AK$170="MacOS","'' ","")&amp;"'s#"&amp;AZ$172&amp;"="""&amp;INDEX($E$80:$G$84,MATCH("●",INDEX($H$80:$AQ$84,,MATCH($D174,$70:$70,0)-7),0),1)&amp;""""&amp;"#"&amp;AZ$172&amp;"="&amp;""""&amp;VLOOKUP(AZ$172,$AD$9:$AN$20,8,FALSE)&amp;""""&amp;"#g'"&amp;" ${CONFIG_DIR}db_data_config.txt; export "&amp;AZ$172&amp;"="&amp;""""&amp;VLOOKUP(AZ$172,$AD$9:$AN$20,8,FALSE)&amp;""";"),",",""",""")</f>
        <v>sed -i '' 's#COLUMN_DATA_TYPE="boolean"#COLUMN_DATA_TYPE="char"#g' ${CONFIG_DIR}db_data_config.txt; export COLUMN_DATA_TYPE="char";</v>
      </c>
      <c r="BA174" s="73" t="str">
        <f>SUBSTITUTE(IF(VLOOKUP(BA$172,$AD$9:$AN$20,8,FALSE)=INDEX($E$86:$G$111,MATCH("●",INDEX($H$86:$AQ$111,,MATCH($D174,$70:$70,0)-7),0),1),"","sed -i "&amp;IF($AK$170="MacOS","'' ","")&amp;"'s#"&amp;BA$172&amp;"="""&amp;VLOOKUP(BA$172,$AD$9:$AN$20,8,FALSE)&amp;""""&amp;"#"&amp;BA$172&amp;"="&amp;""""&amp;INDEX($E$86:$G$111,MATCH("●",INDEX($H$86:$AQ$111,,MATCH($D174,$70:$70,0)-7),0),1)&amp;""""&amp;"#g'"&amp;" ${CONFIG_DIR}db_data_config.txt; export "&amp;BA$172&amp;"="&amp;""""&amp;INDEX($E$86:$G$111,MATCH("●",INDEX($H$86:$AQ$111,,MATCH($D174,$70:$70,0)-7),0),1)&amp;""";"),",",""",""")</f>
        <v>sed -i '' 's#COLUMN_DATA_LENGTH="3"#COLUMN_DATA_LENGTH="0"#g' ${CONFIG_DIR}db_data_config.txt; export COLUMN_DATA_LENGTH="0";</v>
      </c>
      <c r="BB174" s="73" t="str">
        <f>SUBSTITUTE(IF(INDEX($E$86:$G$111,MATCH("●",INDEX($H$86:$AQ$111,,MATCH($D174,$70:$70,0)-7),0),1)=VLOOKUP(BB$172,$AD$9:$AN$20,8,FALSE),"","sed -i "&amp;IF($AK$170="MacOS","'' ","")&amp;"'s#"&amp;BB$172&amp;"="""&amp;INDEX($E$86:$G$111,MATCH("●",INDEX($H$86:$AQ$111,,MATCH($D174,$70:$70,0)-7),0),1)&amp;""""&amp;"#"&amp;BB$172&amp;"="&amp;""""&amp;VLOOKUP(BB$172,$AD$9:$AN$20,8,FALSE)&amp;""""&amp;"#g'"&amp;" ${CONFIG_DIR}db_data_config.txt; export "&amp;BB$172&amp;"="&amp;""""&amp;VLOOKUP(BB$172,$AD$9:$AN$20,8,FALSE)&amp;""";"),",",""",""")</f>
        <v>sed -i '' 's#COLUMN_DATA_LENGTH="0"#COLUMN_DATA_LENGTH="3"#g' ${CONFIG_DIR}db_data_config.txt; export COLUMN_DATA_LENGTH="3";</v>
      </c>
      <c r="BC174" s="73" t="str">
        <f>SUBSTITUTE(IF(VLOOKUP(BC$172,$AD$9:$AN$20,8,FALSE)=INDEX($E$113:$G$114,MATCH("●",INDEX($H$113:$AQ$114,,MATCH($D174,$70:$70,0)-7),0),1),"","sed -i "&amp;IF($AK$170="MacOS","'' ","")&amp;"'s#"&amp;BC$172&amp;"="""&amp;VLOOKUP(BC$172,$AD$9:$AN$20,8,FALSE)&amp;""""&amp;"#"&amp;BC$172&amp;"="&amp;""""&amp;INDEX($E$113:$G$114,MATCH("●",INDEX($H$113:$AQ$114,,MATCH($D174,$70:$70,0)-7),0),1)&amp;""""&amp;"#g'"&amp;" ${CONFIG_DIR}db_data_config.txt; export "&amp;BC$172&amp;"="&amp;""""&amp;INDEX($E$113:$G$114,MATCH("●",INDEX($H$113:$AQ$114,,MATCH($D174,$70:$70,0)-7),0),1)&amp;""";"),",",""",""")</f>
        <v/>
      </c>
      <c r="BD174" s="73" t="str">
        <f>SUBSTITUTE(IF(INDEX($E$113:$G$114,MATCH("●",INDEX($H$113:$AQ$114,,MATCH($D174,$70:$70,0)-7),0),1)=VLOOKUP(BD$172,$AD$9:$AN$20,8,FALSE),"","sed -i "&amp;IF($AK$170="MacOS","'' ","")&amp;"'s#"&amp;BD$172&amp;"="""&amp;INDEX($E$113:$G$114,MATCH("●",INDEX($H$113:$AQ$114,,MATCH($D174,$70:$70,0)-7),0),1)&amp;""""&amp;"#"&amp;BD$172&amp;"="&amp;""""&amp;VLOOKUP(BD$172,$AD$9:$AN$20,8,FALSE)&amp;""""&amp;"#g'"&amp;" ${CONFIG_DIR}db_data_config.txt; export "&amp;BD$172&amp;"="&amp;""""&amp;VLOOKUP(BD$172,$AD$9:$AN$20,8,FALSE)&amp;""";"),",",""",""")</f>
        <v/>
      </c>
      <c r="BE174" s="73" t="str">
        <f>SUBSTITUTE(IF(VLOOKUP(BE$172,$AD$9:$AN$20,8,FALSE)=INDEX($E$116:$G$118,MATCH("●",INDEX($H$116:$AQ$118,,MATCH($D174,$70:$70,0)-7),0),1),"","sed -i "&amp;IF($AK$170="MacOS","'' ","")&amp;"'s#"&amp;BE$172&amp;"="""&amp;VLOOKUP(BE$172,$AD$9:$AN$20,8,FALSE)&amp;""""&amp;"#"&amp;BE$172&amp;"="&amp;""""&amp;INDEX($E$116:$G$118,MATCH("●",INDEX($H$116:$AQ$118,,MATCH($D174,$70:$70,0)-7),0),1)&amp;""""&amp;"#g'"&amp;" ${CONFIG_DIR}db_data_config.txt; export "&amp;BE$172&amp;"="&amp;""""&amp;INDEX($E$116:$G$118,MATCH("●",INDEX($H$116:$AQ$118,,MATCH($D174,$70:$70,0)-7),0),1)&amp;""";"),",",""",""")</f>
        <v/>
      </c>
      <c r="BF174" s="73" t="str">
        <f>SUBSTITUTE(IF(INDEX($E$116:$G$118,MATCH("●",INDEX($H$116:$AQ$118,,MATCH($D174,$70:$70,0)-7),0),1)=VLOOKUP(BF$172,$AD$9:$AN$20,8,FALSE),"","sed -i "&amp;IF($AK$170="MacOS","'' ","")&amp;"'s#"&amp;BF$172&amp;"="""&amp;INDEX($E$116:$G$118,MATCH("●",INDEX($H$116:$AQ$118,,MATCH($D174,$70:$70,0)-7),0),1)&amp;""""&amp;"#"&amp;BF$172&amp;"="&amp;""""&amp;VLOOKUP(BF$172,$AD$9:$AN$20,8,FALSE)&amp;""""&amp;"#g'"&amp;" ${CONFIG_DIR}db_data_config.txt; export "&amp;BF$172&amp;"="&amp;""""&amp;VLOOKUP(BF$172,$AD$9:$AN$20,8,FALSE)&amp;""";"),",",""",""")</f>
        <v/>
      </c>
      <c r="BG174" s="73" t="str">
        <f>SUBSTITUTE(IF(VLOOKUP(BG$172,$AD$9:$AN$20,8,FALSE)=INDEX($E$120:$G$122,MATCH("●",INDEX($H$120:$AQ$122,,MATCH($D174,$70:$70,0)-7),0),1),"","sed -i "&amp;IF($AK$170="MacOS","'' ","")&amp;"'s#"&amp;BG$172&amp;"="""&amp;VLOOKUP(BG$172,$AD$9:$AN$20,8,FALSE)&amp;""""&amp;"#"&amp;BG$172&amp;"="&amp;""""&amp;INDEX($E$120:$G$122,MATCH("●",INDEX($H$120:$AQ$122,,MATCH($D174,$70:$70,0)-7),0),1)&amp;""""&amp;"#g'"&amp;" ${CONFIG_DIR}db_data_config.txt; export "&amp;BG$172&amp;"="&amp;""""&amp;INDEX($E$120:$G$122,MATCH("●",INDEX($H$120:$AQ$122,,MATCH($D174,$70:$70,0)-7),0),1)&amp;""";"),",",""",""")</f>
        <v/>
      </c>
      <c r="BH174" s="73" t="str">
        <f>SUBSTITUTE(IF(INDEX($E$120:$G$122,MATCH("●",INDEX($H$120:$AQ$122,,MATCH($D174,$70:$70,0)-7),0),1)=VLOOKUP(BH$172,$AD$9:$AN$20,8,FALSE),"","sed -i "&amp;IF($AK$170="MacOS","'' ","")&amp;"'s#"&amp;BH$172&amp;"="""&amp;INDEX($E$120:$G$122,MATCH("●",INDEX($H$120:$AQ$122,,MATCH($D174,$70:$70,0)-7),0),1)&amp;""""&amp;"#"&amp;BH$172&amp;"="&amp;""""&amp;VLOOKUP(BH$172,$AD$9:$AN$20,8,FALSE)&amp;""""&amp;"#g'"&amp;" ${CONFIG_DIR}db_data_config.txt; export "&amp;BH$172&amp;"="&amp;""""&amp;VLOOKUP(BH$172,$AD$9:$AN$20,8,FALSE)&amp;""";"),",",""",""")</f>
        <v/>
      </c>
      <c r="BI174" s="73" t="str">
        <f>SUBSTITUTE(IF(VLOOKUP(BI$172,$AD$9:$AN$20,8,FALSE)=INDEX($E$124:$G$127,MATCH("●",INDEX($H$124:$AQ$127,,MATCH($D174,$70:$70,0)-7),0),1),"","sed -i "&amp;IF($AK$170="MacOS","'' ","")&amp;"'s#"&amp;BI$172&amp;"="""&amp;VLOOKUP(BI$172,$AD$9:$AN$20,8,FALSE)&amp;""""&amp;"#"&amp;BI$172&amp;"="&amp;""""&amp;INDEX($E$124:$G$127,MATCH("●",INDEX($H$124:$AQ$127,,MATCH($D174,$70:$70,0)-7),0),1)&amp;""""&amp;"#g'"&amp;" ${CONFIG_DIR}db_data_config.txt; export "&amp;BI$172&amp;"="&amp;""""&amp;INDEX($E$124:$G$127,MATCH("●",INDEX($H$124:$AQ$127,,MATCH($D174,$70:$70,0)-7),0),1)&amp;""";"),",",""",""")</f>
        <v/>
      </c>
      <c r="BJ174" s="73" t="str">
        <f>SUBSTITUTE(IF(INDEX($E$124:$G$127,MATCH("●",INDEX($H$124:$AQ$127,,MATCH($D174,$70:$70,0)-7),0),1)=VLOOKUP(BJ$172,$AD$9:$AN$20,8,FALSE),"","sed -i "&amp;IF($AK$170="MacOS","'' ","")&amp;"'s#"&amp;BJ$172&amp;"="""&amp;INDEX($E$124:$G$127,MATCH("●",INDEX($H$124:$AQ$127,,MATCH($D174,$70:$70,0)-7),0),1)&amp;""""&amp;"#"&amp;BJ$172&amp;"="&amp;""""&amp;VLOOKUP(BJ$172,$AD$9:$AN$20,8,FALSE)&amp;""""&amp;"#g'"&amp;" ${CONFIG_DIR}db_data_config.txt; export "&amp;BJ$172&amp;"="&amp;""""&amp;VLOOKUP(BJ$172,$AD$9:$AN$20,8,FALSE)&amp;""";"),",",""",""")</f>
        <v/>
      </c>
      <c r="BK174" s="73" t="str">
        <f>SUBSTITUTE(IF(VLOOKUP(BK$172,$AD$9:$AN$20,8,FALSE)=INDEX($E$129:$G$131,MATCH("●",INDEX($H$129:$AQ$131,,MATCH($D174,$70:$70,0)-7),0),1),"","sed -i "&amp;IF($AK$170="MacOS","'' ","")&amp;"'s#"&amp;BK$172&amp;"="""&amp;VLOOKUP(BK$172,$AD$9:$AN$20,8,FALSE)&amp;""""&amp;"#"&amp;BK$172&amp;"="&amp;""""&amp;INDEX($E$129:$G$131,MATCH("●",INDEX($H$129:$AQ$131,,MATCH($D174,$70:$70,0)-7),0),1)&amp;""""&amp;"#g'"&amp;" ${CONFIG_DIR}db_data_config.txt; export "&amp;BK$172&amp;"="&amp;""""&amp;INDEX($E$129:$G$131,MATCH("●",INDEX($H$129:$AQ$131,,MATCH($D174,$70:$70,0)-7),0),1)&amp;""";"),",",""",""")</f>
        <v/>
      </c>
      <c r="BL174" s="73" t="str">
        <f>SUBSTITUTE(IF(INDEX($E$129:$G$131,MATCH("●",INDEX($H$129:$AQ$131,,MATCH($D174,$70:$70,0)-7),0),1)=VLOOKUP(BL$172,$AD$9:$AN$20,8,FALSE),"","sed -i "&amp;IF($AK$170="MacOS","'' ","")&amp;"'s#"&amp;BL$172&amp;"="""&amp;INDEX($E$129:$G$131,MATCH("●",INDEX($H$129:$AQ$131,,MATCH($D174,$70:$70,0)-7),0),1)&amp;""""&amp;"#"&amp;BL$172&amp;"="&amp;""""&amp;VLOOKUP(BL$172,$AD$9:$AN$20,8,FALSE)&amp;""""&amp;"#g'"&amp;" ${CONFIG_DIR}db_data_config.txt; export "&amp;BL$172&amp;"="&amp;""""&amp;VLOOKUP(BL$172,$AD$9:$AN$20,8,FALSE)&amp;""";"),",",""",""")</f>
        <v/>
      </c>
      <c r="BM174" s="73" t="str">
        <f>SUBSTITUTE(IF(VLOOKUP(BM$172,$AD$9:$AN$20,8,FALSE)=INDEX($E$133:$G$135,MATCH("●",INDEX($H$133:$AQ$135,,MATCH($D174,$70:$70,0)-7),0),1),"","sed -i "&amp;IF($AK$170="MacOS","'' ","")&amp;"'s#"&amp;BM$172&amp;"="""&amp;VLOOKUP(BM$172,$AD$9:$AN$20,8,FALSE)&amp;""""&amp;"#"&amp;BM$172&amp;"="&amp;""""&amp;INDEX($E$133:$G$135,MATCH("●",INDEX($H$133:$AQ$135,,MATCH($D174,$70:$70,0)-7),0),1)&amp;""""&amp;"#g'"&amp;" ${CONFIG_DIR}db_data_config.txt; export "&amp;BM$172&amp;"="&amp;""""&amp;INDEX($E$133:$G$135,MATCH("●",INDEX($H$133:$AQ$135,,MATCH($D174,$70:$70,0)-7),0),1)&amp;""";"),",",""",""")</f>
        <v/>
      </c>
      <c r="BN174" s="73" t="str">
        <f>SUBSTITUTE(IF(INDEX($E$133:$G$135,MATCH("●",INDEX($H$133:$AQ$135,,MATCH($D174,$70:$70,0)-7),0),1)=VLOOKUP(BN$172,$AD$9:$AN$20,8,FALSE),"","sed -i "&amp;IF($AK$170="MacOS","'' ","")&amp;"'s#"&amp;BN$172&amp;"="""&amp;INDEX($E$133:$G$135,MATCH("●",INDEX($H$133:$AQ$135,,MATCH($D174,$70:$70,0)-7),0),1)&amp;""""&amp;"#"&amp;BN$172&amp;"="&amp;""""&amp;VLOOKUP(BN$172,$AD$9:$AN$20,8,FALSE)&amp;""""&amp;"#g'"&amp;" ${CONFIG_DIR}db_data_config.txt; export "&amp;BN$172&amp;"="&amp;""""&amp;VLOOKUP(BN$172,$AD$9:$AN$20,8,FALSE)&amp;""";"),",",""",""")</f>
        <v/>
      </c>
      <c r="BO174" s="73" t="str">
        <f>SUBSTITUTE(IF(VLOOKUP(BO$172,$AD$9:$AN$20,8,FALSE)=INDEX($E$137:$G$139,MATCH("●",INDEX($H$137:$AQ$139,,MATCH($D174,$70:$70,0)-7),0),1),"","sed -i "&amp;IF($AK$170="MacOS","'' ","")&amp;"'s#"&amp;BO$172&amp;"="""&amp;VLOOKUP(BO$172,$AD$9:$AN$20,8,FALSE)&amp;""""&amp;"#"&amp;BO$172&amp;"="&amp;""""&amp;INDEX($E$137:$G$139,MATCH("●",INDEX($H$137:$AQ$139,,MATCH($D174,$70:$70,0)-7),0),1)&amp;""""&amp;"#g'"&amp;" ${CONFIG_DIR}db_data_config.txt; export "&amp;BO$172&amp;"="&amp;""""&amp;INDEX($E$137:$G$139,MATCH("●",INDEX($H$137:$AQ$139,,MATCH($D174,$70:$70,0)-7),0),1)&amp;""";"),",",""",""")</f>
        <v/>
      </c>
      <c r="BP174" s="73" t="str">
        <f>SUBSTITUTE(IF(INDEX($E$137:$G$139,MATCH("●",INDEX($H$137:$AQ$139,,MATCH($D174,$70:$70,0)-7),0),1)=VLOOKUP(BP$172,$AD$9:$AN$20,8,FALSE),"","sed -i "&amp;IF($AK$170="MacOS","'' ","")&amp;"'s#"&amp;BP$172&amp;"="""&amp;INDEX($E$137:$G$139,MATCH("●",INDEX($H$137:$AQ$139,,MATCH($D174,$70:$70,0)-7),0),1)&amp;""""&amp;"#"&amp;BP$172&amp;"="&amp;""""&amp;VLOOKUP(BP$172,$AD$9:$AN$20,8,FALSE)&amp;""""&amp;"#g'"&amp;" ${CONFIG_DIR}db_data_config.txt; export "&amp;BP$172&amp;"="&amp;""""&amp;VLOOKUP(BP$172,$AD$9:$AN$20,8,FALSE)&amp;""";"),",",""",""")</f>
        <v/>
      </c>
      <c r="BQ174" s="73" t="str">
        <f>SUBSTITUTE(IF(VLOOKUP(BQ$172,$AD$9:$AN$20,8,FALSE)=INDEX($E$141:$G$143,MATCH("●",INDEX($H$141:$AQ$143,,MATCH($D174,$70:$70,0)-7),0),1),"","sed -i "&amp;IF($AK$170="MacOS","'' ","")&amp;"'s#"&amp;BQ$172&amp;"="""&amp;VLOOKUP(BQ$172,$AD$9:$AN$20,8,FALSE)&amp;""""&amp;"#"&amp;BQ$172&amp;"="&amp;""""&amp;INDEX($E$141:$G$143,MATCH("●",INDEX($H$141:$AQ$143,,MATCH($D174,$70:$70,0)-7),0),1)&amp;""""&amp;"#g'"&amp;" ${CONFIG_DIR}db_data_config.txt; export "&amp;BQ$172&amp;"="&amp;""""&amp;INDEX($E$141:$G$143,MATCH("●",INDEX($H$141:$AQ$143,,MATCH($D174,$70:$70,0)-7),0),1)&amp;""";"),",",""",""")</f>
        <v/>
      </c>
      <c r="BR174" s="73" t="str">
        <f>SUBSTITUTE(IF(INDEX($E$141:$G$143,MATCH("●",INDEX($H$141:$AQ$143,,MATCH($D174,$70:$70,0)-7),0),1)=VLOOKUP(BR$172,$AD$9:$AN$20,8,FALSE),"","sed -i "&amp;IF($AK$170="MacOS","'' ","")&amp;"'s#"&amp;BR$172&amp;"="""&amp;INDEX($E$141:$G$143,MATCH("●",INDEX($H$141:$AQ$143,,MATCH($D174,$70:$70,0)-7),0),1)&amp;""""&amp;"#"&amp;BR$172&amp;"="&amp;""""&amp;VLOOKUP(BR$172,$AD$9:$AN$20,8,FALSE)&amp;""""&amp;"#g'"&amp;" ${CONFIG_DIR}db_data_config.txt; export "&amp;BR$172&amp;"="&amp;""""&amp;VLOOKUP(BR$172,$AD$9:$AN$20,8,FALSE)&amp;""";"),",",""",""")</f>
        <v/>
      </c>
      <c r="BS174" s="73" t="str">
        <f>SUBSTITUTE(IF(VLOOKUP(BS$172,$AD$9:$AN$20,8,FALSE)=INDEX($E$145:$G$147,MATCH("●",INDEX($H$145:$AQ$147,,MATCH($D174,$70:$70,0)-7),0),1),"","sed -i "&amp;IF($AK$170="MacOS","'' ","")&amp;"'s#"&amp;BS$172&amp;"="""&amp;VLOOKUP(BS$172,$AD$9:$AN$20,8,FALSE)&amp;""""&amp;"#"&amp;BS$172&amp;"="&amp;""""&amp;INDEX($E$145:$G$147,MATCH("●",INDEX($H$145:$AQ$147,,MATCH($D174,$70:$70,0)-7),0),1)&amp;""""&amp;"#g'"&amp;" ${CONFIG_DIR}db_data_config.txt; export "&amp;BS$172&amp;"="&amp;""""&amp;INDEX($E$145:$G$147,MATCH("●",INDEX($H$145:$AQ$147,,MATCH($D174,$70:$70,0)-7),0),1)&amp;""";"),",",""",""")</f>
        <v/>
      </c>
      <c r="BT174" s="73" t="str">
        <f>SUBSTITUTE(IF(INDEX($E$145:$G$147,MATCH("●",INDEX($H$145:$AQ$147,,MATCH($D174,$70:$70,0)-7),0),1)=VLOOKUP(BT$172,$AD$9:$AN$20,8,FALSE),"","sed -i "&amp;IF($AK$170="MacOS","'' ","")&amp;"'s#"&amp;BT$172&amp;"="""&amp;INDEX($E$145:$G$147,MATCH("●",INDEX($H$145:$AQ$147,,MATCH($D174,$70:$70,0)-7),0),1)&amp;""""&amp;"#"&amp;BT$172&amp;"="&amp;""""&amp;VLOOKUP(BT$172,$AD$9:$AN$20,8,FALSE)&amp;""""&amp;"#g'"&amp;" ${CONFIG_DIR}db_data_config.txt; export "&amp;BT$172&amp;"="&amp;""""&amp;VLOOKUP(BT$172,$AD$9:$AN$20,8,FALSE)&amp;""";"),",",""",""")</f>
        <v/>
      </c>
      <c r="BU174" s="60" t="s">
        <v>1135</v>
      </c>
    </row>
    <row r="175" spans="3:73" ht="54" customHeight="1">
      <c r="D175" s="140">
        <f>$D174+1</f>
        <v>74</v>
      </c>
      <c r="E175" s="141"/>
      <c r="F175" s="141"/>
      <c r="G175" s="142"/>
      <c r="H175" s="45" t="str">
        <f t="shared" ref="H175:H209" ca="1" si="2">SUBSTITUTE("clear; echo "&amp;"テストケース"&amp;TEXT($D175,"000")&amp;"; "&amp;AW175&amp;AY175&amp;BA175&amp;BC175&amp;BE175&amp;BG175&amp;BI175&amp;BK175&amp;BM175&amp;BO175&amp;BQ175&amp;BS175&amp;"sh ./script/"&amp;$B$2&amp;".sh; "&amp;AX175&amp;AZ175&amp;BB175&amp;BD175&amp;BF175&amp;BH175&amp;BJ175&amp;BL175&amp;BN175&amp;BP175&amp;BR175&amp;BT175,"なし","")</f>
        <v>clear; echo テストケース074; sed -i '' 's#COLUMN_DATA_TYPE="char"#COLUMN_DATA_TYPE="boolean"#g' ${CONFIG_DIR}db_data_config.txt; export COLUMN_DATA_TYPE="boolean";sed -i '' 's#COLUMN_DATA_LENGTH="3"#COLUMN_DATA_LENGTH="1"#g' ${CONFIG_DIR}db_data_config.txt; export COLUMN_DATA_LENGTH="1";sh ./script/db_check_data_validate_config.sh; sed -i '' 's#COLUMN_DATA_TYPE="boolean"#COLUMN_DATA_TYPE="char"#g' ${CONFIG_DIR}db_data_config.txt; export COLUMN_DATA_TYPE="char";sed -i '' 's#COLUMN_DATA_LENGTH="1"#COLUMN_DATA_LENGTH="3"#g'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9" t="str" cm="1">
        <f t="array" ref="AE175">SUBSTITUTE(INDEX($H$149:$AQ$149, , MATCH($D175, $70:$70, 0)-7),"-","")</f>
        <v>正常</v>
      </c>
      <c r="AF175" s="150"/>
      <c r="AG175" s="151"/>
      <c r="AH175" s="159" t="s">
        <v>984</v>
      </c>
      <c r="AI175" s="160"/>
      <c r="AJ175" s="160"/>
      <c r="AK175" s="160"/>
      <c r="AL175" s="160"/>
      <c r="AM175" s="160"/>
      <c r="AN175" s="160"/>
      <c r="AO175" s="160"/>
      <c r="AP175" s="160"/>
      <c r="AQ175" s="161"/>
      <c r="AS175" s="69" t="str" cm="1">
        <f t="array" ref="AS175">SUBSTITUTE(TEXT(INDEX($H$152:$AQ$152,1,$D175-72),"000000"),"-","")</f>
        <v>220001</v>
      </c>
      <c r="AT175" s="70"/>
      <c r="AU175" s="71"/>
      <c r="AW175" s="73" t="str">
        <f t="shared" ref="AW175:AW209" si="3">SUBSTITUTE(IF(VLOOKUP(AW$172,$AD$9:$AN$20,8,FALSE)=INDEX($E$76:$G$78,MATCH("●",INDEX($H$76:$AQ$78,,MATCH($D175,$70:$70,0)-7),0),1),"","sed -i "&amp;IF($AK$170="MacOS","'' ","")&amp;"'s#"&amp;AW$172&amp;"="""&amp;VLOOKUP(AW$172,$AD$9:$AN$20,8,FALSE)&amp;""""&amp;"#"&amp;AW$172&amp;"="&amp;""""&amp;INDEX($E$76:$G$78,MATCH("●",INDEX($H$76:$AQ$78,,MATCH($D175,$70:$70,0)-7),0),1)&amp;""""&amp;"#g'"&amp;" ${CONFIG_DIR}db_data_config.txt; export "&amp;AW$172&amp;"="&amp;""""&amp;INDEX($E$76:$G$78,MATCH("●",INDEX($H$76:$AQ$78,,MATCH($D175,$70:$70,0)-7),0),1)&amp;""";"),",",""",""")</f>
        <v/>
      </c>
      <c r="AX175" s="73" t="str">
        <f t="shared" ref="AX175:AX209" si="4">SUBSTITUTE(IF(INDEX($E$76:$G$78,MATCH("●",INDEX($H$76:$AQ$78,,MATCH($D175,$70:$70,0)-7),0),1)=VLOOKUP(AX$172,$AD$9:$AN$20,8,FALSE),"","sed -i "&amp;IF($AK$170="MacOS","'' ","")&amp;"'s#"&amp;AX$172&amp;"="""&amp;INDEX($E$76:$G$78,MATCH("●",INDEX($H$76:$AQ$78,,MATCH($D175,$70:$70,0)-7),0),1)&amp;""""&amp;"#"&amp;AX$172&amp;"="&amp;""""&amp;VLOOKUP(AX$172,$AD$9:$AN$20,8,FALSE)&amp;""""&amp;"#g'"&amp;" ${CONFIG_DIR}db_data_config.txt; export "&amp;AX$172&amp;"="&amp;""""&amp;VLOOKUP(AX$172,$AD$9:$AN$20,8,FALSE)&amp;""";"),",",""",""")</f>
        <v/>
      </c>
      <c r="AY175" s="73" t="str">
        <f t="shared" ref="AY175:AY209" si="5">SUBSTITUTE(IF(VLOOKUP(AY$172,$AD$9:$AN$20,8,FALSE)=INDEX($E$80:$G$84,MATCH("●",INDEX($H$80:$AQ$84,,MATCH($D175,$70:$70,0)-7),0),1),"","sed -i "&amp;IF($AK$170="MacOS","'' ","")&amp;"'s#"&amp;AY$172&amp;"="""&amp;VLOOKUP(AY$172,$AD$9:$AN$20,8,FALSE)&amp;""""&amp;"#"&amp;AY$172&amp;"="&amp;""""&amp;INDEX($E$80:$G$84,MATCH("●",INDEX($H$80:$AQ$84,,MATCH($D175,$70:$70,0)-7),0),1)&amp;""""&amp;"#g'"&amp;" ${CONFIG_DIR}db_data_config.txt; export "&amp;AY$172&amp;"="&amp;""""&amp;INDEX($E$80:$G$84,MATCH("●",INDEX($H$80:$AQ$84,,MATCH($D175,$70:$70,0)-7),0),1)&amp;""";"),",",""",""")</f>
        <v>sed -i '' 's#COLUMN_DATA_TYPE="char"#COLUMN_DATA_TYPE="boolean"#g' ${CONFIG_DIR}db_data_config.txt; export COLUMN_DATA_TYPE="boolean";</v>
      </c>
      <c r="AZ175" s="73" t="str">
        <f t="shared" ref="AZ175:AZ209" si="6">SUBSTITUTE(IF(INDEX($E$80:$G$84,MATCH("●",INDEX($H$80:$AQ$84,,MATCH($D175,$70:$70,0)-7),0),1)=VLOOKUP(AZ$172,$AD$9:$AN$20,8,FALSE),"","sed -i "&amp;IF($AK$170="MacOS","'' ","")&amp;"'s#"&amp;AZ$172&amp;"="""&amp;INDEX($E$80:$G$84,MATCH("●",INDEX($H$80:$AQ$84,,MATCH($D175,$70:$70,0)-7),0),1)&amp;""""&amp;"#"&amp;AZ$172&amp;"="&amp;""""&amp;VLOOKUP(AZ$172,$AD$9:$AN$20,8,FALSE)&amp;""""&amp;"#g'"&amp;" ${CONFIG_DIR}db_data_config.txt; export "&amp;AZ$172&amp;"="&amp;""""&amp;VLOOKUP(AZ$172,$AD$9:$AN$20,8,FALSE)&amp;""";"),",",""",""")</f>
        <v>sed -i '' 's#COLUMN_DATA_TYPE="boolean"#COLUMN_DATA_TYPE="char"#g' ${CONFIG_DIR}db_data_config.txt; export COLUMN_DATA_TYPE="char";</v>
      </c>
      <c r="BA175" s="73" t="str">
        <f t="shared" ref="BA175:BA209" si="7">SUBSTITUTE(IF(VLOOKUP(BA$172,$AD$9:$AN$20,8,FALSE)=INDEX($E$86:$G$111,MATCH("●",INDEX($H$86:$AQ$111,,MATCH($D175,$70:$70,0)-7),0),1),"","sed -i "&amp;IF($AK$170="MacOS","'' ","")&amp;"'s#"&amp;BA$172&amp;"="""&amp;VLOOKUP(BA$172,$AD$9:$AN$20,8,FALSE)&amp;""""&amp;"#"&amp;BA$172&amp;"="&amp;""""&amp;INDEX($E$86:$G$111,MATCH("●",INDEX($H$86:$AQ$111,,MATCH($D175,$70:$70,0)-7),0),1)&amp;""""&amp;"#g'"&amp;" ${CONFIG_DIR}db_data_config.txt; export "&amp;BA$172&amp;"="&amp;""""&amp;INDEX($E$86:$G$111,MATCH("●",INDEX($H$86:$AQ$111,,MATCH($D175,$70:$70,0)-7),0),1)&amp;""";"),",",""",""")</f>
        <v>sed -i '' 's#COLUMN_DATA_LENGTH="3"#COLUMN_DATA_LENGTH="1"#g' ${CONFIG_DIR}db_data_config.txt; export COLUMN_DATA_LENGTH="1";</v>
      </c>
      <c r="BB175" s="73" t="str">
        <f t="shared" ref="BB175:BB209" si="8">SUBSTITUTE(IF(INDEX($E$86:$G$111,MATCH("●",INDEX($H$86:$AQ$111,,MATCH($D175,$70:$70,0)-7),0),1)=VLOOKUP(BB$172,$AD$9:$AN$20,8,FALSE),"","sed -i "&amp;IF($AK$170="MacOS","'' ","")&amp;"'s#"&amp;BB$172&amp;"="""&amp;INDEX($E$86:$G$111,MATCH("●",INDEX($H$86:$AQ$111,,MATCH($D175,$70:$70,0)-7),0),1)&amp;""""&amp;"#"&amp;BB$172&amp;"="&amp;""""&amp;VLOOKUP(BB$172,$AD$9:$AN$20,8,FALSE)&amp;""""&amp;"#g'"&amp;" ${CONFIG_DIR}db_data_config.txt; export "&amp;BB$172&amp;"="&amp;""""&amp;VLOOKUP(BB$172,$AD$9:$AN$20,8,FALSE)&amp;""";"),",",""",""")</f>
        <v>sed -i '' 's#COLUMN_DATA_LENGTH="1"#COLUMN_DATA_LENGTH="3"#g' ${CONFIG_DIR}db_data_config.txt; export COLUMN_DATA_LENGTH="3";</v>
      </c>
      <c r="BC175" s="73" t="str">
        <f t="shared" ref="BC175:BC209" si="9">SUBSTITUTE(IF(VLOOKUP(BC$172,$AD$9:$AN$20,8,FALSE)=INDEX($E$113:$G$114,MATCH("●",INDEX($H$113:$AQ$114,,MATCH($D175,$70:$70,0)-7),0),1),"","sed -i "&amp;IF($AK$170="MacOS","'' ","")&amp;"'s#"&amp;BC$172&amp;"="""&amp;VLOOKUP(BC$172,$AD$9:$AN$20,8,FALSE)&amp;""""&amp;"#"&amp;BC$172&amp;"="&amp;""""&amp;INDEX($E$113:$G$114,MATCH("●",INDEX($H$113:$AQ$114,,MATCH($D175,$70:$70,0)-7),0),1)&amp;""""&amp;"#g'"&amp;" ${CONFIG_DIR}db_data_config.txt; export "&amp;BC$172&amp;"="&amp;""""&amp;INDEX($E$113:$G$114,MATCH("●",INDEX($H$113:$AQ$114,,MATCH($D175,$70:$70,0)-7),0),1)&amp;""";"),",",""",""")</f>
        <v/>
      </c>
      <c r="BD175" s="73" t="str">
        <f t="shared" ref="BD175:BD209" si="10">SUBSTITUTE(IF(INDEX($E$113:$G$114,MATCH("●",INDEX($H$113:$AQ$114,,MATCH($D175,$70:$70,0)-7),0),1)=VLOOKUP(BD$172,$AD$9:$AN$20,8,FALSE),"","sed -i "&amp;IF($AK$170="MacOS","'' ","")&amp;"'s#"&amp;BD$172&amp;"="""&amp;INDEX($E$113:$G$114,MATCH("●",INDEX($H$113:$AQ$114,,MATCH($D175,$70:$70,0)-7),0),1)&amp;""""&amp;"#"&amp;BD$172&amp;"="&amp;""""&amp;VLOOKUP(BD$172,$AD$9:$AN$20,8,FALSE)&amp;""""&amp;"#g'"&amp;" ${CONFIG_DIR}db_data_config.txt; export "&amp;BD$172&amp;"="&amp;""""&amp;VLOOKUP(BD$172,$AD$9:$AN$20,8,FALSE)&amp;""";"),",",""",""")</f>
        <v/>
      </c>
      <c r="BE175" s="73" t="str">
        <f t="shared" ref="BE175:BE209" si="11">SUBSTITUTE(IF(VLOOKUP(BE$172,$AD$9:$AN$20,8,FALSE)=INDEX($E$116:$G$118,MATCH("●",INDEX($H$116:$AQ$118,,MATCH($D175,$70:$70,0)-7),0),1),"","sed -i "&amp;IF($AK$170="MacOS","'' ","")&amp;"'s#"&amp;BE$172&amp;"="""&amp;VLOOKUP(BE$172,$AD$9:$AN$20,8,FALSE)&amp;""""&amp;"#"&amp;BE$172&amp;"="&amp;""""&amp;INDEX($E$116:$G$118,MATCH("●",INDEX($H$116:$AQ$118,,MATCH($D175,$70:$70,0)-7),0),1)&amp;""""&amp;"#g'"&amp;" ${CONFIG_DIR}db_data_config.txt; export "&amp;BE$172&amp;"="&amp;""""&amp;INDEX($E$116:$G$118,MATCH("●",INDEX($H$116:$AQ$118,,MATCH($D175,$70:$70,0)-7),0),1)&amp;""";"),",",""",""")</f>
        <v/>
      </c>
      <c r="BF175" s="73" t="str">
        <f t="shared" ref="BF175:BF209" si="12">SUBSTITUTE(IF(INDEX($E$116:$G$118,MATCH("●",INDEX($H$116:$AQ$118,,MATCH($D175,$70:$70,0)-7),0),1)=VLOOKUP(BF$172,$AD$9:$AN$20,8,FALSE),"","sed -i "&amp;IF($AK$170="MacOS","'' ","")&amp;"'s#"&amp;BF$172&amp;"="""&amp;INDEX($E$116:$G$118,MATCH("●",INDEX($H$116:$AQ$118,,MATCH($D175,$70:$70,0)-7),0),1)&amp;""""&amp;"#"&amp;BF$172&amp;"="&amp;""""&amp;VLOOKUP(BF$172,$AD$9:$AN$20,8,FALSE)&amp;""""&amp;"#g'"&amp;" ${CONFIG_DIR}db_data_config.txt; export "&amp;BF$172&amp;"="&amp;""""&amp;VLOOKUP(BF$172,$AD$9:$AN$20,8,FALSE)&amp;""";"),",",""",""")</f>
        <v/>
      </c>
      <c r="BG175" s="73" t="str">
        <f t="shared" ref="BG175:BG209" si="13">SUBSTITUTE(IF(VLOOKUP(BG$172,$AD$9:$AN$20,8,FALSE)=INDEX($E$120:$G$122,MATCH("●",INDEX($H$120:$AQ$122,,MATCH($D175,$70:$70,0)-7),0),1),"","sed -i "&amp;IF($AK$170="MacOS","'' ","")&amp;"'s#"&amp;BG$172&amp;"="""&amp;VLOOKUP(BG$172,$AD$9:$AN$20,8,FALSE)&amp;""""&amp;"#"&amp;BG$172&amp;"="&amp;""""&amp;INDEX($E$120:$G$122,MATCH("●",INDEX($H$120:$AQ$122,,MATCH($D175,$70:$70,0)-7),0),1)&amp;""""&amp;"#g'"&amp;" ${CONFIG_DIR}db_data_config.txt; export "&amp;BG$172&amp;"="&amp;""""&amp;INDEX($E$120:$G$122,MATCH("●",INDEX($H$120:$AQ$122,,MATCH($D175,$70:$70,0)-7),0),1)&amp;""";"),",",""",""")</f>
        <v/>
      </c>
      <c r="BH175" s="73" t="str">
        <f t="shared" ref="BH175:BH209" si="14">SUBSTITUTE(IF(INDEX($E$120:$G$122,MATCH("●",INDEX($H$120:$AQ$122,,MATCH($D175,$70:$70,0)-7),0),1)=VLOOKUP(BH$172,$AD$9:$AN$20,8,FALSE),"","sed -i "&amp;IF($AK$170="MacOS","'' ","")&amp;"'s#"&amp;BH$172&amp;"="""&amp;INDEX($E$120:$G$122,MATCH("●",INDEX($H$120:$AQ$122,,MATCH($D175,$70:$70,0)-7),0),1)&amp;""""&amp;"#"&amp;BH$172&amp;"="&amp;""""&amp;VLOOKUP(BH$172,$AD$9:$AN$20,8,FALSE)&amp;""""&amp;"#g'"&amp;" ${CONFIG_DIR}db_data_config.txt; export "&amp;BH$172&amp;"="&amp;""""&amp;VLOOKUP(BH$172,$AD$9:$AN$20,8,FALSE)&amp;""";"),",",""",""")</f>
        <v/>
      </c>
      <c r="BI175" s="73" t="str">
        <f t="shared" ref="BI175:BI209" si="15">SUBSTITUTE(IF(VLOOKUP(BI$172,$AD$9:$AN$20,8,FALSE)=INDEX($E$124:$G$127,MATCH("●",INDEX($H$124:$AQ$127,,MATCH($D175,$70:$70,0)-7),0),1),"","sed -i "&amp;IF($AK$170="MacOS","'' ","")&amp;"'s#"&amp;BI$172&amp;"="""&amp;VLOOKUP(BI$172,$AD$9:$AN$20,8,FALSE)&amp;""""&amp;"#"&amp;BI$172&amp;"="&amp;""""&amp;INDEX($E$124:$G$127,MATCH("●",INDEX($H$124:$AQ$127,,MATCH($D175,$70:$70,0)-7),0),1)&amp;""""&amp;"#g'"&amp;" ${CONFIG_DIR}db_data_config.txt; export "&amp;BI$172&amp;"="&amp;""""&amp;INDEX($E$124:$G$127,MATCH("●",INDEX($H$124:$AQ$127,,MATCH($D175,$70:$70,0)-7),0),1)&amp;""";"),",",""",""")</f>
        <v/>
      </c>
      <c r="BJ175" s="73" t="str">
        <f t="shared" ref="BJ175:BJ209" si="16">SUBSTITUTE(IF(INDEX($E$124:$G$127,MATCH("●",INDEX($H$124:$AQ$127,,MATCH($D175,$70:$70,0)-7),0),1)=VLOOKUP(BJ$172,$AD$9:$AN$20,8,FALSE),"","sed -i "&amp;IF($AK$170="MacOS","'' ","")&amp;"'s#"&amp;BJ$172&amp;"="""&amp;INDEX($E$124:$G$127,MATCH("●",INDEX($H$124:$AQ$127,,MATCH($D175,$70:$70,0)-7),0),1)&amp;""""&amp;"#"&amp;BJ$172&amp;"="&amp;""""&amp;VLOOKUP(BJ$172,$AD$9:$AN$20,8,FALSE)&amp;""""&amp;"#g'"&amp;" ${CONFIG_DIR}db_data_config.txt; export "&amp;BJ$172&amp;"="&amp;""""&amp;VLOOKUP(BJ$172,$AD$9:$AN$20,8,FALSE)&amp;""";"),",",""",""")</f>
        <v/>
      </c>
      <c r="BK175" s="73" t="str">
        <f t="shared" ref="BK175:BK209" si="17">SUBSTITUTE(IF(VLOOKUP(BK$172,$AD$9:$AN$20,8,FALSE)=INDEX($E$129:$G$131,MATCH("●",INDEX($H$129:$AQ$131,,MATCH($D175,$70:$70,0)-7),0),1),"","sed -i "&amp;IF($AK$170="MacOS","'' ","")&amp;"'s#"&amp;BK$172&amp;"="""&amp;VLOOKUP(BK$172,$AD$9:$AN$20,8,FALSE)&amp;""""&amp;"#"&amp;BK$172&amp;"="&amp;""""&amp;INDEX($E$129:$G$131,MATCH("●",INDEX($H$129:$AQ$131,,MATCH($D175,$70:$70,0)-7),0),1)&amp;""""&amp;"#g'"&amp;" ${CONFIG_DIR}db_data_config.txt; export "&amp;BK$172&amp;"="&amp;""""&amp;INDEX($E$129:$G$131,MATCH("●",INDEX($H$129:$AQ$131,,MATCH($D175,$70:$70,0)-7),0),1)&amp;""";"),",",""",""")</f>
        <v/>
      </c>
      <c r="BL175" s="73" t="str">
        <f t="shared" ref="BL175:BL209" si="18">SUBSTITUTE(IF(INDEX($E$129:$G$131,MATCH("●",INDEX($H$129:$AQ$131,,MATCH($D175,$70:$70,0)-7),0),1)=VLOOKUP(BL$172,$AD$9:$AN$20,8,FALSE),"","sed -i "&amp;IF($AK$170="MacOS","'' ","")&amp;"'s#"&amp;BL$172&amp;"="""&amp;INDEX($E$129:$G$131,MATCH("●",INDEX($H$129:$AQ$131,,MATCH($D175,$70:$70,0)-7),0),1)&amp;""""&amp;"#"&amp;BL$172&amp;"="&amp;""""&amp;VLOOKUP(BL$172,$AD$9:$AN$20,8,FALSE)&amp;""""&amp;"#g'"&amp;" ${CONFIG_DIR}db_data_config.txt; export "&amp;BL$172&amp;"="&amp;""""&amp;VLOOKUP(BL$172,$AD$9:$AN$20,8,FALSE)&amp;""";"),",",""",""")</f>
        <v/>
      </c>
      <c r="BM175" s="73" t="str">
        <f t="shared" ref="BM175:BM209" si="19">SUBSTITUTE(IF(VLOOKUP(BM$172,$AD$9:$AN$20,8,FALSE)=INDEX($E$133:$G$135,MATCH("●",INDEX($H$133:$AQ$135,,MATCH($D175,$70:$70,0)-7),0),1),"","sed -i "&amp;IF($AK$170="MacOS","'' ","")&amp;"'s#"&amp;BM$172&amp;"="""&amp;VLOOKUP(BM$172,$AD$9:$AN$20,8,FALSE)&amp;""""&amp;"#"&amp;BM$172&amp;"="&amp;""""&amp;INDEX($E$133:$G$135,MATCH("●",INDEX($H$133:$AQ$135,,MATCH($D175,$70:$70,0)-7),0),1)&amp;""""&amp;"#g'"&amp;" ${CONFIG_DIR}db_data_config.txt; export "&amp;BM$172&amp;"="&amp;""""&amp;INDEX($E$133:$G$135,MATCH("●",INDEX($H$133:$AQ$135,,MATCH($D175,$70:$70,0)-7),0),1)&amp;""";"),",",""",""")</f>
        <v/>
      </c>
      <c r="BN175" s="73" t="str">
        <f t="shared" ref="BN175:BN209" si="20">SUBSTITUTE(IF(INDEX($E$133:$G$135,MATCH("●",INDEX($H$133:$AQ$135,,MATCH($D175,$70:$70,0)-7),0),1)=VLOOKUP(BN$172,$AD$9:$AN$20,8,FALSE),"","sed -i "&amp;IF($AK$170="MacOS","'' ","")&amp;"'s#"&amp;BN$172&amp;"="""&amp;INDEX($E$133:$G$135,MATCH("●",INDEX($H$133:$AQ$135,,MATCH($D175,$70:$70,0)-7),0),1)&amp;""""&amp;"#"&amp;BN$172&amp;"="&amp;""""&amp;VLOOKUP(BN$172,$AD$9:$AN$20,8,FALSE)&amp;""""&amp;"#g'"&amp;" ${CONFIG_DIR}db_data_config.txt; export "&amp;BN$172&amp;"="&amp;""""&amp;VLOOKUP(BN$172,$AD$9:$AN$20,8,FALSE)&amp;""";"),",",""",""")</f>
        <v/>
      </c>
      <c r="BO175" s="73" t="str">
        <f t="shared" ref="BO175:BO209" si="21">SUBSTITUTE(IF(VLOOKUP(BO$172,$AD$9:$AN$20,8,FALSE)=INDEX($E$137:$G$139,MATCH("●",INDEX($H$137:$AQ$139,,MATCH($D175,$70:$70,0)-7),0),1),"","sed -i "&amp;IF($AK$170="MacOS","'' ","")&amp;"'s#"&amp;BO$172&amp;"="""&amp;VLOOKUP(BO$172,$AD$9:$AN$20,8,FALSE)&amp;""""&amp;"#"&amp;BO$172&amp;"="&amp;""""&amp;INDEX($E$137:$G$139,MATCH("●",INDEX($H$137:$AQ$139,,MATCH($D175,$70:$70,0)-7),0),1)&amp;""""&amp;"#g'"&amp;" ${CONFIG_DIR}db_data_config.txt; export "&amp;BO$172&amp;"="&amp;""""&amp;INDEX($E$137:$G$139,MATCH("●",INDEX($H$137:$AQ$139,,MATCH($D175,$70:$70,0)-7),0),1)&amp;""";"),",",""",""")</f>
        <v/>
      </c>
      <c r="BP175" s="73" t="str">
        <f t="shared" ref="BP175:BP209" si="22">SUBSTITUTE(IF(INDEX($E$137:$G$139,MATCH("●",INDEX($H$137:$AQ$139,,MATCH($D175,$70:$70,0)-7),0),1)=VLOOKUP(BP$172,$AD$9:$AN$20,8,FALSE),"","sed -i "&amp;IF($AK$170="MacOS","'' ","")&amp;"'s#"&amp;BP$172&amp;"="""&amp;INDEX($E$137:$G$139,MATCH("●",INDEX($H$137:$AQ$139,,MATCH($D175,$70:$70,0)-7),0),1)&amp;""""&amp;"#"&amp;BP$172&amp;"="&amp;""""&amp;VLOOKUP(BP$172,$AD$9:$AN$20,8,FALSE)&amp;""""&amp;"#g'"&amp;" ${CONFIG_DIR}db_data_config.txt; export "&amp;BP$172&amp;"="&amp;""""&amp;VLOOKUP(BP$172,$AD$9:$AN$20,8,FALSE)&amp;""";"),",",""",""")</f>
        <v/>
      </c>
      <c r="BQ175" s="73" t="str">
        <f t="shared" ref="BQ175:BQ209" si="23">SUBSTITUTE(IF(VLOOKUP(BQ$172,$AD$9:$AN$20,8,FALSE)=INDEX($E$141:$G$143,MATCH("●",INDEX($H$141:$AQ$143,,MATCH($D175,$70:$70,0)-7),0),1),"","sed -i "&amp;IF($AK$170="MacOS","'' ","")&amp;"'s#"&amp;BQ$172&amp;"="""&amp;VLOOKUP(BQ$172,$AD$9:$AN$20,8,FALSE)&amp;""""&amp;"#"&amp;BQ$172&amp;"="&amp;""""&amp;INDEX($E$141:$G$143,MATCH("●",INDEX($H$141:$AQ$143,,MATCH($D175,$70:$70,0)-7),0),1)&amp;""""&amp;"#g'"&amp;" ${CONFIG_DIR}db_data_config.txt; export "&amp;BQ$172&amp;"="&amp;""""&amp;INDEX($E$141:$G$143,MATCH("●",INDEX($H$141:$AQ$143,,MATCH($D175,$70:$70,0)-7),0),1)&amp;""";"),",",""",""")</f>
        <v/>
      </c>
      <c r="BR175" s="73" t="str">
        <f t="shared" ref="BR175:BR209" si="24">SUBSTITUTE(IF(INDEX($E$141:$G$143,MATCH("●",INDEX($H$141:$AQ$143,,MATCH($D175,$70:$70,0)-7),0),1)=VLOOKUP(BR$172,$AD$9:$AN$20,8,FALSE),"","sed -i "&amp;IF($AK$170="MacOS","'' ","")&amp;"'s#"&amp;BR$172&amp;"="""&amp;INDEX($E$141:$G$143,MATCH("●",INDEX($H$141:$AQ$143,,MATCH($D175,$70:$70,0)-7),0),1)&amp;""""&amp;"#"&amp;BR$172&amp;"="&amp;""""&amp;VLOOKUP(BR$172,$AD$9:$AN$20,8,FALSE)&amp;""""&amp;"#g'"&amp;" ${CONFIG_DIR}db_data_config.txt; export "&amp;BR$172&amp;"="&amp;""""&amp;VLOOKUP(BR$172,$AD$9:$AN$20,8,FALSE)&amp;""";"),",",""",""")</f>
        <v/>
      </c>
      <c r="BS175" s="73" t="str">
        <f t="shared" ref="BS175:BS209" si="25">SUBSTITUTE(IF(VLOOKUP(BS$172,$AD$9:$AN$20,8,FALSE)=INDEX($E$145:$G$147,MATCH("●",INDEX($H$145:$AQ$147,,MATCH($D175,$70:$70,0)-7),0),1),"","sed -i "&amp;IF($AK$170="MacOS","'' ","")&amp;"'s#"&amp;BS$172&amp;"="""&amp;VLOOKUP(BS$172,$AD$9:$AN$20,8,FALSE)&amp;""""&amp;"#"&amp;BS$172&amp;"="&amp;""""&amp;INDEX($E$145:$G$147,MATCH("●",INDEX($H$145:$AQ$147,,MATCH($D175,$70:$70,0)-7),0),1)&amp;""""&amp;"#g'"&amp;" ${CONFIG_DIR}db_data_config.txt; export "&amp;BS$172&amp;"="&amp;""""&amp;INDEX($E$145:$G$147,MATCH("●",INDEX($H$145:$AQ$147,,MATCH($D175,$70:$70,0)-7),0),1)&amp;""";"),",",""",""")</f>
        <v/>
      </c>
      <c r="BT175" s="73" t="str">
        <f t="shared" ref="BT175:BT209" si="26">SUBSTITUTE(IF(INDEX($E$145:$G$147,MATCH("●",INDEX($H$145:$AQ$147,,MATCH($D175,$70:$70,0)-7),0),1)=VLOOKUP(BT$172,$AD$9:$AN$20,8,FALSE),"","sed -i "&amp;IF($AK$170="MacOS","'' ","")&amp;"'s#"&amp;BT$172&amp;"="""&amp;INDEX($E$145:$G$147,MATCH("●",INDEX($H$145:$AQ$147,,MATCH($D175,$70:$70,0)-7),0),1)&amp;""""&amp;"#"&amp;BT$172&amp;"="&amp;""""&amp;VLOOKUP(BT$172,$AD$9:$AN$20,8,FALSE)&amp;""""&amp;"#g'"&amp;" ${CONFIG_DIR}db_data_config.txt; export "&amp;BT$172&amp;"="&amp;""""&amp;VLOOKUP(BT$172,$AD$9:$AN$20,8,FALSE)&amp;""";"),",",""",""")</f>
        <v/>
      </c>
      <c r="BU175" s="60" t="s">
        <v>1135</v>
      </c>
    </row>
    <row r="176" spans="3:73" ht="54" customHeight="1">
      <c r="D176" s="140">
        <f>$D175+1</f>
        <v>75</v>
      </c>
      <c r="E176" s="141"/>
      <c r="F176" s="141"/>
      <c r="G176" s="142"/>
      <c r="H176" s="45" t="str">
        <f t="shared" ca="1" si="2"/>
        <v>clear; echo テストケース075; sed -i '' 's#COLUMN_DATA_TYPE="char"#COLUMN_DATA_TYPE="boolean"#g' ${CONFIG_DIR}db_data_config.txt; export COLUMN_DATA_TYPE="boolean";sed -i '' 's#COLUMN_DATA_LENGTH="3"#COLUMN_DATA_LENGTH="2"#g' ${CONFIG_DIR}db_data_config.txt; export COLUMN_DATA_LENGTH="2";sh ./script/db_check_data_validate_config.sh; sed -i '' 's#COLUMN_DATA_TYPE="boolean"#COLUMN_DATA_TYPE="char"#g' ${CONFIG_DIR}db_data_config.txt; export COLUMN_DATA_TYPE="char";sed -i '' 's#COLUMN_DATA_LENGTH="2"#COLUMN_DATA_LENGTH="3"#g'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9" t="str" cm="1">
        <f t="array" ref="AE176">SUBSTITUTE(INDEX($H$149:$AQ$149, , MATCH($D176, $70:$70, 0)-7),"-","")</f>
        <v>正常</v>
      </c>
      <c r="AF176" s="150"/>
      <c r="AG176" s="151"/>
      <c r="AH176" s="159" t="s">
        <v>985</v>
      </c>
      <c r="AI176" s="160"/>
      <c r="AJ176" s="160"/>
      <c r="AK176" s="160"/>
      <c r="AL176" s="160"/>
      <c r="AM176" s="160"/>
      <c r="AN176" s="160"/>
      <c r="AO176" s="160"/>
      <c r="AP176" s="160"/>
      <c r="AQ176" s="161"/>
      <c r="AS176" s="69" t="str" cm="1">
        <f t="array" ref="AS176">SUBSTITUTE(TEXT(INDEX($H$152:$AQ$152,1,$D176-72),"000000"),"-","")</f>
        <v>220001</v>
      </c>
      <c r="AT176" s="70"/>
      <c r="AU176" s="71"/>
      <c r="AW176" s="73" t="str">
        <f t="shared" si="3"/>
        <v/>
      </c>
      <c r="AX176" s="73" t="str">
        <f t="shared" si="4"/>
        <v/>
      </c>
      <c r="AY176" s="73" t="str">
        <f t="shared" si="5"/>
        <v>sed -i '' 's#COLUMN_DATA_TYPE="char"#COLUMN_DATA_TYPE="boolean"#g' ${CONFIG_DIR}db_data_config.txt; export COLUMN_DATA_TYPE="boolean";</v>
      </c>
      <c r="AZ176" s="73" t="str">
        <f t="shared" si="6"/>
        <v>sed -i '' 's#COLUMN_DATA_TYPE="boolean"#COLUMN_DATA_TYPE="char"#g' ${CONFIG_DIR}db_data_config.txt; export COLUMN_DATA_TYPE="char";</v>
      </c>
      <c r="BA176" s="73" t="str">
        <f t="shared" si="7"/>
        <v>sed -i '' 's#COLUMN_DATA_LENGTH="3"#COLUMN_DATA_LENGTH="2"#g' ${CONFIG_DIR}db_data_config.txt; export COLUMN_DATA_LENGTH="2";</v>
      </c>
      <c r="BB176" s="73" t="str">
        <f t="shared" si="8"/>
        <v>sed -i '' 's#COLUMN_DATA_LENGTH="2"#COLUMN_DATA_LENGTH="3"#g' ${CONFIG_DIR}db_data_config.txt; export COLUMN_DATA_LENGTH="3";</v>
      </c>
      <c r="BC176" s="73" t="str">
        <f t="shared" si="9"/>
        <v/>
      </c>
      <c r="BD176" s="73" t="str">
        <f t="shared" si="10"/>
        <v/>
      </c>
      <c r="BE176" s="73" t="str">
        <f t="shared" si="11"/>
        <v/>
      </c>
      <c r="BF176" s="73" t="str">
        <f t="shared" si="12"/>
        <v/>
      </c>
      <c r="BG176" s="73" t="str">
        <f t="shared" si="13"/>
        <v/>
      </c>
      <c r="BH176" s="73" t="str">
        <f t="shared" si="14"/>
        <v/>
      </c>
      <c r="BI176" s="73" t="str">
        <f t="shared" si="15"/>
        <v/>
      </c>
      <c r="BJ176" s="73" t="str">
        <f t="shared" si="16"/>
        <v/>
      </c>
      <c r="BK176" s="73" t="str">
        <f t="shared" si="17"/>
        <v/>
      </c>
      <c r="BL176" s="73" t="str">
        <f t="shared" si="18"/>
        <v/>
      </c>
      <c r="BM176" s="73" t="str">
        <f t="shared" si="19"/>
        <v/>
      </c>
      <c r="BN176" s="73" t="str">
        <f t="shared" si="20"/>
        <v/>
      </c>
      <c r="BO176" s="73" t="str">
        <f t="shared" si="21"/>
        <v/>
      </c>
      <c r="BP176" s="73" t="str">
        <f t="shared" si="22"/>
        <v/>
      </c>
      <c r="BQ176" s="73" t="str">
        <f t="shared" si="23"/>
        <v/>
      </c>
      <c r="BR176" s="73" t="str">
        <f t="shared" si="24"/>
        <v/>
      </c>
      <c r="BS176" s="73" t="str">
        <f t="shared" si="25"/>
        <v/>
      </c>
      <c r="BT176" s="73" t="str">
        <f t="shared" si="26"/>
        <v/>
      </c>
      <c r="BU176" s="60" t="s">
        <v>1135</v>
      </c>
    </row>
    <row r="177" spans="4:73" ht="54" customHeight="1">
      <c r="D177" s="140">
        <f t="shared" ref="D177:D209" si="27">$D176+1</f>
        <v>76</v>
      </c>
      <c r="E177" s="141"/>
      <c r="F177" s="141"/>
      <c r="G177" s="142"/>
      <c r="H177" s="45" t="str">
        <f t="shared" ca="1" si="2"/>
        <v>clear; echo テストケース076; sed -i '' 's#COLUMN_DATA_TYPE="char"#COLUMN_DATA_TYPE="boolean"#g' ${CONFIG_DIR}db_data_config.txt; export COLUMN_DATA_TYPE="boolean";sh ./script/db_check_data_validate_config.sh; sed -i '' 's#COLUMN_DATA_TYPE="boolean"#COLUMN_DATA_TYPE="char"#g' ${CONFIG_DIR}db_data_config.txt; export COLUMN_DATA_TYPE="char";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9" t="str" cm="1">
        <f t="array" ref="AE177">SUBSTITUTE(INDEX($H$149:$AQ$149, , MATCH($D177, $70:$70, 0)-7),"-","")</f>
        <v>異常</v>
      </c>
      <c r="AF177" s="150"/>
      <c r="AG177" s="151"/>
      <c r="AH177" s="159" t="s">
        <v>986</v>
      </c>
      <c r="AI177" s="160"/>
      <c r="AJ177" s="160"/>
      <c r="AK177" s="160"/>
      <c r="AL177" s="160"/>
      <c r="AM177" s="160"/>
      <c r="AN177" s="160"/>
      <c r="AO177" s="160"/>
      <c r="AP177" s="160"/>
      <c r="AQ177" s="161"/>
      <c r="AS177" s="69" t="str" cm="1">
        <f t="array" ref="AS177">SUBSTITUTE(TEXT(INDEX($H$152:$AQ$152,1,$D177-72),"000000"),"-","")</f>
        <v>220136</v>
      </c>
      <c r="AT177" s="70"/>
      <c r="AU177" s="71"/>
      <c r="AW177" s="73" t="str">
        <f t="shared" si="3"/>
        <v/>
      </c>
      <c r="AX177" s="73" t="str">
        <f t="shared" si="4"/>
        <v/>
      </c>
      <c r="AY177" s="73" t="str">
        <f t="shared" si="5"/>
        <v>sed -i '' 's#COLUMN_DATA_TYPE="char"#COLUMN_DATA_TYPE="boolean"#g' ${CONFIG_DIR}db_data_config.txt; export COLUMN_DATA_TYPE="boolean";</v>
      </c>
      <c r="AZ177" s="73" t="str">
        <f t="shared" si="6"/>
        <v>sed -i '' 's#COLUMN_DATA_TYPE="boolean"#COLUMN_DATA_TYPE="char"#g' ${CONFIG_DIR}db_data_config.txt; export COLUMN_DATA_TYPE="char";</v>
      </c>
      <c r="BA177" s="73" t="str">
        <f t="shared" si="7"/>
        <v/>
      </c>
      <c r="BB177" s="73" t="str">
        <f t="shared" si="8"/>
        <v/>
      </c>
      <c r="BC177" s="73" t="str">
        <f t="shared" si="9"/>
        <v/>
      </c>
      <c r="BD177" s="73" t="str">
        <f t="shared" si="10"/>
        <v/>
      </c>
      <c r="BE177" s="73" t="str">
        <f t="shared" si="11"/>
        <v/>
      </c>
      <c r="BF177" s="73" t="str">
        <f t="shared" si="12"/>
        <v/>
      </c>
      <c r="BG177" s="73" t="str">
        <f t="shared" si="13"/>
        <v/>
      </c>
      <c r="BH177" s="73" t="str">
        <f t="shared" si="14"/>
        <v/>
      </c>
      <c r="BI177" s="73" t="str">
        <f t="shared" si="15"/>
        <v/>
      </c>
      <c r="BJ177" s="73" t="str">
        <f t="shared" si="16"/>
        <v/>
      </c>
      <c r="BK177" s="73" t="str">
        <f t="shared" si="17"/>
        <v/>
      </c>
      <c r="BL177" s="73" t="str">
        <f t="shared" si="18"/>
        <v/>
      </c>
      <c r="BM177" s="73" t="str">
        <f t="shared" si="19"/>
        <v/>
      </c>
      <c r="BN177" s="73" t="str">
        <f t="shared" si="20"/>
        <v/>
      </c>
      <c r="BO177" s="73" t="str">
        <f t="shared" si="21"/>
        <v/>
      </c>
      <c r="BP177" s="73" t="str">
        <f t="shared" si="22"/>
        <v/>
      </c>
      <c r="BQ177" s="73" t="str">
        <f t="shared" si="23"/>
        <v/>
      </c>
      <c r="BR177" s="73" t="str">
        <f t="shared" si="24"/>
        <v/>
      </c>
      <c r="BS177" s="73" t="str">
        <f t="shared" si="25"/>
        <v/>
      </c>
      <c r="BT177" s="73" t="str">
        <f t="shared" si="26"/>
        <v/>
      </c>
      <c r="BU177" s="60" t="s">
        <v>1135</v>
      </c>
    </row>
    <row r="178" spans="4:73" ht="54" customHeight="1">
      <c r="D178" s="140">
        <f t="shared" si="27"/>
        <v>77</v>
      </c>
      <c r="E178" s="141"/>
      <c r="F178" s="141"/>
      <c r="G178" s="142"/>
      <c r="H178" s="45" t="str">
        <f t="shared" ca="1" si="2"/>
        <v>clear; echo テストケース077; sed -i '' 's#COLUMN_DATA_TYPE="char"#COLUMN_DATA_TYPE="boolean"#g' ${CONFIG_DIR}db_data_config.txt; export COLUMN_DATA_TYPE="boolean";sed -i '' 's#COLUMN_DATA_LENGTH="3"#COLUMN_DATA_LENGTH="38.7"#g' ${CONFIG_DIR}db_data_config.txt; export COLUMN_DATA_LENGTH="38.7";sh ./script/db_check_data_validate_config.sh; sed -i '' 's#COLUMN_DATA_TYPE="boolean"#COLUMN_DATA_TYPE="char"#g' ${CONFIG_DIR}db_data_config.txt; export COLUMN_DATA_TYPE="char";sed -i '' 's#COLUMN_DATA_LENGTH="38.7"#COLUMN_DATA_LENGTH="3"#g'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9" t="str" cm="1">
        <f t="array" ref="AE178">SUBSTITUTE(INDEX($H$149:$AQ$149, , MATCH($D178, $70:$70, 0)-7),"-","")</f>
        <v>異常</v>
      </c>
      <c r="AF178" s="150"/>
      <c r="AG178" s="151"/>
      <c r="AH178" s="159" t="s">
        <v>987</v>
      </c>
      <c r="AI178" s="160"/>
      <c r="AJ178" s="160"/>
      <c r="AK178" s="160"/>
      <c r="AL178" s="160"/>
      <c r="AM178" s="160"/>
      <c r="AN178" s="160"/>
      <c r="AO178" s="160"/>
      <c r="AP178" s="160"/>
      <c r="AQ178" s="161"/>
      <c r="AS178" s="69" t="str" cm="1">
        <f t="array" ref="AS178">SUBSTITUTE(TEXT(INDEX($H$152:$AQ$152,1,$D178-72),"000000"),"-","")</f>
        <v>220136</v>
      </c>
      <c r="AT178" s="70"/>
      <c r="AU178" s="71"/>
      <c r="AW178" s="73" t="str">
        <f t="shared" si="3"/>
        <v/>
      </c>
      <c r="AX178" s="73" t="str">
        <f t="shared" si="4"/>
        <v/>
      </c>
      <c r="AY178" s="73" t="str">
        <f t="shared" si="5"/>
        <v>sed -i '' 's#COLUMN_DATA_TYPE="char"#COLUMN_DATA_TYPE="boolean"#g' ${CONFIG_DIR}db_data_config.txt; export COLUMN_DATA_TYPE="boolean";</v>
      </c>
      <c r="AZ178" s="73" t="str">
        <f t="shared" si="6"/>
        <v>sed -i '' 's#COLUMN_DATA_TYPE="boolean"#COLUMN_DATA_TYPE="char"#g' ${CONFIG_DIR}db_data_config.txt; export COLUMN_DATA_TYPE="char";</v>
      </c>
      <c r="BA178" s="73" t="str">
        <f t="shared" si="7"/>
        <v>sed -i '' 's#COLUMN_DATA_LENGTH="3"#COLUMN_DATA_LENGTH="38.7"#g' ${CONFIG_DIR}db_data_config.txt; export COLUMN_DATA_LENGTH="38.7";</v>
      </c>
      <c r="BB178" s="73" t="str">
        <f t="shared" si="8"/>
        <v>sed -i '' 's#COLUMN_DATA_LENGTH="38.7"#COLUMN_DATA_LENGTH="3"#g' ${CONFIG_DIR}db_data_config.txt; export COLUMN_DATA_LENGTH="3";</v>
      </c>
      <c r="BC178" s="73" t="str">
        <f t="shared" si="9"/>
        <v/>
      </c>
      <c r="BD178" s="73" t="str">
        <f t="shared" si="10"/>
        <v/>
      </c>
      <c r="BE178" s="73" t="str">
        <f t="shared" si="11"/>
        <v/>
      </c>
      <c r="BF178" s="73" t="str">
        <f t="shared" si="12"/>
        <v/>
      </c>
      <c r="BG178" s="73" t="str">
        <f t="shared" si="13"/>
        <v/>
      </c>
      <c r="BH178" s="73" t="str">
        <f t="shared" si="14"/>
        <v/>
      </c>
      <c r="BI178" s="73" t="str">
        <f t="shared" si="15"/>
        <v/>
      </c>
      <c r="BJ178" s="73" t="str">
        <f t="shared" si="16"/>
        <v/>
      </c>
      <c r="BK178" s="73" t="str">
        <f t="shared" si="17"/>
        <v/>
      </c>
      <c r="BL178" s="73" t="str">
        <f t="shared" si="18"/>
        <v/>
      </c>
      <c r="BM178" s="73" t="str">
        <f t="shared" si="19"/>
        <v/>
      </c>
      <c r="BN178" s="73" t="str">
        <f t="shared" si="20"/>
        <v/>
      </c>
      <c r="BO178" s="73" t="str">
        <f t="shared" si="21"/>
        <v/>
      </c>
      <c r="BP178" s="73" t="str">
        <f t="shared" si="22"/>
        <v/>
      </c>
      <c r="BQ178" s="73" t="str">
        <f t="shared" si="23"/>
        <v/>
      </c>
      <c r="BR178" s="73" t="str">
        <f t="shared" si="24"/>
        <v/>
      </c>
      <c r="BS178" s="73" t="str">
        <f t="shared" si="25"/>
        <v/>
      </c>
      <c r="BT178" s="73" t="str">
        <f t="shared" si="26"/>
        <v/>
      </c>
      <c r="BU178" s="60" t="s">
        <v>1135</v>
      </c>
    </row>
    <row r="179" spans="4:73" ht="54" customHeight="1">
      <c r="D179" s="140">
        <f t="shared" si="27"/>
        <v>78</v>
      </c>
      <c r="E179" s="141"/>
      <c r="F179" s="141"/>
      <c r="G179" s="142"/>
      <c r="H179" s="45" t="str">
        <f t="shared" ca="1" si="2"/>
        <v>clear; echo テストケース078; sed -i '' 's#COLUMN_DATA_TYPE="char"#COLUMN_DATA_TYPE="boolean"#g' ${CONFIG_DIR}db_data_config.txt; export COLUMN_DATA_TYPE="boolean";sed -i '' 's#COLUMN_DATA_LENGTH="3"#COLUMN_DATA_LENGTH="YYYY"#g' ${CONFIG_DIR}db_data_config.txt; export COLUMN_DATA_LENGTH="YYYY";sh ./script/db_check_data_validate_config.sh; sed -i '' 's#COLUMN_DATA_TYPE="boolean"#COLUMN_DATA_TYPE="char"#g' ${CONFIG_DIR}db_data_config.txt; export COLUMN_DATA_TYPE="char";sed -i '' 's#COLUMN_DATA_LENGTH="YYYY"#COLUMN_DATA_LENGTH="3"#g' ${CONFIG_DIR}db_data_config.txt; export COLUMN_DATA_LENGTH="3";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9" t="str" cm="1">
        <f t="array" ref="AE179">SUBSTITUTE(INDEX($H$149:$AQ$149, , MATCH($D179, $70:$70, 0)-7),"-","")</f>
        <v>異常</v>
      </c>
      <c r="AF179" s="150"/>
      <c r="AG179" s="151"/>
      <c r="AH179" s="159" t="s">
        <v>988</v>
      </c>
      <c r="AI179" s="160"/>
      <c r="AJ179" s="160"/>
      <c r="AK179" s="160"/>
      <c r="AL179" s="160"/>
      <c r="AM179" s="160"/>
      <c r="AN179" s="160"/>
      <c r="AO179" s="160"/>
      <c r="AP179" s="160"/>
      <c r="AQ179" s="161"/>
      <c r="AS179" s="69" t="str" cm="1">
        <f t="array" ref="AS179">SUBSTITUTE(TEXT(INDEX($H$152:$AQ$152,1,$D179-72),"000000"),"-","")</f>
        <v>220136</v>
      </c>
      <c r="AT179" s="70"/>
      <c r="AU179" s="71"/>
      <c r="AW179" s="73" t="str">
        <f t="shared" si="3"/>
        <v/>
      </c>
      <c r="AX179" s="73" t="str">
        <f t="shared" si="4"/>
        <v/>
      </c>
      <c r="AY179" s="73" t="str">
        <f t="shared" si="5"/>
        <v>sed -i '' 's#COLUMN_DATA_TYPE="char"#COLUMN_DATA_TYPE="boolean"#g' ${CONFIG_DIR}db_data_config.txt; export COLUMN_DATA_TYPE="boolean";</v>
      </c>
      <c r="AZ179" s="73" t="str">
        <f t="shared" si="6"/>
        <v>sed -i '' 's#COLUMN_DATA_TYPE="boolean"#COLUMN_DATA_TYPE="char"#g' ${CONFIG_DIR}db_data_config.txt; export COLUMN_DATA_TYPE="char";</v>
      </c>
      <c r="BA179" s="73" t="str">
        <f t="shared" si="7"/>
        <v>sed -i '' 's#COLUMN_DATA_LENGTH="3"#COLUMN_DATA_LENGTH="YYYY"#g' ${CONFIG_DIR}db_data_config.txt; export COLUMN_DATA_LENGTH="YYYY";</v>
      </c>
      <c r="BB179" s="73" t="str">
        <f t="shared" si="8"/>
        <v>sed -i '' 's#COLUMN_DATA_LENGTH="YYYY"#COLUMN_DATA_LENGTH="3"#g' ${CONFIG_DIR}db_data_config.txt; export COLUMN_DATA_LENGTH="3";</v>
      </c>
      <c r="BC179" s="73" t="str">
        <f t="shared" si="9"/>
        <v/>
      </c>
      <c r="BD179" s="73" t="str">
        <f t="shared" si="10"/>
        <v/>
      </c>
      <c r="BE179" s="73" t="str">
        <f t="shared" si="11"/>
        <v/>
      </c>
      <c r="BF179" s="73" t="str">
        <f t="shared" si="12"/>
        <v/>
      </c>
      <c r="BG179" s="73" t="str">
        <f t="shared" si="13"/>
        <v/>
      </c>
      <c r="BH179" s="73" t="str">
        <f t="shared" si="14"/>
        <v/>
      </c>
      <c r="BI179" s="73" t="str">
        <f t="shared" si="15"/>
        <v/>
      </c>
      <c r="BJ179" s="73" t="str">
        <f t="shared" si="16"/>
        <v/>
      </c>
      <c r="BK179" s="73" t="str">
        <f t="shared" si="17"/>
        <v/>
      </c>
      <c r="BL179" s="73" t="str">
        <f t="shared" si="18"/>
        <v/>
      </c>
      <c r="BM179" s="73" t="str">
        <f t="shared" si="19"/>
        <v/>
      </c>
      <c r="BN179" s="73" t="str">
        <f t="shared" si="20"/>
        <v/>
      </c>
      <c r="BO179" s="73" t="str">
        <f t="shared" si="21"/>
        <v/>
      </c>
      <c r="BP179" s="73" t="str">
        <f t="shared" si="22"/>
        <v/>
      </c>
      <c r="BQ179" s="73" t="str">
        <f t="shared" si="23"/>
        <v/>
      </c>
      <c r="BR179" s="73" t="str">
        <f t="shared" si="24"/>
        <v/>
      </c>
      <c r="BS179" s="73" t="str">
        <f t="shared" si="25"/>
        <v/>
      </c>
      <c r="BT179" s="73" t="str">
        <f t="shared" si="26"/>
        <v/>
      </c>
      <c r="BU179" s="60" t="s">
        <v>1135</v>
      </c>
    </row>
    <row r="180" spans="4:73" ht="54" customHeight="1">
      <c r="D180" s="140">
        <f t="shared" si="27"/>
        <v>79</v>
      </c>
      <c r="E180" s="141"/>
      <c r="F180" s="141"/>
      <c r="G180" s="142"/>
      <c r="H180" s="45" t="str">
        <f t="shared" ca="1" si="2"/>
        <v>clear; echo テストケース079; sed -i '' 's#COLUMN_DATA_TYPE="char"#COLUMN_DATA_TYPE="date"#g' ${CONFIG_DIR}db_data_config.txt; export COLUMN_DATA_TYPE="date";sed -i '' 's#COLUMN_DATA_LENGTH="3"#COLUMN_DATA_LENGTH="1"#g' ${CONFIG_DIR}db_data_config.txt; export COLUMN_DATA_LENGTH="1";sh ./script/db_check_data_validate_config.sh; sed -i '' 's#COLUMN_DATA_TYPE="date"#COLUMN_DATA_TYPE="char"#g' ${CONFIG_DIR}db_data_config.txt; export COLUMN_DATA_TYPE="char";sed -i '' 's#COLUMN_DATA_LENGTH="1"#COLUMN_DATA_LENGTH="3"#g' ${CONFIG_DIR}db_data_config.txt; export COLUMN_DATA_LENGTH="3";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9" t="str" cm="1">
        <f t="array" ref="AE180">SUBSTITUTE(INDEX($H$149:$AQ$149, , MATCH($D180, $70:$70, 0)-7),"-","")</f>
        <v>異常</v>
      </c>
      <c r="AF180" s="150"/>
      <c r="AG180" s="151"/>
      <c r="AH180" s="159" t="s">
        <v>989</v>
      </c>
      <c r="AI180" s="160"/>
      <c r="AJ180" s="160"/>
      <c r="AK180" s="160"/>
      <c r="AL180" s="160"/>
      <c r="AM180" s="160"/>
      <c r="AN180" s="160"/>
      <c r="AO180" s="160"/>
      <c r="AP180" s="160"/>
      <c r="AQ180" s="161"/>
      <c r="AS180" s="69" t="str" cm="1">
        <f t="array" ref="AS180">SUBSTITUTE(TEXT(INDEX($H$152:$AQ$152,1,$D180-72),"000000"),"-","")</f>
        <v>220137</v>
      </c>
      <c r="AT180" s="70"/>
      <c r="AU180" s="71"/>
      <c r="AW180" s="73" t="str">
        <f t="shared" si="3"/>
        <v/>
      </c>
      <c r="AX180" s="73" t="str">
        <f t="shared" si="4"/>
        <v/>
      </c>
      <c r="AY180" s="73" t="str">
        <f t="shared" si="5"/>
        <v>sed -i '' 's#COLUMN_DATA_TYPE="char"#COLUMN_DATA_TYPE="date"#g' ${CONFIG_DIR}db_data_config.txt; export COLUMN_DATA_TYPE="date";</v>
      </c>
      <c r="AZ180" s="73" t="str">
        <f t="shared" si="6"/>
        <v>sed -i '' 's#COLUMN_DATA_TYPE="date"#COLUMN_DATA_TYPE="char"#g' ${CONFIG_DIR}db_data_config.txt; export COLUMN_DATA_TYPE="char";</v>
      </c>
      <c r="BA180" s="73" t="str">
        <f t="shared" si="7"/>
        <v>sed -i '' 's#COLUMN_DATA_LENGTH="3"#COLUMN_DATA_LENGTH="1"#g' ${CONFIG_DIR}db_data_config.txt; export COLUMN_DATA_LENGTH="1";</v>
      </c>
      <c r="BB180" s="73" t="str">
        <f t="shared" si="8"/>
        <v>sed -i '' 's#COLUMN_DATA_LENGTH="1"#COLUMN_DATA_LENGTH="3"#g' ${CONFIG_DIR}db_data_config.txt; export COLUMN_DATA_LENGTH="3";</v>
      </c>
      <c r="BC180" s="73" t="str">
        <f t="shared" si="9"/>
        <v/>
      </c>
      <c r="BD180" s="73" t="str">
        <f t="shared" si="10"/>
        <v/>
      </c>
      <c r="BE180" s="73" t="str">
        <f t="shared" si="11"/>
        <v/>
      </c>
      <c r="BF180" s="73" t="str">
        <f t="shared" si="12"/>
        <v/>
      </c>
      <c r="BG180" s="73" t="str">
        <f t="shared" si="13"/>
        <v/>
      </c>
      <c r="BH180" s="73" t="str">
        <f t="shared" si="14"/>
        <v/>
      </c>
      <c r="BI180" s="73" t="str">
        <f t="shared" si="15"/>
        <v/>
      </c>
      <c r="BJ180" s="73" t="str">
        <f t="shared" si="16"/>
        <v/>
      </c>
      <c r="BK180" s="73" t="str">
        <f t="shared" si="17"/>
        <v/>
      </c>
      <c r="BL180" s="73" t="str">
        <f t="shared" si="18"/>
        <v/>
      </c>
      <c r="BM180" s="73" t="str">
        <f t="shared" si="19"/>
        <v/>
      </c>
      <c r="BN180" s="73" t="str">
        <f t="shared" si="20"/>
        <v/>
      </c>
      <c r="BO180" s="73" t="str">
        <f t="shared" si="21"/>
        <v/>
      </c>
      <c r="BP180" s="73" t="str">
        <f t="shared" si="22"/>
        <v/>
      </c>
      <c r="BQ180" s="73" t="str">
        <f t="shared" si="23"/>
        <v/>
      </c>
      <c r="BR180" s="73" t="str">
        <f t="shared" si="24"/>
        <v/>
      </c>
      <c r="BS180" s="73" t="str">
        <f t="shared" si="25"/>
        <v/>
      </c>
      <c r="BT180" s="73" t="str">
        <f t="shared" si="26"/>
        <v/>
      </c>
      <c r="BU180" s="60" t="s">
        <v>1135</v>
      </c>
    </row>
    <row r="181" spans="4:73" ht="54" customHeight="1">
      <c r="D181" s="140">
        <f t="shared" si="27"/>
        <v>80</v>
      </c>
      <c r="E181" s="141"/>
      <c r="F181" s="141"/>
      <c r="G181" s="142"/>
      <c r="H181" s="45" t="str">
        <f t="shared" ca="1" si="2"/>
        <v>clear; echo テストケース080; sed -i '' 's#COLUMN_DATA_TYPE="char"#COLUMN_DATA_TYPE="date"#g' ${CONFIG_DIR}db_data_config.txt; export COLUMN_DATA_TYPE="date";sed -i '' 's#COLUMN_DATA_LENGTH="3"#COLUMN_DATA_LENGTH="38.7"#g' ${CONFIG_DIR}db_data_config.txt; export COLUMN_DATA_LENGTH="38.7";sh ./script/db_check_data_validate_config.sh; sed -i '' 's#COLUMN_DATA_TYPE="date"#COLUMN_DATA_TYPE="char"#g' ${CONFIG_DIR}db_data_config.txt; export COLUMN_DATA_TYPE="char";sed -i '' 's#COLUMN_DATA_LENGTH="38.7"#COLUMN_DATA_LENGTH="3"#g' ${CONFIG_DIR}db_data_config.txt; export COLUMN_DATA_LENGTH="3";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9" t="str" cm="1">
        <f t="array" ref="AE181">SUBSTITUTE(INDEX($H$149:$AQ$149, , MATCH($D181, $70:$70, 0)-7),"-","")</f>
        <v>異常</v>
      </c>
      <c r="AF181" s="150"/>
      <c r="AG181" s="151"/>
      <c r="AH181" s="159" t="s">
        <v>990</v>
      </c>
      <c r="AI181" s="160"/>
      <c r="AJ181" s="160"/>
      <c r="AK181" s="160"/>
      <c r="AL181" s="160"/>
      <c r="AM181" s="160"/>
      <c r="AN181" s="160"/>
      <c r="AO181" s="160"/>
      <c r="AP181" s="160"/>
      <c r="AQ181" s="161"/>
      <c r="AS181" s="69" t="str" cm="1">
        <f t="array" ref="AS181">SUBSTITUTE(TEXT(INDEX($H$152:$AQ$152,1,$D181-72),"000000"),"-","")</f>
        <v>220137</v>
      </c>
      <c r="AT181" s="70"/>
      <c r="AU181" s="71"/>
      <c r="AW181" s="73" t="str">
        <f t="shared" si="3"/>
        <v/>
      </c>
      <c r="AX181" s="73" t="str">
        <f t="shared" si="4"/>
        <v/>
      </c>
      <c r="AY181" s="73" t="str">
        <f t="shared" si="5"/>
        <v>sed -i '' 's#COLUMN_DATA_TYPE="char"#COLUMN_DATA_TYPE="date"#g' ${CONFIG_DIR}db_data_config.txt; export COLUMN_DATA_TYPE="date";</v>
      </c>
      <c r="AZ181" s="73" t="str">
        <f t="shared" si="6"/>
        <v>sed -i '' 's#COLUMN_DATA_TYPE="date"#COLUMN_DATA_TYPE="char"#g' ${CONFIG_DIR}db_data_config.txt; export COLUMN_DATA_TYPE="char";</v>
      </c>
      <c r="BA181" s="73" t="str">
        <f t="shared" si="7"/>
        <v>sed -i '' 's#COLUMN_DATA_LENGTH="3"#COLUMN_DATA_LENGTH="38.7"#g' ${CONFIG_DIR}db_data_config.txt; export COLUMN_DATA_LENGTH="38.7";</v>
      </c>
      <c r="BB181" s="73" t="str">
        <f t="shared" si="8"/>
        <v>sed -i '' 's#COLUMN_DATA_LENGTH="38.7"#COLUMN_DATA_LENGTH="3"#g' ${CONFIG_DIR}db_data_config.txt; export COLUMN_DATA_LENGTH="3";</v>
      </c>
      <c r="BC181" s="73" t="str">
        <f t="shared" si="9"/>
        <v/>
      </c>
      <c r="BD181" s="73" t="str">
        <f t="shared" si="10"/>
        <v/>
      </c>
      <c r="BE181" s="73" t="str">
        <f t="shared" si="11"/>
        <v/>
      </c>
      <c r="BF181" s="73" t="str">
        <f t="shared" si="12"/>
        <v/>
      </c>
      <c r="BG181" s="73" t="str">
        <f t="shared" si="13"/>
        <v/>
      </c>
      <c r="BH181" s="73" t="str">
        <f t="shared" si="14"/>
        <v/>
      </c>
      <c r="BI181" s="73" t="str">
        <f t="shared" si="15"/>
        <v/>
      </c>
      <c r="BJ181" s="73" t="str">
        <f t="shared" si="16"/>
        <v/>
      </c>
      <c r="BK181" s="73" t="str">
        <f t="shared" si="17"/>
        <v/>
      </c>
      <c r="BL181" s="73" t="str">
        <f t="shared" si="18"/>
        <v/>
      </c>
      <c r="BM181" s="73" t="str">
        <f t="shared" si="19"/>
        <v/>
      </c>
      <c r="BN181" s="73" t="str">
        <f t="shared" si="20"/>
        <v/>
      </c>
      <c r="BO181" s="73" t="str">
        <f t="shared" si="21"/>
        <v/>
      </c>
      <c r="BP181" s="73" t="str">
        <f t="shared" si="22"/>
        <v/>
      </c>
      <c r="BQ181" s="73" t="str">
        <f t="shared" si="23"/>
        <v/>
      </c>
      <c r="BR181" s="73" t="str">
        <f t="shared" si="24"/>
        <v/>
      </c>
      <c r="BS181" s="73" t="str">
        <f t="shared" si="25"/>
        <v/>
      </c>
      <c r="BT181" s="73" t="str">
        <f t="shared" si="26"/>
        <v/>
      </c>
      <c r="BU181" s="60" t="s">
        <v>1135</v>
      </c>
    </row>
    <row r="182" spans="4:73" ht="54" customHeight="1">
      <c r="D182" s="140">
        <f t="shared" si="27"/>
        <v>81</v>
      </c>
      <c r="E182" s="141"/>
      <c r="F182" s="141"/>
      <c r="G182" s="142"/>
      <c r="H182" s="45" t="str">
        <f t="shared" ca="1" si="2"/>
        <v>clear; echo テストケース081; sed -i '' 's#COLUMN_DATA_TYPE="char"#COLUMN_DATA_TYPE="date"#g' ${CONFIG_DIR}db_data_config.txt; export COLUMN_DATA_TYPE="date";sed -i '' 's#COLUMN_DATA_LENGTH="3"#COLUMN_DATA_LENGTH="YYYY"#g' ${CONFIG_DIR}db_data_config.txt; export COLUMN_DATA_LENGTH="YYYY";sh ./script/db_check_data_validate_config.sh; sed -i '' 's#COLUMN_DATA_TYPE="date"#COLUMN_DATA_TYPE="char"#g' ${CONFIG_DIR}db_data_config.txt; export COLUMN_DATA_TYPE="char";sed -i '' 's#COLUMN_DATA_LENGTH="YYYY"#COLUMN_DATA_LENGTH="3"#g' ${CONFIG_DIR}db_data_config.txt; export COLUMN_DATA_LENGTH="3";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9" t="str" cm="1">
        <f t="array" ref="AE182">SUBSTITUTE(INDEX($H$149:$AQ$149, , MATCH($D182, $70:$70, 0)-7),"-","")</f>
        <v>正常</v>
      </c>
      <c r="AF182" s="150"/>
      <c r="AG182" s="151"/>
      <c r="AH182" s="159" t="s">
        <v>991</v>
      </c>
      <c r="AI182" s="160"/>
      <c r="AJ182" s="160"/>
      <c r="AK182" s="160"/>
      <c r="AL182" s="160"/>
      <c r="AM182" s="160"/>
      <c r="AN182" s="160"/>
      <c r="AO182" s="160"/>
      <c r="AP182" s="160"/>
      <c r="AQ182" s="161"/>
      <c r="AS182" s="69" t="str" cm="1">
        <f t="array" ref="AS182">SUBSTITUTE(TEXT(INDEX($H$152:$AQ$152,1,$D182-72),"000000"),"-","")</f>
        <v>220001</v>
      </c>
      <c r="AT182" s="70"/>
      <c r="AU182" s="71"/>
      <c r="AW182" s="73" t="str">
        <f t="shared" si="3"/>
        <v/>
      </c>
      <c r="AX182" s="73" t="str">
        <f t="shared" si="4"/>
        <v/>
      </c>
      <c r="AY182" s="73" t="str">
        <f t="shared" si="5"/>
        <v>sed -i '' 's#COLUMN_DATA_TYPE="char"#COLUMN_DATA_TYPE="date"#g' ${CONFIG_DIR}db_data_config.txt; export COLUMN_DATA_TYPE="date";</v>
      </c>
      <c r="AZ182" s="73" t="str">
        <f t="shared" si="6"/>
        <v>sed -i '' 's#COLUMN_DATA_TYPE="date"#COLUMN_DATA_TYPE="char"#g' ${CONFIG_DIR}db_data_config.txt; export COLUMN_DATA_TYPE="char";</v>
      </c>
      <c r="BA182" s="73" t="str">
        <f t="shared" si="7"/>
        <v>sed -i '' 's#COLUMN_DATA_LENGTH="3"#COLUMN_DATA_LENGTH="YYYY"#g' ${CONFIG_DIR}db_data_config.txt; export COLUMN_DATA_LENGTH="YYYY";</v>
      </c>
      <c r="BB182" s="73" t="str">
        <f t="shared" si="8"/>
        <v>sed -i '' 's#COLUMN_DATA_LENGTH="YYYY"#COLUMN_DATA_LENGTH="3"#g' ${CONFIG_DIR}db_data_config.txt; export COLUMN_DATA_LENGTH="3";</v>
      </c>
      <c r="BC182" s="73" t="str">
        <f t="shared" si="9"/>
        <v/>
      </c>
      <c r="BD182" s="73" t="str">
        <f t="shared" si="10"/>
        <v/>
      </c>
      <c r="BE182" s="73" t="str">
        <f t="shared" si="11"/>
        <v/>
      </c>
      <c r="BF182" s="73" t="str">
        <f t="shared" si="12"/>
        <v/>
      </c>
      <c r="BG182" s="73" t="str">
        <f t="shared" si="13"/>
        <v/>
      </c>
      <c r="BH182" s="73" t="str">
        <f t="shared" si="14"/>
        <v/>
      </c>
      <c r="BI182" s="73" t="str">
        <f t="shared" si="15"/>
        <v/>
      </c>
      <c r="BJ182" s="73" t="str">
        <f t="shared" si="16"/>
        <v/>
      </c>
      <c r="BK182" s="73" t="str">
        <f t="shared" si="17"/>
        <v/>
      </c>
      <c r="BL182" s="73" t="str">
        <f t="shared" si="18"/>
        <v/>
      </c>
      <c r="BM182" s="73" t="str">
        <f t="shared" si="19"/>
        <v/>
      </c>
      <c r="BN182" s="73" t="str">
        <f t="shared" si="20"/>
        <v/>
      </c>
      <c r="BO182" s="73" t="str">
        <f t="shared" si="21"/>
        <v/>
      </c>
      <c r="BP182" s="73" t="str">
        <f t="shared" si="22"/>
        <v/>
      </c>
      <c r="BQ182" s="73" t="str">
        <f t="shared" si="23"/>
        <v/>
      </c>
      <c r="BR182" s="73" t="str">
        <f t="shared" si="24"/>
        <v/>
      </c>
      <c r="BS182" s="73" t="str">
        <f t="shared" si="25"/>
        <v/>
      </c>
      <c r="BT182" s="73" t="str">
        <f t="shared" si="26"/>
        <v/>
      </c>
      <c r="BU182" s="60" t="s">
        <v>1135</v>
      </c>
    </row>
    <row r="183" spans="4:73" ht="54" customHeight="1">
      <c r="D183" s="140">
        <f t="shared" si="27"/>
        <v>82</v>
      </c>
      <c r="E183" s="141"/>
      <c r="F183" s="141"/>
      <c r="G183" s="142"/>
      <c r="H183" s="45" t="str">
        <f t="shared" ca="1" si="2"/>
        <v>clear; echo テストケース082; sed -i '' 's#COLUMN_DATA_TYPE="char"#COLUMN_DATA_TYPE="date"#g' ${CONFIG_DIR}db_data_config.txt; export COLUMN_DATA_TYPE="date";sed -i '' 's#COLUMN_DATA_LENGTH="3"#COLUMN_DATA_LENGTH="YYY"#g' ${CONFIG_DIR}db_data_config.txt; export COLUMN_DATA_LENGTH="YYY";sh ./script/db_check_data_validate_config.sh; sed -i '' 's#COLUMN_DATA_TYPE="date"#COLUMN_DATA_TYPE="char"#g' ${CONFIG_DIR}db_data_config.txt; export COLUMN_DATA_TYPE="char";sed -i '' 's#COLUMN_DATA_LENGTH="YYY"#COLUMN_DATA_LENGTH="3"#g' ${CONFIG_DIR}db_data_config.txt; export COLUMN_DATA_LENGTH="3";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9" t="str" cm="1">
        <f t="array" ref="AE183">SUBSTITUTE(INDEX($H$149:$AQ$149, , MATCH($D183, $70:$70, 0)-7),"-","")</f>
        <v>異常</v>
      </c>
      <c r="AF183" s="150"/>
      <c r="AG183" s="151"/>
      <c r="AH183" s="159" t="s">
        <v>992</v>
      </c>
      <c r="AI183" s="160"/>
      <c r="AJ183" s="160"/>
      <c r="AK183" s="160"/>
      <c r="AL183" s="160"/>
      <c r="AM183" s="160"/>
      <c r="AN183" s="160"/>
      <c r="AO183" s="160"/>
      <c r="AP183" s="160"/>
      <c r="AQ183" s="161"/>
      <c r="AS183" s="69" t="str" cm="1">
        <f t="array" ref="AS183">SUBSTITUTE(TEXT(INDEX($H$152:$AQ$152,1,$D183-72),"000000"),"-","")</f>
        <v>220137</v>
      </c>
      <c r="AT183" s="70"/>
      <c r="AU183" s="71"/>
      <c r="AW183" s="73" t="str">
        <f t="shared" si="3"/>
        <v/>
      </c>
      <c r="AX183" s="73" t="str">
        <f t="shared" si="4"/>
        <v/>
      </c>
      <c r="AY183" s="73" t="str">
        <f t="shared" si="5"/>
        <v>sed -i '' 's#COLUMN_DATA_TYPE="char"#COLUMN_DATA_TYPE="date"#g' ${CONFIG_DIR}db_data_config.txt; export COLUMN_DATA_TYPE="date";</v>
      </c>
      <c r="AZ183" s="73" t="str">
        <f t="shared" si="6"/>
        <v>sed -i '' 's#COLUMN_DATA_TYPE="date"#COLUMN_DATA_TYPE="char"#g' ${CONFIG_DIR}db_data_config.txt; export COLUMN_DATA_TYPE="char";</v>
      </c>
      <c r="BA183" s="73" t="str">
        <f t="shared" si="7"/>
        <v>sed -i '' 's#COLUMN_DATA_LENGTH="3"#COLUMN_DATA_LENGTH="YYY"#g' ${CONFIG_DIR}db_data_config.txt; export COLUMN_DATA_LENGTH="YYY";</v>
      </c>
      <c r="BB183" s="73" t="str">
        <f t="shared" si="8"/>
        <v>sed -i '' 's#COLUMN_DATA_LENGTH="YYY"#COLUMN_DATA_LENGTH="3"#g' ${CONFIG_DIR}db_data_config.txt; export COLUMN_DATA_LENGTH="3";</v>
      </c>
      <c r="BC183" s="73" t="str">
        <f t="shared" si="9"/>
        <v/>
      </c>
      <c r="BD183" s="73" t="str">
        <f t="shared" si="10"/>
        <v/>
      </c>
      <c r="BE183" s="73" t="str">
        <f t="shared" si="11"/>
        <v/>
      </c>
      <c r="BF183" s="73" t="str">
        <f t="shared" si="12"/>
        <v/>
      </c>
      <c r="BG183" s="73" t="str">
        <f t="shared" si="13"/>
        <v/>
      </c>
      <c r="BH183" s="73" t="str">
        <f t="shared" si="14"/>
        <v/>
      </c>
      <c r="BI183" s="73" t="str">
        <f t="shared" si="15"/>
        <v/>
      </c>
      <c r="BJ183" s="73" t="str">
        <f t="shared" si="16"/>
        <v/>
      </c>
      <c r="BK183" s="73" t="str">
        <f t="shared" si="17"/>
        <v/>
      </c>
      <c r="BL183" s="73" t="str">
        <f t="shared" si="18"/>
        <v/>
      </c>
      <c r="BM183" s="73" t="str">
        <f t="shared" si="19"/>
        <v/>
      </c>
      <c r="BN183" s="73" t="str">
        <f t="shared" si="20"/>
        <v/>
      </c>
      <c r="BO183" s="73" t="str">
        <f t="shared" si="21"/>
        <v/>
      </c>
      <c r="BP183" s="73" t="str">
        <f t="shared" si="22"/>
        <v/>
      </c>
      <c r="BQ183" s="73" t="str">
        <f t="shared" si="23"/>
        <v/>
      </c>
      <c r="BR183" s="73" t="str">
        <f t="shared" si="24"/>
        <v/>
      </c>
      <c r="BS183" s="73" t="str">
        <f t="shared" si="25"/>
        <v/>
      </c>
      <c r="BT183" s="73" t="str">
        <f t="shared" si="26"/>
        <v/>
      </c>
      <c r="BU183" s="60" t="s">
        <v>1135</v>
      </c>
    </row>
    <row r="184" spans="4:73" ht="54" customHeight="1">
      <c r="D184" s="140">
        <f t="shared" si="27"/>
        <v>83</v>
      </c>
      <c r="E184" s="141"/>
      <c r="F184" s="141"/>
      <c r="G184" s="142"/>
      <c r="H184" s="45" t="str">
        <f t="shared" ca="1" si="2"/>
        <v>clear; echo テストケース083; sed -i '' 's#COLUMN_DATA_TYPE="char"#COLUMN_DATA_TYPE="date"#g' ${CONFIG_DIR}db_data_config.txt; export COLUMN_DATA_TYPE="date";sed -i '' 's#COLUMN_DATA_LENGTH="3"#COLUMN_DATA_LENGTH="YY"#g' ${CONFIG_DIR}db_data_config.txt; export COLUMN_DATA_LENGTH="YY";sh ./script/db_check_data_validate_config.sh; sed -i '' 's#COLUMN_DATA_TYPE="date"#COLUMN_DATA_TYPE="char"#g' ${CONFIG_DIR}db_data_config.txt; export COLUMN_DATA_TYPE="char";sed -i '' 's#COLUMN_DATA_LENGTH="YY"#COLUMN_DATA_LENGTH="3"#g' ${CONFIG_DIR}db_data_config.txt; export COLUMN_DATA_LENGTH="3";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9" t="str" cm="1">
        <f t="array" ref="AE184">SUBSTITUTE(INDEX($H$149:$AQ$149, , MATCH($D184, $70:$70, 0)-7),"-","")</f>
        <v>正常</v>
      </c>
      <c r="AF184" s="150"/>
      <c r="AG184" s="151"/>
      <c r="AH184" s="159" t="s">
        <v>993</v>
      </c>
      <c r="AI184" s="160"/>
      <c r="AJ184" s="160"/>
      <c r="AK184" s="160"/>
      <c r="AL184" s="160"/>
      <c r="AM184" s="160"/>
      <c r="AN184" s="160"/>
      <c r="AO184" s="160"/>
      <c r="AP184" s="160"/>
      <c r="AQ184" s="161"/>
      <c r="AS184" s="69" t="str" cm="1">
        <f t="array" ref="AS184">SUBSTITUTE(TEXT(INDEX($H$152:$AQ$152,1,$D184-72),"000000"),"-","")</f>
        <v>220001</v>
      </c>
      <c r="AT184" s="70"/>
      <c r="AU184" s="71"/>
      <c r="AW184" s="73" t="str">
        <f t="shared" si="3"/>
        <v/>
      </c>
      <c r="AX184" s="73" t="str">
        <f t="shared" si="4"/>
        <v/>
      </c>
      <c r="AY184" s="73" t="str">
        <f t="shared" si="5"/>
        <v>sed -i '' 's#COLUMN_DATA_TYPE="char"#COLUMN_DATA_TYPE="date"#g' ${CONFIG_DIR}db_data_config.txt; export COLUMN_DATA_TYPE="date";</v>
      </c>
      <c r="AZ184" s="73" t="str">
        <f t="shared" si="6"/>
        <v>sed -i '' 's#COLUMN_DATA_TYPE="date"#COLUMN_DATA_TYPE="char"#g' ${CONFIG_DIR}db_data_config.txt; export COLUMN_DATA_TYPE="char";</v>
      </c>
      <c r="BA184" s="73" t="str">
        <f t="shared" si="7"/>
        <v>sed -i '' 's#COLUMN_DATA_LENGTH="3"#COLUMN_DATA_LENGTH="YY"#g' ${CONFIG_DIR}db_data_config.txt; export COLUMN_DATA_LENGTH="YY";</v>
      </c>
      <c r="BB184" s="73" t="str">
        <f t="shared" si="8"/>
        <v>sed -i '' 's#COLUMN_DATA_LENGTH="YY"#COLUMN_DATA_LENGTH="3"#g' ${CONFIG_DIR}db_data_config.txt; export COLUMN_DATA_LENGTH="3";</v>
      </c>
      <c r="BC184" s="73" t="str">
        <f t="shared" si="9"/>
        <v/>
      </c>
      <c r="BD184" s="73" t="str">
        <f t="shared" si="10"/>
        <v/>
      </c>
      <c r="BE184" s="73" t="str">
        <f t="shared" si="11"/>
        <v/>
      </c>
      <c r="BF184" s="73" t="str">
        <f t="shared" si="12"/>
        <v/>
      </c>
      <c r="BG184" s="73" t="str">
        <f t="shared" si="13"/>
        <v/>
      </c>
      <c r="BH184" s="73" t="str">
        <f t="shared" si="14"/>
        <v/>
      </c>
      <c r="BI184" s="73" t="str">
        <f t="shared" si="15"/>
        <v/>
      </c>
      <c r="BJ184" s="73" t="str">
        <f t="shared" si="16"/>
        <v/>
      </c>
      <c r="BK184" s="73" t="str">
        <f t="shared" si="17"/>
        <v/>
      </c>
      <c r="BL184" s="73" t="str">
        <f t="shared" si="18"/>
        <v/>
      </c>
      <c r="BM184" s="73" t="str">
        <f t="shared" si="19"/>
        <v/>
      </c>
      <c r="BN184" s="73" t="str">
        <f t="shared" si="20"/>
        <v/>
      </c>
      <c r="BO184" s="73" t="str">
        <f t="shared" si="21"/>
        <v/>
      </c>
      <c r="BP184" s="73" t="str">
        <f t="shared" si="22"/>
        <v/>
      </c>
      <c r="BQ184" s="73" t="str">
        <f t="shared" si="23"/>
        <v/>
      </c>
      <c r="BR184" s="73" t="str">
        <f t="shared" si="24"/>
        <v/>
      </c>
      <c r="BS184" s="73" t="str">
        <f t="shared" si="25"/>
        <v/>
      </c>
      <c r="BT184" s="73" t="str">
        <f t="shared" si="26"/>
        <v/>
      </c>
      <c r="BU184" s="60" t="s">
        <v>1135</v>
      </c>
    </row>
    <row r="185" spans="4:73" ht="54" customHeight="1">
      <c r="D185" s="140">
        <f t="shared" si="27"/>
        <v>84</v>
      </c>
      <c r="E185" s="141"/>
      <c r="F185" s="141"/>
      <c r="G185" s="142"/>
      <c r="H185" s="45" t="str">
        <f t="shared" ca="1" si="2"/>
        <v>clear; echo テストケース084;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9" t="str" cm="1">
        <f t="array" ref="AE185">SUBSTITUTE(INDEX($H$149:$AQ$149, , MATCH($D185, $70:$70, 0)-7),"-","")</f>
        <v>正常</v>
      </c>
      <c r="AF185" s="150"/>
      <c r="AG185" s="151"/>
      <c r="AH185" s="159" t="s">
        <v>994</v>
      </c>
      <c r="AI185" s="160"/>
      <c r="AJ185" s="160"/>
      <c r="AK185" s="160"/>
      <c r="AL185" s="160"/>
      <c r="AM185" s="160"/>
      <c r="AN185" s="160"/>
      <c r="AO185" s="160"/>
      <c r="AP185" s="160"/>
      <c r="AQ185" s="161"/>
      <c r="AS185" s="69" t="str" cm="1">
        <f t="array" ref="AS185">SUBSTITUTE(TEXT(INDEX($H$152:$AQ$152,1,$D185-72),"000000"),"-","")</f>
        <v>220001</v>
      </c>
      <c r="AT185" s="70"/>
      <c r="AU185" s="71"/>
      <c r="AW185" s="73" t="str">
        <f t="shared" si="3"/>
        <v/>
      </c>
      <c r="AX185" s="73" t="str">
        <f t="shared" si="4"/>
        <v/>
      </c>
      <c r="AY185" s="73" t="str">
        <f t="shared" si="5"/>
        <v>sed -i '' 's#COLUMN_DATA_TYPE="char"#COLUMN_DATA_TYPE="date"#g' ${CONFIG_DIR}db_data_config.txt; export COLUMN_DATA_TYPE="date";</v>
      </c>
      <c r="AZ185" s="73" t="str">
        <f t="shared" si="6"/>
        <v>sed -i '' 's#COLUMN_DATA_TYPE="date"#COLUMN_DATA_TYPE="char"#g' ${CONFIG_DIR}db_data_config.txt; export COLUMN_DATA_TYPE="char";</v>
      </c>
      <c r="BA185" s="73" t="str">
        <f t="shared" si="7"/>
        <v>sed -i '' 's#COLUMN_DATA_LENGTH="3"#COLUMN_DATA_LENGTH="MM"#g' ${CONFIG_DIR}db_data_config.txt; export COLUMN_DATA_LENGTH="MM";</v>
      </c>
      <c r="BB185" s="73" t="str">
        <f t="shared" si="8"/>
        <v>sed -i '' 's#COLUMN_DATA_LENGTH="MM"#COLUMN_DATA_LENGTH="3"#g' ${CONFIG_DIR}db_data_config.txt; export COLUMN_DATA_LENGTH="3";</v>
      </c>
      <c r="BC185" s="73" t="str">
        <f t="shared" si="9"/>
        <v/>
      </c>
      <c r="BD185" s="73" t="str">
        <f t="shared" si="10"/>
        <v/>
      </c>
      <c r="BE185" s="73" t="str">
        <f t="shared" si="11"/>
        <v/>
      </c>
      <c r="BF185" s="73" t="str">
        <f t="shared" si="12"/>
        <v/>
      </c>
      <c r="BG185" s="73" t="str">
        <f t="shared" si="13"/>
        <v/>
      </c>
      <c r="BH185" s="73" t="str">
        <f t="shared" si="14"/>
        <v/>
      </c>
      <c r="BI185" s="73" t="str">
        <f t="shared" si="15"/>
        <v/>
      </c>
      <c r="BJ185" s="73" t="str">
        <f t="shared" si="16"/>
        <v/>
      </c>
      <c r="BK185" s="73" t="str">
        <f t="shared" si="17"/>
        <v/>
      </c>
      <c r="BL185" s="73" t="str">
        <f t="shared" si="18"/>
        <v/>
      </c>
      <c r="BM185" s="73" t="str">
        <f t="shared" si="19"/>
        <v/>
      </c>
      <c r="BN185" s="73" t="str">
        <f t="shared" si="20"/>
        <v/>
      </c>
      <c r="BO185" s="73" t="str">
        <f t="shared" si="21"/>
        <v/>
      </c>
      <c r="BP185" s="73" t="str">
        <f t="shared" si="22"/>
        <v/>
      </c>
      <c r="BQ185" s="73" t="str">
        <f t="shared" si="23"/>
        <v/>
      </c>
      <c r="BR185" s="73" t="str">
        <f t="shared" si="24"/>
        <v/>
      </c>
      <c r="BS185" s="73" t="str">
        <f t="shared" si="25"/>
        <v/>
      </c>
      <c r="BT185" s="73" t="str">
        <f t="shared" si="26"/>
        <v/>
      </c>
      <c r="BU185" s="60" t="s">
        <v>1135</v>
      </c>
    </row>
    <row r="186" spans="4:73" ht="54" customHeight="1">
      <c r="D186" s="140">
        <f t="shared" si="27"/>
        <v>85</v>
      </c>
      <c r="E186" s="141"/>
      <c r="F186" s="141"/>
      <c r="G186" s="142"/>
      <c r="H186" s="45" t="str">
        <f t="shared" ca="1" si="2"/>
        <v>clear; echo テストケース085;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9" t="str" cm="1">
        <f t="array" ref="AE186">SUBSTITUTE(INDEX($H$149:$AQ$149, , MATCH($D186, $70:$70, 0)-7),"-","")</f>
        <v>正常</v>
      </c>
      <c r="AF186" s="150"/>
      <c r="AG186" s="151"/>
      <c r="AH186" s="159" t="s">
        <v>995</v>
      </c>
      <c r="AI186" s="160"/>
      <c r="AJ186" s="160"/>
      <c r="AK186" s="160"/>
      <c r="AL186" s="160"/>
      <c r="AM186" s="160"/>
      <c r="AN186" s="160"/>
      <c r="AO186" s="160"/>
      <c r="AP186" s="160"/>
      <c r="AQ186" s="161"/>
      <c r="AS186" s="69" t="str" cm="1">
        <f t="array" ref="AS186">SUBSTITUTE(TEXT(INDEX($H$152:$AQ$152,1,$D186-72),"000000"),"-","")</f>
        <v>220001</v>
      </c>
      <c r="AT186" s="70"/>
      <c r="AU186" s="71"/>
      <c r="AW186" s="73" t="str">
        <f t="shared" si="3"/>
        <v/>
      </c>
      <c r="AX186" s="73" t="str">
        <f t="shared" si="4"/>
        <v/>
      </c>
      <c r="AY186" s="73" t="str">
        <f t="shared" si="5"/>
        <v>sed -i '' 's#COLUMN_DATA_TYPE="char"#COLUMN_DATA_TYPE="date"#g' ${CONFIG_DIR}db_data_config.txt; export COLUMN_DATA_TYPE="date";</v>
      </c>
      <c r="AZ186" s="73" t="str">
        <f t="shared" si="6"/>
        <v>sed -i '' 's#COLUMN_DATA_TYPE="date"#COLUMN_DATA_TYPE="char"#g' ${CONFIG_DIR}db_data_config.txt; export COLUMN_DATA_TYPE="char";</v>
      </c>
      <c r="BA186" s="73" t="str">
        <f t="shared" si="7"/>
        <v>sed -i '' 's#COLUMN_DATA_LENGTH="3"#COLUMN_DATA_LENGTH="M"#g' ${CONFIG_DIR}db_data_config.txt; export COLUMN_DATA_LENGTH="M";</v>
      </c>
      <c r="BB186" s="73" t="str">
        <f t="shared" si="8"/>
        <v>sed -i '' 's#COLUMN_DATA_LENGTH="M"#COLUMN_DATA_LENGTH="3"#g' ${CONFIG_DIR}db_data_config.txt; export COLUMN_DATA_LENGTH="3";</v>
      </c>
      <c r="BC186" s="73" t="str">
        <f t="shared" si="9"/>
        <v/>
      </c>
      <c r="BD186" s="73" t="str">
        <f t="shared" si="10"/>
        <v/>
      </c>
      <c r="BE186" s="73" t="str">
        <f t="shared" si="11"/>
        <v/>
      </c>
      <c r="BF186" s="73" t="str">
        <f t="shared" si="12"/>
        <v/>
      </c>
      <c r="BG186" s="73" t="str">
        <f t="shared" si="13"/>
        <v/>
      </c>
      <c r="BH186" s="73" t="str">
        <f t="shared" si="14"/>
        <v/>
      </c>
      <c r="BI186" s="73" t="str">
        <f t="shared" si="15"/>
        <v/>
      </c>
      <c r="BJ186" s="73" t="str">
        <f t="shared" si="16"/>
        <v/>
      </c>
      <c r="BK186" s="73" t="str">
        <f t="shared" si="17"/>
        <v/>
      </c>
      <c r="BL186" s="73" t="str">
        <f t="shared" si="18"/>
        <v/>
      </c>
      <c r="BM186" s="73" t="str">
        <f t="shared" si="19"/>
        <v/>
      </c>
      <c r="BN186" s="73" t="str">
        <f t="shared" si="20"/>
        <v/>
      </c>
      <c r="BO186" s="73" t="str">
        <f t="shared" si="21"/>
        <v/>
      </c>
      <c r="BP186" s="73" t="str">
        <f t="shared" si="22"/>
        <v/>
      </c>
      <c r="BQ186" s="73" t="str">
        <f t="shared" si="23"/>
        <v/>
      </c>
      <c r="BR186" s="73" t="str">
        <f t="shared" si="24"/>
        <v/>
      </c>
      <c r="BS186" s="73" t="str">
        <f t="shared" si="25"/>
        <v/>
      </c>
      <c r="BT186" s="73" t="str">
        <f t="shared" si="26"/>
        <v/>
      </c>
      <c r="BU186" s="60" t="s">
        <v>1135</v>
      </c>
    </row>
    <row r="187" spans="4:73" ht="54" customHeight="1">
      <c r="D187" s="140">
        <f t="shared" si="27"/>
        <v>86</v>
      </c>
      <c r="E187" s="141"/>
      <c r="F187" s="141"/>
      <c r="G187" s="142"/>
      <c r="H187" s="45" t="str">
        <f t="shared" ca="1" si="2"/>
        <v>clear; echo テストケース086; sed -i '' 's#COLUMN_DATA_TYPE="char"#COLUMN_DATA_TYPE="date"#g' ${CONFIG_DIR}db_data_config.txt; export COLUMN_DATA_TYPE="date";sed -i '' 's#COLUMN_DATA_LENGTH="3"#COLUMN_DATA_LENGTH="DD"#g' ${CONFIG_DIR}db_data_config.txt; export COLUMN_DATA_LENGTH="DD";sh ./script/db_check_data_validate_config.sh; sed -i '' 's#COLUMN_DATA_TYPE="date"#COLUMN_DATA_TYPE="char"#g' ${CONFIG_DIR}db_data_config.txt; export COLUMN_DATA_TYPE="char";sed -i '' 's#COLUMN_DATA_LENGTH="DD"#COLUMN_DATA_LENGTH="3"#g'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9" t="str" cm="1">
        <f t="array" ref="AE187">SUBSTITUTE(INDEX($H$149:$AQ$149, , MATCH($D187, $70:$70, 0)-7),"-","")</f>
        <v>正常</v>
      </c>
      <c r="AF187" s="150"/>
      <c r="AG187" s="151"/>
      <c r="AH187" s="159" t="s">
        <v>996</v>
      </c>
      <c r="AI187" s="160"/>
      <c r="AJ187" s="160"/>
      <c r="AK187" s="160"/>
      <c r="AL187" s="160"/>
      <c r="AM187" s="160"/>
      <c r="AN187" s="160"/>
      <c r="AO187" s="160"/>
      <c r="AP187" s="160"/>
      <c r="AQ187" s="161"/>
      <c r="AS187" s="69" t="str" cm="1">
        <f t="array" ref="AS187">SUBSTITUTE(TEXT(INDEX($H$152:$AQ$152,1,$D187-72),"000000"),"-","")</f>
        <v>220001</v>
      </c>
      <c r="AT187" s="70"/>
      <c r="AU187" s="71"/>
      <c r="AW187" s="73" t="str">
        <f t="shared" si="3"/>
        <v/>
      </c>
      <c r="AX187" s="73" t="str">
        <f t="shared" si="4"/>
        <v/>
      </c>
      <c r="AY187" s="73" t="str">
        <f t="shared" si="5"/>
        <v>sed -i '' 's#COLUMN_DATA_TYPE="char"#COLUMN_DATA_TYPE="date"#g' ${CONFIG_DIR}db_data_config.txt; export COLUMN_DATA_TYPE="date";</v>
      </c>
      <c r="AZ187" s="73" t="str">
        <f t="shared" si="6"/>
        <v>sed -i '' 's#COLUMN_DATA_TYPE="date"#COLUMN_DATA_TYPE="char"#g' ${CONFIG_DIR}db_data_config.txt; export COLUMN_DATA_TYPE="char";</v>
      </c>
      <c r="BA187" s="73" t="str">
        <f t="shared" si="7"/>
        <v>sed -i '' 's#COLUMN_DATA_LENGTH="3"#COLUMN_DATA_LENGTH="DD"#g' ${CONFIG_DIR}db_data_config.txt; export COLUMN_DATA_LENGTH="DD";</v>
      </c>
      <c r="BB187" s="73" t="str">
        <f t="shared" si="8"/>
        <v>sed -i '' 's#COLUMN_DATA_LENGTH="DD"#COLUMN_DATA_LENGTH="3"#g' ${CONFIG_DIR}db_data_config.txt; export COLUMN_DATA_LENGTH="3";</v>
      </c>
      <c r="BC187" s="73" t="str">
        <f t="shared" si="9"/>
        <v/>
      </c>
      <c r="BD187" s="73" t="str">
        <f t="shared" si="10"/>
        <v/>
      </c>
      <c r="BE187" s="73" t="str">
        <f t="shared" si="11"/>
        <v/>
      </c>
      <c r="BF187" s="73" t="str">
        <f t="shared" si="12"/>
        <v/>
      </c>
      <c r="BG187" s="73" t="str">
        <f t="shared" si="13"/>
        <v/>
      </c>
      <c r="BH187" s="73" t="str">
        <f t="shared" si="14"/>
        <v/>
      </c>
      <c r="BI187" s="73" t="str">
        <f t="shared" si="15"/>
        <v/>
      </c>
      <c r="BJ187" s="73" t="str">
        <f t="shared" si="16"/>
        <v/>
      </c>
      <c r="BK187" s="73" t="str">
        <f t="shared" si="17"/>
        <v/>
      </c>
      <c r="BL187" s="73" t="str">
        <f t="shared" si="18"/>
        <v/>
      </c>
      <c r="BM187" s="73" t="str">
        <f t="shared" si="19"/>
        <v/>
      </c>
      <c r="BN187" s="73" t="str">
        <f t="shared" si="20"/>
        <v/>
      </c>
      <c r="BO187" s="73" t="str">
        <f t="shared" si="21"/>
        <v/>
      </c>
      <c r="BP187" s="73" t="str">
        <f t="shared" si="22"/>
        <v/>
      </c>
      <c r="BQ187" s="73" t="str">
        <f t="shared" si="23"/>
        <v/>
      </c>
      <c r="BR187" s="73" t="str">
        <f t="shared" si="24"/>
        <v/>
      </c>
      <c r="BS187" s="73" t="str">
        <f t="shared" si="25"/>
        <v/>
      </c>
      <c r="BT187" s="73" t="str">
        <f t="shared" si="26"/>
        <v/>
      </c>
      <c r="BU187" s="60" t="s">
        <v>1135</v>
      </c>
    </row>
    <row r="188" spans="4:73" ht="54" customHeight="1">
      <c r="D188" s="140">
        <f t="shared" si="27"/>
        <v>87</v>
      </c>
      <c r="E188" s="141"/>
      <c r="F188" s="141"/>
      <c r="G188" s="142"/>
      <c r="H188" s="45" t="str">
        <f t="shared" ca="1" si="2"/>
        <v>clear; echo テストケース087; sed -i '' 's#COLUMN_DATA_TYPE="char"#COLUMN_DATA_TYPE="date"#g' ${CONFIG_DIR}db_data_config.txt; export COLUMN_DATA_TYPE="date";sed -i '' 's#COLUMN_DATA_LENGTH="3"#COLUMN_DATA_LENGTH="D"#g' ${CONFIG_DIR}db_data_config.txt; export COLUMN_DATA_LENGTH="D";sh ./script/db_check_data_validate_config.sh; sed -i '' 's#COLUMN_DATA_TYPE="date"#COLUMN_DATA_TYPE="char"#g' ${CONFIG_DIR}db_data_config.txt; export COLUMN_DATA_TYPE="char";sed -i '' 's#COLUMN_DATA_LENGTH="D"#COLUMN_DATA_LENGTH="3"#g'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9" t="str" cm="1">
        <f t="array" ref="AE188">SUBSTITUTE(INDEX($H$149:$AQ$149, , MATCH($D188, $70:$70, 0)-7),"-","")</f>
        <v>正常</v>
      </c>
      <c r="AF188" s="150"/>
      <c r="AG188" s="151"/>
      <c r="AH188" s="159" t="s">
        <v>997</v>
      </c>
      <c r="AI188" s="160"/>
      <c r="AJ188" s="160"/>
      <c r="AK188" s="160"/>
      <c r="AL188" s="160"/>
      <c r="AM188" s="160"/>
      <c r="AN188" s="160"/>
      <c r="AO188" s="160"/>
      <c r="AP188" s="160"/>
      <c r="AQ188" s="161"/>
      <c r="AS188" s="69" t="str" cm="1">
        <f t="array" ref="AS188">SUBSTITUTE(TEXT(INDEX($H$152:$AQ$152,1,$D188-72),"000000"),"-","")</f>
        <v>220001</v>
      </c>
      <c r="AT188" s="70"/>
      <c r="AU188" s="71"/>
      <c r="AW188" s="73" t="str">
        <f t="shared" si="3"/>
        <v/>
      </c>
      <c r="AX188" s="73" t="str">
        <f t="shared" si="4"/>
        <v/>
      </c>
      <c r="AY188" s="73" t="str">
        <f t="shared" si="5"/>
        <v>sed -i '' 's#COLUMN_DATA_TYPE="char"#COLUMN_DATA_TYPE="date"#g' ${CONFIG_DIR}db_data_config.txt; export COLUMN_DATA_TYPE="date";</v>
      </c>
      <c r="AZ188" s="73" t="str">
        <f t="shared" si="6"/>
        <v>sed -i '' 's#COLUMN_DATA_TYPE="date"#COLUMN_DATA_TYPE="char"#g' ${CONFIG_DIR}db_data_config.txt; export COLUMN_DATA_TYPE="char";</v>
      </c>
      <c r="BA188" s="73" t="str">
        <f t="shared" si="7"/>
        <v>sed -i '' 's#COLUMN_DATA_LENGTH="3"#COLUMN_DATA_LENGTH="D"#g' ${CONFIG_DIR}db_data_config.txt; export COLUMN_DATA_LENGTH="D";</v>
      </c>
      <c r="BB188" s="73" t="str">
        <f t="shared" si="8"/>
        <v>sed -i '' 's#COLUMN_DATA_LENGTH="D"#COLUMN_DATA_LENGTH="3"#g' ${CONFIG_DIR}db_data_config.txt; export COLUMN_DATA_LENGTH="3";</v>
      </c>
      <c r="BC188" s="73" t="str">
        <f t="shared" si="9"/>
        <v/>
      </c>
      <c r="BD188" s="73" t="str">
        <f t="shared" si="10"/>
        <v/>
      </c>
      <c r="BE188" s="73" t="str">
        <f t="shared" si="11"/>
        <v/>
      </c>
      <c r="BF188" s="73" t="str">
        <f t="shared" si="12"/>
        <v/>
      </c>
      <c r="BG188" s="73" t="str">
        <f t="shared" si="13"/>
        <v/>
      </c>
      <c r="BH188" s="73" t="str">
        <f t="shared" si="14"/>
        <v/>
      </c>
      <c r="BI188" s="73" t="str">
        <f t="shared" si="15"/>
        <v/>
      </c>
      <c r="BJ188" s="73" t="str">
        <f t="shared" si="16"/>
        <v/>
      </c>
      <c r="BK188" s="73" t="str">
        <f t="shared" si="17"/>
        <v/>
      </c>
      <c r="BL188" s="73" t="str">
        <f t="shared" si="18"/>
        <v/>
      </c>
      <c r="BM188" s="73" t="str">
        <f t="shared" si="19"/>
        <v/>
      </c>
      <c r="BN188" s="73" t="str">
        <f t="shared" si="20"/>
        <v/>
      </c>
      <c r="BO188" s="73" t="str">
        <f t="shared" si="21"/>
        <v/>
      </c>
      <c r="BP188" s="73" t="str">
        <f t="shared" si="22"/>
        <v/>
      </c>
      <c r="BQ188" s="73" t="str">
        <f t="shared" si="23"/>
        <v/>
      </c>
      <c r="BR188" s="73" t="str">
        <f t="shared" si="24"/>
        <v/>
      </c>
      <c r="BS188" s="73" t="str">
        <f t="shared" si="25"/>
        <v/>
      </c>
      <c r="BT188" s="73" t="str">
        <f t="shared" si="26"/>
        <v/>
      </c>
      <c r="BU188" s="60" t="s">
        <v>1135</v>
      </c>
    </row>
    <row r="189" spans="4:73" ht="54" customHeight="1">
      <c r="D189" s="140">
        <f t="shared" si="27"/>
        <v>88</v>
      </c>
      <c r="E189" s="141"/>
      <c r="F189" s="141"/>
      <c r="G189" s="142"/>
      <c r="H189" s="45" t="str">
        <f t="shared" ca="1" si="2"/>
        <v>clear; echo テストケース088; sed -i '' 's#COLUMN_DATA_TYPE="char"#COLUMN_DATA_TYPE="date"#g' ${CONFIG_DIR}db_data_config.txt; export COLUMN_DATA_TYPE="date";sed -i '' 's#COLUMN_DATA_LENGTH="3"#COLUMN_DATA_LENGTH="YYYYMMDD"#g' ${CONFIG_DIR}db_data_config.txt; export COLUMN_DATA_LENGTH="YYYYMMDD";sh ./script/db_check_data_validate_config.sh; sed -i '' 's#COLUMN_DATA_TYPE="date"#COLUMN_DATA_TYPE="char"#g' ${CONFIG_DIR}db_data_config.txt; export COLUMN_DATA_TYPE="char";sed -i '' 's#COLUMN_DATA_LENGTH="YYYYMMDD"#COLUMN_DATA_LENGTH="3"#g'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9" t="str" cm="1">
        <f t="array" ref="AE189">SUBSTITUTE(INDEX($H$149:$AQ$149, , MATCH($D189, $70:$70, 0)-7),"-","")</f>
        <v>正常</v>
      </c>
      <c r="AF189" s="150"/>
      <c r="AG189" s="151"/>
      <c r="AH189" s="159" t="s">
        <v>998</v>
      </c>
      <c r="AI189" s="160"/>
      <c r="AJ189" s="160"/>
      <c r="AK189" s="160"/>
      <c r="AL189" s="160"/>
      <c r="AM189" s="160"/>
      <c r="AN189" s="160"/>
      <c r="AO189" s="160"/>
      <c r="AP189" s="160"/>
      <c r="AQ189" s="161"/>
      <c r="AS189" s="69" t="str" cm="1">
        <f t="array" ref="AS189">SUBSTITUTE(TEXT(INDEX($H$152:$AQ$152,1,$D189-72),"000000"),"-","")</f>
        <v>220001</v>
      </c>
      <c r="AT189" s="70"/>
      <c r="AU189" s="71"/>
      <c r="AW189" s="73" t="str">
        <f t="shared" si="3"/>
        <v/>
      </c>
      <c r="AX189" s="73" t="str">
        <f t="shared" si="4"/>
        <v/>
      </c>
      <c r="AY189" s="73" t="str">
        <f t="shared" si="5"/>
        <v>sed -i '' 's#COLUMN_DATA_TYPE="char"#COLUMN_DATA_TYPE="date"#g' ${CONFIG_DIR}db_data_config.txt; export COLUMN_DATA_TYPE="date";</v>
      </c>
      <c r="AZ189" s="73" t="str">
        <f t="shared" si="6"/>
        <v>sed -i '' 's#COLUMN_DATA_TYPE="date"#COLUMN_DATA_TYPE="char"#g' ${CONFIG_DIR}db_data_config.txt; export COLUMN_DATA_TYPE="char";</v>
      </c>
      <c r="BA189" s="73" t="str">
        <f t="shared" si="7"/>
        <v>sed -i '' 's#COLUMN_DATA_LENGTH="3"#COLUMN_DATA_LENGTH="YYYYMMDD"#g' ${CONFIG_DIR}db_data_config.txt; export COLUMN_DATA_LENGTH="YYYYMMDD";</v>
      </c>
      <c r="BB189" s="73" t="str">
        <f t="shared" si="8"/>
        <v>sed -i '' 's#COLUMN_DATA_LENGTH="YYYYMMDD"#COLUMN_DATA_LENGTH="3"#g' ${CONFIG_DIR}db_data_config.txt; export COLUMN_DATA_LENGTH="3";</v>
      </c>
      <c r="BC189" s="73" t="str">
        <f t="shared" si="9"/>
        <v/>
      </c>
      <c r="BD189" s="73" t="str">
        <f t="shared" si="10"/>
        <v/>
      </c>
      <c r="BE189" s="73" t="str">
        <f t="shared" si="11"/>
        <v/>
      </c>
      <c r="BF189" s="73" t="str">
        <f t="shared" si="12"/>
        <v/>
      </c>
      <c r="BG189" s="73" t="str">
        <f t="shared" si="13"/>
        <v/>
      </c>
      <c r="BH189" s="73" t="str">
        <f t="shared" si="14"/>
        <v/>
      </c>
      <c r="BI189" s="73" t="str">
        <f t="shared" si="15"/>
        <v/>
      </c>
      <c r="BJ189" s="73" t="str">
        <f t="shared" si="16"/>
        <v/>
      </c>
      <c r="BK189" s="73" t="str">
        <f t="shared" si="17"/>
        <v/>
      </c>
      <c r="BL189" s="73" t="str">
        <f t="shared" si="18"/>
        <v/>
      </c>
      <c r="BM189" s="73" t="str">
        <f t="shared" si="19"/>
        <v/>
      </c>
      <c r="BN189" s="73" t="str">
        <f t="shared" si="20"/>
        <v/>
      </c>
      <c r="BO189" s="73" t="str">
        <f t="shared" si="21"/>
        <v/>
      </c>
      <c r="BP189" s="73" t="str">
        <f t="shared" si="22"/>
        <v/>
      </c>
      <c r="BQ189" s="73" t="str">
        <f t="shared" si="23"/>
        <v/>
      </c>
      <c r="BR189" s="73" t="str">
        <f t="shared" si="24"/>
        <v/>
      </c>
      <c r="BS189" s="73" t="str">
        <f t="shared" si="25"/>
        <v/>
      </c>
      <c r="BT189" s="73" t="str">
        <f t="shared" si="26"/>
        <v/>
      </c>
      <c r="BU189" s="60" t="s">
        <v>1135</v>
      </c>
    </row>
    <row r="190" spans="4:73" ht="54" customHeight="1">
      <c r="D190" s="140">
        <f t="shared" si="27"/>
        <v>89</v>
      </c>
      <c r="E190" s="141"/>
      <c r="F190" s="141"/>
      <c r="G190" s="142"/>
      <c r="H190" s="45" t="str">
        <f t="shared" ca="1" si="2"/>
        <v>clear; echo テストケース089; sed -i '' 's#COLUMN_DATA_TYPE="char"#COLUMN_DATA_TYPE="date"#g' ${CONFIG_DIR}db_data_config.txt; export COLUMN_DATA_TYPE="date";sed -i '' 's#COLUMN_DATA_LENGTH="3"#COLUMN_DATA_LENGTH="hh"#g' ${CONFIG_DIR}db_data_config.txt; export COLUMN_DATA_LENGTH="hh";sh ./script/db_check_data_validate_config.sh; sed -i '' 's#COLUMN_DATA_TYPE="date"#COLUMN_DATA_TYPE="char"#g' ${CONFIG_DIR}db_data_config.txt; export COLUMN_DATA_TYPE="char";sed -i '' 's#COLUMN_DATA_LENGTH="hh"#COLUMN_DATA_LENGTH="3"#g'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9" t="str" cm="1">
        <f t="array" ref="AE190">SUBSTITUTE(INDEX($H$149:$AQ$149, , MATCH($D190, $70:$70, 0)-7),"-","")</f>
        <v>正常</v>
      </c>
      <c r="AF190" s="150"/>
      <c r="AG190" s="151"/>
      <c r="AH190" s="159" t="s">
        <v>999</v>
      </c>
      <c r="AI190" s="160"/>
      <c r="AJ190" s="160"/>
      <c r="AK190" s="160"/>
      <c r="AL190" s="160"/>
      <c r="AM190" s="160"/>
      <c r="AN190" s="160"/>
      <c r="AO190" s="160"/>
      <c r="AP190" s="160"/>
      <c r="AQ190" s="161"/>
      <c r="AS190" s="69" t="str" cm="1">
        <f t="array" ref="AS190">SUBSTITUTE(TEXT(INDEX($H$152:$AQ$152,1,$D190-72),"000000"),"-","")</f>
        <v>220001</v>
      </c>
      <c r="AT190" s="70"/>
      <c r="AU190" s="71"/>
      <c r="AW190" s="73" t="str">
        <f t="shared" si="3"/>
        <v/>
      </c>
      <c r="AX190" s="73" t="str">
        <f t="shared" si="4"/>
        <v/>
      </c>
      <c r="AY190" s="73" t="str">
        <f t="shared" si="5"/>
        <v>sed -i '' 's#COLUMN_DATA_TYPE="char"#COLUMN_DATA_TYPE="date"#g' ${CONFIG_DIR}db_data_config.txt; export COLUMN_DATA_TYPE="date";</v>
      </c>
      <c r="AZ190" s="73" t="str">
        <f t="shared" si="6"/>
        <v>sed -i '' 's#COLUMN_DATA_TYPE="date"#COLUMN_DATA_TYPE="char"#g' ${CONFIG_DIR}db_data_config.txt; export COLUMN_DATA_TYPE="char";</v>
      </c>
      <c r="BA190" s="73" t="str">
        <f t="shared" si="7"/>
        <v>sed -i '' 's#COLUMN_DATA_LENGTH="3"#COLUMN_DATA_LENGTH="hh"#g' ${CONFIG_DIR}db_data_config.txt; export COLUMN_DATA_LENGTH="hh";</v>
      </c>
      <c r="BB190" s="73" t="str">
        <f t="shared" si="8"/>
        <v>sed -i '' 's#COLUMN_DATA_LENGTH="hh"#COLUMN_DATA_LENGTH="3"#g' ${CONFIG_DIR}db_data_config.txt; export COLUMN_DATA_LENGTH="3";</v>
      </c>
      <c r="BC190" s="73" t="str">
        <f t="shared" si="9"/>
        <v/>
      </c>
      <c r="BD190" s="73" t="str">
        <f t="shared" si="10"/>
        <v/>
      </c>
      <c r="BE190" s="73" t="str">
        <f t="shared" si="11"/>
        <v/>
      </c>
      <c r="BF190" s="73" t="str">
        <f t="shared" si="12"/>
        <v/>
      </c>
      <c r="BG190" s="73" t="str">
        <f t="shared" si="13"/>
        <v/>
      </c>
      <c r="BH190" s="73" t="str">
        <f t="shared" si="14"/>
        <v/>
      </c>
      <c r="BI190" s="73" t="str">
        <f t="shared" si="15"/>
        <v/>
      </c>
      <c r="BJ190" s="73" t="str">
        <f t="shared" si="16"/>
        <v/>
      </c>
      <c r="BK190" s="73" t="str">
        <f t="shared" si="17"/>
        <v/>
      </c>
      <c r="BL190" s="73" t="str">
        <f t="shared" si="18"/>
        <v/>
      </c>
      <c r="BM190" s="73" t="str">
        <f t="shared" si="19"/>
        <v/>
      </c>
      <c r="BN190" s="73" t="str">
        <f t="shared" si="20"/>
        <v/>
      </c>
      <c r="BO190" s="73" t="str">
        <f t="shared" si="21"/>
        <v/>
      </c>
      <c r="BP190" s="73" t="str">
        <f t="shared" si="22"/>
        <v/>
      </c>
      <c r="BQ190" s="73" t="str">
        <f t="shared" si="23"/>
        <v/>
      </c>
      <c r="BR190" s="73" t="str">
        <f t="shared" si="24"/>
        <v/>
      </c>
      <c r="BS190" s="73" t="str">
        <f t="shared" si="25"/>
        <v/>
      </c>
      <c r="BT190" s="73" t="str">
        <f t="shared" si="26"/>
        <v/>
      </c>
      <c r="BU190" s="60" t="s">
        <v>1135</v>
      </c>
    </row>
    <row r="191" spans="4:73" ht="54" customHeight="1">
      <c r="D191" s="140">
        <f t="shared" si="27"/>
        <v>90</v>
      </c>
      <c r="E191" s="141"/>
      <c r="F191" s="141"/>
      <c r="G191" s="142"/>
      <c r="H191" s="45" t="str">
        <f t="shared" ca="1" si="2"/>
        <v>clear; echo テストケース090; sed -i '' 's#COLUMN_DATA_TYPE="char"#COLUMN_DATA_TYPE="date"#g' ${CONFIG_DIR}db_data_config.txt; export COLUMN_DATA_TYPE="date";sed -i '' 's#COLUMN_DATA_LENGTH="3"#COLUMN_DATA_LENGTH="h"#g' ${CONFIG_DIR}db_data_config.txt; export COLUMN_DATA_LENGTH="h";sh ./script/db_check_data_validate_config.sh; sed -i '' 's#COLUMN_DATA_TYPE="date"#COLUMN_DATA_TYPE="char"#g' ${CONFIG_DIR}db_data_config.txt; export COLUMN_DATA_TYPE="char";sed -i '' 's#COLUMN_DATA_LENGTH="h"#COLUMN_DATA_LENGTH="3"#g'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9" t="str" cm="1">
        <f t="array" ref="AE191">SUBSTITUTE(INDEX($H$149:$AQ$149, , MATCH($D191, $70:$70, 0)-7),"-","")</f>
        <v>正常</v>
      </c>
      <c r="AF191" s="150"/>
      <c r="AG191" s="151"/>
      <c r="AH191" s="159" t="s">
        <v>1000</v>
      </c>
      <c r="AI191" s="160"/>
      <c r="AJ191" s="160"/>
      <c r="AK191" s="160"/>
      <c r="AL191" s="160"/>
      <c r="AM191" s="160"/>
      <c r="AN191" s="160"/>
      <c r="AO191" s="160"/>
      <c r="AP191" s="160"/>
      <c r="AQ191" s="161"/>
      <c r="AS191" s="69" t="str" cm="1">
        <f t="array" ref="AS191">SUBSTITUTE(TEXT(INDEX($H$152:$AQ$152,1,$D191-72),"000000"),"-","")</f>
        <v>220001</v>
      </c>
      <c r="AT191" s="70"/>
      <c r="AU191" s="71"/>
      <c r="AW191" s="73" t="str">
        <f t="shared" si="3"/>
        <v/>
      </c>
      <c r="AX191" s="73" t="str">
        <f t="shared" si="4"/>
        <v/>
      </c>
      <c r="AY191" s="73" t="str">
        <f t="shared" si="5"/>
        <v>sed -i '' 's#COLUMN_DATA_TYPE="char"#COLUMN_DATA_TYPE="date"#g' ${CONFIG_DIR}db_data_config.txt; export COLUMN_DATA_TYPE="date";</v>
      </c>
      <c r="AZ191" s="73" t="str">
        <f t="shared" si="6"/>
        <v>sed -i '' 's#COLUMN_DATA_TYPE="date"#COLUMN_DATA_TYPE="char"#g' ${CONFIG_DIR}db_data_config.txt; export COLUMN_DATA_TYPE="char";</v>
      </c>
      <c r="BA191" s="73" t="str">
        <f t="shared" si="7"/>
        <v>sed -i '' 's#COLUMN_DATA_LENGTH="3"#COLUMN_DATA_LENGTH="h"#g' ${CONFIG_DIR}db_data_config.txt; export COLUMN_DATA_LENGTH="h";</v>
      </c>
      <c r="BB191" s="73" t="str">
        <f t="shared" si="8"/>
        <v>sed -i '' 's#COLUMN_DATA_LENGTH="h"#COLUMN_DATA_LENGTH="3"#g' ${CONFIG_DIR}db_data_config.txt; export COLUMN_DATA_LENGTH="3";</v>
      </c>
      <c r="BC191" s="73" t="str">
        <f t="shared" si="9"/>
        <v/>
      </c>
      <c r="BD191" s="73" t="str">
        <f t="shared" si="10"/>
        <v/>
      </c>
      <c r="BE191" s="73" t="str">
        <f t="shared" si="11"/>
        <v/>
      </c>
      <c r="BF191" s="73" t="str">
        <f t="shared" si="12"/>
        <v/>
      </c>
      <c r="BG191" s="73" t="str">
        <f t="shared" si="13"/>
        <v/>
      </c>
      <c r="BH191" s="73" t="str">
        <f t="shared" si="14"/>
        <v/>
      </c>
      <c r="BI191" s="73" t="str">
        <f t="shared" si="15"/>
        <v/>
      </c>
      <c r="BJ191" s="73" t="str">
        <f t="shared" si="16"/>
        <v/>
      </c>
      <c r="BK191" s="73" t="str">
        <f t="shared" si="17"/>
        <v/>
      </c>
      <c r="BL191" s="73" t="str">
        <f t="shared" si="18"/>
        <v/>
      </c>
      <c r="BM191" s="73" t="str">
        <f t="shared" si="19"/>
        <v/>
      </c>
      <c r="BN191" s="73" t="str">
        <f t="shared" si="20"/>
        <v/>
      </c>
      <c r="BO191" s="73" t="str">
        <f t="shared" si="21"/>
        <v/>
      </c>
      <c r="BP191" s="73" t="str">
        <f t="shared" si="22"/>
        <v/>
      </c>
      <c r="BQ191" s="73" t="str">
        <f t="shared" si="23"/>
        <v/>
      </c>
      <c r="BR191" s="73" t="str">
        <f t="shared" si="24"/>
        <v/>
      </c>
      <c r="BS191" s="73" t="str">
        <f t="shared" si="25"/>
        <v/>
      </c>
      <c r="BT191" s="73" t="str">
        <f t="shared" si="26"/>
        <v/>
      </c>
      <c r="BU191" s="60" t="s">
        <v>1135</v>
      </c>
    </row>
    <row r="192" spans="4:73" ht="54" customHeight="1">
      <c r="D192" s="140">
        <f t="shared" si="27"/>
        <v>91</v>
      </c>
      <c r="E192" s="141"/>
      <c r="F192" s="141"/>
      <c r="G192" s="142"/>
      <c r="H192" s="45" t="str">
        <f t="shared" ca="1" si="2"/>
        <v>clear; echo テストケース091; sed -i '' 's#COLUMN_DATA_TYPE="char"#COLUMN_DATA_TYPE="date"#g' ${CONFIG_DIR}db_data_config.txt; export COLUMN_DATA_TYPE="date";sed -i '' 's#COLUMN_DATA_LENGTH="3"#COLUMN_DATA_LENGTH="mm"#g' ${CONFIG_DIR}db_data_config.txt; export COLUMN_DATA_LENGTH="mm";sh ./script/db_check_data_validate_config.sh; sed -i '' 's#COLUMN_DATA_TYPE="date"#COLUMN_DATA_TYPE="char"#g' ${CONFIG_DIR}db_data_config.txt; export COLUMN_DATA_TYPE="char";sed -i '' 's#COLUMN_DATA_LENGTH="mm"#COLUMN_DATA_LENGTH="3"#g'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9" t="str" cm="1">
        <f t="array" ref="AE192">SUBSTITUTE(INDEX($H$149:$AQ$149, , MATCH($D192, $70:$70, 0)-7),"-","")</f>
        <v>正常</v>
      </c>
      <c r="AF192" s="150"/>
      <c r="AG192" s="151"/>
      <c r="AH192" s="159" t="s">
        <v>1001</v>
      </c>
      <c r="AI192" s="160"/>
      <c r="AJ192" s="160"/>
      <c r="AK192" s="160"/>
      <c r="AL192" s="160"/>
      <c r="AM192" s="160"/>
      <c r="AN192" s="160"/>
      <c r="AO192" s="160"/>
      <c r="AP192" s="160"/>
      <c r="AQ192" s="161"/>
      <c r="AS192" s="69" t="str" cm="1">
        <f t="array" ref="AS192">SUBSTITUTE(TEXT(INDEX($H$152:$AQ$152,1,$D192-72),"000000"),"-","")</f>
        <v>220001</v>
      </c>
      <c r="AT192" s="70"/>
      <c r="AU192" s="71"/>
      <c r="AW192" s="73" t="str">
        <f t="shared" si="3"/>
        <v/>
      </c>
      <c r="AX192" s="73" t="str">
        <f t="shared" si="4"/>
        <v/>
      </c>
      <c r="AY192" s="73" t="str">
        <f t="shared" si="5"/>
        <v>sed -i '' 's#COLUMN_DATA_TYPE="char"#COLUMN_DATA_TYPE="date"#g' ${CONFIG_DIR}db_data_config.txt; export COLUMN_DATA_TYPE="date";</v>
      </c>
      <c r="AZ192" s="73" t="str">
        <f t="shared" si="6"/>
        <v>sed -i '' 's#COLUMN_DATA_TYPE="date"#COLUMN_DATA_TYPE="char"#g' ${CONFIG_DIR}db_data_config.txt; export COLUMN_DATA_TYPE="char";</v>
      </c>
      <c r="BA192" s="73" t="str">
        <f t="shared" si="7"/>
        <v>sed -i '' 's#COLUMN_DATA_LENGTH="3"#COLUMN_DATA_LENGTH="mm"#g' ${CONFIG_DIR}db_data_config.txt; export COLUMN_DATA_LENGTH="mm";</v>
      </c>
      <c r="BB192" s="73" t="str">
        <f t="shared" si="8"/>
        <v>sed -i '' 's#COLUMN_DATA_LENGTH="mm"#COLUMN_DATA_LENGTH="3"#g' ${CONFIG_DIR}db_data_config.txt; export COLUMN_DATA_LENGTH="3";</v>
      </c>
      <c r="BC192" s="73" t="str">
        <f t="shared" si="9"/>
        <v/>
      </c>
      <c r="BD192" s="73" t="str">
        <f t="shared" si="10"/>
        <v/>
      </c>
      <c r="BE192" s="73" t="str">
        <f t="shared" si="11"/>
        <v/>
      </c>
      <c r="BF192" s="73" t="str">
        <f t="shared" si="12"/>
        <v/>
      </c>
      <c r="BG192" s="73" t="str">
        <f t="shared" si="13"/>
        <v/>
      </c>
      <c r="BH192" s="73" t="str">
        <f t="shared" si="14"/>
        <v/>
      </c>
      <c r="BI192" s="73" t="str">
        <f t="shared" si="15"/>
        <v/>
      </c>
      <c r="BJ192" s="73" t="str">
        <f t="shared" si="16"/>
        <v/>
      </c>
      <c r="BK192" s="73" t="str">
        <f t="shared" si="17"/>
        <v/>
      </c>
      <c r="BL192" s="73" t="str">
        <f t="shared" si="18"/>
        <v/>
      </c>
      <c r="BM192" s="73" t="str">
        <f t="shared" si="19"/>
        <v/>
      </c>
      <c r="BN192" s="73" t="str">
        <f t="shared" si="20"/>
        <v/>
      </c>
      <c r="BO192" s="73" t="str">
        <f t="shared" si="21"/>
        <v/>
      </c>
      <c r="BP192" s="73" t="str">
        <f t="shared" si="22"/>
        <v/>
      </c>
      <c r="BQ192" s="73" t="str">
        <f t="shared" si="23"/>
        <v/>
      </c>
      <c r="BR192" s="73" t="str">
        <f t="shared" si="24"/>
        <v/>
      </c>
      <c r="BS192" s="73" t="str">
        <f t="shared" si="25"/>
        <v/>
      </c>
      <c r="BT192" s="73" t="str">
        <f t="shared" si="26"/>
        <v/>
      </c>
      <c r="BU192" s="60" t="s">
        <v>1135</v>
      </c>
    </row>
    <row r="193" spans="4:73" ht="54" customHeight="1">
      <c r="D193" s="140">
        <f t="shared" si="27"/>
        <v>92</v>
      </c>
      <c r="E193" s="141"/>
      <c r="F193" s="141"/>
      <c r="G193" s="142"/>
      <c r="H193" s="45" t="str">
        <f t="shared" ca="1" si="2"/>
        <v>clear; echo テストケース092; sed -i '' 's#COLUMN_DATA_TYPE="char"#COLUMN_DATA_TYPE="date"#g' ${CONFIG_DIR}db_data_config.txt; export COLUMN_DATA_TYPE="date";sed -i '' 's#COLUMN_DATA_LENGTH="3"#COLUMN_DATA_LENGTH="m"#g' ${CONFIG_DIR}db_data_config.txt; export COLUMN_DATA_LENGTH="m";sh ./script/db_check_data_validate_config.sh; sed -i '' 's#COLUMN_DATA_TYPE="date"#COLUMN_DATA_TYPE="char"#g' ${CONFIG_DIR}db_data_config.txt; export COLUMN_DATA_TYPE="char";sed -i '' 's#COLUMN_DATA_LENGTH="m"#COLUMN_DATA_LENGTH="3"#g'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9" t="str" cm="1">
        <f t="array" ref="AE193">SUBSTITUTE(INDEX($H$149:$AQ$149, , MATCH($D193, $70:$70, 0)-7),"-","")</f>
        <v>正常</v>
      </c>
      <c r="AF193" s="150"/>
      <c r="AG193" s="151"/>
      <c r="AH193" s="159" t="s">
        <v>1002</v>
      </c>
      <c r="AI193" s="160"/>
      <c r="AJ193" s="160"/>
      <c r="AK193" s="160"/>
      <c r="AL193" s="160"/>
      <c r="AM193" s="160"/>
      <c r="AN193" s="160"/>
      <c r="AO193" s="160"/>
      <c r="AP193" s="160"/>
      <c r="AQ193" s="161"/>
      <c r="AS193" s="69" t="str" cm="1">
        <f t="array" ref="AS193">SUBSTITUTE(TEXT(INDEX($H$152:$AQ$152,1,$D193-72),"000000"),"-","")</f>
        <v>220001</v>
      </c>
      <c r="AT193" s="70"/>
      <c r="AU193" s="71"/>
      <c r="AW193" s="73" t="str">
        <f t="shared" si="3"/>
        <v/>
      </c>
      <c r="AX193" s="73" t="str">
        <f t="shared" si="4"/>
        <v/>
      </c>
      <c r="AY193" s="73" t="str">
        <f t="shared" si="5"/>
        <v>sed -i '' 's#COLUMN_DATA_TYPE="char"#COLUMN_DATA_TYPE="date"#g' ${CONFIG_DIR}db_data_config.txt; export COLUMN_DATA_TYPE="date";</v>
      </c>
      <c r="AZ193" s="73" t="str">
        <f t="shared" si="6"/>
        <v>sed -i '' 's#COLUMN_DATA_TYPE="date"#COLUMN_DATA_TYPE="char"#g' ${CONFIG_DIR}db_data_config.txt; export COLUMN_DATA_TYPE="char";</v>
      </c>
      <c r="BA193" s="73" t="str">
        <f t="shared" si="7"/>
        <v>sed -i '' 's#COLUMN_DATA_LENGTH="3"#COLUMN_DATA_LENGTH="m"#g' ${CONFIG_DIR}db_data_config.txt; export COLUMN_DATA_LENGTH="m";</v>
      </c>
      <c r="BB193" s="73" t="str">
        <f t="shared" si="8"/>
        <v>sed -i '' 's#COLUMN_DATA_LENGTH="m"#COLUMN_DATA_LENGTH="3"#g' ${CONFIG_DIR}db_data_config.txt; export COLUMN_DATA_LENGTH="3";</v>
      </c>
      <c r="BC193" s="73" t="str">
        <f t="shared" si="9"/>
        <v/>
      </c>
      <c r="BD193" s="73" t="str">
        <f t="shared" si="10"/>
        <v/>
      </c>
      <c r="BE193" s="73" t="str">
        <f t="shared" si="11"/>
        <v/>
      </c>
      <c r="BF193" s="73" t="str">
        <f t="shared" si="12"/>
        <v/>
      </c>
      <c r="BG193" s="73" t="str">
        <f t="shared" si="13"/>
        <v/>
      </c>
      <c r="BH193" s="73" t="str">
        <f t="shared" si="14"/>
        <v/>
      </c>
      <c r="BI193" s="73" t="str">
        <f t="shared" si="15"/>
        <v/>
      </c>
      <c r="BJ193" s="73" t="str">
        <f t="shared" si="16"/>
        <v/>
      </c>
      <c r="BK193" s="73" t="str">
        <f t="shared" si="17"/>
        <v/>
      </c>
      <c r="BL193" s="73" t="str">
        <f t="shared" si="18"/>
        <v/>
      </c>
      <c r="BM193" s="73" t="str">
        <f t="shared" si="19"/>
        <v/>
      </c>
      <c r="BN193" s="73" t="str">
        <f t="shared" si="20"/>
        <v/>
      </c>
      <c r="BO193" s="73" t="str">
        <f t="shared" si="21"/>
        <v/>
      </c>
      <c r="BP193" s="73" t="str">
        <f t="shared" si="22"/>
        <v/>
      </c>
      <c r="BQ193" s="73" t="str">
        <f t="shared" si="23"/>
        <v/>
      </c>
      <c r="BR193" s="73" t="str">
        <f t="shared" si="24"/>
        <v/>
      </c>
      <c r="BS193" s="73" t="str">
        <f t="shared" si="25"/>
        <v/>
      </c>
      <c r="BT193" s="73" t="str">
        <f t="shared" si="26"/>
        <v/>
      </c>
      <c r="BU193" s="60" t="s">
        <v>1135</v>
      </c>
    </row>
    <row r="194" spans="4:73" ht="54" customHeight="1">
      <c r="D194" s="140">
        <f t="shared" si="27"/>
        <v>93</v>
      </c>
      <c r="E194" s="141"/>
      <c r="F194" s="141"/>
      <c r="G194" s="142"/>
      <c r="H194" s="45" t="str">
        <f t="shared" ca="1" si="2"/>
        <v>clear; echo テストケース093; sed -i '' 's#COLUMN_DATA_TYPE="char"#COLUMN_DATA_TYPE="date"#g' ${CONFIG_DIR}db_data_config.txt; export COLUMN_DATA_TYPE="date";sed -i '' 's#COLUMN_DATA_LENGTH="3"#COLUMN_DATA_LENGTH="ss"#g' ${CONFIG_DIR}db_data_config.txt; export COLUMN_DATA_LENGTH="ss";sh ./script/db_check_data_validate_config.sh; sed -i '' 's#COLUMN_DATA_TYPE="date"#COLUMN_DATA_TYPE="char"#g' ${CONFIG_DIR}db_data_config.txt; export COLUMN_DATA_TYPE="char";sed -i '' 's#COLUMN_DATA_LENGTH="ss"#COLUMN_DATA_LENGTH="3"#g'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9" t="str" cm="1">
        <f t="array" ref="AE194">SUBSTITUTE(INDEX($H$149:$AQ$149, , MATCH($D194, $70:$70, 0)-7),"-","")</f>
        <v>正常</v>
      </c>
      <c r="AF194" s="150"/>
      <c r="AG194" s="151"/>
      <c r="AH194" s="159" t="s">
        <v>1003</v>
      </c>
      <c r="AI194" s="160"/>
      <c r="AJ194" s="160"/>
      <c r="AK194" s="160"/>
      <c r="AL194" s="160"/>
      <c r="AM194" s="160"/>
      <c r="AN194" s="160"/>
      <c r="AO194" s="160"/>
      <c r="AP194" s="160"/>
      <c r="AQ194" s="161"/>
      <c r="AS194" s="69" t="str" cm="1">
        <f t="array" ref="AS194">SUBSTITUTE(TEXT(INDEX($H$152:$AQ$152,1,$D194-72),"000000"),"-","")</f>
        <v>220001</v>
      </c>
      <c r="AT194" s="70"/>
      <c r="AU194" s="71"/>
      <c r="AW194" s="73" t="str">
        <f t="shared" si="3"/>
        <v/>
      </c>
      <c r="AX194" s="73" t="str">
        <f t="shared" si="4"/>
        <v/>
      </c>
      <c r="AY194" s="73" t="str">
        <f t="shared" si="5"/>
        <v>sed -i '' 's#COLUMN_DATA_TYPE="char"#COLUMN_DATA_TYPE="date"#g' ${CONFIG_DIR}db_data_config.txt; export COLUMN_DATA_TYPE="date";</v>
      </c>
      <c r="AZ194" s="73" t="str">
        <f t="shared" si="6"/>
        <v>sed -i '' 's#COLUMN_DATA_TYPE="date"#COLUMN_DATA_TYPE="char"#g' ${CONFIG_DIR}db_data_config.txt; export COLUMN_DATA_TYPE="char";</v>
      </c>
      <c r="BA194" s="73" t="str">
        <f t="shared" si="7"/>
        <v>sed -i '' 's#COLUMN_DATA_LENGTH="3"#COLUMN_DATA_LENGTH="ss"#g' ${CONFIG_DIR}db_data_config.txt; export COLUMN_DATA_LENGTH="ss";</v>
      </c>
      <c r="BB194" s="73" t="str">
        <f t="shared" si="8"/>
        <v>sed -i '' 's#COLUMN_DATA_LENGTH="ss"#COLUMN_DATA_LENGTH="3"#g' ${CONFIG_DIR}db_data_config.txt; export COLUMN_DATA_LENGTH="3";</v>
      </c>
      <c r="BC194" s="73" t="str">
        <f t="shared" si="9"/>
        <v/>
      </c>
      <c r="BD194" s="73" t="str">
        <f t="shared" si="10"/>
        <v/>
      </c>
      <c r="BE194" s="73" t="str">
        <f t="shared" si="11"/>
        <v/>
      </c>
      <c r="BF194" s="73" t="str">
        <f t="shared" si="12"/>
        <v/>
      </c>
      <c r="BG194" s="73" t="str">
        <f t="shared" si="13"/>
        <v/>
      </c>
      <c r="BH194" s="73" t="str">
        <f t="shared" si="14"/>
        <v/>
      </c>
      <c r="BI194" s="73" t="str">
        <f t="shared" si="15"/>
        <v/>
      </c>
      <c r="BJ194" s="73" t="str">
        <f t="shared" si="16"/>
        <v/>
      </c>
      <c r="BK194" s="73" t="str">
        <f t="shared" si="17"/>
        <v/>
      </c>
      <c r="BL194" s="73" t="str">
        <f t="shared" si="18"/>
        <v/>
      </c>
      <c r="BM194" s="73" t="str">
        <f t="shared" si="19"/>
        <v/>
      </c>
      <c r="BN194" s="73" t="str">
        <f t="shared" si="20"/>
        <v/>
      </c>
      <c r="BO194" s="73" t="str">
        <f t="shared" si="21"/>
        <v/>
      </c>
      <c r="BP194" s="73" t="str">
        <f t="shared" si="22"/>
        <v/>
      </c>
      <c r="BQ194" s="73" t="str">
        <f t="shared" si="23"/>
        <v/>
      </c>
      <c r="BR194" s="73" t="str">
        <f t="shared" si="24"/>
        <v/>
      </c>
      <c r="BS194" s="73" t="str">
        <f t="shared" si="25"/>
        <v/>
      </c>
      <c r="BT194" s="73" t="str">
        <f t="shared" si="26"/>
        <v/>
      </c>
      <c r="BU194" s="60" t="s">
        <v>1135</v>
      </c>
    </row>
    <row r="195" spans="4:73" ht="54" customHeight="1">
      <c r="D195" s="140">
        <f t="shared" si="27"/>
        <v>94</v>
      </c>
      <c r="E195" s="141"/>
      <c r="F195" s="141"/>
      <c r="G195" s="142"/>
      <c r="H195" s="45" t="str">
        <f t="shared" ca="1" si="2"/>
        <v>clear; echo テストケース094; sed -i '' 's#COLUMN_DATA_TYPE="char"#COLUMN_DATA_TYPE="date"#g' ${CONFIG_DIR}db_data_config.txt; export COLUMN_DATA_TYPE="date";sed -i '' 's#COLUMN_DATA_LENGTH="3"#COLUMN_DATA_LENGTH="s"#g' ${CONFIG_DIR}db_data_config.txt; export COLUMN_DATA_LENGTH="s";sh ./script/db_check_data_validate_config.sh; sed -i '' 's#COLUMN_DATA_TYPE="date"#COLUMN_DATA_TYPE="char"#g' ${CONFIG_DIR}db_data_config.txt; export COLUMN_DATA_TYPE="char";sed -i '' 's#COLUMN_DATA_LENGTH="s"#COLUMN_DATA_LENGTH="3"#g'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9" t="str" cm="1">
        <f t="array" ref="AE195">SUBSTITUTE(INDEX($H$149:$AQ$149, , MATCH($D195, $70:$70, 0)-7),"-","")</f>
        <v>正常</v>
      </c>
      <c r="AF195" s="150"/>
      <c r="AG195" s="151"/>
      <c r="AH195" s="159" t="s">
        <v>1004</v>
      </c>
      <c r="AI195" s="160"/>
      <c r="AJ195" s="160"/>
      <c r="AK195" s="160"/>
      <c r="AL195" s="160"/>
      <c r="AM195" s="160"/>
      <c r="AN195" s="160"/>
      <c r="AO195" s="160"/>
      <c r="AP195" s="160"/>
      <c r="AQ195" s="161"/>
      <c r="AS195" s="69" t="str" cm="1">
        <f t="array" ref="AS195">SUBSTITUTE(TEXT(INDEX($H$152:$AQ$152,1,$D195-72),"000000"),"-","")</f>
        <v>220001</v>
      </c>
      <c r="AT195" s="70"/>
      <c r="AU195" s="71"/>
      <c r="AW195" s="73" t="str">
        <f t="shared" si="3"/>
        <v/>
      </c>
      <c r="AX195" s="73" t="str">
        <f t="shared" si="4"/>
        <v/>
      </c>
      <c r="AY195" s="73" t="str">
        <f t="shared" si="5"/>
        <v>sed -i '' 's#COLUMN_DATA_TYPE="char"#COLUMN_DATA_TYPE="date"#g' ${CONFIG_DIR}db_data_config.txt; export COLUMN_DATA_TYPE="date";</v>
      </c>
      <c r="AZ195" s="73" t="str">
        <f t="shared" si="6"/>
        <v>sed -i '' 's#COLUMN_DATA_TYPE="date"#COLUMN_DATA_TYPE="char"#g' ${CONFIG_DIR}db_data_config.txt; export COLUMN_DATA_TYPE="char";</v>
      </c>
      <c r="BA195" s="73" t="str">
        <f t="shared" si="7"/>
        <v>sed -i '' 's#COLUMN_DATA_LENGTH="3"#COLUMN_DATA_LENGTH="s"#g' ${CONFIG_DIR}db_data_config.txt; export COLUMN_DATA_LENGTH="s";</v>
      </c>
      <c r="BB195" s="73" t="str">
        <f t="shared" si="8"/>
        <v>sed -i '' 's#COLUMN_DATA_LENGTH="s"#COLUMN_DATA_LENGTH="3"#g' ${CONFIG_DIR}db_data_config.txt; export COLUMN_DATA_LENGTH="3";</v>
      </c>
      <c r="BC195" s="73" t="str">
        <f t="shared" si="9"/>
        <v/>
      </c>
      <c r="BD195" s="73" t="str">
        <f t="shared" si="10"/>
        <v/>
      </c>
      <c r="BE195" s="73" t="str">
        <f t="shared" si="11"/>
        <v/>
      </c>
      <c r="BF195" s="73" t="str">
        <f t="shared" si="12"/>
        <v/>
      </c>
      <c r="BG195" s="73" t="str">
        <f t="shared" si="13"/>
        <v/>
      </c>
      <c r="BH195" s="73" t="str">
        <f t="shared" si="14"/>
        <v/>
      </c>
      <c r="BI195" s="73" t="str">
        <f t="shared" si="15"/>
        <v/>
      </c>
      <c r="BJ195" s="73" t="str">
        <f t="shared" si="16"/>
        <v/>
      </c>
      <c r="BK195" s="73" t="str">
        <f t="shared" si="17"/>
        <v/>
      </c>
      <c r="BL195" s="73" t="str">
        <f t="shared" si="18"/>
        <v/>
      </c>
      <c r="BM195" s="73" t="str">
        <f t="shared" si="19"/>
        <v/>
      </c>
      <c r="BN195" s="73" t="str">
        <f t="shared" si="20"/>
        <v/>
      </c>
      <c r="BO195" s="73" t="str">
        <f t="shared" si="21"/>
        <v/>
      </c>
      <c r="BP195" s="73" t="str">
        <f t="shared" si="22"/>
        <v/>
      </c>
      <c r="BQ195" s="73" t="str">
        <f t="shared" si="23"/>
        <v/>
      </c>
      <c r="BR195" s="73" t="str">
        <f t="shared" si="24"/>
        <v/>
      </c>
      <c r="BS195" s="73" t="str">
        <f t="shared" si="25"/>
        <v/>
      </c>
      <c r="BT195" s="73" t="str">
        <f t="shared" si="26"/>
        <v/>
      </c>
      <c r="BU195" s="60" t="s">
        <v>1135</v>
      </c>
    </row>
    <row r="196" spans="4:73" ht="54" customHeight="1">
      <c r="D196" s="140">
        <f t="shared" si="27"/>
        <v>95</v>
      </c>
      <c r="E196" s="141"/>
      <c r="F196" s="141"/>
      <c r="G196" s="142"/>
      <c r="H196" s="45" t="str">
        <f t="shared" ca="1" si="2"/>
        <v>clear; echo テストケース095; sed -i '' 's#COLUMN_DATA_TYPE="char"#COLUMN_DATA_TYPE="date"#g' ${CONFIG_DIR}db_data_config.txt; export COLUMN_DATA_TYPE="date";sed -i '' 's#COLUMN_DATA_LENGTH="3"#COLUMN_DATA_LENGTH="hhmmss"#g' ${CONFIG_DIR}db_data_config.txt; export COLUMN_DATA_LENGTH="hhmmss";sh ./script/db_check_data_validate_config.sh; sed -i '' 's#COLUMN_DATA_TYPE="date"#COLUMN_DATA_TYPE="char"#g' ${CONFIG_DIR}db_data_config.txt; export COLUMN_DATA_TYPE="char";sed -i '' 's#COLUMN_DATA_LENGTH="hhmmss"#COLUMN_DATA_LENGTH="3"#g' ${CONFIG_DIR}db_data_config.txt; export COLUMN_DATA_LENGTH="3";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9" t="str" cm="1">
        <f t="array" ref="AE196">SUBSTITUTE(INDEX($H$149:$AQ$149, , MATCH($D196, $70:$70, 0)-7),"-","")</f>
        <v>正常</v>
      </c>
      <c r="AF196" s="150"/>
      <c r="AG196" s="151"/>
      <c r="AH196" s="159" t="s">
        <v>1005</v>
      </c>
      <c r="AI196" s="160"/>
      <c r="AJ196" s="160"/>
      <c r="AK196" s="160"/>
      <c r="AL196" s="160"/>
      <c r="AM196" s="160"/>
      <c r="AN196" s="160"/>
      <c r="AO196" s="160"/>
      <c r="AP196" s="160"/>
      <c r="AQ196" s="161"/>
      <c r="AS196" s="69" t="str" cm="1">
        <f t="array" ref="AS196">SUBSTITUTE(TEXT(INDEX($H$152:$AQ$152,1,$D196-72),"000000"),"-","")</f>
        <v>220001</v>
      </c>
      <c r="AT196" s="70"/>
      <c r="AU196" s="71"/>
      <c r="AW196" s="73" t="str">
        <f t="shared" si="3"/>
        <v/>
      </c>
      <c r="AX196" s="73" t="str">
        <f t="shared" si="4"/>
        <v/>
      </c>
      <c r="AY196" s="73" t="str">
        <f t="shared" si="5"/>
        <v>sed -i '' 's#COLUMN_DATA_TYPE="char"#COLUMN_DATA_TYPE="date"#g' ${CONFIG_DIR}db_data_config.txt; export COLUMN_DATA_TYPE="date";</v>
      </c>
      <c r="AZ196" s="73" t="str">
        <f t="shared" si="6"/>
        <v>sed -i '' 's#COLUMN_DATA_TYPE="date"#COLUMN_DATA_TYPE="char"#g' ${CONFIG_DIR}db_data_config.txt; export COLUMN_DATA_TYPE="char";</v>
      </c>
      <c r="BA196" s="73" t="str">
        <f t="shared" si="7"/>
        <v>sed -i '' 's#COLUMN_DATA_LENGTH="3"#COLUMN_DATA_LENGTH="hhmmss"#g' ${CONFIG_DIR}db_data_config.txt; export COLUMN_DATA_LENGTH="hhmmss";</v>
      </c>
      <c r="BB196" s="73" t="str">
        <f t="shared" si="8"/>
        <v>sed -i '' 's#COLUMN_DATA_LENGTH="hhmmss"#COLUMN_DATA_LENGTH="3"#g' ${CONFIG_DIR}db_data_config.txt; export COLUMN_DATA_LENGTH="3";</v>
      </c>
      <c r="BC196" s="73" t="str">
        <f t="shared" si="9"/>
        <v/>
      </c>
      <c r="BD196" s="73" t="str">
        <f t="shared" si="10"/>
        <v/>
      </c>
      <c r="BE196" s="73" t="str">
        <f t="shared" si="11"/>
        <v/>
      </c>
      <c r="BF196" s="73" t="str">
        <f t="shared" si="12"/>
        <v/>
      </c>
      <c r="BG196" s="73" t="str">
        <f t="shared" si="13"/>
        <v/>
      </c>
      <c r="BH196" s="73" t="str">
        <f t="shared" si="14"/>
        <v/>
      </c>
      <c r="BI196" s="73" t="str">
        <f t="shared" si="15"/>
        <v/>
      </c>
      <c r="BJ196" s="73" t="str">
        <f t="shared" si="16"/>
        <v/>
      </c>
      <c r="BK196" s="73" t="str">
        <f t="shared" si="17"/>
        <v/>
      </c>
      <c r="BL196" s="73" t="str">
        <f t="shared" si="18"/>
        <v/>
      </c>
      <c r="BM196" s="73" t="str">
        <f t="shared" si="19"/>
        <v/>
      </c>
      <c r="BN196" s="73" t="str">
        <f t="shared" si="20"/>
        <v/>
      </c>
      <c r="BO196" s="73" t="str">
        <f t="shared" si="21"/>
        <v/>
      </c>
      <c r="BP196" s="73" t="str">
        <f t="shared" si="22"/>
        <v/>
      </c>
      <c r="BQ196" s="73" t="str">
        <f t="shared" si="23"/>
        <v/>
      </c>
      <c r="BR196" s="73" t="str">
        <f t="shared" si="24"/>
        <v/>
      </c>
      <c r="BS196" s="73" t="str">
        <f t="shared" si="25"/>
        <v/>
      </c>
      <c r="BT196" s="73" t="str">
        <f t="shared" si="26"/>
        <v/>
      </c>
      <c r="BU196" s="60" t="s">
        <v>1135</v>
      </c>
    </row>
    <row r="197" spans="4:73" ht="54" customHeight="1">
      <c r="D197" s="140">
        <f t="shared" si="27"/>
        <v>96</v>
      </c>
      <c r="E197" s="141"/>
      <c r="F197" s="141"/>
      <c r="G197" s="142"/>
      <c r="H197" s="45" t="str">
        <f t="shared" ca="1" si="2"/>
        <v>clear; echo テストケース096;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9" t="str" cm="1">
        <f t="array" ref="AE197">SUBSTITUTE(INDEX($H$149:$AQ$149, , MATCH($D197, $70:$70, 0)-7),"-","")</f>
        <v>正常</v>
      </c>
      <c r="AF197" s="150"/>
      <c r="AG197" s="151"/>
      <c r="AH197" s="159" t="s">
        <v>1006</v>
      </c>
      <c r="AI197" s="160"/>
      <c r="AJ197" s="160"/>
      <c r="AK197" s="160"/>
      <c r="AL197" s="160"/>
      <c r="AM197" s="160"/>
      <c r="AN197" s="160"/>
      <c r="AO197" s="160"/>
      <c r="AP197" s="160"/>
      <c r="AQ197" s="161"/>
      <c r="AS197" s="69" t="str" cm="1">
        <f t="array" ref="AS197">SUBSTITUTE(TEXT(INDEX($H$152:$AQ$152,1,$D197-72),"000000"),"-","")</f>
        <v>220001</v>
      </c>
      <c r="AT197" s="70"/>
      <c r="AU197" s="71"/>
      <c r="AW197" s="73" t="str">
        <f t="shared" si="3"/>
        <v/>
      </c>
      <c r="AX197" s="73" t="str">
        <f t="shared" si="4"/>
        <v/>
      </c>
      <c r="AY197" s="73" t="str">
        <f t="shared" si="5"/>
        <v>sed -i '' 's#COLUMN_DATA_TYPE="char"#COLUMN_DATA_TYPE="date"#g' ${CONFIG_DIR}db_data_config.txt; export COLUMN_DATA_TYPE="date";</v>
      </c>
      <c r="AZ197" s="73" t="str">
        <f t="shared" si="6"/>
        <v>sed -i '' 's#COLUMN_DATA_TYPE="date"#COLUMN_DATA_TYPE="char"#g' ${CONFIG_DIR}db_data_config.txt; export COLUMN_DATA_TYPE="char";</v>
      </c>
      <c r="BA197" s="73" t="str">
        <f t="shared" si="7"/>
        <v>sed -i '' 's#COLUMN_DATA_LENGTH="3"#COLUMN_DATA_LENGTH="YYYYMMDDhhmmss"#g' ${CONFIG_DIR}db_data_config.txt; export COLUMN_DATA_LENGTH="YYYYMMDDhhmmss";</v>
      </c>
      <c r="BB197" s="73" t="str">
        <f t="shared" si="8"/>
        <v>sed -i '' 's#COLUMN_DATA_LENGTH="YYYYMMDDhhmmss"#COLUMN_DATA_LENGTH="3"#g' ${CONFIG_DIR}db_data_config.txt; export COLUMN_DATA_LENGTH="3";</v>
      </c>
      <c r="BC197" s="73" t="str">
        <f t="shared" si="9"/>
        <v/>
      </c>
      <c r="BD197" s="73" t="str">
        <f t="shared" si="10"/>
        <v/>
      </c>
      <c r="BE197" s="73" t="str">
        <f t="shared" si="11"/>
        <v/>
      </c>
      <c r="BF197" s="73" t="str">
        <f t="shared" si="12"/>
        <v/>
      </c>
      <c r="BG197" s="73" t="str">
        <f t="shared" si="13"/>
        <v/>
      </c>
      <c r="BH197" s="73" t="str">
        <f t="shared" si="14"/>
        <v/>
      </c>
      <c r="BI197" s="73" t="str">
        <f t="shared" si="15"/>
        <v/>
      </c>
      <c r="BJ197" s="73" t="str">
        <f t="shared" si="16"/>
        <v/>
      </c>
      <c r="BK197" s="73" t="str">
        <f t="shared" si="17"/>
        <v/>
      </c>
      <c r="BL197" s="73" t="str">
        <f t="shared" si="18"/>
        <v/>
      </c>
      <c r="BM197" s="73" t="str">
        <f t="shared" si="19"/>
        <v/>
      </c>
      <c r="BN197" s="73" t="str">
        <f t="shared" si="20"/>
        <v/>
      </c>
      <c r="BO197" s="73" t="str">
        <f t="shared" si="21"/>
        <v/>
      </c>
      <c r="BP197" s="73" t="str">
        <f t="shared" si="22"/>
        <v/>
      </c>
      <c r="BQ197" s="73" t="str">
        <f t="shared" si="23"/>
        <v/>
      </c>
      <c r="BR197" s="73" t="str">
        <f t="shared" si="24"/>
        <v/>
      </c>
      <c r="BS197" s="73" t="str">
        <f t="shared" si="25"/>
        <v/>
      </c>
      <c r="BT197" s="73" t="str">
        <f t="shared" si="26"/>
        <v/>
      </c>
      <c r="BU197" s="60" t="s">
        <v>1135</v>
      </c>
    </row>
    <row r="198" spans="4:73" ht="54" customHeight="1">
      <c r="D198" s="140">
        <f t="shared" si="27"/>
        <v>97</v>
      </c>
      <c r="E198" s="141"/>
      <c r="F198" s="141"/>
      <c r="G198" s="142"/>
      <c r="H198" s="45" t="str">
        <f t="shared" ca="1" si="2"/>
        <v>clear; echo テストケース097; sed -i '' 's#COLUMN_DATA_TYPE="char"#COLUMN_DATA_TYPE="date"#g' ${CONFIG_DIR}db_data_config.txt; export COLUMN_DATA_TYPE="date";sed -i '' 's#COLUMN_DATA_LENGTH="3"#COLUMN_DATA_LENGTH="NONE"#g' ${CONFIG_DIR}db_data_config.txt; export COLUMN_DATA_LENGTH="NONE";sh ./script/db_check_data_validate_config.sh; sed -i '' 's#COLUMN_DATA_TYPE="date"#COLUMN_DATA_TYPE="char"#g' ${CONFIG_DIR}db_data_config.txt; export COLUMN_DATA_TYPE="char";sed -i '' 's#COLUMN_DATA_LENGTH="NONE"#COLUMN_DATA_LENGTH="3"#g' ${CONFIG_DIR}db_data_config.txt; export COLUMN_DATA_LENGTH="3";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9" t="str" cm="1">
        <f t="array" ref="AE198">SUBSTITUTE(INDEX($H$149:$AQ$149, , MATCH($D198, $70:$70, 0)-7),"-","")</f>
        <v>異常</v>
      </c>
      <c r="AF198" s="150"/>
      <c r="AG198" s="151"/>
      <c r="AH198" s="159" t="s">
        <v>1007</v>
      </c>
      <c r="AI198" s="160"/>
      <c r="AJ198" s="160"/>
      <c r="AK198" s="160"/>
      <c r="AL198" s="160"/>
      <c r="AM198" s="160"/>
      <c r="AN198" s="160"/>
      <c r="AO198" s="160"/>
      <c r="AP198" s="160"/>
      <c r="AQ198" s="161"/>
      <c r="AS198" s="69" t="str" cm="1">
        <f t="array" ref="AS198">SUBSTITUTE(TEXT(INDEX($H$152:$AQ$152,1,$D198-72),"000000"),"-","")</f>
        <v>220137</v>
      </c>
      <c r="AT198" s="70"/>
      <c r="AU198" s="71"/>
      <c r="AW198" s="73" t="str">
        <f t="shared" si="3"/>
        <v/>
      </c>
      <c r="AX198" s="73" t="str">
        <f t="shared" si="4"/>
        <v/>
      </c>
      <c r="AY198" s="73" t="str">
        <f t="shared" si="5"/>
        <v>sed -i '' 's#COLUMN_DATA_TYPE="char"#COLUMN_DATA_TYPE="date"#g' ${CONFIG_DIR}db_data_config.txt; export COLUMN_DATA_TYPE="date";</v>
      </c>
      <c r="AZ198" s="73" t="str">
        <f t="shared" si="6"/>
        <v>sed -i '' 's#COLUMN_DATA_TYPE="date"#COLUMN_DATA_TYPE="char"#g' ${CONFIG_DIR}db_data_config.txt; export COLUMN_DATA_TYPE="char";</v>
      </c>
      <c r="BA198" s="73" t="str">
        <f t="shared" si="7"/>
        <v>sed -i '' 's#COLUMN_DATA_LENGTH="3"#COLUMN_DATA_LENGTH="NONE"#g' ${CONFIG_DIR}db_data_config.txt; export COLUMN_DATA_LENGTH="NONE";</v>
      </c>
      <c r="BB198" s="73" t="str">
        <f t="shared" si="8"/>
        <v>sed -i '' 's#COLUMN_DATA_LENGTH="NONE"#COLUMN_DATA_LENGTH="3"#g' ${CONFIG_DIR}db_data_config.txt; export COLUMN_DATA_LENGTH="3";</v>
      </c>
      <c r="BC198" s="73" t="str">
        <f t="shared" si="9"/>
        <v/>
      </c>
      <c r="BD198" s="73" t="str">
        <f t="shared" si="10"/>
        <v/>
      </c>
      <c r="BE198" s="73" t="str">
        <f t="shared" si="11"/>
        <v/>
      </c>
      <c r="BF198" s="73" t="str">
        <f t="shared" si="12"/>
        <v/>
      </c>
      <c r="BG198" s="73" t="str">
        <f t="shared" si="13"/>
        <v/>
      </c>
      <c r="BH198" s="73" t="str">
        <f t="shared" si="14"/>
        <v/>
      </c>
      <c r="BI198" s="73" t="str">
        <f t="shared" si="15"/>
        <v/>
      </c>
      <c r="BJ198" s="73" t="str">
        <f t="shared" si="16"/>
        <v/>
      </c>
      <c r="BK198" s="73" t="str">
        <f t="shared" si="17"/>
        <v/>
      </c>
      <c r="BL198" s="73" t="str">
        <f t="shared" si="18"/>
        <v/>
      </c>
      <c r="BM198" s="73" t="str">
        <f t="shared" si="19"/>
        <v/>
      </c>
      <c r="BN198" s="73" t="str">
        <f t="shared" si="20"/>
        <v/>
      </c>
      <c r="BO198" s="73" t="str">
        <f t="shared" si="21"/>
        <v/>
      </c>
      <c r="BP198" s="73" t="str">
        <f t="shared" si="22"/>
        <v/>
      </c>
      <c r="BQ198" s="73" t="str">
        <f t="shared" si="23"/>
        <v/>
      </c>
      <c r="BR198" s="73" t="str">
        <f t="shared" si="24"/>
        <v/>
      </c>
      <c r="BS198" s="73" t="str">
        <f t="shared" si="25"/>
        <v/>
      </c>
      <c r="BT198" s="73" t="str">
        <f t="shared" si="26"/>
        <v/>
      </c>
      <c r="BU198" s="60" t="s">
        <v>1135</v>
      </c>
    </row>
    <row r="199" spans="4:73" ht="54" customHeight="1">
      <c r="D199" s="140">
        <f t="shared" si="27"/>
        <v>98</v>
      </c>
      <c r="E199" s="141"/>
      <c r="F199" s="141"/>
      <c r="G199" s="142"/>
      <c r="H199" s="45" t="str">
        <f t="shared" ca="1" si="2"/>
        <v>clear; echo テストケース098;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's#DATE_SEPARATOR="/"#DATE_SEPARATOR="-"#g' ${CONFIG_DIR}db_data_config.txt; export DATE_SEPARATOR="-";sh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's#DATE_SEPARATOR="-"#DATE_SEPARATOR="/"#g' ${CONFIG_DIR}db_data_config.txt; export DATE_SEPARATOR="/";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9" t="str" cm="1">
        <f t="array" ref="AE199">SUBSTITUTE(INDEX($H$149:$AQ$149, , MATCH($D199, $70:$70, 0)-7),"-","")</f>
        <v>正常</v>
      </c>
      <c r="AF199" s="150"/>
      <c r="AG199" s="151"/>
      <c r="AH199" s="159" t="s">
        <v>1008</v>
      </c>
      <c r="AI199" s="160"/>
      <c r="AJ199" s="160"/>
      <c r="AK199" s="160"/>
      <c r="AL199" s="160"/>
      <c r="AM199" s="160"/>
      <c r="AN199" s="160"/>
      <c r="AO199" s="160"/>
      <c r="AP199" s="160"/>
      <c r="AQ199" s="161"/>
      <c r="AS199" s="69" t="str" cm="1">
        <f t="array" ref="AS199">SUBSTITUTE(TEXT(INDEX($H$152:$AQ$152,1,$D199-72),"000000"),"-","")</f>
        <v>220001</v>
      </c>
      <c r="AT199" s="70"/>
      <c r="AU199" s="71"/>
      <c r="AW199" s="73" t="str">
        <f t="shared" si="3"/>
        <v/>
      </c>
      <c r="AX199" s="73" t="str">
        <f t="shared" si="4"/>
        <v/>
      </c>
      <c r="AY199" s="73" t="str">
        <f t="shared" si="5"/>
        <v>sed -i '' 's#COLUMN_DATA_TYPE="char"#COLUMN_DATA_TYPE="date"#g' ${CONFIG_DIR}db_data_config.txt; export COLUMN_DATA_TYPE="date";</v>
      </c>
      <c r="AZ199" s="73" t="str">
        <f t="shared" si="6"/>
        <v>sed -i '' 's#COLUMN_DATA_TYPE="date"#COLUMN_DATA_TYPE="char"#g' ${CONFIG_DIR}db_data_config.txt; export COLUMN_DATA_TYPE="char";</v>
      </c>
      <c r="BA199" s="73" t="str">
        <f t="shared" si="7"/>
        <v>sed -i '' 's#COLUMN_DATA_LENGTH="3"#COLUMN_DATA_LENGTH="YYYYMMDDhhmmss"#g' ${CONFIG_DIR}db_data_config.txt; export COLUMN_DATA_LENGTH="YYYYMMDDhhmmss";</v>
      </c>
      <c r="BB199" s="73" t="str">
        <f t="shared" si="8"/>
        <v>sed -i '' 's#COLUMN_DATA_LENGTH="YYYYMMDDhhmmss"#COLUMN_DATA_LENGTH="3"#g' ${CONFIG_DIR}db_data_config.txt; export COLUMN_DATA_LENGTH="3";</v>
      </c>
      <c r="BC199" s="73" t="str">
        <f t="shared" si="9"/>
        <v/>
      </c>
      <c r="BD199" s="73" t="str">
        <f t="shared" si="10"/>
        <v/>
      </c>
      <c r="BE199" s="73" t="str">
        <f t="shared" si="11"/>
        <v/>
      </c>
      <c r="BF199" s="73" t="str">
        <f t="shared" si="12"/>
        <v/>
      </c>
      <c r="BG199" s="73" t="str">
        <f t="shared" si="13"/>
        <v/>
      </c>
      <c r="BH199" s="73" t="str">
        <f t="shared" si="14"/>
        <v/>
      </c>
      <c r="BI199" s="73" t="str">
        <f t="shared" si="15"/>
        <v>sed -i '' 's#DATE_SEPARATOR="/"#DATE_SEPARATOR="-"#g' ${CONFIG_DIR}db_data_config.txt; export DATE_SEPARATOR="-";</v>
      </c>
      <c r="BJ199" s="73" t="str">
        <f t="shared" si="16"/>
        <v>sed -i '' 's#DATE_SEPARATOR="-"#DATE_SEPARATOR="/"#g' ${CONFIG_DIR}db_data_config.txt; export DATE_SEPARATOR="/";</v>
      </c>
      <c r="BK199" s="73" t="str">
        <f t="shared" si="17"/>
        <v/>
      </c>
      <c r="BL199" s="73" t="str">
        <f t="shared" si="18"/>
        <v/>
      </c>
      <c r="BM199" s="73" t="str">
        <f t="shared" si="19"/>
        <v/>
      </c>
      <c r="BN199" s="73" t="str">
        <f t="shared" si="20"/>
        <v/>
      </c>
      <c r="BO199" s="73" t="str">
        <f t="shared" si="21"/>
        <v/>
      </c>
      <c r="BP199" s="73" t="str">
        <f t="shared" si="22"/>
        <v/>
      </c>
      <c r="BQ199" s="73" t="str">
        <f t="shared" si="23"/>
        <v/>
      </c>
      <c r="BR199" s="73" t="str">
        <f t="shared" si="24"/>
        <v/>
      </c>
      <c r="BS199" s="73" t="str">
        <f t="shared" si="25"/>
        <v/>
      </c>
      <c r="BT199" s="73" t="str">
        <f t="shared" si="26"/>
        <v/>
      </c>
      <c r="BU199" s="60" t="s">
        <v>1135</v>
      </c>
    </row>
    <row r="200" spans="4:73" ht="54" customHeight="1">
      <c r="D200" s="140">
        <f t="shared" si="27"/>
        <v>99</v>
      </c>
      <c r="E200" s="141"/>
      <c r="F200" s="141"/>
      <c r="G200" s="142"/>
      <c r="H200" s="45" t="str">
        <f t="shared" ca="1" si="2"/>
        <v>clear; echo テストケース099;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's#DATE_SEPARATOR="/"#DATE_SEPARATOR="NONE"#g' ${CONFIG_DIR}db_data_config.txt; export DATE_SEPARATOR="NONE";sh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's#DATE_SEPARATOR="NONE"#DATE_SEPARATOR="/"#g' ${CONFIG_DIR}db_data_config.txt; export DATE_SEPARATOR="/";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9" t="str" cm="1">
        <f t="array" ref="AE200">SUBSTITUTE(INDEX($H$149:$AQ$149, , MATCH($D200, $70:$70, 0)-7),"-","")</f>
        <v>正常</v>
      </c>
      <c r="AF200" s="150"/>
      <c r="AG200" s="151"/>
      <c r="AH200" s="159" t="s">
        <v>1009</v>
      </c>
      <c r="AI200" s="160"/>
      <c r="AJ200" s="160"/>
      <c r="AK200" s="160"/>
      <c r="AL200" s="160"/>
      <c r="AM200" s="160"/>
      <c r="AN200" s="160"/>
      <c r="AO200" s="160"/>
      <c r="AP200" s="160"/>
      <c r="AQ200" s="161"/>
      <c r="AS200" s="69" t="str" cm="1">
        <f t="array" ref="AS200">SUBSTITUTE(TEXT(INDEX($H$152:$AQ$152,1,$D200-72),"000000"),"-","")</f>
        <v>220001</v>
      </c>
      <c r="AT200" s="70"/>
      <c r="AU200" s="71"/>
      <c r="AW200" s="73" t="str">
        <f t="shared" si="3"/>
        <v/>
      </c>
      <c r="AX200" s="73" t="str">
        <f t="shared" si="4"/>
        <v/>
      </c>
      <c r="AY200" s="73" t="str">
        <f t="shared" si="5"/>
        <v>sed -i '' 's#COLUMN_DATA_TYPE="char"#COLUMN_DATA_TYPE="date"#g' ${CONFIG_DIR}db_data_config.txt; export COLUMN_DATA_TYPE="date";</v>
      </c>
      <c r="AZ200" s="73" t="str">
        <f t="shared" si="6"/>
        <v>sed -i '' 's#COLUMN_DATA_TYPE="date"#COLUMN_DATA_TYPE="char"#g' ${CONFIG_DIR}db_data_config.txt; export COLUMN_DATA_TYPE="char";</v>
      </c>
      <c r="BA200" s="73" t="str">
        <f t="shared" si="7"/>
        <v>sed -i '' 's#COLUMN_DATA_LENGTH="3"#COLUMN_DATA_LENGTH="YYYYMMDDhhmmss"#g' ${CONFIG_DIR}db_data_config.txt; export COLUMN_DATA_LENGTH="YYYYMMDDhhmmss";</v>
      </c>
      <c r="BB200" s="73" t="str">
        <f t="shared" si="8"/>
        <v>sed -i '' 's#COLUMN_DATA_LENGTH="YYYYMMDDhhmmss"#COLUMN_DATA_LENGTH="3"#g' ${CONFIG_DIR}db_data_config.txt; export COLUMN_DATA_LENGTH="3";</v>
      </c>
      <c r="BC200" s="73" t="str">
        <f t="shared" si="9"/>
        <v/>
      </c>
      <c r="BD200" s="73" t="str">
        <f t="shared" si="10"/>
        <v/>
      </c>
      <c r="BE200" s="73" t="str">
        <f t="shared" si="11"/>
        <v/>
      </c>
      <c r="BF200" s="73" t="str">
        <f t="shared" si="12"/>
        <v/>
      </c>
      <c r="BG200" s="73" t="str">
        <f t="shared" si="13"/>
        <v/>
      </c>
      <c r="BH200" s="73" t="str">
        <f t="shared" si="14"/>
        <v/>
      </c>
      <c r="BI200" s="73" t="str">
        <f t="shared" si="15"/>
        <v>sed -i '' 's#DATE_SEPARATOR="/"#DATE_SEPARATOR="NONE"#g' ${CONFIG_DIR}db_data_config.txt; export DATE_SEPARATOR="NONE";</v>
      </c>
      <c r="BJ200" s="73" t="str">
        <f t="shared" si="16"/>
        <v>sed -i '' 's#DATE_SEPARATOR="NONE"#DATE_SEPARATOR="/"#g' ${CONFIG_DIR}db_data_config.txt; export DATE_SEPARATOR="/";</v>
      </c>
      <c r="BK200" s="73" t="str">
        <f t="shared" si="17"/>
        <v/>
      </c>
      <c r="BL200" s="73" t="str">
        <f t="shared" si="18"/>
        <v/>
      </c>
      <c r="BM200" s="73" t="str">
        <f t="shared" si="19"/>
        <v/>
      </c>
      <c r="BN200" s="73" t="str">
        <f t="shared" si="20"/>
        <v/>
      </c>
      <c r="BO200" s="73" t="str">
        <f t="shared" si="21"/>
        <v/>
      </c>
      <c r="BP200" s="73" t="str">
        <f t="shared" si="22"/>
        <v/>
      </c>
      <c r="BQ200" s="73" t="str">
        <f t="shared" si="23"/>
        <v/>
      </c>
      <c r="BR200" s="73" t="str">
        <f t="shared" si="24"/>
        <v/>
      </c>
      <c r="BS200" s="73" t="str">
        <f t="shared" si="25"/>
        <v/>
      </c>
      <c r="BT200" s="73" t="str">
        <f t="shared" si="26"/>
        <v/>
      </c>
      <c r="BU200" s="60" t="s">
        <v>1135</v>
      </c>
    </row>
    <row r="201" spans="4:73" ht="54" customHeight="1">
      <c r="D201" s="140">
        <f t="shared" si="27"/>
        <v>100</v>
      </c>
      <c r="E201" s="141"/>
      <c r="F201" s="141"/>
      <c r="G201" s="142"/>
      <c r="H201" s="45" t="str">
        <f t="shared" ca="1" si="2"/>
        <v>clear; echo テストケース100;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's#TIME_SEPARATOR=":"#TIME_SEPARATOR="NONE"#g' ${CONFIG_DIR}db_data_config.txt; export TIME_SEPARATOR="NONE";sh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's#TIME_SEPARATOR="NONE"#TIME_SEPARATOR=":"#g' ${CONFIG_DIR}db_data_config.txt; export TIME_SEPARATOR=":";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9" t="str" cm="1">
        <f t="array" ref="AE201">SUBSTITUTE(INDEX($H$149:$AQ$149, , MATCH($D201, $70:$70, 0)-7),"-","")</f>
        <v>正常</v>
      </c>
      <c r="AF201" s="150"/>
      <c r="AG201" s="151"/>
      <c r="AH201" s="159" t="s">
        <v>1010</v>
      </c>
      <c r="AI201" s="160"/>
      <c r="AJ201" s="160"/>
      <c r="AK201" s="160"/>
      <c r="AL201" s="160"/>
      <c r="AM201" s="160"/>
      <c r="AN201" s="160"/>
      <c r="AO201" s="160"/>
      <c r="AP201" s="160"/>
      <c r="AQ201" s="161"/>
      <c r="AS201" s="69" t="str" cm="1">
        <f t="array" ref="AS201">SUBSTITUTE(TEXT(INDEX($H$152:$AQ$152,1,$D201-72),"000000"),"-","")</f>
        <v>220001</v>
      </c>
      <c r="AT201" s="70"/>
      <c r="AU201" s="71"/>
      <c r="AW201" s="73" t="str">
        <f t="shared" si="3"/>
        <v/>
      </c>
      <c r="AX201" s="73" t="str">
        <f t="shared" si="4"/>
        <v/>
      </c>
      <c r="AY201" s="73" t="str">
        <f t="shared" si="5"/>
        <v>sed -i '' 's#COLUMN_DATA_TYPE="char"#COLUMN_DATA_TYPE="date"#g' ${CONFIG_DIR}db_data_config.txt; export COLUMN_DATA_TYPE="date";</v>
      </c>
      <c r="AZ201" s="73" t="str">
        <f t="shared" si="6"/>
        <v>sed -i '' 's#COLUMN_DATA_TYPE="date"#COLUMN_DATA_TYPE="char"#g' ${CONFIG_DIR}db_data_config.txt; export COLUMN_DATA_TYPE="char";</v>
      </c>
      <c r="BA201" s="73" t="str">
        <f t="shared" si="7"/>
        <v>sed -i '' 's#COLUMN_DATA_LENGTH="3"#COLUMN_DATA_LENGTH="YYYYMMDDhhmmss"#g' ${CONFIG_DIR}db_data_config.txt; export COLUMN_DATA_LENGTH="YYYYMMDDhhmmss";</v>
      </c>
      <c r="BB201" s="73" t="str">
        <f t="shared" si="8"/>
        <v>sed -i '' 's#COLUMN_DATA_LENGTH="YYYYMMDDhhmmss"#COLUMN_DATA_LENGTH="3"#g' ${CONFIG_DIR}db_data_config.txt; export COLUMN_DATA_LENGTH="3";</v>
      </c>
      <c r="BC201" s="73" t="str">
        <f t="shared" si="9"/>
        <v/>
      </c>
      <c r="BD201" s="73" t="str">
        <f t="shared" si="10"/>
        <v/>
      </c>
      <c r="BE201" s="73" t="str">
        <f t="shared" si="11"/>
        <v/>
      </c>
      <c r="BF201" s="73" t="str">
        <f t="shared" si="12"/>
        <v/>
      </c>
      <c r="BG201" s="73" t="str">
        <f t="shared" si="13"/>
        <v/>
      </c>
      <c r="BH201" s="73" t="str">
        <f t="shared" si="14"/>
        <v/>
      </c>
      <c r="BI201" s="73" t="str">
        <f t="shared" si="15"/>
        <v/>
      </c>
      <c r="BJ201" s="73" t="str">
        <f t="shared" si="16"/>
        <v/>
      </c>
      <c r="BK201" s="73" t="str">
        <f t="shared" si="17"/>
        <v>sed -i '' 's#TIME_SEPARATOR=":"#TIME_SEPARATOR="NONE"#g' ${CONFIG_DIR}db_data_config.txt; export TIME_SEPARATOR="NONE";</v>
      </c>
      <c r="BL201" s="73" t="str">
        <f t="shared" si="18"/>
        <v>sed -i '' 's#TIME_SEPARATOR="NONE"#TIME_SEPARATOR=":"#g' ${CONFIG_DIR}db_data_config.txt; export TIME_SEPARATOR=":";</v>
      </c>
      <c r="BM201" s="73" t="str">
        <f t="shared" si="19"/>
        <v/>
      </c>
      <c r="BN201" s="73" t="str">
        <f t="shared" si="20"/>
        <v/>
      </c>
      <c r="BO201" s="73" t="str">
        <f t="shared" si="21"/>
        <v/>
      </c>
      <c r="BP201" s="73" t="str">
        <f t="shared" si="22"/>
        <v/>
      </c>
      <c r="BQ201" s="73" t="str">
        <f t="shared" si="23"/>
        <v/>
      </c>
      <c r="BR201" s="73" t="str">
        <f t="shared" si="24"/>
        <v/>
      </c>
      <c r="BS201" s="73" t="str">
        <f t="shared" si="25"/>
        <v/>
      </c>
      <c r="BT201" s="73" t="str">
        <f t="shared" si="26"/>
        <v/>
      </c>
      <c r="BU201" s="60" t="s">
        <v>1135</v>
      </c>
    </row>
    <row r="202" spans="4:73" ht="54" customHeight="1">
      <c r="D202" s="140">
        <f t="shared" si="27"/>
        <v>101</v>
      </c>
      <c r="E202" s="141"/>
      <c r="F202" s="141"/>
      <c r="G202" s="142"/>
      <c r="H202" s="45" t="str">
        <f t="shared" ca="1" si="2"/>
        <v>clear; echo テストケース101;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's#SEPARATOR_DATE_TIME="SPACE"#SEPARATOR_DATE_TIME="NONE"#g' ${CONFIG_DIR}db_data_config.txt; export SEPARATOR_DATE_TIME="NONE";sh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's#SEPARATOR_DATE_TIME="NONE"#SEPARATOR_DATE_TIME="SPACE"#g' ${CONFIG_DIR}db_data_config.txt; export SEPARATOR_DATE_TIME="SPACE";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9" t="str" cm="1">
        <f t="array" ref="AE202">SUBSTITUTE(INDEX($H$149:$AQ$149, , MATCH($D202, $70:$70, 0)-7),"-","")</f>
        <v>正常</v>
      </c>
      <c r="AF202" s="150"/>
      <c r="AG202" s="151"/>
      <c r="AH202" s="159" t="s">
        <v>1011</v>
      </c>
      <c r="AI202" s="160"/>
      <c r="AJ202" s="160"/>
      <c r="AK202" s="160"/>
      <c r="AL202" s="160"/>
      <c r="AM202" s="160"/>
      <c r="AN202" s="160"/>
      <c r="AO202" s="160"/>
      <c r="AP202" s="160"/>
      <c r="AQ202" s="161"/>
      <c r="AS202" s="69" t="str" cm="1">
        <f t="array" ref="AS202">SUBSTITUTE(TEXT(INDEX($H$152:$AQ$152,1,$D202-72),"000000"),"-","")</f>
        <v>220001</v>
      </c>
      <c r="AT202" s="70"/>
      <c r="AU202" s="71"/>
      <c r="AW202" s="73" t="str">
        <f t="shared" si="3"/>
        <v/>
      </c>
      <c r="AX202" s="73" t="str">
        <f t="shared" si="4"/>
        <v/>
      </c>
      <c r="AY202" s="73" t="str">
        <f t="shared" si="5"/>
        <v>sed -i '' 's#COLUMN_DATA_TYPE="char"#COLUMN_DATA_TYPE="date"#g' ${CONFIG_DIR}db_data_config.txt; export COLUMN_DATA_TYPE="date";</v>
      </c>
      <c r="AZ202" s="73" t="str">
        <f t="shared" si="6"/>
        <v>sed -i '' 's#COLUMN_DATA_TYPE="date"#COLUMN_DATA_TYPE="char"#g' ${CONFIG_DIR}db_data_config.txt; export COLUMN_DATA_TYPE="char";</v>
      </c>
      <c r="BA202" s="73" t="str">
        <f t="shared" si="7"/>
        <v>sed -i '' 's#COLUMN_DATA_LENGTH="3"#COLUMN_DATA_LENGTH="YYYYMMDDhhmmss"#g' ${CONFIG_DIR}db_data_config.txt; export COLUMN_DATA_LENGTH="YYYYMMDDhhmmss";</v>
      </c>
      <c r="BB202" s="73" t="str">
        <f t="shared" si="8"/>
        <v>sed -i '' 's#COLUMN_DATA_LENGTH="YYYYMMDDhhmmss"#COLUMN_DATA_LENGTH="3"#g' ${CONFIG_DIR}db_data_config.txt; export COLUMN_DATA_LENGTH="3";</v>
      </c>
      <c r="BC202" s="73" t="str">
        <f t="shared" si="9"/>
        <v/>
      </c>
      <c r="BD202" s="73" t="str">
        <f t="shared" si="10"/>
        <v/>
      </c>
      <c r="BE202" s="73" t="str">
        <f t="shared" si="11"/>
        <v/>
      </c>
      <c r="BF202" s="73" t="str">
        <f t="shared" si="12"/>
        <v/>
      </c>
      <c r="BG202" s="73" t="str">
        <f t="shared" si="13"/>
        <v/>
      </c>
      <c r="BH202" s="73" t="str">
        <f t="shared" si="14"/>
        <v/>
      </c>
      <c r="BI202" s="73" t="str">
        <f t="shared" si="15"/>
        <v/>
      </c>
      <c r="BJ202" s="73" t="str">
        <f t="shared" si="16"/>
        <v/>
      </c>
      <c r="BK202" s="73" t="str">
        <f t="shared" si="17"/>
        <v/>
      </c>
      <c r="BL202" s="73" t="str">
        <f t="shared" si="18"/>
        <v/>
      </c>
      <c r="BM202" s="73" t="str">
        <f t="shared" si="19"/>
        <v>sed -i '' 's#SEPARATOR_DATE_TIME="SPACE"#SEPARATOR_DATE_TIME="NONE"#g' ${CONFIG_DIR}db_data_config.txt; export SEPARATOR_DATE_TIME="NONE";</v>
      </c>
      <c r="BN202" s="73" t="str">
        <f t="shared" si="20"/>
        <v>sed -i '' 's#SEPARATOR_DATE_TIME="NONE"#SEPARATOR_DATE_TIME="SPACE"#g' ${CONFIG_DIR}db_data_config.txt; export SEPARATOR_DATE_TIME="SPACE";</v>
      </c>
      <c r="BO202" s="73" t="str">
        <f t="shared" si="21"/>
        <v/>
      </c>
      <c r="BP202" s="73" t="str">
        <f t="shared" si="22"/>
        <v/>
      </c>
      <c r="BQ202" s="73" t="str">
        <f t="shared" si="23"/>
        <v/>
      </c>
      <c r="BR202" s="73" t="str">
        <f t="shared" si="24"/>
        <v/>
      </c>
      <c r="BS202" s="73" t="str">
        <f t="shared" si="25"/>
        <v/>
      </c>
      <c r="BT202" s="73" t="str">
        <f t="shared" si="26"/>
        <v/>
      </c>
      <c r="BU202" s="60" t="s">
        <v>1135</v>
      </c>
    </row>
    <row r="203" spans="4:73" ht="54" customHeight="1">
      <c r="D203" s="140">
        <f t="shared" si="27"/>
        <v>102</v>
      </c>
      <c r="E203" s="141"/>
      <c r="F203" s="141"/>
      <c r="G203" s="142"/>
      <c r="H203" s="45" t="str">
        <f t="shared" ca="1" si="2"/>
        <v>clear; echo テストケース102; sed -i '' 's#COLUMN_DATA_TYPE="char"#COLUMN_DATA_TYPE="date"#g' ${CONFIG_DIR}db_data_config.txt; export COLUMN_DATA_TYPE="date";sed -i '' 's#COLUMN_DATA_LENGTH="3"#COLUMN_DATA_LENGTH="YYYYMMDDhhmmss"#g' ${CONFIG_DIR}db_data_config.txt; export COLUMN_DATA_LENGTH="YYYYMMDDhhmmss";sed -i '' 's#REFERENCE_DATE="2024/12/31"#REFERENCE_DATE="NONE"#g' ${CONFIG_DIR}db_data_config.txt; export REFERENCE_DATE="NONE";sh ./script/db_check_data_validate_config.sh; sed -i '' 's#COLUMN_DATA_TYPE="date"#COLUMN_DATA_TYPE="char"#g' ${CONFIG_DIR}db_data_config.txt; export COLUMN_DATA_TYPE="char";sed -i '' 's#COLUMN_DATA_LENGTH="YYYYMMDDhhmmss"#COLUMN_DATA_LENGTH="3"#g' ${CONFIG_DIR}db_data_config.txt; export COLUMN_DATA_LENGTH="3";sed -i '' 's#REFERENCE_DATE="NONE"#REFERENCE_DATE="2024/12/31"#g' ${CONFIG_DIR}db_data_config.txt; export REFERENCE_DATE="2024/12/31";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9" t="str" cm="1">
        <f t="array" ref="AE203">SUBSTITUTE(INDEX($H$149:$AQ$149, , MATCH($D203, $70:$70, 0)-7),"-","")</f>
        <v>異常</v>
      </c>
      <c r="AF203" s="150"/>
      <c r="AG203" s="151"/>
      <c r="AH203" s="159" t="s">
        <v>1012</v>
      </c>
      <c r="AI203" s="160"/>
      <c r="AJ203" s="160"/>
      <c r="AK203" s="160"/>
      <c r="AL203" s="160"/>
      <c r="AM203" s="160"/>
      <c r="AN203" s="160"/>
      <c r="AO203" s="160"/>
      <c r="AP203" s="160"/>
      <c r="AQ203" s="161"/>
      <c r="AS203" s="69" t="str" cm="1">
        <f t="array" ref="AS203">SUBSTITUTE(TEXT(INDEX($H$152:$AQ$152,1,$D203-72),"000000"),"-","")</f>
        <v>220127</v>
      </c>
      <c r="AT203" s="70"/>
      <c r="AU203" s="71"/>
      <c r="AW203" s="73" t="str">
        <f t="shared" si="3"/>
        <v/>
      </c>
      <c r="AX203" s="73" t="str">
        <f t="shared" si="4"/>
        <v/>
      </c>
      <c r="AY203" s="73" t="str">
        <f t="shared" si="5"/>
        <v>sed -i '' 's#COLUMN_DATA_TYPE="char"#COLUMN_DATA_TYPE="date"#g' ${CONFIG_DIR}db_data_config.txt; export COLUMN_DATA_TYPE="date";</v>
      </c>
      <c r="AZ203" s="73" t="str">
        <f t="shared" si="6"/>
        <v>sed -i '' 's#COLUMN_DATA_TYPE="date"#COLUMN_DATA_TYPE="char"#g' ${CONFIG_DIR}db_data_config.txt; export COLUMN_DATA_TYPE="char";</v>
      </c>
      <c r="BA203" s="73" t="str">
        <f t="shared" si="7"/>
        <v>sed -i '' 's#COLUMN_DATA_LENGTH="3"#COLUMN_DATA_LENGTH="YYYYMMDDhhmmss"#g' ${CONFIG_DIR}db_data_config.txt; export COLUMN_DATA_LENGTH="YYYYMMDDhhmmss";</v>
      </c>
      <c r="BB203" s="73" t="str">
        <f t="shared" si="8"/>
        <v>sed -i '' 's#COLUMN_DATA_LENGTH="YYYYMMDDhhmmss"#COLUMN_DATA_LENGTH="3"#g' ${CONFIG_DIR}db_data_config.txt; export COLUMN_DATA_LENGTH="3";</v>
      </c>
      <c r="BC203" s="73" t="str">
        <f t="shared" si="9"/>
        <v/>
      </c>
      <c r="BD203" s="73" t="str">
        <f t="shared" si="10"/>
        <v/>
      </c>
      <c r="BE203" s="73" t="str">
        <f t="shared" si="11"/>
        <v/>
      </c>
      <c r="BF203" s="73" t="str">
        <f t="shared" si="12"/>
        <v/>
      </c>
      <c r="BG203" s="73" t="str">
        <f t="shared" si="13"/>
        <v/>
      </c>
      <c r="BH203" s="73" t="str">
        <f t="shared" si="14"/>
        <v/>
      </c>
      <c r="BI203" s="73" t="str">
        <f t="shared" si="15"/>
        <v/>
      </c>
      <c r="BJ203" s="73" t="str">
        <f t="shared" si="16"/>
        <v/>
      </c>
      <c r="BK203" s="73" t="str">
        <f t="shared" si="17"/>
        <v/>
      </c>
      <c r="BL203" s="73" t="str">
        <f t="shared" si="18"/>
        <v/>
      </c>
      <c r="BM203" s="73" t="str">
        <f t="shared" si="19"/>
        <v/>
      </c>
      <c r="BN203" s="73" t="str">
        <f t="shared" si="20"/>
        <v/>
      </c>
      <c r="BO203" s="73" t="str">
        <f t="shared" si="21"/>
        <v>sed -i '' 's#REFERENCE_DATE="2024/12/31"#REFERENCE_DATE="NONE"#g' ${CONFIG_DIR}db_data_config.txt; export REFERENCE_DATE="NONE";</v>
      </c>
      <c r="BP203" s="73" t="str">
        <f t="shared" si="22"/>
        <v>sed -i '' 's#REFERENCE_DATE="NONE"#REFERENCE_DATE="2024/12/31"#g' ${CONFIG_DIR}db_data_config.txt; export REFERENCE_DATE="2024/12/31";</v>
      </c>
      <c r="BQ203" s="73" t="str">
        <f t="shared" si="23"/>
        <v/>
      </c>
      <c r="BR203" s="73" t="str">
        <f t="shared" si="24"/>
        <v/>
      </c>
      <c r="BS203" s="73" t="str">
        <f t="shared" si="25"/>
        <v/>
      </c>
      <c r="BT203" s="73" t="str">
        <f t="shared" si="26"/>
        <v/>
      </c>
      <c r="BU203" s="60" t="s">
        <v>1135</v>
      </c>
    </row>
    <row r="204" spans="4:73" ht="54" customHeight="1">
      <c r="D204" s="140">
        <f t="shared" si="27"/>
        <v>103</v>
      </c>
      <c r="E204" s="141"/>
      <c r="F204" s="141"/>
      <c r="G204" s="142"/>
      <c r="H204" s="45" t="str">
        <f t="shared" ca="1" si="2"/>
        <v>clear; echo テストケース103; sed -i '' 's#COLUMN_DATA_TYPE="char"#COLUMN_DATA_TYPE="byte"#g' ${CONFIG_DIR}db_data_config.txt; export COLUMN_DATA_TYPE="byte";sed -i '' 's#COLUMN_DATA_LENGTH="3"#COLUMN_DATA_LENGTH="0"#g' ${CONFIG_DIR}db_data_config.txt; export COLUMN_DATA_LENGTH="0";sh ./script/db_check_data_validate_config.sh; sed -i '' 's#COLUMN_DATA_TYPE="byte"#COLUMN_DATA_TYPE="char"#g' ${CONFIG_DIR}db_data_config.txt; export COLUMN_DATA_TYPE="char";sed -i '' 's#COLUMN_DATA_LENGTH="0"#COLUMN_DATA_LENGTH="3"#g' ${CONFIG_DIR}db_data_config.txt; export COLUMN_DATA_LENGTH="3";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9" t="str" cm="1">
        <f t="array" ref="AE204">SUBSTITUTE(INDEX($H$149:$AQ$149, , MATCH($D204, $70:$70, 0)-7),"-","")</f>
        <v>異常</v>
      </c>
      <c r="AF204" s="150"/>
      <c r="AG204" s="151"/>
      <c r="AH204" s="159" t="s">
        <v>1013</v>
      </c>
      <c r="AI204" s="160"/>
      <c r="AJ204" s="160"/>
      <c r="AK204" s="160"/>
      <c r="AL204" s="160"/>
      <c r="AM204" s="160"/>
      <c r="AN204" s="160"/>
      <c r="AO204" s="160"/>
      <c r="AP204" s="160"/>
      <c r="AQ204" s="161"/>
      <c r="AS204" s="69" t="str" cm="1">
        <f t="array" ref="AS204">SUBSTITUTE(TEXT(INDEX($H$152:$AQ$152,1,$D204-72),"000000"),"-","")</f>
        <v>220138</v>
      </c>
      <c r="AT204" s="70"/>
      <c r="AU204" s="71"/>
      <c r="AW204" s="73" t="str">
        <f t="shared" si="3"/>
        <v/>
      </c>
      <c r="AX204" s="73" t="str">
        <f t="shared" si="4"/>
        <v/>
      </c>
      <c r="AY204" s="73" t="str">
        <f t="shared" si="5"/>
        <v>sed -i '' 's#COLUMN_DATA_TYPE="char"#COLUMN_DATA_TYPE="byte"#g' ${CONFIG_DIR}db_data_config.txt; export COLUMN_DATA_TYPE="byte";</v>
      </c>
      <c r="AZ204" s="73" t="str">
        <f t="shared" si="6"/>
        <v>sed -i '' 's#COLUMN_DATA_TYPE="byte"#COLUMN_DATA_TYPE="char"#g' ${CONFIG_DIR}db_data_config.txt; export COLUMN_DATA_TYPE="char";</v>
      </c>
      <c r="BA204" s="73" t="str">
        <f t="shared" si="7"/>
        <v>sed -i '' 's#COLUMN_DATA_LENGTH="3"#COLUMN_DATA_LENGTH="0"#g' ${CONFIG_DIR}db_data_config.txt; export COLUMN_DATA_LENGTH="0";</v>
      </c>
      <c r="BB204" s="73" t="str">
        <f t="shared" si="8"/>
        <v>sed -i '' 's#COLUMN_DATA_LENGTH="0"#COLUMN_DATA_LENGTH="3"#g' ${CONFIG_DIR}db_data_config.txt; export COLUMN_DATA_LENGTH="3";</v>
      </c>
      <c r="BC204" s="73" t="str">
        <f t="shared" si="9"/>
        <v/>
      </c>
      <c r="BD204" s="73" t="str">
        <f t="shared" si="10"/>
        <v/>
      </c>
      <c r="BE204" s="73" t="str">
        <f t="shared" si="11"/>
        <v/>
      </c>
      <c r="BF204" s="73" t="str">
        <f t="shared" si="12"/>
        <v/>
      </c>
      <c r="BG204" s="73" t="str">
        <f t="shared" si="13"/>
        <v/>
      </c>
      <c r="BH204" s="73" t="str">
        <f t="shared" si="14"/>
        <v/>
      </c>
      <c r="BI204" s="73" t="str">
        <f t="shared" si="15"/>
        <v/>
      </c>
      <c r="BJ204" s="73" t="str">
        <f t="shared" si="16"/>
        <v/>
      </c>
      <c r="BK204" s="73" t="str">
        <f t="shared" si="17"/>
        <v/>
      </c>
      <c r="BL204" s="73" t="str">
        <f t="shared" si="18"/>
        <v/>
      </c>
      <c r="BM204" s="73" t="str">
        <f t="shared" si="19"/>
        <v/>
      </c>
      <c r="BN204" s="73" t="str">
        <f t="shared" si="20"/>
        <v/>
      </c>
      <c r="BO204" s="73" t="str">
        <f t="shared" si="21"/>
        <v/>
      </c>
      <c r="BP204" s="73" t="str">
        <f t="shared" si="22"/>
        <v/>
      </c>
      <c r="BQ204" s="73" t="str">
        <f t="shared" si="23"/>
        <v/>
      </c>
      <c r="BR204" s="73" t="str">
        <f t="shared" si="24"/>
        <v/>
      </c>
      <c r="BS204" s="73" t="str">
        <f t="shared" si="25"/>
        <v/>
      </c>
      <c r="BT204" s="73" t="str">
        <f t="shared" si="26"/>
        <v/>
      </c>
      <c r="BU204" s="60" t="s">
        <v>1135</v>
      </c>
    </row>
    <row r="205" spans="4:73" ht="54" customHeight="1">
      <c r="D205" s="140">
        <f t="shared" si="27"/>
        <v>104</v>
      </c>
      <c r="E205" s="141"/>
      <c r="F205" s="141"/>
      <c r="G205" s="142"/>
      <c r="H205" s="45" t="str">
        <f t="shared" ca="1" si="2"/>
        <v>clear; echo テストケース104; sed -i '' 's#COLUMN_DATA_TYPE="char"#COLUMN_DATA_TYPE="byte"#g' ${CONFIG_DIR}db_data_config.txt; export COLUMN_DATA_TYPE="byte";sed -i '' 's#COLUMN_DATA_LENGTH="3"#COLUMN_DATA_LENGTH="2"#g' ${CONFIG_DIR}db_data_config.txt; export COLUMN_DATA_LENGTH="2";sh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9" t="str" cm="1">
        <f t="array" ref="AE205">SUBSTITUTE(INDEX($H$149:$AQ$149, , MATCH($D205, $70:$70, 0)-7),"-","")</f>
        <v>正常</v>
      </c>
      <c r="AF205" s="150"/>
      <c r="AG205" s="151"/>
      <c r="AH205" s="159" t="s">
        <v>1014</v>
      </c>
      <c r="AI205" s="160"/>
      <c r="AJ205" s="160"/>
      <c r="AK205" s="160"/>
      <c r="AL205" s="160"/>
      <c r="AM205" s="160"/>
      <c r="AN205" s="160"/>
      <c r="AO205" s="160"/>
      <c r="AP205" s="160"/>
      <c r="AQ205" s="161"/>
      <c r="AS205" s="69" t="str" cm="1">
        <f t="array" ref="AS205">SUBSTITUTE(TEXT(INDEX($H$152:$AQ$152,1,$D205-72),"000000"),"-","")</f>
        <v>220001</v>
      </c>
      <c r="AT205" s="70"/>
      <c r="AU205" s="71"/>
      <c r="AW205" s="73" t="str">
        <f t="shared" si="3"/>
        <v/>
      </c>
      <c r="AX205" s="73" t="str">
        <f t="shared" si="4"/>
        <v/>
      </c>
      <c r="AY205" s="73" t="str">
        <f t="shared" si="5"/>
        <v>sed -i '' 's#COLUMN_DATA_TYPE="char"#COLUMN_DATA_TYPE="byte"#g' ${CONFIG_DIR}db_data_config.txt; export COLUMN_DATA_TYPE="byte";</v>
      </c>
      <c r="AZ205" s="73" t="str">
        <f t="shared" si="6"/>
        <v>sed -i '' 's#COLUMN_DATA_TYPE="byte"#COLUMN_DATA_TYPE="char"#g' ${CONFIG_DIR}db_data_config.txt; export COLUMN_DATA_TYPE="char";</v>
      </c>
      <c r="BA205" s="73" t="str">
        <f t="shared" si="7"/>
        <v>sed -i '' 's#COLUMN_DATA_LENGTH="3"#COLUMN_DATA_LENGTH="2"#g' ${CONFIG_DIR}db_data_config.txt; export COLUMN_DATA_LENGTH="2";</v>
      </c>
      <c r="BB205" s="73" t="str">
        <f t="shared" si="8"/>
        <v>sed -i '' 's#COLUMN_DATA_LENGTH="2"#COLUMN_DATA_LENGTH="3"#g' ${CONFIG_DIR}db_data_config.txt; export COLUMN_DATA_LENGTH="3";</v>
      </c>
      <c r="BC205" s="73" t="str">
        <f t="shared" si="9"/>
        <v/>
      </c>
      <c r="BD205" s="73" t="str">
        <f t="shared" si="10"/>
        <v/>
      </c>
      <c r="BE205" s="73" t="str">
        <f t="shared" si="11"/>
        <v/>
      </c>
      <c r="BF205" s="73" t="str">
        <f t="shared" si="12"/>
        <v/>
      </c>
      <c r="BG205" s="73" t="str">
        <f t="shared" si="13"/>
        <v/>
      </c>
      <c r="BH205" s="73" t="str">
        <f t="shared" si="14"/>
        <v/>
      </c>
      <c r="BI205" s="73" t="str">
        <f t="shared" si="15"/>
        <v/>
      </c>
      <c r="BJ205" s="73" t="str">
        <f t="shared" si="16"/>
        <v/>
      </c>
      <c r="BK205" s="73" t="str">
        <f t="shared" si="17"/>
        <v/>
      </c>
      <c r="BL205" s="73" t="str">
        <f t="shared" si="18"/>
        <v/>
      </c>
      <c r="BM205" s="73" t="str">
        <f t="shared" si="19"/>
        <v/>
      </c>
      <c r="BN205" s="73" t="str">
        <f t="shared" si="20"/>
        <v/>
      </c>
      <c r="BO205" s="73" t="str">
        <f t="shared" si="21"/>
        <v/>
      </c>
      <c r="BP205" s="73" t="str">
        <f t="shared" si="22"/>
        <v/>
      </c>
      <c r="BQ205" s="73" t="str">
        <f t="shared" si="23"/>
        <v/>
      </c>
      <c r="BR205" s="73" t="str">
        <f t="shared" si="24"/>
        <v/>
      </c>
      <c r="BS205" s="73" t="str">
        <f t="shared" si="25"/>
        <v/>
      </c>
      <c r="BT205" s="73" t="str">
        <f t="shared" si="26"/>
        <v/>
      </c>
      <c r="BU205" s="60" t="s">
        <v>1135</v>
      </c>
    </row>
    <row r="206" spans="4:73" ht="54" customHeight="1">
      <c r="D206" s="140">
        <f t="shared" si="27"/>
        <v>105</v>
      </c>
      <c r="E206" s="141"/>
      <c r="F206" s="141"/>
      <c r="G206" s="142"/>
      <c r="H206" s="45" t="str">
        <f t="shared" ca="1" si="2"/>
        <v>clear; echo テストケース105; sed -i '' 's#COLUMN_DATA_TYPE="char"#COLUMN_DATA_TYPE="byte"#g' ${CONFIG_DIR}db_data_config.txt; export COLUMN_DATA_TYPE="byte";sh ./script/db_check_data_validate_config.sh; sed -i '' 's#COLUMN_DATA_TYPE="byte"#COLUMN_DATA_TYPE="char"#g' ${CONFIG_DIR}db_data_config.txt; export COLUMN_DATA_TYPE="char";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9" t="str" cm="1">
        <f t="array" ref="AE206">SUBSTITUTE(INDEX($H$149:$AQ$149, , MATCH($D206, $70:$70, 0)-7),"-","")</f>
        <v>正常</v>
      </c>
      <c r="AF206" s="150"/>
      <c r="AG206" s="151"/>
      <c r="AH206" s="159" t="s">
        <v>1015</v>
      </c>
      <c r="AI206" s="160"/>
      <c r="AJ206" s="160"/>
      <c r="AK206" s="160"/>
      <c r="AL206" s="160"/>
      <c r="AM206" s="160"/>
      <c r="AN206" s="160"/>
      <c r="AO206" s="160"/>
      <c r="AP206" s="160"/>
      <c r="AQ206" s="161"/>
      <c r="AS206" s="69" t="str" cm="1">
        <f t="array" ref="AS206">SUBSTITUTE(TEXT(INDEX($H$152:$AQ$152,1,$D206-72),"000000"),"-","")</f>
        <v>220001</v>
      </c>
      <c r="AT206" s="70"/>
      <c r="AU206" s="71"/>
      <c r="AW206" s="73" t="str">
        <f t="shared" si="3"/>
        <v/>
      </c>
      <c r="AX206" s="73" t="str">
        <f t="shared" si="4"/>
        <v/>
      </c>
      <c r="AY206" s="73" t="str">
        <f t="shared" si="5"/>
        <v>sed -i '' 's#COLUMN_DATA_TYPE="char"#COLUMN_DATA_TYPE="byte"#g' ${CONFIG_DIR}db_data_config.txt; export COLUMN_DATA_TYPE="byte";</v>
      </c>
      <c r="AZ206" s="73" t="str">
        <f t="shared" si="6"/>
        <v>sed -i '' 's#COLUMN_DATA_TYPE="byte"#COLUMN_DATA_TYPE="char"#g' ${CONFIG_DIR}db_data_config.txt; export COLUMN_DATA_TYPE="char";</v>
      </c>
      <c r="BA206" s="73" t="str">
        <f t="shared" si="7"/>
        <v/>
      </c>
      <c r="BB206" s="73" t="str">
        <f t="shared" si="8"/>
        <v/>
      </c>
      <c r="BC206" s="73" t="str">
        <f t="shared" si="9"/>
        <v/>
      </c>
      <c r="BD206" s="73" t="str">
        <f t="shared" si="10"/>
        <v/>
      </c>
      <c r="BE206" s="73" t="str">
        <f t="shared" si="11"/>
        <v/>
      </c>
      <c r="BF206" s="73" t="str">
        <f t="shared" si="12"/>
        <v/>
      </c>
      <c r="BG206" s="73" t="str">
        <f t="shared" si="13"/>
        <v/>
      </c>
      <c r="BH206" s="73" t="str">
        <f t="shared" si="14"/>
        <v/>
      </c>
      <c r="BI206" s="73" t="str">
        <f t="shared" si="15"/>
        <v/>
      </c>
      <c r="BJ206" s="73" t="str">
        <f t="shared" si="16"/>
        <v/>
      </c>
      <c r="BK206" s="73" t="str">
        <f t="shared" si="17"/>
        <v/>
      </c>
      <c r="BL206" s="73" t="str">
        <f t="shared" si="18"/>
        <v/>
      </c>
      <c r="BM206" s="73" t="str">
        <f t="shared" si="19"/>
        <v/>
      </c>
      <c r="BN206" s="73" t="str">
        <f t="shared" si="20"/>
        <v/>
      </c>
      <c r="BO206" s="73" t="str">
        <f t="shared" si="21"/>
        <v/>
      </c>
      <c r="BP206" s="73" t="str">
        <f t="shared" si="22"/>
        <v/>
      </c>
      <c r="BQ206" s="73" t="str">
        <f t="shared" si="23"/>
        <v/>
      </c>
      <c r="BR206" s="73" t="str">
        <f t="shared" si="24"/>
        <v/>
      </c>
      <c r="BS206" s="73" t="str">
        <f t="shared" si="25"/>
        <v/>
      </c>
      <c r="BT206" s="73" t="str">
        <f t="shared" si="26"/>
        <v/>
      </c>
      <c r="BU206" s="60" t="s">
        <v>1135</v>
      </c>
    </row>
    <row r="207" spans="4:73" ht="54" customHeight="1">
      <c r="D207" s="140">
        <f t="shared" si="27"/>
        <v>106</v>
      </c>
      <c r="E207" s="141"/>
      <c r="F207" s="141"/>
      <c r="G207" s="142"/>
      <c r="H207" s="45" t="str">
        <f t="shared" ca="1" si="2"/>
        <v>clear; echo テストケース106; sed -i '' 's#COLUMN_DATA_TYPE="char"#COLUMN_DATA_TYPE="byte"#g' ${CONFIG_DIR}db_data_config.txt; export COLUMN_DATA_TYPE="byte";sed -i '' 's#COLUMN_DATA_LENGTH="3"#COLUMN_DATA_LENGTH="4"#g' ${CONFIG_DIR}db_data_config.txt; export COLUMN_DATA_LENGTH="4";sh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9" t="str" cm="1">
        <f t="array" ref="AE207">SUBSTITUTE(INDEX($H$149:$AQ$149, , MATCH($D207, $70:$70, 0)-7),"-","")</f>
        <v>異常</v>
      </c>
      <c r="AF207" s="150"/>
      <c r="AG207" s="151"/>
      <c r="AH207" s="159" t="s">
        <v>1016</v>
      </c>
      <c r="AI207" s="160"/>
      <c r="AJ207" s="160"/>
      <c r="AK207" s="160"/>
      <c r="AL207" s="160"/>
      <c r="AM207" s="160"/>
      <c r="AN207" s="160"/>
      <c r="AO207" s="160"/>
      <c r="AP207" s="160"/>
      <c r="AQ207" s="161"/>
      <c r="AS207" s="69" t="str" cm="1">
        <f t="array" ref="AS207">SUBSTITUTE(TEXT(INDEX($H$152:$AQ$152,1,$D207-72),"000000"),"-","")</f>
        <v>220139</v>
      </c>
      <c r="AT207" s="70"/>
      <c r="AU207" s="71"/>
      <c r="AW207" s="73" t="str">
        <f t="shared" si="3"/>
        <v/>
      </c>
      <c r="AX207" s="73" t="str">
        <f t="shared" si="4"/>
        <v/>
      </c>
      <c r="AY207" s="73" t="str">
        <f t="shared" si="5"/>
        <v>sed -i '' 's#COLUMN_DATA_TYPE="char"#COLUMN_DATA_TYPE="byte"#g' ${CONFIG_DIR}db_data_config.txt; export COLUMN_DATA_TYPE="byte";</v>
      </c>
      <c r="AZ207" s="73" t="str">
        <f t="shared" si="6"/>
        <v>sed -i '' 's#COLUMN_DATA_TYPE="byte"#COLUMN_DATA_TYPE="char"#g' ${CONFIG_DIR}db_data_config.txt; export COLUMN_DATA_TYPE="char";</v>
      </c>
      <c r="BA207" s="73" t="str">
        <f t="shared" si="7"/>
        <v>sed -i '' 's#COLUMN_DATA_LENGTH="3"#COLUMN_DATA_LENGTH="4"#g' ${CONFIG_DIR}db_data_config.txt; export COLUMN_DATA_LENGTH="4";</v>
      </c>
      <c r="BB207" s="73" t="str">
        <f t="shared" si="8"/>
        <v>sed -i '' 's#COLUMN_DATA_LENGTH="4"#COLUMN_DATA_LENGTH="3"#g' ${CONFIG_DIR}db_data_config.txt; export COLUMN_DATA_LENGTH="3";</v>
      </c>
      <c r="BC207" s="73" t="str">
        <f t="shared" si="9"/>
        <v/>
      </c>
      <c r="BD207" s="73" t="str">
        <f t="shared" si="10"/>
        <v/>
      </c>
      <c r="BE207" s="73" t="str">
        <f t="shared" si="11"/>
        <v/>
      </c>
      <c r="BF207" s="73" t="str">
        <f t="shared" si="12"/>
        <v/>
      </c>
      <c r="BG207" s="73" t="str">
        <f t="shared" si="13"/>
        <v/>
      </c>
      <c r="BH207" s="73" t="str">
        <f t="shared" si="14"/>
        <v/>
      </c>
      <c r="BI207" s="73" t="str">
        <f t="shared" si="15"/>
        <v/>
      </c>
      <c r="BJ207" s="73" t="str">
        <f t="shared" si="16"/>
        <v/>
      </c>
      <c r="BK207" s="73" t="str">
        <f t="shared" si="17"/>
        <v/>
      </c>
      <c r="BL207" s="73" t="str">
        <f t="shared" si="18"/>
        <v/>
      </c>
      <c r="BM207" s="73" t="str">
        <f t="shared" si="19"/>
        <v/>
      </c>
      <c r="BN207" s="73" t="str">
        <f t="shared" si="20"/>
        <v/>
      </c>
      <c r="BO207" s="73" t="str">
        <f t="shared" si="21"/>
        <v/>
      </c>
      <c r="BP207" s="73" t="str">
        <f t="shared" si="22"/>
        <v/>
      </c>
      <c r="BQ207" s="73" t="str">
        <f t="shared" si="23"/>
        <v/>
      </c>
      <c r="BR207" s="73" t="str">
        <f t="shared" si="24"/>
        <v/>
      </c>
      <c r="BS207" s="73" t="str">
        <f t="shared" si="25"/>
        <v/>
      </c>
      <c r="BT207" s="73" t="str">
        <f t="shared" si="26"/>
        <v/>
      </c>
      <c r="BU207" s="60" t="s">
        <v>1135</v>
      </c>
    </row>
    <row r="208" spans="4:73" ht="54" customHeight="1">
      <c r="D208" s="140">
        <f t="shared" si="27"/>
        <v>107</v>
      </c>
      <c r="E208" s="141"/>
      <c r="F208" s="141"/>
      <c r="G208" s="142"/>
      <c r="H208" s="45" t="str">
        <f t="shared" ca="1" si="2"/>
        <v>clear; echo テストケース107; sed -i '' 's#COLUMN_DATA_TYPE="char"#COLUMN_DATA_TYPE="byte"#g' ${CONFIG_DIR}db_data_config.txt; export COLUMN_DATA_TYPE="byte";sed -i '' 's#COLUMN_DATA_LENGTH="3"#COLUMN_DATA_LENGTH="38.7"#g' ${CONFIG_DIR}db_data_config.txt; export COLUMN_DATA_LENGTH="38.7";sh ./script/db_check_data_validate_config.sh; sed -i '' 's#COLUMN_DATA_TYPE="byte"#COLUMN_DATA_TYPE="char"#g' ${CONFIG_DIR}db_data_config.txt; export COLUMN_DATA_TYPE="char";sed -i '' 's#COLUMN_DATA_LENGTH="38.7"#COLUMN_DATA_LENGTH="3"#g' ${CONFIG_DIR}db_data_config.txt; export COLUMN_DATA_LENGTH="3";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149" t="str" cm="1">
        <f t="array" ref="AE208">SUBSTITUTE(INDEX($H$149:$AQ$149, , MATCH($D208, $70:$70, 0)-7),"-","")</f>
        <v>異常</v>
      </c>
      <c r="AF208" s="150"/>
      <c r="AG208" s="151"/>
      <c r="AH208" s="159" t="s">
        <v>1017</v>
      </c>
      <c r="AI208" s="160"/>
      <c r="AJ208" s="160"/>
      <c r="AK208" s="160"/>
      <c r="AL208" s="160"/>
      <c r="AM208" s="160"/>
      <c r="AN208" s="160"/>
      <c r="AO208" s="160"/>
      <c r="AP208" s="160"/>
      <c r="AQ208" s="161"/>
      <c r="AS208" s="69" t="str" cm="1">
        <f t="array" ref="AS208">SUBSTITUTE(TEXT(INDEX($H$152:$AQ$152,1,$D208-72),"000000"),"-","")</f>
        <v>220138</v>
      </c>
      <c r="AT208" s="70"/>
      <c r="AU208" s="71"/>
      <c r="AW208" s="73" t="str">
        <f t="shared" si="3"/>
        <v/>
      </c>
      <c r="AX208" s="73" t="str">
        <f t="shared" si="4"/>
        <v/>
      </c>
      <c r="AY208" s="73" t="str">
        <f t="shared" si="5"/>
        <v>sed -i '' 's#COLUMN_DATA_TYPE="char"#COLUMN_DATA_TYPE="byte"#g' ${CONFIG_DIR}db_data_config.txt; export COLUMN_DATA_TYPE="byte";</v>
      </c>
      <c r="AZ208" s="73" t="str">
        <f t="shared" si="6"/>
        <v>sed -i '' 's#COLUMN_DATA_TYPE="byte"#COLUMN_DATA_TYPE="char"#g' ${CONFIG_DIR}db_data_config.txt; export COLUMN_DATA_TYPE="char";</v>
      </c>
      <c r="BA208" s="73" t="str">
        <f t="shared" si="7"/>
        <v>sed -i '' 's#COLUMN_DATA_LENGTH="3"#COLUMN_DATA_LENGTH="38.7"#g' ${CONFIG_DIR}db_data_config.txt; export COLUMN_DATA_LENGTH="38.7";</v>
      </c>
      <c r="BB208" s="73" t="str">
        <f t="shared" si="8"/>
        <v>sed -i '' 's#COLUMN_DATA_LENGTH="38.7"#COLUMN_DATA_LENGTH="3"#g' ${CONFIG_DIR}db_data_config.txt; export COLUMN_DATA_LENGTH="3";</v>
      </c>
      <c r="BC208" s="73" t="str">
        <f t="shared" si="9"/>
        <v/>
      </c>
      <c r="BD208" s="73" t="str">
        <f t="shared" si="10"/>
        <v/>
      </c>
      <c r="BE208" s="73" t="str">
        <f t="shared" si="11"/>
        <v/>
      </c>
      <c r="BF208" s="73" t="str">
        <f t="shared" si="12"/>
        <v/>
      </c>
      <c r="BG208" s="73" t="str">
        <f t="shared" si="13"/>
        <v/>
      </c>
      <c r="BH208" s="73" t="str">
        <f t="shared" si="14"/>
        <v/>
      </c>
      <c r="BI208" s="73" t="str">
        <f t="shared" si="15"/>
        <v/>
      </c>
      <c r="BJ208" s="73" t="str">
        <f t="shared" si="16"/>
        <v/>
      </c>
      <c r="BK208" s="73" t="str">
        <f t="shared" si="17"/>
        <v/>
      </c>
      <c r="BL208" s="73" t="str">
        <f t="shared" si="18"/>
        <v/>
      </c>
      <c r="BM208" s="73" t="str">
        <f t="shared" si="19"/>
        <v/>
      </c>
      <c r="BN208" s="73" t="str">
        <f t="shared" si="20"/>
        <v/>
      </c>
      <c r="BO208" s="73" t="str">
        <f t="shared" si="21"/>
        <v/>
      </c>
      <c r="BP208" s="73" t="str">
        <f t="shared" si="22"/>
        <v/>
      </c>
      <c r="BQ208" s="73" t="str">
        <f t="shared" si="23"/>
        <v/>
      </c>
      <c r="BR208" s="73" t="str">
        <f t="shared" si="24"/>
        <v/>
      </c>
      <c r="BS208" s="73" t="str">
        <f t="shared" si="25"/>
        <v/>
      </c>
      <c r="BT208" s="73" t="str">
        <f t="shared" si="26"/>
        <v/>
      </c>
      <c r="BU208" s="60" t="s">
        <v>1135</v>
      </c>
    </row>
    <row r="209" spans="4:73" ht="54" customHeight="1">
      <c r="D209" s="140">
        <f t="shared" si="27"/>
        <v>108</v>
      </c>
      <c r="E209" s="141"/>
      <c r="F209" s="141"/>
      <c r="G209" s="142"/>
      <c r="H209" s="45" t="str">
        <f t="shared" ca="1" si="2"/>
        <v>clear; echo テストケース108; sed -i '' 's#COLUMN_DATA_TYPE="char"#COLUMN_DATA_TYPE="byte"#g' ${CONFIG_DIR}db_data_config.txt; export COLUMN_DATA_TYPE="byte";sed -i '' 's#COLUMN_DATA_LENGTH="3"#COLUMN_DATA_LENGTH="YYYY"#g' ${CONFIG_DIR}db_data_config.txt; export COLUMN_DATA_LENGTH="YYYY";sh ./script/db_check_data_validate_config.sh; sed -i '' 's#COLUMN_DATA_TYPE="byte"#COLUMN_DATA_TYPE="char"#g' ${CONFIG_DIR}db_data_config.txt; export COLUMN_DATA_TYPE="char";sed -i '' 's#COLUMN_DATA_LENGTH="YYYY"#COLUMN_DATA_LENGTH="3"#g' ${CONFIG_DIR}db_data_config.txt; export COLUMN_DATA_LENGTH="3";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149" t="str" cm="1">
        <f t="array" ref="AE209">SUBSTITUTE(INDEX($H$149:$AQ$149, , MATCH($D209, $70:$70, 0)-7),"-","")</f>
        <v>異常</v>
      </c>
      <c r="AF209" s="150"/>
      <c r="AG209" s="151"/>
      <c r="AH209" s="159" t="s">
        <v>1018</v>
      </c>
      <c r="AI209" s="160"/>
      <c r="AJ209" s="160"/>
      <c r="AK209" s="160"/>
      <c r="AL209" s="160"/>
      <c r="AM209" s="160"/>
      <c r="AN209" s="160"/>
      <c r="AO209" s="160"/>
      <c r="AP209" s="160"/>
      <c r="AQ209" s="161"/>
      <c r="AS209" s="69" t="str" cm="1">
        <f t="array" ref="AS209">SUBSTITUTE(TEXT(INDEX($H$152:$AQ$152,1,$D209-72),"000000"),"-","")</f>
        <v>220138</v>
      </c>
      <c r="AT209" s="70"/>
      <c r="AU209" s="71"/>
      <c r="AW209" s="73" t="str">
        <f t="shared" si="3"/>
        <v/>
      </c>
      <c r="AX209" s="73" t="str">
        <f t="shared" si="4"/>
        <v/>
      </c>
      <c r="AY209" s="73" t="str">
        <f t="shared" si="5"/>
        <v>sed -i '' 's#COLUMN_DATA_TYPE="char"#COLUMN_DATA_TYPE="byte"#g' ${CONFIG_DIR}db_data_config.txt; export COLUMN_DATA_TYPE="byte";</v>
      </c>
      <c r="AZ209" s="73" t="str">
        <f t="shared" si="6"/>
        <v>sed -i '' 's#COLUMN_DATA_TYPE="byte"#COLUMN_DATA_TYPE="char"#g' ${CONFIG_DIR}db_data_config.txt; export COLUMN_DATA_TYPE="char";</v>
      </c>
      <c r="BA209" s="73" t="str">
        <f t="shared" si="7"/>
        <v>sed -i '' 's#COLUMN_DATA_LENGTH="3"#COLUMN_DATA_LENGTH="YYYY"#g' ${CONFIG_DIR}db_data_config.txt; export COLUMN_DATA_LENGTH="YYYY";</v>
      </c>
      <c r="BB209" s="73" t="str">
        <f t="shared" si="8"/>
        <v>sed -i '' 's#COLUMN_DATA_LENGTH="YYYY"#COLUMN_DATA_LENGTH="3"#g' ${CONFIG_DIR}db_data_config.txt; export COLUMN_DATA_LENGTH="3";</v>
      </c>
      <c r="BC209" s="73" t="str">
        <f t="shared" si="9"/>
        <v/>
      </c>
      <c r="BD209" s="73" t="str">
        <f t="shared" si="10"/>
        <v/>
      </c>
      <c r="BE209" s="73" t="str">
        <f t="shared" si="11"/>
        <v/>
      </c>
      <c r="BF209" s="73" t="str">
        <f t="shared" si="12"/>
        <v/>
      </c>
      <c r="BG209" s="73" t="str">
        <f t="shared" si="13"/>
        <v/>
      </c>
      <c r="BH209" s="73" t="str">
        <f t="shared" si="14"/>
        <v/>
      </c>
      <c r="BI209" s="73" t="str">
        <f t="shared" si="15"/>
        <v/>
      </c>
      <c r="BJ209" s="73" t="str">
        <f t="shared" si="16"/>
        <v/>
      </c>
      <c r="BK209" s="73" t="str">
        <f t="shared" si="17"/>
        <v/>
      </c>
      <c r="BL209" s="73" t="str">
        <f t="shared" si="18"/>
        <v/>
      </c>
      <c r="BM209" s="73" t="str">
        <f t="shared" si="19"/>
        <v/>
      </c>
      <c r="BN209" s="73" t="str">
        <f t="shared" si="20"/>
        <v/>
      </c>
      <c r="BO209" s="73" t="str">
        <f t="shared" si="21"/>
        <v/>
      </c>
      <c r="BP209" s="73" t="str">
        <f t="shared" si="22"/>
        <v/>
      </c>
      <c r="BQ209" s="73" t="str">
        <f t="shared" si="23"/>
        <v/>
      </c>
      <c r="BR209" s="73" t="str">
        <f t="shared" si="24"/>
        <v/>
      </c>
      <c r="BS209" s="73" t="str">
        <f t="shared" si="25"/>
        <v/>
      </c>
      <c r="BT209" s="73" t="str">
        <f t="shared" si="26"/>
        <v/>
      </c>
      <c r="BU209" s="60" t="s">
        <v>1135</v>
      </c>
    </row>
  </sheetData>
  <mergeCells count="375"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98:G98"/>
    <mergeCell ref="E99:G99"/>
    <mergeCell ref="E100:G100"/>
    <mergeCell ref="E101:G101"/>
    <mergeCell ref="E102:G102"/>
    <mergeCell ref="E103:G103"/>
    <mergeCell ref="E92:G92"/>
    <mergeCell ref="E93:G93"/>
    <mergeCell ref="E94:G94"/>
    <mergeCell ref="E95:G95"/>
    <mergeCell ref="E96:G96"/>
    <mergeCell ref="E97:G97"/>
    <mergeCell ref="E110:G110"/>
    <mergeCell ref="E111:G111"/>
    <mergeCell ref="E113:G113"/>
    <mergeCell ref="E114:G114"/>
    <mergeCell ref="E116:G116"/>
    <mergeCell ref="E117:G117"/>
    <mergeCell ref="E104:G104"/>
    <mergeCell ref="E105:G105"/>
    <mergeCell ref="E106:G106"/>
    <mergeCell ref="E107:G107"/>
    <mergeCell ref="E108:G108"/>
    <mergeCell ref="E109:G109"/>
    <mergeCell ref="E126:G126"/>
    <mergeCell ref="E127:G127"/>
    <mergeCell ref="E129:G129"/>
    <mergeCell ref="E130:G130"/>
    <mergeCell ref="E131:G131"/>
    <mergeCell ref="E133:G133"/>
    <mergeCell ref="E118:G118"/>
    <mergeCell ref="E120:G120"/>
    <mergeCell ref="E121:G121"/>
    <mergeCell ref="E122:G122"/>
    <mergeCell ref="E124:G124"/>
    <mergeCell ref="E125:G125"/>
    <mergeCell ref="E142:G142"/>
    <mergeCell ref="E143:G143"/>
    <mergeCell ref="E145:G145"/>
    <mergeCell ref="E146:G146"/>
    <mergeCell ref="E147:G147"/>
    <mergeCell ref="D149:G151"/>
    <mergeCell ref="E134:G134"/>
    <mergeCell ref="E135:G135"/>
    <mergeCell ref="E137:G137"/>
    <mergeCell ref="E138:G138"/>
    <mergeCell ref="E139:G139"/>
    <mergeCell ref="E141:G141"/>
    <mergeCell ref="N149:N151"/>
    <mergeCell ref="O149:O151"/>
    <mergeCell ref="P149:P151"/>
    <mergeCell ref="Q149:Q151"/>
    <mergeCell ref="R149:R151"/>
    <mergeCell ref="S149:S151"/>
    <mergeCell ref="H149:H151"/>
    <mergeCell ref="I149:I151"/>
    <mergeCell ref="J149:J151"/>
    <mergeCell ref="K149:K151"/>
    <mergeCell ref="L149:L151"/>
    <mergeCell ref="M149:M151"/>
    <mergeCell ref="Z149:Z151"/>
    <mergeCell ref="AA149:AA151"/>
    <mergeCell ref="AB149:AB151"/>
    <mergeCell ref="AC149:AC151"/>
    <mergeCell ref="AD149:AD151"/>
    <mergeCell ref="AE149:AE151"/>
    <mergeCell ref="T149:T151"/>
    <mergeCell ref="U149:U151"/>
    <mergeCell ref="V149:V151"/>
    <mergeCell ref="W149:W151"/>
    <mergeCell ref="X149:X151"/>
    <mergeCell ref="Y149:Y151"/>
    <mergeCell ref="AL149:AL151"/>
    <mergeCell ref="AM149:AM151"/>
    <mergeCell ref="AN149:AN151"/>
    <mergeCell ref="AO149:AO151"/>
    <mergeCell ref="AP149:AP151"/>
    <mergeCell ref="AQ149:AQ151"/>
    <mergeCell ref="AF149:AF151"/>
    <mergeCell ref="AG149:AG151"/>
    <mergeCell ref="AH149:AH151"/>
    <mergeCell ref="AI149:AI151"/>
    <mergeCell ref="AJ149:AJ151"/>
    <mergeCell ref="AK149:AK151"/>
    <mergeCell ref="M152:M156"/>
    <mergeCell ref="N152:N156"/>
    <mergeCell ref="O152:O156"/>
    <mergeCell ref="P152:P156"/>
    <mergeCell ref="Q152:Q156"/>
    <mergeCell ref="R152:R156"/>
    <mergeCell ref="D152:G156"/>
    <mergeCell ref="H152:H156"/>
    <mergeCell ref="I152:I156"/>
    <mergeCell ref="J152:J156"/>
    <mergeCell ref="K152:K156"/>
    <mergeCell ref="L152:L156"/>
    <mergeCell ref="AA152:AA156"/>
    <mergeCell ref="AB152:AB156"/>
    <mergeCell ref="AC152:AC156"/>
    <mergeCell ref="AD152:AD156"/>
    <mergeCell ref="S152:S156"/>
    <mergeCell ref="T152:T156"/>
    <mergeCell ref="U152:U156"/>
    <mergeCell ref="V152:V156"/>
    <mergeCell ref="W152:W156"/>
    <mergeCell ref="X152:X156"/>
    <mergeCell ref="AQ152:AQ156"/>
    <mergeCell ref="D158:G160"/>
    <mergeCell ref="H158:H160"/>
    <mergeCell ref="I158:I160"/>
    <mergeCell ref="J158:J160"/>
    <mergeCell ref="K158:K160"/>
    <mergeCell ref="L158:L160"/>
    <mergeCell ref="M158:M160"/>
    <mergeCell ref="N158:N160"/>
    <mergeCell ref="O158:O160"/>
    <mergeCell ref="AK152:AK156"/>
    <mergeCell ref="AL152:AL156"/>
    <mergeCell ref="AM152:AM156"/>
    <mergeCell ref="AN152:AN156"/>
    <mergeCell ref="AO152:AO156"/>
    <mergeCell ref="AP152:AP156"/>
    <mergeCell ref="AE152:AE156"/>
    <mergeCell ref="AF152:AF156"/>
    <mergeCell ref="AG152:AG156"/>
    <mergeCell ref="AH152:AH156"/>
    <mergeCell ref="AI152:AI156"/>
    <mergeCell ref="AJ152:AJ156"/>
    <mergeCell ref="Y152:Y156"/>
    <mergeCell ref="Z152:Z156"/>
    <mergeCell ref="X158:X160"/>
    <mergeCell ref="Y158:Y160"/>
    <mergeCell ref="Z158:Z160"/>
    <mergeCell ref="AA158:AA160"/>
    <mergeCell ref="P158:P160"/>
    <mergeCell ref="Q158:Q160"/>
    <mergeCell ref="R158:R160"/>
    <mergeCell ref="S158:S160"/>
    <mergeCell ref="T158:T160"/>
    <mergeCell ref="U158:U160"/>
    <mergeCell ref="AN158:AN160"/>
    <mergeCell ref="AO158:AO160"/>
    <mergeCell ref="AP158:AP160"/>
    <mergeCell ref="AQ158:AQ160"/>
    <mergeCell ref="D161:G164"/>
    <mergeCell ref="H161:H164"/>
    <mergeCell ref="I161:I164"/>
    <mergeCell ref="J161:J164"/>
    <mergeCell ref="K161:K164"/>
    <mergeCell ref="L161:L164"/>
    <mergeCell ref="AH158:AH160"/>
    <mergeCell ref="AI158:AI160"/>
    <mergeCell ref="AJ158:AJ160"/>
    <mergeCell ref="AK158:AK160"/>
    <mergeCell ref="AL158:AL160"/>
    <mergeCell ref="AM158:AM160"/>
    <mergeCell ref="AB158:AB160"/>
    <mergeCell ref="AC158:AC160"/>
    <mergeCell ref="AD158:AD160"/>
    <mergeCell ref="AE158:AE160"/>
    <mergeCell ref="AF158:AF160"/>
    <mergeCell ref="AG158:AG160"/>
    <mergeCell ref="V158:V160"/>
    <mergeCell ref="W158:W160"/>
    <mergeCell ref="S161:S164"/>
    <mergeCell ref="T161:T164"/>
    <mergeCell ref="U161:U164"/>
    <mergeCell ref="V161:V164"/>
    <mergeCell ref="W161:W164"/>
    <mergeCell ref="X161:X164"/>
    <mergeCell ref="M161:M164"/>
    <mergeCell ref="N161:N164"/>
    <mergeCell ref="O161:O164"/>
    <mergeCell ref="P161:P164"/>
    <mergeCell ref="Q161:Q164"/>
    <mergeCell ref="R161:R164"/>
    <mergeCell ref="AQ161:AQ164"/>
    <mergeCell ref="AK170:AN170"/>
    <mergeCell ref="D172:G173"/>
    <mergeCell ref="H172:AD173"/>
    <mergeCell ref="AE172:AG173"/>
    <mergeCell ref="AH172:AQ173"/>
    <mergeCell ref="AK161:AK164"/>
    <mergeCell ref="AL161:AL164"/>
    <mergeCell ref="AM161:AM164"/>
    <mergeCell ref="AN161:AN164"/>
    <mergeCell ref="AO161:AO164"/>
    <mergeCell ref="AP161:AP164"/>
    <mergeCell ref="AE161:AE164"/>
    <mergeCell ref="AF161:AF164"/>
    <mergeCell ref="AG161:AG164"/>
    <mergeCell ref="AH161:AH164"/>
    <mergeCell ref="AI161:AI164"/>
    <mergeCell ref="AJ161:AJ164"/>
    <mergeCell ref="Y161:Y164"/>
    <mergeCell ref="Z161:Z164"/>
    <mergeCell ref="AA161:AA164"/>
    <mergeCell ref="AB161:AB164"/>
    <mergeCell ref="AC161:AC164"/>
    <mergeCell ref="AD161:AD164"/>
    <mergeCell ref="D176:G176"/>
    <mergeCell ref="AE176:AG176"/>
    <mergeCell ref="AH176:AQ176"/>
    <mergeCell ref="D177:G177"/>
    <mergeCell ref="AE177:AG177"/>
    <mergeCell ref="AH177:AQ177"/>
    <mergeCell ref="D174:G174"/>
    <mergeCell ref="AE174:AG174"/>
    <mergeCell ref="AH174:AQ174"/>
    <mergeCell ref="D175:G175"/>
    <mergeCell ref="AE175:AG175"/>
    <mergeCell ref="AH175:AQ175"/>
    <mergeCell ref="D180:G180"/>
    <mergeCell ref="AE180:AG180"/>
    <mergeCell ref="AH180:AQ180"/>
    <mergeCell ref="D181:G181"/>
    <mergeCell ref="AE181:AG181"/>
    <mergeCell ref="AH181:AQ181"/>
    <mergeCell ref="D178:G178"/>
    <mergeCell ref="AE178:AG178"/>
    <mergeCell ref="AH178:AQ178"/>
    <mergeCell ref="D179:G179"/>
    <mergeCell ref="AE179:AG179"/>
    <mergeCell ref="AH179:AQ179"/>
    <mergeCell ref="D184:G184"/>
    <mergeCell ref="AE184:AG184"/>
    <mergeCell ref="AH184:AQ184"/>
    <mergeCell ref="D185:G185"/>
    <mergeCell ref="AE185:AG185"/>
    <mergeCell ref="AH185:AQ185"/>
    <mergeCell ref="D182:G182"/>
    <mergeCell ref="AE182:AG182"/>
    <mergeCell ref="AH182:AQ182"/>
    <mergeCell ref="D183:G183"/>
    <mergeCell ref="AE183:AG183"/>
    <mergeCell ref="AH183:AQ183"/>
    <mergeCell ref="D188:G188"/>
    <mergeCell ref="AE188:AG188"/>
    <mergeCell ref="AH188:AQ188"/>
    <mergeCell ref="D189:G189"/>
    <mergeCell ref="AE189:AG189"/>
    <mergeCell ref="AH189:AQ189"/>
    <mergeCell ref="D186:G186"/>
    <mergeCell ref="AE186:AG186"/>
    <mergeCell ref="AH186:AQ186"/>
    <mergeCell ref="D187:G187"/>
    <mergeCell ref="AE187:AG187"/>
    <mergeCell ref="AH187:AQ187"/>
    <mergeCell ref="D192:G192"/>
    <mergeCell ref="AE192:AG192"/>
    <mergeCell ref="AH192:AQ192"/>
    <mergeCell ref="D193:G193"/>
    <mergeCell ref="AE193:AG193"/>
    <mergeCell ref="AH193:AQ193"/>
    <mergeCell ref="D190:G190"/>
    <mergeCell ref="AE190:AG190"/>
    <mergeCell ref="AH190:AQ190"/>
    <mergeCell ref="D191:G191"/>
    <mergeCell ref="AE191:AG191"/>
    <mergeCell ref="AH191:AQ191"/>
    <mergeCell ref="D196:G196"/>
    <mergeCell ref="AE196:AG196"/>
    <mergeCell ref="AH196:AQ196"/>
    <mergeCell ref="D197:G197"/>
    <mergeCell ref="AE197:AG197"/>
    <mergeCell ref="AH197:AQ197"/>
    <mergeCell ref="D194:G194"/>
    <mergeCell ref="AE194:AG194"/>
    <mergeCell ref="AH194:AQ194"/>
    <mergeCell ref="D195:G195"/>
    <mergeCell ref="AE195:AG195"/>
    <mergeCell ref="AH195:AQ195"/>
    <mergeCell ref="D200:G200"/>
    <mergeCell ref="AE200:AG200"/>
    <mergeCell ref="AH200:AQ200"/>
    <mergeCell ref="D201:G201"/>
    <mergeCell ref="AE201:AG201"/>
    <mergeCell ref="AH201:AQ201"/>
    <mergeCell ref="D198:G198"/>
    <mergeCell ref="AE198:AG198"/>
    <mergeCell ref="AH198:AQ198"/>
    <mergeCell ref="D199:G199"/>
    <mergeCell ref="AE199:AG199"/>
    <mergeCell ref="AH199:AQ199"/>
    <mergeCell ref="D204:G204"/>
    <mergeCell ref="AE204:AG204"/>
    <mergeCell ref="AH204:AQ204"/>
    <mergeCell ref="D205:G205"/>
    <mergeCell ref="AE205:AG205"/>
    <mergeCell ref="AH205:AQ205"/>
    <mergeCell ref="D202:G202"/>
    <mergeCell ref="AE202:AG202"/>
    <mergeCell ref="AH202:AQ202"/>
    <mergeCell ref="D203:G203"/>
    <mergeCell ref="AE203:AG203"/>
    <mergeCell ref="AH203:AQ203"/>
    <mergeCell ref="D208:G208"/>
    <mergeCell ref="AE208:AG208"/>
    <mergeCell ref="AH208:AQ208"/>
    <mergeCell ref="D209:G209"/>
    <mergeCell ref="AE209:AG209"/>
    <mergeCell ref="AH209:AQ209"/>
    <mergeCell ref="D206:G206"/>
    <mergeCell ref="AE206:AG206"/>
    <mergeCell ref="AH206:AQ206"/>
    <mergeCell ref="D207:G207"/>
    <mergeCell ref="AE207:AG207"/>
    <mergeCell ref="AH207:AQ207"/>
  </mergeCells>
  <phoneticPr fontId="1" type="noConversion"/>
  <dataValidations count="2">
    <dataValidation type="list" allowBlank="1" showInputMessage="1" showErrorMessage="1" sqref="AK170" xr:uid="{261F1E69-FB44-5F43-8EF6-D1BF7B632F50}">
      <formula1>"MacOS,GNU(Linux)"</formula1>
    </dataValidation>
    <dataValidation type="list" allowBlank="1" showInputMessage="1" showErrorMessage="1" sqref="H149:AQ151 H158:AQ160" xr:uid="{22CDEC57-5FB9-3749-A4BA-3EFFB7EE55C4}">
      <formula1>"-,正常,異常,警告"</formula1>
    </dataValidation>
  </dataValidations>
  <hyperlinks>
    <hyperlink ref="AL5" location="詳細設計!A1" display="詳細設計" xr:uid="{0FD0CC4C-147D-3D43-A8CB-BFDF18E80D5C}"/>
  </hyperlinks>
  <pageMargins left="0.7" right="0.7" top="0.75" bottom="0.75" header="0.3" footer="0.3"/>
  <pageSetup paperSize="9" scale="51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9C5-9741-0E4B-8496-2CF5D9E2BE81}">
  <sheetPr>
    <tabColor theme="5" tint="0.79998168889431442"/>
  </sheetPr>
  <dimension ref="B2:BU200"/>
  <sheetViews>
    <sheetView showGridLines="0" view="pageBreakPreview" topLeftCell="C160" zoomScale="130" zoomScaleNormal="100" zoomScaleSheetLayoutView="130" workbookViewId="0">
      <selection activeCell="H152" sqref="H152:AQ155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742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255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255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764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'COLUMN_DATA_LENGTH="3"' &gt;&gt; `pwd`/config/db_data_config.txt</v>
      </c>
      <c r="H11" s="24"/>
      <c r="M11" s="24"/>
      <c r="AC11" s="5" t="s">
        <v>255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'COLUMN_DATA_TRIM="NONE"' &gt;&gt; `pwd`/config/db_data_config.txt</v>
      </c>
      <c r="H12" s="24"/>
      <c r="M12" s="24"/>
      <c r="AC12" s="5" t="s">
        <v>255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872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'COLUMN_DATA_SIGNED="0"' &gt;&gt; `pwd`/config/db_data_config.txt</v>
      </c>
      <c r="H13" s="24"/>
      <c r="M13" s="24"/>
      <c r="AC13" s="5" t="s">
        <v>255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'SIGN_DIGIT="0"' &gt;&gt; `pwd`/config/db_data_config.txt</v>
      </c>
      <c r="H14" s="24"/>
      <c r="M14" s="24"/>
      <c r="AC14" s="5" t="s">
        <v>255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'DATE_SEPARATOR="/"' &gt;&gt; `pwd`/config/db_data_config.txt</v>
      </c>
      <c r="H15" s="24"/>
      <c r="M15" s="24"/>
      <c r="AC15" s="5" t="s">
        <v>255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257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'TIME_SEPARATOR=":"' &gt;&gt; `pwd`/config/db_data_config.txt</v>
      </c>
      <c r="H16" s="24"/>
      <c r="M16" s="24"/>
      <c r="AC16" s="5" t="s">
        <v>255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260</v>
      </c>
      <c r="AL16" s="56"/>
      <c r="AM16" s="56"/>
      <c r="AN16" s="57"/>
      <c r="AO16" s="55" t="s">
        <v>259</v>
      </c>
      <c r="AP16" s="56"/>
      <c r="AQ16" s="57"/>
    </row>
    <row r="17" spans="3:43" ht="18" customHeight="1">
      <c r="D17" s="5" t="s">
        <v>315</v>
      </c>
      <c r="E17" s="24" t="str">
        <f t="shared" si="0"/>
        <v>echo 'SEPARATOR_DATE_TIME="SPACE"' &gt;&gt; `pwd`/config/db_data_config.txt</v>
      </c>
      <c r="H17" s="24"/>
      <c r="M17" s="24"/>
      <c r="AC17" s="5" t="s">
        <v>255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749</v>
      </c>
      <c r="AL17" s="56"/>
      <c r="AM17" s="56"/>
      <c r="AN17" s="57"/>
      <c r="AO17" s="55" t="s">
        <v>259</v>
      </c>
      <c r="AP17" s="56"/>
      <c r="AQ17" s="57"/>
    </row>
    <row r="18" spans="3:43" ht="18" customHeight="1">
      <c r="D18" s="5" t="s">
        <v>315</v>
      </c>
      <c r="E18" s="24" t="str">
        <f t="shared" si="0"/>
        <v>echo 'REFERENCE_DATE="2024/12/31"' &gt;&gt; `pwd`/config/db_data_config.txt</v>
      </c>
      <c r="H18" s="24"/>
      <c r="M18" s="24"/>
      <c r="AC18" s="5" t="s">
        <v>255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758</v>
      </c>
      <c r="AL18" s="56"/>
      <c r="AM18" s="56"/>
      <c r="AN18" s="57"/>
      <c r="AO18" s="55" t="s">
        <v>259</v>
      </c>
      <c r="AP18" s="56"/>
      <c r="AQ18" s="57"/>
    </row>
    <row r="19" spans="3:43" ht="18" customHeight="1">
      <c r="D19" s="5" t="s">
        <v>315</v>
      </c>
      <c r="E19" s="24" t="str">
        <f t="shared" si="0"/>
        <v>echo 'CASE_MODE="UPPER"' &gt;&gt; `pwd`/config/db_data_config.txt</v>
      </c>
      <c r="H19" s="24"/>
      <c r="M19" s="24"/>
      <c r="AC19" s="5" t="s">
        <v>255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423</v>
      </c>
      <c r="AL19" s="56"/>
      <c r="AM19" s="56"/>
      <c r="AN19" s="57"/>
      <c r="AO19" s="55" t="s">
        <v>259</v>
      </c>
      <c r="AP19" s="56"/>
      <c r="AQ19" s="57"/>
    </row>
    <row r="20" spans="3:43" ht="18" customHeight="1">
      <c r="D20" s="5" t="s">
        <v>315</v>
      </c>
      <c r="E20" s="24" t="str">
        <f t="shared" si="0"/>
        <v>echo 'MULTIBYTE_STRING="あ"' &gt;&gt; `pwd`/config/db_data_config.txt</v>
      </c>
      <c r="H20" s="24"/>
      <c r="M20" s="24"/>
      <c r="AC20" s="5" t="s">
        <v>255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759</v>
      </c>
      <c r="AL20" s="56"/>
      <c r="AM20" s="56"/>
      <c r="AN20" s="57"/>
      <c r="AO20" s="55" t="s">
        <v>259</v>
      </c>
      <c r="AP20" s="56"/>
      <c r="AQ20" s="57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459</v>
      </c>
    </row>
    <row r="24" spans="3:43" ht="18" customHeight="1">
      <c r="D24" s="5" t="s">
        <v>24</v>
      </c>
      <c r="E24" s="5" t="s">
        <v>460</v>
      </c>
      <c r="L24" s="5" t="s">
        <v>13</v>
      </c>
      <c r="M24" s="5" t="s">
        <v>434</v>
      </c>
    </row>
    <row r="25" spans="3:43" ht="18" customHeight="1">
      <c r="D25" s="5" t="s">
        <v>24</v>
      </c>
      <c r="E25" s="5" t="s">
        <v>433</v>
      </c>
      <c r="L25" s="5" t="s">
        <v>13</v>
      </c>
      <c r="M25" s="5" t="s">
        <v>435</v>
      </c>
    </row>
    <row r="26" spans="3:43" ht="18" customHeight="1">
      <c r="E26" s="5" t="s">
        <v>315</v>
      </c>
      <c r="F26" s="5" t="s">
        <v>436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541</v>
      </c>
      <c r="L28" s="5" t="s">
        <v>13</v>
      </c>
      <c r="M28" s="5" t="s">
        <v>543</v>
      </c>
    </row>
    <row r="29" spans="3:43" ht="18" customHeight="1">
      <c r="E29" s="5" t="s">
        <v>315</v>
      </c>
      <c r="F29" s="5" t="s">
        <v>436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100</v>
      </c>
      <c r="L31" s="5" t="s">
        <v>13</v>
      </c>
      <c r="M31" s="5" t="s">
        <v>563</v>
      </c>
    </row>
    <row r="32" spans="3:43" ht="18" customHeight="1">
      <c r="E32" s="5" t="s">
        <v>315</v>
      </c>
      <c r="F32" s="5" t="s">
        <v>436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101</v>
      </c>
      <c r="L34" s="5" t="s">
        <v>13</v>
      </c>
      <c r="M34" s="5" t="s">
        <v>565</v>
      </c>
    </row>
    <row r="35" spans="4:13" ht="18" customHeight="1">
      <c r="E35" s="5" t="s">
        <v>315</v>
      </c>
      <c r="F35" s="5" t="s">
        <v>436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102</v>
      </c>
      <c r="L37" s="5" t="s">
        <v>13</v>
      </c>
      <c r="M37" s="5" t="s">
        <v>566</v>
      </c>
    </row>
    <row r="38" spans="4:13" ht="18" customHeight="1">
      <c r="E38" s="5" t="s">
        <v>315</v>
      </c>
      <c r="F38" s="5" t="s">
        <v>436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766</v>
      </c>
      <c r="L40" s="5" t="s">
        <v>13</v>
      </c>
      <c r="M40" s="5" t="s">
        <v>769</v>
      </c>
    </row>
    <row r="41" spans="4:13" ht="18" customHeight="1">
      <c r="E41" s="5" t="s">
        <v>315</v>
      </c>
      <c r="F41" s="5" t="s">
        <v>436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622</v>
      </c>
      <c r="L43" s="5" t="s">
        <v>13</v>
      </c>
      <c r="M43" s="5" t="s">
        <v>739</v>
      </c>
    </row>
    <row r="44" spans="4:13" ht="18" customHeight="1">
      <c r="E44" s="5" t="s">
        <v>315</v>
      </c>
      <c r="F44" s="5" t="s">
        <v>436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714</v>
      </c>
      <c r="L46" s="5" t="s">
        <v>13</v>
      </c>
      <c r="M46" s="5" t="s">
        <v>740</v>
      </c>
    </row>
    <row r="47" spans="4:13" ht="18" customHeight="1">
      <c r="E47" s="5" t="s">
        <v>315</v>
      </c>
      <c r="F47" s="5" t="s">
        <v>436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103</v>
      </c>
      <c r="L49" s="5" t="s">
        <v>13</v>
      </c>
      <c r="M49" s="5" t="s">
        <v>567</v>
      </c>
    </row>
    <row r="50" spans="4:13" ht="18" customHeight="1">
      <c r="E50" s="5" t="s">
        <v>315</v>
      </c>
      <c r="F50" s="5" t="s">
        <v>436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104</v>
      </c>
      <c r="L52" s="5" t="s">
        <v>13</v>
      </c>
      <c r="M52" s="5" t="s">
        <v>568</v>
      </c>
    </row>
    <row r="53" spans="4:13" ht="18" customHeight="1">
      <c r="E53" s="5" t="s">
        <v>315</v>
      </c>
      <c r="F53" s="5" t="s">
        <v>436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564</v>
      </c>
      <c r="L55" s="5" t="s">
        <v>13</v>
      </c>
      <c r="M55" s="5" t="s">
        <v>569</v>
      </c>
    </row>
    <row r="56" spans="4:13" ht="18" customHeight="1">
      <c r="E56" s="5" t="s">
        <v>315</v>
      </c>
      <c r="F56" s="5" t="s">
        <v>436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105</v>
      </c>
      <c r="L58" s="5" t="s">
        <v>13</v>
      </c>
      <c r="M58" s="5" t="s">
        <v>570</v>
      </c>
    </row>
    <row r="59" spans="4:13" ht="18" customHeight="1">
      <c r="E59" s="5" t="s">
        <v>315</v>
      </c>
      <c r="F59" s="5" t="s">
        <v>436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106</v>
      </c>
      <c r="L61" s="5" t="s">
        <v>13</v>
      </c>
      <c r="M61" s="5" t="s">
        <v>571</v>
      </c>
    </row>
    <row r="62" spans="4:13" ht="18" customHeight="1">
      <c r="E62" s="5" t="s">
        <v>315</v>
      </c>
      <c r="F62" s="5" t="s">
        <v>436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743</v>
      </c>
      <c r="L64" s="5" t="s">
        <v>13</v>
      </c>
      <c r="M64" s="5" t="s">
        <v>756</v>
      </c>
    </row>
    <row r="65" spans="3:60" ht="18" customHeight="1">
      <c r="E65" s="5" t="s">
        <v>315</v>
      </c>
      <c r="F65" s="5" t="s">
        <v>436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438</v>
      </c>
    </row>
    <row r="70" spans="3:60" ht="18" customHeight="1">
      <c r="D70" s="111" t="s">
        <v>438</v>
      </c>
      <c r="E70" s="112"/>
      <c r="F70" s="112"/>
      <c r="G70" s="113"/>
      <c r="H70" s="130">
        <f>db_check_data_validate_config3!AQ$70+1</f>
        <v>109</v>
      </c>
      <c r="I70" s="130">
        <f>H$70+1</f>
        <v>110</v>
      </c>
      <c r="J70" s="130">
        <f t="shared" ref="J70:AQ70" si="1">I$70+1</f>
        <v>111</v>
      </c>
      <c r="K70" s="130">
        <f t="shared" si="1"/>
        <v>112</v>
      </c>
      <c r="L70" s="130">
        <f t="shared" si="1"/>
        <v>113</v>
      </c>
      <c r="M70" s="130">
        <f t="shared" si="1"/>
        <v>114</v>
      </c>
      <c r="N70" s="130">
        <f t="shared" si="1"/>
        <v>115</v>
      </c>
      <c r="O70" s="130">
        <f t="shared" si="1"/>
        <v>116</v>
      </c>
      <c r="P70" s="130">
        <f t="shared" si="1"/>
        <v>117</v>
      </c>
      <c r="Q70" s="130">
        <f t="shared" si="1"/>
        <v>118</v>
      </c>
      <c r="R70" s="130">
        <f t="shared" si="1"/>
        <v>119</v>
      </c>
      <c r="S70" s="130">
        <f t="shared" si="1"/>
        <v>120</v>
      </c>
      <c r="T70" s="130">
        <f t="shared" si="1"/>
        <v>121</v>
      </c>
      <c r="U70" s="130">
        <f t="shared" si="1"/>
        <v>122</v>
      </c>
      <c r="V70" s="130">
        <f t="shared" si="1"/>
        <v>123</v>
      </c>
      <c r="W70" s="130">
        <f t="shared" si="1"/>
        <v>124</v>
      </c>
      <c r="X70" s="130">
        <f t="shared" si="1"/>
        <v>125</v>
      </c>
      <c r="Y70" s="130">
        <f t="shared" si="1"/>
        <v>126</v>
      </c>
      <c r="Z70" s="130">
        <f t="shared" si="1"/>
        <v>127</v>
      </c>
      <c r="AA70" s="130">
        <f t="shared" si="1"/>
        <v>128</v>
      </c>
      <c r="AB70" s="130">
        <f t="shared" si="1"/>
        <v>129</v>
      </c>
      <c r="AC70" s="130">
        <f t="shared" si="1"/>
        <v>130</v>
      </c>
      <c r="AD70" s="130">
        <f t="shared" si="1"/>
        <v>131</v>
      </c>
      <c r="AE70" s="130">
        <f t="shared" si="1"/>
        <v>132</v>
      </c>
      <c r="AF70" s="130">
        <f t="shared" si="1"/>
        <v>133</v>
      </c>
      <c r="AG70" s="130">
        <f t="shared" si="1"/>
        <v>134</v>
      </c>
      <c r="AH70" s="130">
        <f t="shared" si="1"/>
        <v>135</v>
      </c>
      <c r="AI70" s="130">
        <f t="shared" si="1"/>
        <v>136</v>
      </c>
      <c r="AJ70" s="130">
        <f t="shared" si="1"/>
        <v>137</v>
      </c>
      <c r="AK70" s="130">
        <f t="shared" si="1"/>
        <v>138</v>
      </c>
      <c r="AL70" s="130">
        <f t="shared" si="1"/>
        <v>139</v>
      </c>
      <c r="AM70" s="130">
        <f t="shared" si="1"/>
        <v>140</v>
      </c>
      <c r="AN70" s="130">
        <f t="shared" si="1"/>
        <v>141</v>
      </c>
      <c r="AO70" s="130">
        <f t="shared" si="1"/>
        <v>142</v>
      </c>
      <c r="AP70" s="130">
        <f t="shared" si="1"/>
        <v>143</v>
      </c>
      <c r="AQ70" s="130">
        <f t="shared" si="1"/>
        <v>144</v>
      </c>
    </row>
    <row r="71" spans="3:60" ht="18" customHeight="1">
      <c r="D71" s="124"/>
      <c r="E71" s="125"/>
      <c r="F71" s="125"/>
      <c r="G71" s="126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</row>
    <row r="72" spans="3:60" ht="18" customHeight="1">
      <c r="D72" s="114"/>
      <c r="E72" s="115"/>
      <c r="F72" s="115"/>
      <c r="G72" s="116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</row>
    <row r="73" spans="3:60" ht="18" customHeight="1">
      <c r="D73" s="37" t="s">
        <v>741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6" t="s">
        <v>71</v>
      </c>
      <c r="F74" s="157"/>
      <c r="G74" s="15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100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4"/>
      <c r="AX75" s="164"/>
      <c r="AY75" s="164"/>
      <c r="AZ75" s="164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6" t="s">
        <v>71</v>
      </c>
      <c r="F76" s="157"/>
      <c r="G76" s="158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6">
        <v>1</v>
      </c>
      <c r="F77" s="157"/>
      <c r="G77" s="158"/>
      <c r="H77" s="33" t="s">
        <v>24</v>
      </c>
      <c r="I77" s="33" t="s">
        <v>24</v>
      </c>
      <c r="J77" s="33" t="s">
        <v>24</v>
      </c>
      <c r="K77" s="33" t="s">
        <v>24</v>
      </c>
      <c r="L77" s="33" t="s">
        <v>24</v>
      </c>
      <c r="M77" s="33" t="s">
        <v>24</v>
      </c>
      <c r="N77" s="33" t="s">
        <v>24</v>
      </c>
      <c r="O77" s="33" t="s">
        <v>24</v>
      </c>
      <c r="P77" s="33" t="s">
        <v>24</v>
      </c>
      <c r="Q77" s="33" t="s">
        <v>24</v>
      </c>
      <c r="R77" s="33" t="s">
        <v>24</v>
      </c>
      <c r="S77" s="33" t="s">
        <v>24</v>
      </c>
      <c r="T77" s="33" t="s">
        <v>24</v>
      </c>
      <c r="U77" s="33" t="s">
        <v>24</v>
      </c>
      <c r="V77" s="33" t="s">
        <v>24</v>
      </c>
      <c r="W77" s="33" t="s">
        <v>24</v>
      </c>
      <c r="X77" s="33" t="s">
        <v>24</v>
      </c>
      <c r="Y77" s="33" t="s">
        <v>24</v>
      </c>
      <c r="Z77" s="33" t="s">
        <v>24</v>
      </c>
      <c r="AA77" s="33" t="s">
        <v>24</v>
      </c>
      <c r="AB77" s="33" t="s">
        <v>24</v>
      </c>
      <c r="AC77" s="33" t="s">
        <v>24</v>
      </c>
      <c r="AD77" s="33" t="s">
        <v>24</v>
      </c>
      <c r="AE77" s="33" t="s">
        <v>24</v>
      </c>
      <c r="AF77" s="33" t="s">
        <v>24</v>
      </c>
      <c r="AG77" s="33" t="s">
        <v>24</v>
      </c>
      <c r="AH77" s="33" t="s">
        <v>24</v>
      </c>
      <c r="AI77" s="33" t="s">
        <v>24</v>
      </c>
      <c r="AJ77" s="33" t="s">
        <v>24</v>
      </c>
      <c r="AK77" s="33" t="s">
        <v>24</v>
      </c>
      <c r="AL77" s="33" t="s">
        <v>24</v>
      </c>
      <c r="AM77" s="33" t="s">
        <v>24</v>
      </c>
      <c r="AN77" s="33" t="s">
        <v>24</v>
      </c>
      <c r="AO77" s="33" t="s">
        <v>24</v>
      </c>
      <c r="AP77" s="33" t="s">
        <v>24</v>
      </c>
      <c r="AQ77" s="33" t="s">
        <v>24</v>
      </c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6" t="s">
        <v>891</v>
      </c>
      <c r="F78" s="157"/>
      <c r="G78" s="158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3:60" ht="18" customHeight="1">
      <c r="D79" s="37" t="s">
        <v>101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3:60" ht="18" customHeight="1">
      <c r="D80" s="33"/>
      <c r="E80" s="156" t="s">
        <v>71</v>
      </c>
      <c r="F80" s="157"/>
      <c r="G80" s="158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6" t="s">
        <v>599</v>
      </c>
      <c r="F81" s="157"/>
      <c r="G81" s="158"/>
      <c r="H81" s="33" t="s">
        <v>24</v>
      </c>
      <c r="I81" s="33" t="s">
        <v>24</v>
      </c>
      <c r="J81" s="33" t="s">
        <v>24</v>
      </c>
      <c r="K81" s="33" t="s">
        <v>24</v>
      </c>
      <c r="L81" s="33" t="s">
        <v>24</v>
      </c>
      <c r="M81" s="33" t="s">
        <v>24</v>
      </c>
      <c r="N81" s="33" t="s">
        <v>24</v>
      </c>
      <c r="O81" s="33" t="s">
        <v>24</v>
      </c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4:43" ht="18" customHeight="1">
      <c r="D82" s="33"/>
      <c r="E82" s="156" t="s">
        <v>600</v>
      </c>
      <c r="F82" s="157"/>
      <c r="G82" s="158"/>
      <c r="H82" s="33"/>
      <c r="I82" s="33"/>
      <c r="J82" s="33"/>
      <c r="K82" s="33"/>
      <c r="L82" s="33"/>
      <c r="M82" s="33"/>
      <c r="N82" s="33"/>
      <c r="O82" s="33"/>
      <c r="P82" s="33" t="s">
        <v>24</v>
      </c>
      <c r="Q82" s="33" t="s">
        <v>24</v>
      </c>
      <c r="R82" s="33" t="s">
        <v>24</v>
      </c>
      <c r="S82" s="33" t="s">
        <v>24</v>
      </c>
      <c r="T82" s="33" t="s">
        <v>24</v>
      </c>
      <c r="U82" s="33" t="s">
        <v>24</v>
      </c>
      <c r="V82" s="33" t="s">
        <v>24</v>
      </c>
      <c r="W82" s="33" t="s">
        <v>24</v>
      </c>
      <c r="X82" s="33" t="s">
        <v>24</v>
      </c>
      <c r="Y82" s="33" t="s">
        <v>24</v>
      </c>
      <c r="Z82" s="33" t="s">
        <v>24</v>
      </c>
      <c r="AA82" s="33" t="s">
        <v>24</v>
      </c>
      <c r="AB82" s="33" t="s">
        <v>24</v>
      </c>
      <c r="AC82" s="33" t="s">
        <v>24</v>
      </c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6" t="s">
        <v>601</v>
      </c>
      <c r="F83" s="157"/>
      <c r="G83" s="15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 t="s">
        <v>24</v>
      </c>
      <c r="AE83" s="33" t="s">
        <v>24</v>
      </c>
      <c r="AF83" s="33" t="s">
        <v>24</v>
      </c>
      <c r="AG83" s="33" t="s">
        <v>24</v>
      </c>
      <c r="AH83" s="33" t="s">
        <v>24</v>
      </c>
      <c r="AI83" s="33" t="s">
        <v>24</v>
      </c>
      <c r="AJ83" s="33" t="s">
        <v>24</v>
      </c>
      <c r="AK83" s="33" t="s">
        <v>24</v>
      </c>
      <c r="AL83" s="33" t="s">
        <v>24</v>
      </c>
      <c r="AM83" s="33" t="s">
        <v>24</v>
      </c>
      <c r="AN83" s="33" t="s">
        <v>24</v>
      </c>
      <c r="AO83" s="33" t="s">
        <v>24</v>
      </c>
      <c r="AP83" s="33" t="s">
        <v>24</v>
      </c>
      <c r="AQ83" s="33" t="s">
        <v>24</v>
      </c>
    </row>
    <row r="84" spans="4:43" ht="18" customHeight="1">
      <c r="D84" s="33"/>
      <c r="E84" s="156" t="s">
        <v>891</v>
      </c>
      <c r="F84" s="157"/>
      <c r="G84" s="158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7" t="s">
        <v>102</v>
      </c>
      <c r="E85" s="38"/>
      <c r="F85" s="38"/>
      <c r="G85" s="38"/>
      <c r="H85" s="38"/>
      <c r="I85" s="43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43"/>
    </row>
    <row r="86" spans="4:43" ht="18" customHeight="1">
      <c r="D86" s="33"/>
      <c r="E86" s="156" t="s">
        <v>71</v>
      </c>
      <c r="F86" s="157"/>
      <c r="G86" s="158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>
        <v>0</v>
      </c>
      <c r="F87" s="157"/>
      <c r="G87" s="158"/>
      <c r="H87" s="33"/>
      <c r="I87" s="33"/>
      <c r="J87" s="33"/>
      <c r="K87" s="33"/>
      <c r="L87" s="33"/>
      <c r="M87" s="33"/>
      <c r="N87" s="33"/>
      <c r="O87" s="33"/>
      <c r="P87" s="75" t="s">
        <v>318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75" t="s">
        <v>318</v>
      </c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6">
        <v>1</v>
      </c>
      <c r="F88" s="157"/>
      <c r="G88" s="158"/>
      <c r="H88" s="75"/>
      <c r="I88" s="75"/>
      <c r="J88" s="33" t="s">
        <v>24</v>
      </c>
      <c r="K88" s="33"/>
      <c r="L88" s="33"/>
      <c r="M88" s="33"/>
      <c r="N88" s="33"/>
      <c r="O88" s="33"/>
      <c r="P88" s="33"/>
      <c r="Q88" s="75"/>
      <c r="R88" s="33"/>
      <c r="S88" s="33"/>
      <c r="T88" s="75"/>
      <c r="U88" s="75"/>
      <c r="V88" s="75"/>
      <c r="W88" s="75"/>
      <c r="X88" s="33" t="s">
        <v>24</v>
      </c>
      <c r="Y88" s="33"/>
      <c r="Z88" s="33"/>
      <c r="AA88" s="33"/>
      <c r="AB88" s="33"/>
      <c r="AC88" s="33"/>
      <c r="AD88" s="33"/>
      <c r="AE88" s="75"/>
      <c r="AF88" s="33"/>
      <c r="AG88" s="33"/>
      <c r="AH88" s="75"/>
      <c r="AI88" s="75"/>
      <c r="AJ88" s="75"/>
      <c r="AK88" s="75"/>
      <c r="AL88" s="33" t="s">
        <v>24</v>
      </c>
      <c r="AM88" s="33"/>
      <c r="AN88" s="33"/>
      <c r="AO88" s="33"/>
      <c r="AP88" s="33"/>
      <c r="AQ88" s="33"/>
    </row>
    <row r="89" spans="4:43" ht="18" customHeight="1">
      <c r="D89" s="33"/>
      <c r="E89" s="156">
        <v>2</v>
      </c>
      <c r="F89" s="157"/>
      <c r="G89" s="158"/>
      <c r="H89" s="75" t="s">
        <v>318</v>
      </c>
      <c r="I89" s="75"/>
      <c r="J89" s="33"/>
      <c r="K89" s="33" t="s">
        <v>24</v>
      </c>
      <c r="L89" s="33"/>
      <c r="M89" s="33"/>
      <c r="N89" s="75" t="s">
        <v>318</v>
      </c>
      <c r="O89" s="75"/>
      <c r="P89" s="75"/>
      <c r="Q89" s="75"/>
      <c r="R89" s="75"/>
      <c r="S89" s="75"/>
      <c r="T89" s="75"/>
      <c r="U89" s="75"/>
      <c r="V89" s="75" t="s">
        <v>318</v>
      </c>
      <c r="W89" s="75"/>
      <c r="X89" s="33"/>
      <c r="Y89" s="33" t="s">
        <v>24</v>
      </c>
      <c r="Z89" s="33"/>
      <c r="AA89" s="33"/>
      <c r="AB89" s="75" t="s">
        <v>318</v>
      </c>
      <c r="AC89" s="75"/>
      <c r="AD89" s="75"/>
      <c r="AE89" s="75"/>
      <c r="AF89" s="75"/>
      <c r="AG89" s="75"/>
      <c r="AH89" s="75"/>
      <c r="AI89" s="75"/>
      <c r="AJ89" s="75" t="s">
        <v>318</v>
      </c>
      <c r="AK89" s="75"/>
      <c r="AL89" s="33"/>
      <c r="AM89" s="33" t="s">
        <v>24</v>
      </c>
      <c r="AN89" s="33"/>
      <c r="AO89" s="33"/>
      <c r="AP89" s="75" t="s">
        <v>318</v>
      </c>
      <c r="AQ89" s="75"/>
    </row>
    <row r="90" spans="4:43" ht="18" customHeight="1">
      <c r="D90" s="33"/>
      <c r="E90" s="156">
        <v>3</v>
      </c>
      <c r="F90" s="157"/>
      <c r="G90" s="158"/>
      <c r="H90" s="33"/>
      <c r="I90" s="75" t="s">
        <v>318</v>
      </c>
      <c r="J90" s="33"/>
      <c r="K90" s="33"/>
      <c r="L90" s="75" t="s">
        <v>318</v>
      </c>
      <c r="M90" s="75"/>
      <c r="N90" s="33"/>
      <c r="O90" s="75" t="s">
        <v>318</v>
      </c>
      <c r="P90" s="33"/>
      <c r="Q90" s="33"/>
      <c r="R90" s="75"/>
      <c r="S90" s="33"/>
      <c r="T90" s="33"/>
      <c r="U90" s="75"/>
      <c r="V90" s="33"/>
      <c r="W90" s="75" t="s">
        <v>318</v>
      </c>
      <c r="X90" s="33"/>
      <c r="Y90" s="33"/>
      <c r="Z90" s="75" t="s">
        <v>318</v>
      </c>
      <c r="AA90" s="75"/>
      <c r="AB90" s="33"/>
      <c r="AC90" s="75" t="s">
        <v>318</v>
      </c>
      <c r="AD90" s="33"/>
      <c r="AE90" s="33"/>
      <c r="AF90" s="75"/>
      <c r="AG90" s="33"/>
      <c r="AH90" s="33"/>
      <c r="AI90" s="75"/>
      <c r="AJ90" s="33"/>
      <c r="AK90" s="75" t="s">
        <v>318</v>
      </c>
      <c r="AL90" s="33"/>
      <c r="AM90" s="33"/>
      <c r="AN90" s="75" t="s">
        <v>318</v>
      </c>
      <c r="AO90" s="75"/>
      <c r="AP90" s="33"/>
      <c r="AQ90" s="75" t="s">
        <v>318</v>
      </c>
    </row>
    <row r="91" spans="4:43" ht="18" customHeight="1">
      <c r="D91" s="33"/>
      <c r="E91" s="156">
        <v>4</v>
      </c>
      <c r="F91" s="157"/>
      <c r="G91" s="158"/>
      <c r="H91" s="33"/>
      <c r="I91" s="33"/>
      <c r="J91" s="33"/>
      <c r="K91" s="33"/>
      <c r="L91" s="33"/>
      <c r="M91" s="75" t="s">
        <v>318</v>
      </c>
      <c r="N91" s="33"/>
      <c r="O91" s="33"/>
      <c r="P91" s="33"/>
      <c r="Q91" s="75" t="s">
        <v>318</v>
      </c>
      <c r="R91" s="75"/>
      <c r="S91" s="75"/>
      <c r="T91" s="33"/>
      <c r="U91" s="33"/>
      <c r="V91" s="33"/>
      <c r="W91" s="33"/>
      <c r="X91" s="33"/>
      <c r="Y91" s="33"/>
      <c r="Z91" s="33"/>
      <c r="AA91" s="75" t="s">
        <v>318</v>
      </c>
      <c r="AB91" s="33"/>
      <c r="AC91" s="33"/>
      <c r="AD91" s="33"/>
      <c r="AE91" s="75"/>
      <c r="AF91" s="75"/>
      <c r="AG91" s="75"/>
      <c r="AH91" s="33"/>
      <c r="AI91" s="33"/>
      <c r="AJ91" s="33"/>
      <c r="AK91" s="33"/>
      <c r="AL91" s="33"/>
      <c r="AM91" s="33"/>
      <c r="AN91" s="33"/>
      <c r="AO91" s="75" t="s">
        <v>318</v>
      </c>
      <c r="AP91" s="33"/>
      <c r="AQ91" s="33"/>
    </row>
    <row r="92" spans="4:43" ht="18" customHeight="1">
      <c r="D92" s="33"/>
      <c r="E92" s="156">
        <v>5</v>
      </c>
      <c r="F92" s="157"/>
      <c r="G92" s="15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75" t="s">
        <v>318</v>
      </c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75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6">
        <v>6</v>
      </c>
      <c r="F93" s="157"/>
      <c r="G93" s="158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75" t="s">
        <v>318</v>
      </c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75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56">
        <v>9</v>
      </c>
      <c r="F94" s="157"/>
      <c r="G94" s="158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75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75" t="s">
        <v>318</v>
      </c>
      <c r="AF94" s="75"/>
      <c r="AG94" s="75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3"/>
      <c r="E95" s="156">
        <v>10</v>
      </c>
      <c r="F95" s="157"/>
      <c r="G95" s="158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75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75" t="s">
        <v>318</v>
      </c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6">
        <v>11</v>
      </c>
      <c r="F96" s="157"/>
      <c r="G96" s="158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75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75" t="s">
        <v>318</v>
      </c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6">
        <v>38.700000000000003</v>
      </c>
      <c r="F97" s="157"/>
      <c r="G97" s="158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75" t="s">
        <v>318</v>
      </c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75" t="s">
        <v>318</v>
      </c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6" t="s">
        <v>605</v>
      </c>
      <c r="F98" s="157"/>
      <c r="G98" s="158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75" t="s">
        <v>318</v>
      </c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75" t="s">
        <v>318</v>
      </c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6" t="s">
        <v>891</v>
      </c>
      <c r="F99" s="157"/>
      <c r="G99" s="158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75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</row>
    <row r="100" spans="4:43" ht="18" customHeight="1">
      <c r="D100" s="37" t="s">
        <v>766</v>
      </c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43"/>
    </row>
    <row r="101" spans="4:43" ht="18" customHeight="1">
      <c r="D101" s="33"/>
      <c r="E101" s="156" t="s">
        <v>71</v>
      </c>
      <c r="F101" s="157"/>
      <c r="G101" s="158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</row>
    <row r="102" spans="4:43" ht="18" customHeight="1">
      <c r="D102" s="33"/>
      <c r="E102" s="156" t="s">
        <v>775</v>
      </c>
      <c r="F102" s="157"/>
      <c r="G102" s="158"/>
      <c r="H102" s="75" t="s">
        <v>318</v>
      </c>
      <c r="I102" s="75" t="s">
        <v>318</v>
      </c>
      <c r="J102" s="33"/>
      <c r="K102" s="33"/>
      <c r="L102" s="75" t="s">
        <v>318</v>
      </c>
      <c r="M102" s="75" t="s">
        <v>318</v>
      </c>
      <c r="N102" s="33"/>
      <c r="O102" s="33"/>
      <c r="P102" s="33"/>
      <c r="Q102" s="33"/>
      <c r="R102" s="33"/>
      <c r="S102" s="33"/>
      <c r="T102" s="33"/>
      <c r="U102" s="33"/>
      <c r="V102" s="75" t="s">
        <v>318</v>
      </c>
      <c r="W102" s="75" t="s">
        <v>318</v>
      </c>
      <c r="X102" s="33"/>
      <c r="Y102" s="33"/>
      <c r="Z102" s="75" t="s">
        <v>318</v>
      </c>
      <c r="AA102" s="75" t="s">
        <v>318</v>
      </c>
      <c r="AB102" s="33"/>
      <c r="AC102" s="33"/>
      <c r="AD102" s="33"/>
      <c r="AE102" s="33"/>
      <c r="AF102" s="33"/>
      <c r="AG102" s="33"/>
      <c r="AH102" s="33"/>
      <c r="AI102" s="33"/>
      <c r="AJ102" s="75" t="s">
        <v>318</v>
      </c>
      <c r="AK102" s="75" t="s">
        <v>318</v>
      </c>
      <c r="AL102" s="33"/>
      <c r="AM102" s="33"/>
      <c r="AN102" s="75" t="s">
        <v>318</v>
      </c>
      <c r="AO102" s="75" t="s">
        <v>318</v>
      </c>
      <c r="AP102" s="33"/>
      <c r="AQ102" s="33"/>
    </row>
    <row r="103" spans="4:43" ht="18" customHeight="1">
      <c r="D103" s="33"/>
      <c r="E103" s="156" t="s">
        <v>776</v>
      </c>
      <c r="F103" s="157"/>
      <c r="G103" s="158"/>
      <c r="H103" s="33"/>
      <c r="I103" s="75"/>
      <c r="J103" s="33" t="s">
        <v>24</v>
      </c>
      <c r="K103" s="33" t="s">
        <v>24</v>
      </c>
      <c r="L103" s="33"/>
      <c r="M103" s="75"/>
      <c r="N103" s="33" t="s">
        <v>24</v>
      </c>
      <c r="O103" s="33" t="s">
        <v>24</v>
      </c>
      <c r="P103" s="33"/>
      <c r="Q103" s="33"/>
      <c r="R103" s="33"/>
      <c r="S103" s="33"/>
      <c r="T103" s="33"/>
      <c r="U103" s="33"/>
      <c r="V103" s="33"/>
      <c r="W103" s="75"/>
      <c r="X103" s="33" t="s">
        <v>24</v>
      </c>
      <c r="Y103" s="33" t="s">
        <v>24</v>
      </c>
      <c r="Z103" s="33"/>
      <c r="AA103" s="75"/>
      <c r="AB103" s="33" t="s">
        <v>24</v>
      </c>
      <c r="AC103" s="33" t="s">
        <v>24</v>
      </c>
      <c r="AD103" s="33"/>
      <c r="AE103" s="33"/>
      <c r="AF103" s="33"/>
      <c r="AG103" s="33"/>
      <c r="AH103" s="33"/>
      <c r="AI103" s="33"/>
      <c r="AJ103" s="33"/>
      <c r="AK103" s="75"/>
      <c r="AL103" s="33" t="s">
        <v>24</v>
      </c>
      <c r="AM103" s="33" t="s">
        <v>24</v>
      </c>
      <c r="AN103" s="33"/>
      <c r="AO103" s="75"/>
      <c r="AP103" s="33" t="s">
        <v>24</v>
      </c>
      <c r="AQ103" s="33" t="s">
        <v>24</v>
      </c>
    </row>
    <row r="104" spans="4:43" ht="18" customHeight="1">
      <c r="D104" s="33"/>
      <c r="E104" s="156" t="s">
        <v>872</v>
      </c>
      <c r="F104" s="157"/>
      <c r="G104" s="158"/>
      <c r="H104" s="75"/>
      <c r="I104" s="75"/>
      <c r="J104" s="33"/>
      <c r="K104" s="33"/>
      <c r="L104" s="33"/>
      <c r="M104" s="33"/>
      <c r="N104" s="33"/>
      <c r="O104" s="33"/>
      <c r="P104" s="33" t="s">
        <v>24</v>
      </c>
      <c r="Q104" s="33" t="s">
        <v>24</v>
      </c>
      <c r="R104" s="33" t="s">
        <v>24</v>
      </c>
      <c r="S104" s="33" t="s">
        <v>24</v>
      </c>
      <c r="T104" s="33" t="s">
        <v>24</v>
      </c>
      <c r="U104" s="33" t="s">
        <v>24</v>
      </c>
      <c r="V104" s="75"/>
      <c r="W104" s="75"/>
      <c r="X104" s="33"/>
      <c r="Y104" s="33"/>
      <c r="Z104" s="33"/>
      <c r="AA104" s="33"/>
      <c r="AB104" s="33"/>
      <c r="AC104" s="33"/>
      <c r="AD104" s="33" t="s">
        <v>24</v>
      </c>
      <c r="AE104" s="33" t="s">
        <v>24</v>
      </c>
      <c r="AF104" s="33" t="s">
        <v>24</v>
      </c>
      <c r="AG104" s="33" t="s">
        <v>24</v>
      </c>
      <c r="AH104" s="33" t="s">
        <v>24</v>
      </c>
      <c r="AI104" s="33" t="s">
        <v>24</v>
      </c>
      <c r="AJ104" s="33"/>
      <c r="AK104" s="33"/>
      <c r="AL104" s="33"/>
      <c r="AM104" s="33"/>
      <c r="AN104" s="33"/>
      <c r="AO104" s="33"/>
      <c r="AP104" s="75"/>
      <c r="AQ104" s="75"/>
    </row>
    <row r="105" spans="4:43" ht="18" customHeight="1">
      <c r="D105" s="37" t="s">
        <v>622</v>
      </c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43"/>
    </row>
    <row r="106" spans="4:43" ht="18" customHeight="1">
      <c r="D106" s="33"/>
      <c r="E106" s="156" t="s">
        <v>71</v>
      </c>
      <c r="F106" s="157"/>
      <c r="G106" s="158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6">
        <v>0</v>
      </c>
      <c r="F107" s="157"/>
      <c r="G107" s="158"/>
      <c r="H107" s="33" t="s">
        <v>24</v>
      </c>
      <c r="I107" s="33" t="s">
        <v>24</v>
      </c>
      <c r="J107" s="33" t="s">
        <v>24</v>
      </c>
      <c r="K107" s="33" t="s">
        <v>24</v>
      </c>
      <c r="L107" s="33"/>
      <c r="M107" s="33"/>
      <c r="N107" s="33"/>
      <c r="O107" s="33"/>
      <c r="P107" s="33" t="s">
        <v>24</v>
      </c>
      <c r="Q107" s="33" t="s">
        <v>24</v>
      </c>
      <c r="R107" s="33" t="s">
        <v>24</v>
      </c>
      <c r="S107" s="33" t="s">
        <v>24</v>
      </c>
      <c r="T107" s="33" t="s">
        <v>24</v>
      </c>
      <c r="U107" s="33" t="s">
        <v>24</v>
      </c>
      <c r="V107" s="33" t="s">
        <v>24</v>
      </c>
      <c r="W107" s="33" t="s">
        <v>24</v>
      </c>
      <c r="X107" s="33" t="s">
        <v>24</v>
      </c>
      <c r="Y107" s="33" t="s">
        <v>24</v>
      </c>
      <c r="Z107" s="33"/>
      <c r="AA107" s="33"/>
      <c r="AB107" s="33"/>
      <c r="AC107" s="33"/>
      <c r="AD107" s="33" t="s">
        <v>24</v>
      </c>
      <c r="AE107" s="33" t="s">
        <v>24</v>
      </c>
      <c r="AF107" s="33" t="s">
        <v>24</v>
      </c>
      <c r="AG107" s="33" t="s">
        <v>24</v>
      </c>
      <c r="AH107" s="33" t="s">
        <v>24</v>
      </c>
      <c r="AI107" s="33" t="s">
        <v>24</v>
      </c>
      <c r="AJ107" s="33" t="s">
        <v>24</v>
      </c>
      <c r="AK107" s="33" t="s">
        <v>24</v>
      </c>
      <c r="AL107" s="33" t="s">
        <v>24</v>
      </c>
      <c r="AM107" s="33" t="s">
        <v>24</v>
      </c>
      <c r="AN107" s="33"/>
      <c r="AO107" s="33"/>
      <c r="AP107" s="33"/>
      <c r="AQ107" s="33"/>
    </row>
    <row r="108" spans="4:43" ht="18" customHeight="1">
      <c r="D108" s="33"/>
      <c r="E108" s="156">
        <v>1</v>
      </c>
      <c r="F108" s="157"/>
      <c r="G108" s="158"/>
      <c r="H108" s="33"/>
      <c r="I108" s="33"/>
      <c r="J108" s="33"/>
      <c r="K108" s="33"/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 t="s">
        <v>24</v>
      </c>
      <c r="AA108" s="33" t="s">
        <v>24</v>
      </c>
      <c r="AB108" s="33" t="s">
        <v>24</v>
      </c>
      <c r="AC108" s="33" t="s">
        <v>24</v>
      </c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56" t="s">
        <v>891</v>
      </c>
      <c r="F109" s="157"/>
      <c r="G109" s="158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7" t="s">
        <v>714</v>
      </c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43"/>
    </row>
    <row r="111" spans="4:43" ht="18" customHeight="1">
      <c r="D111" s="33"/>
      <c r="E111" s="156" t="s">
        <v>71</v>
      </c>
      <c r="F111" s="157"/>
      <c r="G111" s="158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</row>
    <row r="112" spans="4:43" ht="18" customHeight="1">
      <c r="D112" s="33"/>
      <c r="E112" s="156">
        <v>0</v>
      </c>
      <c r="F112" s="157"/>
      <c r="G112" s="158"/>
      <c r="H112" s="33" t="s">
        <v>24</v>
      </c>
      <c r="I112" s="33" t="s">
        <v>24</v>
      </c>
      <c r="J112" s="33" t="s">
        <v>24</v>
      </c>
      <c r="K112" s="33" t="s">
        <v>24</v>
      </c>
      <c r="L112" s="33"/>
      <c r="M112" s="33"/>
      <c r="N112" s="33"/>
      <c r="O112" s="33"/>
      <c r="P112" s="33" t="s">
        <v>24</v>
      </c>
      <c r="Q112" s="33" t="s">
        <v>24</v>
      </c>
      <c r="R112" s="33" t="s">
        <v>24</v>
      </c>
      <c r="S112" s="33" t="s">
        <v>24</v>
      </c>
      <c r="T112" s="33" t="s">
        <v>24</v>
      </c>
      <c r="U112" s="33" t="s">
        <v>24</v>
      </c>
      <c r="V112" s="33" t="s">
        <v>24</v>
      </c>
      <c r="W112" s="33" t="s">
        <v>24</v>
      </c>
      <c r="X112" s="33" t="s">
        <v>24</v>
      </c>
      <c r="Y112" s="33" t="s">
        <v>24</v>
      </c>
      <c r="Z112" s="33"/>
      <c r="AA112" s="33"/>
      <c r="AB112" s="33"/>
      <c r="AC112" s="33"/>
      <c r="AD112" s="33" t="s">
        <v>24</v>
      </c>
      <c r="AE112" s="33" t="s">
        <v>24</v>
      </c>
      <c r="AF112" s="33" t="s">
        <v>24</v>
      </c>
      <c r="AG112" s="33" t="s">
        <v>24</v>
      </c>
      <c r="AH112" s="33" t="s">
        <v>24</v>
      </c>
      <c r="AI112" s="33" t="s">
        <v>24</v>
      </c>
      <c r="AJ112" s="33" t="s">
        <v>24</v>
      </c>
      <c r="AK112" s="33" t="s">
        <v>24</v>
      </c>
      <c r="AL112" s="33" t="s">
        <v>24</v>
      </c>
      <c r="AM112" s="33" t="s">
        <v>24</v>
      </c>
      <c r="AN112" s="33"/>
      <c r="AO112" s="33"/>
      <c r="AP112" s="33"/>
      <c r="AQ112" s="33"/>
    </row>
    <row r="113" spans="4:43" ht="18" customHeight="1">
      <c r="D113" s="33"/>
      <c r="E113" s="156">
        <v>1</v>
      </c>
      <c r="F113" s="157"/>
      <c r="G113" s="158"/>
      <c r="H113" s="33"/>
      <c r="I113" s="33"/>
      <c r="J113" s="33"/>
      <c r="K113" s="33"/>
      <c r="L113" s="33" t="s">
        <v>24</v>
      </c>
      <c r="M113" s="33" t="s">
        <v>24</v>
      </c>
      <c r="N113" s="33" t="s">
        <v>24</v>
      </c>
      <c r="O113" s="33" t="s">
        <v>24</v>
      </c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 t="s">
        <v>24</v>
      </c>
      <c r="AA113" s="33" t="s">
        <v>24</v>
      </c>
      <c r="AB113" s="33" t="s">
        <v>24</v>
      </c>
      <c r="AC113" s="33" t="s">
        <v>24</v>
      </c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 t="s">
        <v>24</v>
      </c>
      <c r="AO113" s="33" t="s">
        <v>24</v>
      </c>
      <c r="AP113" s="33" t="s">
        <v>24</v>
      </c>
      <c r="AQ113" s="33" t="s">
        <v>24</v>
      </c>
    </row>
    <row r="114" spans="4:43" ht="18" customHeight="1">
      <c r="D114" s="33"/>
      <c r="E114" s="156" t="s">
        <v>891</v>
      </c>
      <c r="F114" s="157"/>
      <c r="G114" s="158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</row>
    <row r="115" spans="4:43" ht="18" customHeight="1">
      <c r="D115" s="37" t="s">
        <v>103</v>
      </c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43"/>
    </row>
    <row r="116" spans="4:43" ht="18" customHeight="1">
      <c r="D116" s="33"/>
      <c r="E116" s="156" t="s">
        <v>71</v>
      </c>
      <c r="F116" s="157"/>
      <c r="G116" s="15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</row>
    <row r="117" spans="4:43" ht="18" customHeight="1">
      <c r="D117" s="33"/>
      <c r="E117" s="156" t="s">
        <v>257</v>
      </c>
      <c r="F117" s="157"/>
      <c r="G117" s="158"/>
      <c r="H117" s="33" t="s">
        <v>24</v>
      </c>
      <c r="I117" s="33" t="s">
        <v>24</v>
      </c>
      <c r="J117" s="33" t="s">
        <v>24</v>
      </c>
      <c r="K117" s="33" t="s">
        <v>24</v>
      </c>
      <c r="L117" s="33" t="s">
        <v>24</v>
      </c>
      <c r="M117" s="33" t="s">
        <v>24</v>
      </c>
      <c r="N117" s="33" t="s">
        <v>24</v>
      </c>
      <c r="O117" s="33" t="s">
        <v>24</v>
      </c>
      <c r="P117" s="33" t="s">
        <v>24</v>
      </c>
      <c r="Q117" s="33" t="s">
        <v>24</v>
      </c>
      <c r="R117" s="33" t="s">
        <v>24</v>
      </c>
      <c r="S117" s="33" t="s">
        <v>24</v>
      </c>
      <c r="T117" s="33" t="s">
        <v>24</v>
      </c>
      <c r="U117" s="33" t="s">
        <v>24</v>
      </c>
      <c r="V117" s="33" t="s">
        <v>24</v>
      </c>
      <c r="W117" s="33" t="s">
        <v>24</v>
      </c>
      <c r="X117" s="33" t="s">
        <v>24</v>
      </c>
      <c r="Y117" s="33" t="s">
        <v>24</v>
      </c>
      <c r="Z117" s="33" t="s">
        <v>24</v>
      </c>
      <c r="AA117" s="33" t="s">
        <v>24</v>
      </c>
      <c r="AB117" s="33" t="s">
        <v>24</v>
      </c>
      <c r="AC117" s="33" t="s">
        <v>24</v>
      </c>
      <c r="AD117" s="33" t="s">
        <v>24</v>
      </c>
      <c r="AE117" s="33" t="s">
        <v>24</v>
      </c>
      <c r="AF117" s="33" t="s">
        <v>24</v>
      </c>
      <c r="AG117" s="33" t="s">
        <v>24</v>
      </c>
      <c r="AH117" s="33" t="s">
        <v>24</v>
      </c>
      <c r="AI117" s="33" t="s">
        <v>24</v>
      </c>
      <c r="AJ117" s="33" t="s">
        <v>24</v>
      </c>
      <c r="AK117" s="33" t="s">
        <v>24</v>
      </c>
      <c r="AL117" s="33" t="s">
        <v>24</v>
      </c>
      <c r="AM117" s="33" t="s">
        <v>24</v>
      </c>
      <c r="AN117" s="33" t="s">
        <v>24</v>
      </c>
      <c r="AO117" s="33" t="s">
        <v>24</v>
      </c>
      <c r="AP117" s="33" t="s">
        <v>24</v>
      </c>
      <c r="AQ117" s="33" t="s">
        <v>24</v>
      </c>
    </row>
    <row r="118" spans="4:43" ht="18" customHeight="1">
      <c r="D118" s="33"/>
      <c r="E118" s="156" t="s">
        <v>891</v>
      </c>
      <c r="F118" s="157"/>
      <c r="G118" s="158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</row>
    <row r="119" spans="4:43" ht="18" customHeight="1">
      <c r="D119" s="37" t="s">
        <v>104</v>
      </c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43"/>
    </row>
    <row r="120" spans="4:43" ht="18" customHeight="1">
      <c r="D120" s="33"/>
      <c r="E120" s="156" t="s">
        <v>71</v>
      </c>
      <c r="F120" s="157"/>
      <c r="G120" s="158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6" t="s">
        <v>260</v>
      </c>
      <c r="F121" s="157"/>
      <c r="G121" s="158"/>
      <c r="H121" s="33" t="s">
        <v>24</v>
      </c>
      <c r="I121" s="33" t="s">
        <v>24</v>
      </c>
      <c r="J121" s="33" t="s">
        <v>24</v>
      </c>
      <c r="K121" s="33" t="s">
        <v>24</v>
      </c>
      <c r="L121" s="33" t="s">
        <v>24</v>
      </c>
      <c r="M121" s="33" t="s">
        <v>24</v>
      </c>
      <c r="N121" s="33" t="s">
        <v>24</v>
      </c>
      <c r="O121" s="33" t="s">
        <v>24</v>
      </c>
      <c r="P121" s="33" t="s">
        <v>24</v>
      </c>
      <c r="Q121" s="33" t="s">
        <v>24</v>
      </c>
      <c r="R121" s="33" t="s">
        <v>24</v>
      </c>
      <c r="S121" s="33" t="s">
        <v>24</v>
      </c>
      <c r="T121" s="33" t="s">
        <v>24</v>
      </c>
      <c r="U121" s="33" t="s">
        <v>24</v>
      </c>
      <c r="V121" s="33" t="s">
        <v>24</v>
      </c>
      <c r="W121" s="33" t="s">
        <v>24</v>
      </c>
      <c r="X121" s="33" t="s">
        <v>24</v>
      </c>
      <c r="Y121" s="33" t="s">
        <v>24</v>
      </c>
      <c r="Z121" s="33" t="s">
        <v>24</v>
      </c>
      <c r="AA121" s="33" t="s">
        <v>24</v>
      </c>
      <c r="AB121" s="33" t="s">
        <v>24</v>
      </c>
      <c r="AC121" s="33" t="s">
        <v>24</v>
      </c>
      <c r="AD121" s="33" t="s">
        <v>24</v>
      </c>
      <c r="AE121" s="33" t="s">
        <v>24</v>
      </c>
      <c r="AF121" s="33" t="s">
        <v>24</v>
      </c>
      <c r="AG121" s="33" t="s">
        <v>24</v>
      </c>
      <c r="AH121" s="33" t="s">
        <v>24</v>
      </c>
      <c r="AI121" s="33" t="s">
        <v>24</v>
      </c>
      <c r="AJ121" s="33" t="s">
        <v>24</v>
      </c>
      <c r="AK121" s="33" t="s">
        <v>24</v>
      </c>
      <c r="AL121" s="33" t="s">
        <v>24</v>
      </c>
      <c r="AM121" s="33" t="s">
        <v>24</v>
      </c>
      <c r="AN121" s="33" t="s">
        <v>24</v>
      </c>
      <c r="AO121" s="33" t="s">
        <v>24</v>
      </c>
      <c r="AP121" s="33" t="s">
        <v>24</v>
      </c>
      <c r="AQ121" s="33" t="s">
        <v>24</v>
      </c>
    </row>
    <row r="122" spans="4:43" ht="18" customHeight="1">
      <c r="D122" s="33"/>
      <c r="E122" s="156" t="s">
        <v>891</v>
      </c>
      <c r="F122" s="157"/>
      <c r="G122" s="158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747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6" t="s">
        <v>71</v>
      </c>
      <c r="F124" s="157"/>
      <c r="G124" s="158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6" t="s">
        <v>749</v>
      </c>
      <c r="F125" s="157"/>
      <c r="G125" s="158"/>
      <c r="H125" s="33" t="s">
        <v>24</v>
      </c>
      <c r="I125" s="33" t="s">
        <v>24</v>
      </c>
      <c r="J125" s="33" t="s">
        <v>24</v>
      </c>
      <c r="K125" s="33" t="s">
        <v>24</v>
      </c>
      <c r="L125" s="33" t="s">
        <v>24</v>
      </c>
      <c r="M125" s="33" t="s">
        <v>24</v>
      </c>
      <c r="N125" s="33" t="s">
        <v>24</v>
      </c>
      <c r="O125" s="33" t="s">
        <v>24</v>
      </c>
      <c r="P125" s="33" t="s">
        <v>24</v>
      </c>
      <c r="Q125" s="33" t="s">
        <v>24</v>
      </c>
      <c r="R125" s="33" t="s">
        <v>24</v>
      </c>
      <c r="S125" s="33" t="s">
        <v>24</v>
      </c>
      <c r="T125" s="33" t="s">
        <v>24</v>
      </c>
      <c r="U125" s="33" t="s">
        <v>24</v>
      </c>
      <c r="V125" s="33" t="s">
        <v>24</v>
      </c>
      <c r="W125" s="33" t="s">
        <v>24</v>
      </c>
      <c r="X125" s="33" t="s">
        <v>24</v>
      </c>
      <c r="Y125" s="33" t="s">
        <v>24</v>
      </c>
      <c r="Z125" s="33" t="s">
        <v>24</v>
      </c>
      <c r="AA125" s="33" t="s">
        <v>24</v>
      </c>
      <c r="AB125" s="33" t="s">
        <v>24</v>
      </c>
      <c r="AC125" s="33" t="s">
        <v>24</v>
      </c>
      <c r="AD125" s="33" t="s">
        <v>24</v>
      </c>
      <c r="AE125" s="33" t="s">
        <v>24</v>
      </c>
      <c r="AF125" s="33" t="s">
        <v>24</v>
      </c>
      <c r="AG125" s="33" t="s">
        <v>24</v>
      </c>
      <c r="AH125" s="33" t="s">
        <v>24</v>
      </c>
      <c r="AI125" s="33" t="s">
        <v>24</v>
      </c>
      <c r="AJ125" s="33" t="s">
        <v>24</v>
      </c>
      <c r="AK125" s="33" t="s">
        <v>24</v>
      </c>
      <c r="AL125" s="33" t="s">
        <v>24</v>
      </c>
      <c r="AM125" s="33" t="s">
        <v>24</v>
      </c>
      <c r="AN125" s="33" t="s">
        <v>24</v>
      </c>
      <c r="AO125" s="33" t="s">
        <v>24</v>
      </c>
      <c r="AP125" s="33" t="s">
        <v>24</v>
      </c>
      <c r="AQ125" s="33" t="s">
        <v>24</v>
      </c>
    </row>
    <row r="126" spans="4:43" ht="18" customHeight="1">
      <c r="D126" s="33"/>
      <c r="E126" s="156" t="s">
        <v>891</v>
      </c>
      <c r="F126" s="157"/>
      <c r="G126" s="158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</row>
    <row r="127" spans="4:43" ht="18" customHeight="1">
      <c r="D127" s="37" t="s">
        <v>105</v>
      </c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43"/>
    </row>
    <row r="128" spans="4:43" ht="18" customHeight="1">
      <c r="D128" s="33"/>
      <c r="E128" s="156" t="s">
        <v>71</v>
      </c>
      <c r="F128" s="157"/>
      <c r="G128" s="158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</row>
    <row r="129" spans="4:43" ht="18" customHeight="1">
      <c r="D129" s="33"/>
      <c r="E129" s="163" t="s">
        <v>758</v>
      </c>
      <c r="F129" s="157"/>
      <c r="G129" s="158"/>
      <c r="H129" s="33" t="s">
        <v>24</v>
      </c>
      <c r="I129" s="33" t="s">
        <v>24</v>
      </c>
      <c r="J129" s="33" t="s">
        <v>24</v>
      </c>
      <c r="K129" s="33" t="s">
        <v>24</v>
      </c>
      <c r="L129" s="33" t="s">
        <v>24</v>
      </c>
      <c r="M129" s="33" t="s">
        <v>24</v>
      </c>
      <c r="N129" s="33" t="s">
        <v>24</v>
      </c>
      <c r="O129" s="33" t="s">
        <v>24</v>
      </c>
      <c r="P129" s="33" t="s">
        <v>24</v>
      </c>
      <c r="Q129" s="33" t="s">
        <v>24</v>
      </c>
      <c r="R129" s="33" t="s">
        <v>24</v>
      </c>
      <c r="S129" s="33" t="s">
        <v>24</v>
      </c>
      <c r="T129" s="33" t="s">
        <v>24</v>
      </c>
      <c r="U129" s="33" t="s">
        <v>24</v>
      </c>
      <c r="V129" s="33" t="s">
        <v>24</v>
      </c>
      <c r="W129" s="33" t="s">
        <v>24</v>
      </c>
      <c r="X129" s="33" t="s">
        <v>24</v>
      </c>
      <c r="Y129" s="33" t="s">
        <v>24</v>
      </c>
      <c r="Z129" s="33" t="s">
        <v>24</v>
      </c>
      <c r="AA129" s="33" t="s">
        <v>24</v>
      </c>
      <c r="AB129" s="33" t="s">
        <v>24</v>
      </c>
      <c r="AC129" s="33" t="s">
        <v>24</v>
      </c>
      <c r="AD129" s="33" t="s">
        <v>24</v>
      </c>
      <c r="AE129" s="33" t="s">
        <v>24</v>
      </c>
      <c r="AF129" s="33" t="s">
        <v>24</v>
      </c>
      <c r="AG129" s="33" t="s">
        <v>24</v>
      </c>
      <c r="AH129" s="33" t="s">
        <v>24</v>
      </c>
      <c r="AI129" s="33" t="s">
        <v>24</v>
      </c>
      <c r="AJ129" s="33" t="s">
        <v>24</v>
      </c>
      <c r="AK129" s="33" t="s">
        <v>24</v>
      </c>
      <c r="AL129" s="33" t="s">
        <v>24</v>
      </c>
      <c r="AM129" s="33" t="s">
        <v>24</v>
      </c>
      <c r="AN129" s="33" t="s">
        <v>24</v>
      </c>
      <c r="AO129" s="33" t="s">
        <v>24</v>
      </c>
      <c r="AP129" s="33" t="s">
        <v>24</v>
      </c>
      <c r="AQ129" s="33" t="s">
        <v>24</v>
      </c>
    </row>
    <row r="130" spans="4:43" ht="18" customHeight="1">
      <c r="D130" s="33"/>
      <c r="E130" s="156" t="s">
        <v>891</v>
      </c>
      <c r="F130" s="157"/>
      <c r="G130" s="158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</row>
    <row r="131" spans="4:43" ht="18" customHeight="1">
      <c r="D131" s="37" t="s">
        <v>106</v>
      </c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43"/>
    </row>
    <row r="132" spans="4:43" ht="18" customHeight="1">
      <c r="D132" s="33"/>
      <c r="E132" s="156" t="s">
        <v>71</v>
      </c>
      <c r="F132" s="157"/>
      <c r="G132" s="158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56" t="s">
        <v>423</v>
      </c>
      <c r="F133" s="157"/>
      <c r="G133" s="158"/>
      <c r="H133" s="33" t="s">
        <v>24</v>
      </c>
      <c r="I133" s="33" t="s">
        <v>24</v>
      </c>
      <c r="J133" s="33" t="s">
        <v>24</v>
      </c>
      <c r="K133" s="33" t="s">
        <v>24</v>
      </c>
      <c r="L133" s="33" t="s">
        <v>24</v>
      </c>
      <c r="M133" s="33" t="s">
        <v>24</v>
      </c>
      <c r="N133" s="33" t="s">
        <v>24</v>
      </c>
      <c r="O133" s="33" t="s">
        <v>24</v>
      </c>
      <c r="P133" s="33" t="s">
        <v>24</v>
      </c>
      <c r="Q133" s="33" t="s">
        <v>24</v>
      </c>
      <c r="R133" s="33" t="s">
        <v>24</v>
      </c>
      <c r="S133" s="33" t="s">
        <v>24</v>
      </c>
      <c r="T133" s="33" t="s">
        <v>24</v>
      </c>
      <c r="U133" s="33" t="s">
        <v>24</v>
      </c>
      <c r="V133" s="33" t="s">
        <v>24</v>
      </c>
      <c r="W133" s="33" t="s">
        <v>24</v>
      </c>
      <c r="X133" s="33" t="s">
        <v>24</v>
      </c>
      <c r="Y133" s="33" t="s">
        <v>24</v>
      </c>
      <c r="Z133" s="33" t="s">
        <v>24</v>
      </c>
      <c r="AA133" s="33" t="s">
        <v>24</v>
      </c>
      <c r="AB133" s="33" t="s">
        <v>24</v>
      </c>
      <c r="AC133" s="33" t="s">
        <v>24</v>
      </c>
      <c r="AD133" s="33" t="s">
        <v>24</v>
      </c>
      <c r="AE133" s="33" t="s">
        <v>24</v>
      </c>
      <c r="AF133" s="33" t="s">
        <v>24</v>
      </c>
      <c r="AG133" s="33" t="s">
        <v>24</v>
      </c>
      <c r="AH133" s="33" t="s">
        <v>24</v>
      </c>
      <c r="AI133" s="33" t="s">
        <v>24</v>
      </c>
      <c r="AJ133" s="33" t="s">
        <v>24</v>
      </c>
      <c r="AK133" s="33" t="s">
        <v>24</v>
      </c>
      <c r="AL133" s="33" t="s">
        <v>24</v>
      </c>
      <c r="AM133" s="33" t="s">
        <v>24</v>
      </c>
      <c r="AN133" s="33" t="s">
        <v>24</v>
      </c>
      <c r="AO133" s="33" t="s">
        <v>24</v>
      </c>
      <c r="AP133" s="33" t="s">
        <v>24</v>
      </c>
      <c r="AQ133" s="33" t="s">
        <v>24</v>
      </c>
    </row>
    <row r="134" spans="4:43" ht="18" customHeight="1">
      <c r="D134" s="33"/>
      <c r="E134" s="156" t="s">
        <v>891</v>
      </c>
      <c r="F134" s="157"/>
      <c r="G134" s="158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">
        <v>743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56" t="s">
        <v>71</v>
      </c>
      <c r="F136" s="157"/>
      <c r="G136" s="158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6" t="s">
        <v>759</v>
      </c>
      <c r="F137" s="157"/>
      <c r="G137" s="158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 t="s">
        <v>24</v>
      </c>
      <c r="V137" s="33" t="s">
        <v>24</v>
      </c>
      <c r="W137" s="33" t="s">
        <v>24</v>
      </c>
      <c r="X137" s="33" t="s">
        <v>24</v>
      </c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 t="s">
        <v>24</v>
      </c>
    </row>
    <row r="138" spans="4:43" ht="18" customHeight="1">
      <c r="D138" s="33"/>
      <c r="E138" s="156" t="s">
        <v>788</v>
      </c>
      <c r="F138" s="157"/>
      <c r="G138" s="158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2" t="s">
        <v>451</v>
      </c>
      <c r="E139" s="29"/>
      <c r="F139" s="29"/>
      <c r="G139" s="29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44"/>
    </row>
    <row r="140" spans="4:43" ht="18" customHeight="1">
      <c r="D140" s="139" t="s">
        <v>440</v>
      </c>
      <c r="E140" s="112"/>
      <c r="F140" s="112"/>
      <c r="G140" s="113"/>
      <c r="H140" s="133" t="s">
        <v>444</v>
      </c>
      <c r="I140" s="133" t="s">
        <v>441</v>
      </c>
      <c r="J140" s="133" t="s">
        <v>444</v>
      </c>
      <c r="K140" s="133" t="s">
        <v>441</v>
      </c>
      <c r="L140" s="133" t="s">
        <v>441</v>
      </c>
      <c r="M140" s="133" t="s">
        <v>444</v>
      </c>
      <c r="N140" s="133" t="s">
        <v>444</v>
      </c>
      <c r="O140" s="133" t="s">
        <v>441</v>
      </c>
      <c r="P140" s="133" t="s">
        <v>444</v>
      </c>
      <c r="Q140" s="133" t="s">
        <v>441</v>
      </c>
      <c r="R140" s="133" t="s">
        <v>441</v>
      </c>
      <c r="S140" s="133" t="s">
        <v>444</v>
      </c>
      <c r="T140" s="133" t="s">
        <v>444</v>
      </c>
      <c r="U140" s="133" t="s">
        <v>444</v>
      </c>
      <c r="V140" s="133" t="s">
        <v>444</v>
      </c>
      <c r="W140" s="133" t="s">
        <v>441</v>
      </c>
      <c r="X140" s="133" t="s">
        <v>444</v>
      </c>
      <c r="Y140" s="133" t="s">
        <v>441</v>
      </c>
      <c r="Z140" s="133" t="s">
        <v>444</v>
      </c>
      <c r="AA140" s="133" t="s">
        <v>441</v>
      </c>
      <c r="AB140" s="133" t="s">
        <v>444</v>
      </c>
      <c r="AC140" s="133" t="s">
        <v>441</v>
      </c>
      <c r="AD140" s="133" t="s">
        <v>444</v>
      </c>
      <c r="AE140" s="133" t="s">
        <v>441</v>
      </c>
      <c r="AF140" s="133" t="s">
        <v>441</v>
      </c>
      <c r="AG140" s="133" t="s">
        <v>444</v>
      </c>
      <c r="AH140" s="133" t="s">
        <v>444</v>
      </c>
      <c r="AI140" s="133" t="s">
        <v>444</v>
      </c>
      <c r="AJ140" s="133" t="s">
        <v>444</v>
      </c>
      <c r="AK140" s="133" t="s">
        <v>441</v>
      </c>
      <c r="AL140" s="133" t="s">
        <v>444</v>
      </c>
      <c r="AM140" s="133" t="s">
        <v>441</v>
      </c>
      <c r="AN140" s="133" t="s">
        <v>444</v>
      </c>
      <c r="AO140" s="133" t="s">
        <v>441</v>
      </c>
      <c r="AP140" s="133" t="s">
        <v>444</v>
      </c>
      <c r="AQ140" s="133" t="s">
        <v>441</v>
      </c>
    </row>
    <row r="141" spans="4:43" ht="18" customHeight="1">
      <c r="D141" s="124"/>
      <c r="E141" s="125"/>
      <c r="F141" s="125"/>
      <c r="G141" s="126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</row>
    <row r="142" spans="4:43" ht="18" customHeight="1">
      <c r="D142" s="114"/>
      <c r="E142" s="115"/>
      <c r="F142" s="115"/>
      <c r="G142" s="116"/>
      <c r="H142" s="135"/>
      <c r="I142" s="135"/>
      <c r="J142" s="135"/>
      <c r="K142" s="135"/>
      <c r="L142" s="135"/>
      <c r="M142" s="135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  <c r="AP142" s="135"/>
      <c r="AQ142" s="135"/>
    </row>
    <row r="143" spans="4:43" ht="18" customHeight="1">
      <c r="D143" s="111" t="s">
        <v>442</v>
      </c>
      <c r="E143" s="112"/>
      <c r="F143" s="112"/>
      <c r="G143" s="113"/>
      <c r="H143" s="136">
        <v>220140</v>
      </c>
      <c r="I143" s="136">
        <v>220001</v>
      </c>
      <c r="J143" s="136">
        <v>220141</v>
      </c>
      <c r="K143" s="136">
        <v>220001</v>
      </c>
      <c r="L143" s="136">
        <v>220001</v>
      </c>
      <c r="M143" s="136">
        <v>220139</v>
      </c>
      <c r="N143" s="136">
        <v>220142</v>
      </c>
      <c r="O143" s="136">
        <v>220001</v>
      </c>
      <c r="P143" s="136">
        <v>220143</v>
      </c>
      <c r="Q143" s="136">
        <v>220001</v>
      </c>
      <c r="R143" s="136">
        <v>220001</v>
      </c>
      <c r="S143" s="136">
        <v>220144</v>
      </c>
      <c r="T143" s="136">
        <v>220143</v>
      </c>
      <c r="U143" s="136">
        <v>220143</v>
      </c>
      <c r="V143" s="136">
        <v>220145</v>
      </c>
      <c r="W143" s="136">
        <v>220001</v>
      </c>
      <c r="X143" s="136">
        <v>220146</v>
      </c>
      <c r="Y143" s="136">
        <v>220001</v>
      </c>
      <c r="Z143" s="136">
        <v>220147</v>
      </c>
      <c r="AA143" s="136">
        <v>220001</v>
      </c>
      <c r="AB143" s="136">
        <v>220148</v>
      </c>
      <c r="AC143" s="136">
        <v>220001</v>
      </c>
      <c r="AD143" s="136">
        <v>220149</v>
      </c>
      <c r="AE143" s="136">
        <v>220001</v>
      </c>
      <c r="AF143" s="136">
        <v>220001</v>
      </c>
      <c r="AG143" s="136">
        <v>220150</v>
      </c>
      <c r="AH143" s="136">
        <v>220149</v>
      </c>
      <c r="AI143" s="136">
        <v>220149</v>
      </c>
      <c r="AJ143" s="136">
        <v>220151</v>
      </c>
      <c r="AK143" s="136">
        <v>220001</v>
      </c>
      <c r="AL143" s="136">
        <v>220152</v>
      </c>
      <c r="AM143" s="136">
        <v>220001</v>
      </c>
      <c r="AN143" s="136">
        <v>220153</v>
      </c>
      <c r="AO143" s="136">
        <v>220001</v>
      </c>
      <c r="AP143" s="136">
        <v>220154</v>
      </c>
      <c r="AQ143" s="136">
        <v>220001</v>
      </c>
    </row>
    <row r="144" spans="4:43" ht="18" customHeight="1">
      <c r="D144" s="124"/>
      <c r="E144" s="125"/>
      <c r="F144" s="125"/>
      <c r="G144" s="126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7"/>
      <c r="S144" s="137"/>
      <c r="T144" s="137"/>
      <c r="U144" s="137"/>
      <c r="V144" s="137"/>
      <c r="W144" s="137"/>
      <c r="X144" s="137"/>
      <c r="Y144" s="137"/>
      <c r="Z144" s="137"/>
      <c r="AA144" s="137"/>
      <c r="AB144" s="137"/>
      <c r="AC144" s="137"/>
      <c r="AD144" s="137"/>
      <c r="AE144" s="137"/>
      <c r="AF144" s="137"/>
      <c r="AG144" s="137"/>
      <c r="AH144" s="137"/>
      <c r="AI144" s="137"/>
      <c r="AJ144" s="137"/>
      <c r="AK144" s="137"/>
      <c r="AL144" s="137"/>
      <c r="AM144" s="137"/>
      <c r="AN144" s="137"/>
      <c r="AO144" s="137"/>
      <c r="AP144" s="137"/>
      <c r="AQ144" s="137"/>
    </row>
    <row r="145" spans="4:43" ht="18" customHeight="1">
      <c r="D145" s="124"/>
      <c r="E145" s="125"/>
      <c r="F145" s="125"/>
      <c r="G145" s="126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7"/>
      <c r="S145" s="137"/>
      <c r="T145" s="137"/>
      <c r="U145" s="137"/>
      <c r="V145" s="137"/>
      <c r="W145" s="137"/>
      <c r="X145" s="137"/>
      <c r="Y145" s="137"/>
      <c r="Z145" s="137"/>
      <c r="AA145" s="137"/>
      <c r="AB145" s="137"/>
      <c r="AC145" s="137"/>
      <c r="AD145" s="137"/>
      <c r="AE145" s="137"/>
      <c r="AF145" s="137"/>
      <c r="AG145" s="137"/>
      <c r="AH145" s="137"/>
      <c r="AI145" s="137"/>
      <c r="AJ145" s="137"/>
      <c r="AK145" s="137"/>
      <c r="AL145" s="137"/>
      <c r="AM145" s="137"/>
      <c r="AN145" s="137"/>
      <c r="AO145" s="137"/>
      <c r="AP145" s="137"/>
      <c r="AQ145" s="137"/>
    </row>
    <row r="146" spans="4:43" ht="18" customHeight="1">
      <c r="D146" s="124"/>
      <c r="E146" s="125"/>
      <c r="F146" s="125"/>
      <c r="G146" s="126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7"/>
      <c r="S146" s="137"/>
      <c r="T146" s="137"/>
      <c r="U146" s="137"/>
      <c r="V146" s="137"/>
      <c r="W146" s="137"/>
      <c r="X146" s="137"/>
      <c r="Y146" s="137"/>
      <c r="Z146" s="137"/>
      <c r="AA146" s="137"/>
      <c r="AB146" s="137"/>
      <c r="AC146" s="137"/>
      <c r="AD146" s="137"/>
      <c r="AE146" s="137"/>
      <c r="AF146" s="137"/>
      <c r="AG146" s="137"/>
      <c r="AH146" s="137"/>
      <c r="AI146" s="137"/>
      <c r="AJ146" s="137"/>
      <c r="AK146" s="137"/>
      <c r="AL146" s="137"/>
      <c r="AM146" s="137"/>
      <c r="AN146" s="137"/>
      <c r="AO146" s="137"/>
      <c r="AP146" s="137"/>
      <c r="AQ146" s="137"/>
    </row>
    <row r="147" spans="4:43" ht="18" customHeight="1">
      <c r="D147" s="114"/>
      <c r="E147" s="115"/>
      <c r="F147" s="115"/>
      <c r="G147" s="116"/>
      <c r="H147" s="138"/>
      <c r="I147" s="138"/>
      <c r="J147" s="138"/>
      <c r="K147" s="138"/>
      <c r="L147" s="138"/>
      <c r="M147" s="138"/>
      <c r="N147" s="138"/>
      <c r="O147" s="138"/>
      <c r="P147" s="138"/>
      <c r="Q147" s="138"/>
      <c r="R147" s="138"/>
      <c r="S147" s="138"/>
      <c r="T147" s="138"/>
      <c r="U147" s="138"/>
      <c r="V147" s="138"/>
      <c r="W147" s="138"/>
      <c r="X147" s="138"/>
      <c r="Y147" s="138"/>
      <c r="Z147" s="138"/>
      <c r="AA147" s="138"/>
      <c r="AB147" s="138"/>
      <c r="AC147" s="138"/>
      <c r="AD147" s="138"/>
      <c r="AE147" s="138"/>
      <c r="AF147" s="138"/>
      <c r="AG147" s="138"/>
      <c r="AH147" s="138"/>
      <c r="AI147" s="138"/>
      <c r="AJ147" s="138"/>
      <c r="AK147" s="138"/>
      <c r="AL147" s="138"/>
      <c r="AM147" s="138"/>
      <c r="AN147" s="138"/>
      <c r="AO147" s="138"/>
      <c r="AP147" s="138"/>
      <c r="AQ147" s="138"/>
    </row>
    <row r="148" spans="4:43" ht="18" customHeight="1">
      <c r="D148" s="32" t="s">
        <v>452</v>
      </c>
      <c r="E148" s="29"/>
      <c r="F148" s="29"/>
      <c r="G148" s="29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9"/>
      <c r="AJ148" s="30"/>
      <c r="AK148" s="30"/>
      <c r="AL148" s="30"/>
      <c r="AM148" s="30"/>
      <c r="AN148" s="30"/>
      <c r="AO148" s="30"/>
      <c r="AP148" s="30"/>
      <c r="AQ148" s="44"/>
    </row>
    <row r="149" spans="4:43" ht="18" customHeight="1">
      <c r="D149" s="139" t="s">
        <v>443</v>
      </c>
      <c r="E149" s="112"/>
      <c r="F149" s="112"/>
      <c r="G149" s="113"/>
      <c r="H149" s="133" t="s">
        <v>444</v>
      </c>
      <c r="I149" s="133" t="s">
        <v>441</v>
      </c>
      <c r="J149" s="133" t="s">
        <v>444</v>
      </c>
      <c r="K149" s="133" t="s">
        <v>441</v>
      </c>
      <c r="L149" s="133" t="s">
        <v>441</v>
      </c>
      <c r="M149" s="133" t="s">
        <v>444</v>
      </c>
      <c r="N149" s="133" t="s">
        <v>444</v>
      </c>
      <c r="O149" s="133" t="s">
        <v>441</v>
      </c>
      <c r="P149" s="133" t="s">
        <v>444</v>
      </c>
      <c r="Q149" s="133" t="s">
        <v>441</v>
      </c>
      <c r="R149" s="133" t="s">
        <v>441</v>
      </c>
      <c r="S149" s="133" t="s">
        <v>444</v>
      </c>
      <c r="T149" s="133" t="s">
        <v>444</v>
      </c>
      <c r="U149" s="133" t="s">
        <v>444</v>
      </c>
      <c r="V149" s="133" t="s">
        <v>444</v>
      </c>
      <c r="W149" s="133" t="s">
        <v>441</v>
      </c>
      <c r="X149" s="133" t="s">
        <v>444</v>
      </c>
      <c r="Y149" s="133" t="s">
        <v>441</v>
      </c>
      <c r="Z149" s="133" t="s">
        <v>444</v>
      </c>
      <c r="AA149" s="133" t="s">
        <v>441</v>
      </c>
      <c r="AB149" s="133" t="s">
        <v>444</v>
      </c>
      <c r="AC149" s="133" t="s">
        <v>441</v>
      </c>
      <c r="AD149" s="133" t="s">
        <v>444</v>
      </c>
      <c r="AE149" s="133" t="s">
        <v>441</v>
      </c>
      <c r="AF149" s="133" t="s">
        <v>441</v>
      </c>
      <c r="AG149" s="133" t="s">
        <v>444</v>
      </c>
      <c r="AH149" s="133" t="s">
        <v>444</v>
      </c>
      <c r="AI149" s="133" t="s">
        <v>444</v>
      </c>
      <c r="AJ149" s="133" t="s">
        <v>444</v>
      </c>
      <c r="AK149" s="133" t="s">
        <v>441</v>
      </c>
      <c r="AL149" s="133" t="s">
        <v>444</v>
      </c>
      <c r="AM149" s="133" t="s">
        <v>441</v>
      </c>
      <c r="AN149" s="133" t="s">
        <v>444</v>
      </c>
      <c r="AO149" s="133" t="s">
        <v>441</v>
      </c>
      <c r="AP149" s="133" t="s">
        <v>444</v>
      </c>
      <c r="AQ149" s="133" t="s">
        <v>441</v>
      </c>
    </row>
    <row r="150" spans="4:43" ht="18" customHeight="1">
      <c r="D150" s="124"/>
      <c r="E150" s="125"/>
      <c r="F150" s="125"/>
      <c r="G150" s="126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</row>
    <row r="151" spans="4:43" ht="18" customHeight="1">
      <c r="D151" s="114"/>
      <c r="E151" s="115"/>
      <c r="F151" s="115"/>
      <c r="G151" s="116"/>
      <c r="H151" s="135"/>
      <c r="I151" s="135"/>
      <c r="J151" s="135"/>
      <c r="K151" s="135"/>
      <c r="L151" s="135"/>
      <c r="M151" s="135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</row>
    <row r="152" spans="4:43" ht="18" customHeight="1">
      <c r="D152" s="139" t="s">
        <v>455</v>
      </c>
      <c r="E152" s="112"/>
      <c r="F152" s="112"/>
      <c r="G152" s="113"/>
      <c r="H152" s="144">
        <v>45741</v>
      </c>
      <c r="I152" s="144">
        <v>45741</v>
      </c>
      <c r="J152" s="144">
        <v>45741</v>
      </c>
      <c r="K152" s="144">
        <v>45741</v>
      </c>
      <c r="L152" s="144">
        <v>45741</v>
      </c>
      <c r="M152" s="144">
        <v>45741</v>
      </c>
      <c r="N152" s="144">
        <v>45741</v>
      </c>
      <c r="O152" s="144">
        <v>45741</v>
      </c>
      <c r="P152" s="144">
        <v>45741</v>
      </c>
      <c r="Q152" s="144">
        <v>45741</v>
      </c>
      <c r="R152" s="144">
        <v>45741</v>
      </c>
      <c r="S152" s="144">
        <v>45741</v>
      </c>
      <c r="T152" s="144">
        <v>45741</v>
      </c>
      <c r="U152" s="144">
        <v>45741</v>
      </c>
      <c r="V152" s="144">
        <v>45741</v>
      </c>
      <c r="W152" s="144">
        <v>45741</v>
      </c>
      <c r="X152" s="144">
        <v>45741</v>
      </c>
      <c r="Y152" s="144">
        <v>45741</v>
      </c>
      <c r="Z152" s="144">
        <v>45741</v>
      </c>
      <c r="AA152" s="144">
        <v>45741</v>
      </c>
      <c r="AB152" s="144">
        <v>45741</v>
      </c>
      <c r="AC152" s="144">
        <v>45741</v>
      </c>
      <c r="AD152" s="144">
        <v>45741</v>
      </c>
      <c r="AE152" s="144">
        <v>45741</v>
      </c>
      <c r="AF152" s="144">
        <v>45741</v>
      </c>
      <c r="AG152" s="144">
        <v>45741</v>
      </c>
      <c r="AH152" s="144">
        <v>45741</v>
      </c>
      <c r="AI152" s="144">
        <v>45741</v>
      </c>
      <c r="AJ152" s="144">
        <v>45741</v>
      </c>
      <c r="AK152" s="144">
        <v>45741</v>
      </c>
      <c r="AL152" s="144">
        <v>45741</v>
      </c>
      <c r="AM152" s="144">
        <v>45741</v>
      </c>
      <c r="AN152" s="144">
        <v>45741</v>
      </c>
      <c r="AO152" s="144">
        <v>45741</v>
      </c>
      <c r="AP152" s="144">
        <v>45741</v>
      </c>
      <c r="AQ152" s="144">
        <v>45741</v>
      </c>
    </row>
    <row r="153" spans="4:43" ht="18" customHeight="1">
      <c r="D153" s="143"/>
      <c r="E153" s="125"/>
      <c r="F153" s="125"/>
      <c r="G153" s="126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  <c r="AL153" s="144"/>
      <c r="AM153" s="144"/>
      <c r="AN153" s="144"/>
      <c r="AO153" s="144"/>
      <c r="AP153" s="144"/>
      <c r="AQ153" s="144"/>
    </row>
    <row r="154" spans="4:43" ht="18" customHeight="1">
      <c r="D154" s="124"/>
      <c r="E154" s="125"/>
      <c r="F154" s="125"/>
      <c r="G154" s="126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  <c r="AL154" s="144"/>
      <c r="AM154" s="144"/>
      <c r="AN154" s="144"/>
      <c r="AO154" s="144"/>
      <c r="AP154" s="144"/>
      <c r="AQ154" s="144"/>
    </row>
    <row r="155" spans="4:43" ht="18" customHeight="1">
      <c r="D155" s="114"/>
      <c r="E155" s="115"/>
      <c r="F155" s="115"/>
      <c r="G155" s="116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  <c r="AL155" s="144"/>
      <c r="AM155" s="144"/>
      <c r="AN155" s="144"/>
      <c r="AO155" s="144"/>
      <c r="AP155" s="144"/>
      <c r="AQ155" s="144"/>
    </row>
    <row r="156" spans="4:43" ht="18" customHeight="1">
      <c r="O156" s="19"/>
      <c r="AJ156" s="36"/>
      <c r="AL156" s="19"/>
    </row>
    <row r="157" spans="4:43" ht="18" customHeight="1">
      <c r="D157" s="5" t="s">
        <v>255</v>
      </c>
      <c r="E157" s="5" t="s">
        <v>440</v>
      </c>
      <c r="I157" s="5" t="s">
        <v>13</v>
      </c>
      <c r="J157" s="5" t="s">
        <v>456</v>
      </c>
      <c r="O157" s="19"/>
      <c r="AJ157" s="36"/>
      <c r="AL157" s="19"/>
    </row>
    <row r="158" spans="4:43" ht="18" customHeight="1">
      <c r="J158" s="5" t="s">
        <v>457</v>
      </c>
      <c r="O158" s="19"/>
      <c r="AJ158" s="36"/>
      <c r="AL158" s="19"/>
    </row>
    <row r="159" spans="4:43" ht="18" customHeight="1">
      <c r="J159" s="5" t="s">
        <v>458</v>
      </c>
      <c r="O159" s="19"/>
      <c r="AJ159" s="36"/>
      <c r="AL159" s="19"/>
    </row>
    <row r="160" spans="4:43" ht="18" customHeight="1">
      <c r="O160" s="19"/>
      <c r="AJ160" s="36"/>
      <c r="AL160" s="19"/>
    </row>
    <row r="161" spans="3:73" ht="18" customHeight="1">
      <c r="C161" s="5" t="s">
        <v>30</v>
      </c>
      <c r="D161" s="5" t="s">
        <v>461</v>
      </c>
      <c r="AE161" s="5" t="s">
        <v>255</v>
      </c>
      <c r="AF161" s="5" t="s">
        <v>762</v>
      </c>
      <c r="AJ161" s="5" t="s">
        <v>332</v>
      </c>
      <c r="AK161" s="125" t="s">
        <v>763</v>
      </c>
      <c r="AL161" s="125"/>
      <c r="AM161" s="125"/>
      <c r="AN161" s="125"/>
    </row>
    <row r="163" spans="3:73" ht="18" customHeight="1">
      <c r="D163" s="111" t="s">
        <v>437</v>
      </c>
      <c r="E163" s="112"/>
      <c r="F163" s="112"/>
      <c r="G163" s="113"/>
      <c r="H163" s="117" t="s">
        <v>778</v>
      </c>
      <c r="I163" s="118"/>
      <c r="J163" s="118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9"/>
      <c r="AE163" s="123" t="s">
        <v>469</v>
      </c>
      <c r="AF163" s="118"/>
      <c r="AG163" s="119"/>
      <c r="AH163" s="117" t="s">
        <v>445</v>
      </c>
      <c r="AI163" s="118"/>
      <c r="AJ163" s="118"/>
      <c r="AK163" s="118"/>
      <c r="AL163" s="118"/>
      <c r="AM163" s="118"/>
      <c r="AN163" s="118"/>
      <c r="AO163" s="118"/>
      <c r="AP163" s="118"/>
      <c r="AQ163" s="119"/>
      <c r="AS163" s="62" t="s">
        <v>479</v>
      </c>
      <c r="AT163" s="63"/>
      <c r="AU163" s="64"/>
      <c r="AW163" s="238" t="str">
        <f>$D$75</f>
        <v>COLUMN_COUNTS</v>
      </c>
      <c r="AX163" s="238" t="str">
        <f>$D$75</f>
        <v>COLUMN_COUNTS</v>
      </c>
      <c r="AY163" s="238" t="str">
        <f>$D$79</f>
        <v>COLUMN_DATA_TYPE</v>
      </c>
      <c r="AZ163" s="238" t="str">
        <f>$D$79</f>
        <v>COLUMN_DATA_TYPE</v>
      </c>
      <c r="BA163" s="238" t="str">
        <f>$D$85</f>
        <v>COLUMN_DATA_LENGTH</v>
      </c>
      <c r="BB163" s="238" t="str">
        <f>$D$85</f>
        <v>COLUMN_DATA_LENGTH</v>
      </c>
      <c r="BC163" s="238" t="str">
        <f>$D$100</f>
        <v>COLUMN_DATA_TRIM</v>
      </c>
      <c r="BD163" s="238" t="str">
        <f>$D$100</f>
        <v>COLUMN_DATA_TRIM</v>
      </c>
      <c r="BE163" s="238" t="str">
        <f>$D$105</f>
        <v>COLUMN_DATA_SIGNED</v>
      </c>
      <c r="BF163" s="238" t="str">
        <f>$D$105</f>
        <v>COLUMN_DATA_SIGNED</v>
      </c>
      <c r="BG163" s="238" t="str">
        <f>$D$110</f>
        <v>SIGN_DIGIT</v>
      </c>
      <c r="BH163" s="238" t="str">
        <f>$D$110</f>
        <v>SIGN_DIGIT</v>
      </c>
      <c r="BI163" s="238" t="str">
        <f>$D$115</f>
        <v>DATE_SEPARATOR</v>
      </c>
      <c r="BJ163" s="238" t="str">
        <f>$D$115</f>
        <v>DATE_SEPARATOR</v>
      </c>
      <c r="BK163" s="238" t="str">
        <f>$D$119</f>
        <v>TIME_SEPARATOR</v>
      </c>
      <c r="BL163" s="238" t="str">
        <f>$D$119</f>
        <v>TIME_SEPARATOR</v>
      </c>
      <c r="BM163" s="238" t="str">
        <f>$D$123</f>
        <v>SEPARATOR_DATE_TIME</v>
      </c>
      <c r="BN163" s="238" t="str">
        <f>$D$123</f>
        <v>SEPARATOR_DATE_TIME</v>
      </c>
      <c r="BO163" s="238" t="str">
        <f>$D$127</f>
        <v>REFERENCE_DATE</v>
      </c>
      <c r="BP163" s="238" t="str">
        <f>$D$127</f>
        <v>REFERENCE_DATE</v>
      </c>
      <c r="BQ163" s="238" t="str">
        <f>$D$131</f>
        <v>CASE_MODE</v>
      </c>
      <c r="BR163" s="238" t="str">
        <f>$D$131</f>
        <v>CASE_MODE</v>
      </c>
      <c r="BS163" s="238" t="str">
        <f>$D$135</f>
        <v>MULTIBYTE_STRING</v>
      </c>
      <c r="BT163" s="238" t="str">
        <f>$D$135</f>
        <v>MULTIBYTE_STRING</v>
      </c>
      <c r="BU163" s="60" t="s">
        <v>1135</v>
      </c>
    </row>
    <row r="164" spans="3:73" ht="18" customHeight="1">
      <c r="D164" s="114"/>
      <c r="E164" s="115"/>
      <c r="F164" s="115"/>
      <c r="G164" s="116"/>
      <c r="H164" s="120"/>
      <c r="I164" s="121"/>
      <c r="J164" s="121"/>
      <c r="K164" s="121"/>
      <c r="L164" s="121"/>
      <c r="M164" s="121"/>
      <c r="N164" s="121"/>
      <c r="O164" s="121"/>
      <c r="P164" s="121"/>
      <c r="Q164" s="121"/>
      <c r="R164" s="121"/>
      <c r="S164" s="121"/>
      <c r="T164" s="121"/>
      <c r="U164" s="121"/>
      <c r="V164" s="121"/>
      <c r="W164" s="121"/>
      <c r="X164" s="121"/>
      <c r="Y164" s="121"/>
      <c r="Z164" s="121"/>
      <c r="AA164" s="121"/>
      <c r="AB164" s="121"/>
      <c r="AC164" s="121"/>
      <c r="AD164" s="122"/>
      <c r="AE164" s="120"/>
      <c r="AF164" s="121"/>
      <c r="AG164" s="122"/>
      <c r="AH164" s="120"/>
      <c r="AI164" s="121"/>
      <c r="AJ164" s="121"/>
      <c r="AK164" s="121"/>
      <c r="AL164" s="121"/>
      <c r="AM164" s="121"/>
      <c r="AN164" s="121"/>
      <c r="AO164" s="121"/>
      <c r="AP164" s="121"/>
      <c r="AQ164" s="122"/>
      <c r="AS164" s="66" t="s">
        <v>480</v>
      </c>
      <c r="AT164" s="67"/>
      <c r="AU164" s="68"/>
      <c r="AW164" s="74" t="s">
        <v>781</v>
      </c>
      <c r="AX164" s="74" t="s">
        <v>782</v>
      </c>
      <c r="AY164" s="74" t="s">
        <v>781</v>
      </c>
      <c r="AZ164" s="74" t="s">
        <v>782</v>
      </c>
      <c r="BA164" s="74" t="s">
        <v>781</v>
      </c>
      <c r="BB164" s="74" t="s">
        <v>782</v>
      </c>
      <c r="BC164" s="74" t="s">
        <v>781</v>
      </c>
      <c r="BD164" s="74" t="s">
        <v>782</v>
      </c>
      <c r="BE164" s="74" t="s">
        <v>781</v>
      </c>
      <c r="BF164" s="74" t="s">
        <v>782</v>
      </c>
      <c r="BG164" s="74" t="s">
        <v>781</v>
      </c>
      <c r="BH164" s="74" t="s">
        <v>782</v>
      </c>
      <c r="BI164" s="74" t="s">
        <v>781</v>
      </c>
      <c r="BJ164" s="74" t="s">
        <v>782</v>
      </c>
      <c r="BK164" s="74" t="s">
        <v>781</v>
      </c>
      <c r="BL164" s="74" t="s">
        <v>782</v>
      </c>
      <c r="BM164" s="74" t="s">
        <v>781</v>
      </c>
      <c r="BN164" s="74" t="s">
        <v>782</v>
      </c>
      <c r="BO164" s="74" t="s">
        <v>781</v>
      </c>
      <c r="BP164" s="74" t="s">
        <v>782</v>
      </c>
      <c r="BQ164" s="74" t="s">
        <v>781</v>
      </c>
      <c r="BR164" s="74" t="s">
        <v>782</v>
      </c>
      <c r="BS164" s="74" t="s">
        <v>781</v>
      </c>
      <c r="BT164" s="74" t="s">
        <v>782</v>
      </c>
      <c r="BU164" s="60" t="s">
        <v>1135</v>
      </c>
    </row>
    <row r="165" spans="3:73" ht="54" customHeight="1">
      <c r="D165" s="140">
        <f>$H$70</f>
        <v>109</v>
      </c>
      <c r="E165" s="141"/>
      <c r="F165" s="141"/>
      <c r="G165" s="142"/>
      <c r="H165" s="45" t="str">
        <f ca="1">SUBSTITUTE("clear; echo "&amp;"テストケース"&amp;TEXT($D165,"000")&amp;"; "&amp;AW165&amp;AY165&amp;BA165&amp;BC165&amp;BE165&amp;BG165&amp;BI165&amp;BK165&amp;BM165&amp;BO165&amp;BQ165&amp;BS165&amp;"sh ./script/"&amp;$B$2&amp;".sh; "&amp;AX165&amp;AZ165&amp;BB165&amp;BD165&amp;BF165&amp;BH165&amp;BJ165&amp;BL165&amp;BN165&amp;BP165&amp;BR165&amp;BT165,"なし","")</f>
        <v>clear; echo テストケース109;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9" t="str" cm="1">
        <f t="array" ref="AE165">SUBSTITUTE(INDEX($H$140:$AQ$140, , MATCH($D165, $70:$70, 0)-7),"-","")</f>
        <v>異常</v>
      </c>
      <c r="AF165" s="150"/>
      <c r="AG165" s="151"/>
      <c r="AH165" s="159" t="s">
        <v>1019</v>
      </c>
      <c r="AI165" s="160"/>
      <c r="AJ165" s="160"/>
      <c r="AK165" s="160"/>
      <c r="AL165" s="160"/>
      <c r="AM165" s="160"/>
      <c r="AN165" s="160"/>
      <c r="AO165" s="160"/>
      <c r="AP165" s="160"/>
      <c r="AQ165" s="161"/>
      <c r="AS165" s="69" t="str" cm="1">
        <f t="array" ref="AS165">SUBSTITUTE(TEXT(INDEX($H$143:$AQ$143,1,$D165-108),"000000"),"-","")</f>
        <v>220140</v>
      </c>
      <c r="AT165" s="70"/>
      <c r="AU165" s="71"/>
      <c r="AW165" s="73" t="str">
        <f>SUBSTITUTE(IF(VLOOKUP(AW$163,$AD$9:$AN$20,8,FALSE)=INDEX($E$76:$G$78,MATCH("●",INDEX($H$76:$AQ$78,,MATCH($D165,$70:$70,0)-7),0),1),"","sed -i "&amp;IF($AK$161="MacOS","'' ","")&amp;"'s#"&amp;AW$163&amp;"="""&amp;VLOOKUP(AW$163,$AD$9:$AN$20,8,FALSE)&amp;""""&amp;"#"&amp;AW$163&amp;"="&amp;""""&amp;INDEX($E$76:$G$78,MATCH("●",INDEX($H$76:$AQ$78,,MATCH($D165,$70:$70,0)-7),0),1)&amp;""""&amp;"#g'"&amp;" ${CONFIG_DIR}db_data_config.txt; export "&amp;AW$163&amp;"="&amp;""""&amp;INDEX($E$76:$G$78,MATCH("●",INDEX($H$76:$AQ$78,,MATCH($D165,$70:$70,0)-7),0),1)&amp;""";"),",",""",""")</f>
        <v/>
      </c>
      <c r="AX165" s="73" t="str">
        <f>SUBSTITUTE(IF(INDEX($E$76:$G$78,MATCH("●",INDEX($H$76:$AQ$78,,MATCH($D165,$70:$70,0)-7),0),1)=VLOOKUP(AX$163,$AD$9:$AN$20,8,FALSE),"","sed -i "&amp;IF($AK$161="MacOS","'' ","")&amp;"'s#"&amp;AX$163&amp;"="""&amp;INDEX($E$76:$G$78,MATCH("●",INDEX($H$76:$AQ$78,,MATCH($D165,$70:$70,0)-7),0),1)&amp;""""&amp;"#"&amp;AX$163&amp;"="&amp;""""&amp;VLOOKUP(AX$163,$AD$9:$AN$20,8,FALSE)&amp;""""&amp;"#g'"&amp;" ${CONFIG_DIR}db_data_config.txt; export "&amp;AX$163&amp;"="&amp;""""&amp;VLOOKUP(AX$163,$AD$9:$AN$20,8,FALSE)&amp;""";"),",",""",""")</f>
        <v/>
      </c>
      <c r="AY165" s="73" t="str">
        <f>SUBSTITUTE(IF(VLOOKUP(AY$163,$AD$9:$AN$20,8,FALSE)=INDEX($E$80:$G$84,MATCH("●",INDEX($H$80:$AQ$84,,MATCH($D165,$70:$70,0)-7),0),1),"","sed -i "&amp;IF($AK$161="MacOS","'' ","")&amp;"'s#"&amp;AY$163&amp;"="""&amp;VLOOKUP(AY$163,$AD$9:$AN$20,8,FALSE)&amp;""""&amp;"#"&amp;AY$163&amp;"="&amp;""""&amp;INDEX($E$80:$G$84,MATCH("●",INDEX($H$80:$AQ$84,,MATCH($D165,$70:$70,0)-7),0),1)&amp;""""&amp;"#g'"&amp;" ${CONFIG_DIR}db_data_config.txt; export "&amp;AY$163&amp;"="&amp;""""&amp;INDEX($E$80:$G$84,MATCH("●",INDEX($H$80:$AQ$84,,MATCH($D165,$70:$70,0)-7),0),1)&amp;""";"),",",""",""")</f>
        <v>sed -i '' 's#COLUMN_DATA_TYPE="char"#COLUMN_DATA_TYPE="byte"#g' ${CONFIG_DIR}db_data_config.txt; export COLUMN_DATA_TYPE="byte";</v>
      </c>
      <c r="AZ165" s="73" t="str">
        <f>SUBSTITUTE(IF(INDEX($E$80:$G$84,MATCH("●",INDEX($H$80:$AQ$84,,MATCH($D165,$70:$70,0)-7),0),1)=VLOOKUP(AZ$163,$AD$9:$AN$20,8,FALSE),"","sed -i "&amp;IF($AK$161="MacOS","'' ","")&amp;"'s#"&amp;AZ$163&amp;"="""&amp;INDEX($E$80:$G$84,MATCH("●",INDEX($H$80:$AQ$84,,MATCH($D165,$70:$70,0)-7),0),1)&amp;""""&amp;"#"&amp;AZ$163&amp;"="&amp;""""&amp;VLOOKUP(AZ$163,$AD$9:$AN$20,8,FALSE)&amp;""""&amp;"#g'"&amp;" ${CONFIG_DIR}db_data_config.txt; export "&amp;AZ$163&amp;"="&amp;""""&amp;VLOOKUP(AZ$163,$AD$9:$AN$20,8,FALSE)&amp;""";"),",",""",""")</f>
        <v>sed -i '' 's#COLUMN_DATA_TYPE="byte"#COLUMN_DATA_TYPE="char"#g' ${CONFIG_DIR}db_data_config.txt; export COLUMN_DATA_TYPE="char";</v>
      </c>
      <c r="BA165" s="73" t="str">
        <f>SUBSTITUTE(IF(VLOOKUP(BA$163,$AD$9:$AN$20,8,FALSE)=INDEX($E$86:$G$99,MATCH("●",INDEX($H$86:$AQ$99,,MATCH($D165,$70:$70,0)-7),0),1),"","sed -i "&amp;IF($AK$161="MacOS","'' ","")&amp;"'s#"&amp;BA$163&amp;"="""&amp;VLOOKUP(BA$163,$AD$9:$AN$20,8,FALSE)&amp;""""&amp;"#"&amp;BA$163&amp;"="&amp;""""&amp;INDEX($E$86:$G$99,MATCH("●",INDEX($H$86:$AQ$99,,MATCH($D165,$70:$70,0)-7),0),1)&amp;""""&amp;"#g'"&amp;" ${CONFIG_DIR}db_data_config.txt; export "&amp;BA$163&amp;"="&amp;""""&amp;INDEX($E$86:$G$99,MATCH("●",INDEX($H$86:$AQ$99,,MATCH($D165,$70:$70,0)-7),0),1)&amp;""";"),",",""",""")</f>
        <v>sed -i '' 's#COLUMN_DATA_LENGTH="3"#COLUMN_DATA_LENGTH="2"#g' ${CONFIG_DIR}db_data_config.txt; export COLUMN_DATA_LENGTH="2";</v>
      </c>
      <c r="BB165" s="73" t="str">
        <f>SUBSTITUTE(IF(INDEX($E$86:$G$99,MATCH("●",INDEX($H$86:$AQ$99,,MATCH($D165,$70:$70,0)-7),0),1)=VLOOKUP(BB$163,$AD$9:$AN$20,8,FALSE),"","sed -i "&amp;IF($AK$161="MacOS","'' ","")&amp;"'s#"&amp;BB$163&amp;"="""&amp;INDEX($E$86:$G$99,MATCH("●",INDEX($H$86:$AQ$99,,MATCH($D165,$70:$70,0)-7),0),1)&amp;""""&amp;"#"&amp;BB$163&amp;"="&amp;""""&amp;VLOOKUP(BB$163,$AD$9:$AN$20,8,FALSE)&amp;""""&amp;"#g'"&amp;" ${CONFIG_DIR}db_data_config.txt; export "&amp;BB$163&amp;"="&amp;""""&amp;VLOOKUP(BB$163,$AD$9:$AN$20,8,FALSE)&amp;""";"),",",""",""")</f>
        <v>sed -i '' 's#COLUMN_DATA_LENGTH="2"#COLUMN_DATA_LENGTH="3"#g' ${CONFIG_DIR}db_data_config.txt; export COLUMN_DATA_LENGTH="3";</v>
      </c>
      <c r="BC165" s="73" t="str">
        <f>SUBSTITUTE(IF(VLOOKUP(BC$163,$AD$9:$AN$20,8,FALSE)=INDEX($E$101:$G$104,MATCH("●",INDEX($H$101:$AQ$104,,MATCH($D165,$70:$70,0)-7),0),1),"","sed -i "&amp;IF($AK$161="MacOS","'' ","")&amp;"'s#"&amp;BC$163&amp;"="""&amp;VLOOKUP(BC$163,$AD$9:$AN$20,8,FALSE)&amp;""""&amp;"#"&amp;BC$163&amp;"="&amp;""""&amp;INDEX($E$101:$G$104,MATCH("●",INDEX($H$101:$AQ$104,,MATCH($D165,$70:$70,0)-7),0),1)&amp;""""&amp;"#g'"&amp;" ${CONFIG_DIR}db_data_config.txt; export "&amp;BC$163&amp;"="&amp;""""&amp;INDEX($E$101:$G$104,MATCH("●",INDEX($H$101:$AQ$104,,MATCH($D165,$70:$70,0)-7),0),1)&amp;""";"),",",""",""")</f>
        <v>sed -i '' 's#COLUMN_DATA_TRIM="NONE"#COLUMN_DATA_TRIM="FTBT"#g' ${CONFIG_DIR}db_data_config.txt; export COLUMN_DATA_TRIM="FTBT";</v>
      </c>
      <c r="BD165" s="73" t="str">
        <f>SUBSTITUTE(IF(INDEX($E$101:$G$104,MATCH("●",INDEX($H$101:$AQ$104,,MATCH($D165,$70:$70,0)-7),0),1)=VLOOKUP(BD$163,$AD$9:$AN$20,8,FALSE),"","sed -i "&amp;IF($AK$161="MacOS","'' ","")&amp;"'s#"&amp;BD$163&amp;"="""&amp;INDEX($E$101:$G$104,MATCH("●",INDEX($H$101:$AQ$104,,MATCH($D165,$70:$70,0)-7),0),1)&amp;""""&amp;"#"&amp;BD$163&amp;"="&amp;""""&amp;VLOOKUP(BD$163,$AD$9:$AN$20,8,FALSE)&amp;""""&amp;"#g'"&amp;" ${CONFIG_DIR}db_data_config.txt; export "&amp;BD$163&amp;"="&amp;""""&amp;VLOOKUP(BD$163,$AD$9:$AN$20,8,FALSE)&amp;""";"),",",""",""")</f>
        <v>sed -i '' 's#COLUMN_DATA_TRIM="FTBT"#COLUMN_DATA_TRIM="NONE"#g' ${CONFIG_DIR}db_data_config.txt; export COLUMN_DATA_TRIM="NONE";</v>
      </c>
      <c r="BE165" s="73" t="str">
        <f>SUBSTITUTE(IF(VLOOKUP(BE$163,$AD$9:$AN$20,8,FALSE)=INDEX($E$106:$G$109,MATCH("●",INDEX($H$106:$AQ$109,,MATCH($D165,$70:$70,0)-7),0),1),"","sed -i "&amp;IF($AK$161="MacOS","'' ","")&amp;"'s#"&amp;BE$163&amp;"="""&amp;VLOOKUP(BE$163,$AD$9:$AN$20,8,FALSE)&amp;""""&amp;"#"&amp;BE$163&amp;"="&amp;""""&amp;INDEX($E$106:$G$109,MATCH("●",INDEX($H$106:$AQ$109,,MATCH($D165,$70:$70,0)-7),0),1)&amp;""""&amp;"#g'"&amp;" ${CONFIG_DIR}db_data_config.txt; export "&amp;BE$163&amp;"="&amp;""""&amp;INDEX($E$106:$G$109,MATCH("●",INDEX($H$106:$AQ$109,,MATCH($D165,$70:$70,0)-7),0),1)&amp;""";"),",",""",""")</f>
        <v/>
      </c>
      <c r="BF165" s="73" t="str">
        <f>SUBSTITUTE(IF(INDEX($E$106:$G$109,MATCH("●",INDEX($H$106:$AQ$109,,MATCH($D165,$70:$70,0)-7),0),1)=VLOOKUP(BF$163,$AD$9:$AN$20,8,FALSE),"","sed -i "&amp;IF($AK$161="MacOS","'' ","")&amp;"'s#"&amp;BF$163&amp;"="""&amp;INDEX($E$106:$G$109,MATCH("●",INDEX($H$106:$AQ$109,,MATCH($D165,$70:$70,0)-7),0),1)&amp;""""&amp;"#"&amp;BF$163&amp;"="&amp;""""&amp;VLOOKUP(BF$163,$AD$9:$AN$20,8,FALSE)&amp;""""&amp;"#g'"&amp;" ${CONFIG_DIR}db_data_config.txt; export "&amp;BF$163&amp;"="&amp;""""&amp;VLOOKUP(BF$163,$AD$9:$AN$20,8,FALSE)&amp;""";"),",",""",""")</f>
        <v/>
      </c>
      <c r="BG165" s="73" t="str">
        <f>SUBSTITUTE(IF(VLOOKUP(BG$163,$AD$9:$AN$20,8,FALSE)=INDEX($E$111:$G$114,MATCH("●",INDEX($H$111:$AQ$114,,MATCH($D165,$70:$70,0)-7),0),1),"","sed -i "&amp;IF($AK$161="MacOS","'' ","")&amp;"'s#"&amp;BG$163&amp;"="""&amp;VLOOKUP(BG$163,$AD$9:$AN$20,8,FALSE)&amp;""""&amp;"#"&amp;BG$163&amp;"="&amp;""""&amp;INDEX($E$111:$G$114,MATCH("●",INDEX($H$111:$AQ$114,,MATCH($D165,$70:$70,0)-7),0),1)&amp;""""&amp;"#g'"&amp;" ${CONFIG_DIR}db_data_config.txt; export "&amp;BG$163&amp;"="&amp;""""&amp;INDEX($E$111:$G$114,MATCH("●",INDEX($H$111:$AQ$114,,MATCH($D165,$70:$70,0)-7),0),1)&amp;""";"),",",""",""")</f>
        <v/>
      </c>
      <c r="BH165" s="73" t="str">
        <f>SUBSTITUTE(IF(INDEX($E$111:$G$114,MATCH("●",INDEX($H$111:$AQ$114,,MATCH($D165,$70:$70,0)-7),0),1)=VLOOKUP(BH$163,$AD$9:$AN$20,8,FALSE),"","sed -i "&amp;IF($AK$161="MacOS","'' ","")&amp;"'s#"&amp;BH$163&amp;"="""&amp;INDEX($E$111:$G$114,MATCH("●",INDEX($H$111:$AQ$114,,MATCH($D165,$70:$70,0)-7),0),1)&amp;""""&amp;"#"&amp;BH$163&amp;"="&amp;""""&amp;VLOOKUP(BH$163,$AD$9:$AN$20,8,FALSE)&amp;""""&amp;"#g'"&amp;" ${CONFIG_DIR}db_data_config.txt; export "&amp;BH$163&amp;"="&amp;""""&amp;VLOOKUP(BH$163,$AD$9:$AN$20,8,FALSE)&amp;""";"),",",""",""")</f>
        <v/>
      </c>
      <c r="BI165" s="73" t="str">
        <f>SUBSTITUTE(IF(VLOOKUP(BI$163,$AD$9:$AN$20,8,FALSE)=INDEX($E$116:$G$118,MATCH("●",INDEX($H$116:$AQ$118,,MATCH($D165,$70:$70,0)-7),0),1),"","sed -i "&amp;IF($AK$161="MacOS","'' ","")&amp;"'s#"&amp;BI$163&amp;"="""&amp;VLOOKUP(BI$163,$AD$9:$AN$20,8,FALSE)&amp;""""&amp;"#"&amp;BI$163&amp;"="&amp;""""&amp;INDEX($E$116:$G$118,MATCH("●",INDEX($H$116:$AQ$118,,MATCH($D165,$70:$70,0)-7),0),1)&amp;""""&amp;"#g'"&amp;" ${CONFIG_DIR}db_data_config.txt; export "&amp;BI$163&amp;"="&amp;""""&amp;INDEX($E$116:$G$118,MATCH("●",INDEX($H$116:$AQ$118,,MATCH($D165,$70:$70,0)-7),0),1)&amp;""";"),",",""",""")</f>
        <v/>
      </c>
      <c r="BJ165" s="73" t="str">
        <f>SUBSTITUTE(IF(INDEX($E$116:$G$118,MATCH("●",INDEX($H$116:$AQ$118,,MATCH($D165,$70:$70,0)-7),0),1)=VLOOKUP(BJ$163,$AD$9:$AN$20,8,FALSE),"","sed -i "&amp;IF($AK$161="MacOS","'' ","")&amp;"'s#"&amp;BJ$163&amp;"="""&amp;INDEX($E$116:$G$118,MATCH("●",INDEX($H$116:$AQ$118,,MATCH($D165,$70:$70,0)-7),0),1)&amp;""""&amp;"#"&amp;BJ$163&amp;"="&amp;""""&amp;VLOOKUP(BJ$163,$AD$9:$AN$20,8,FALSE)&amp;""""&amp;"#g'"&amp;" ${CONFIG_DIR}db_data_config.txt; export "&amp;BJ$163&amp;"="&amp;""""&amp;VLOOKUP(BJ$163,$AD$9:$AN$20,8,FALSE)&amp;""";"),",",""",""")</f>
        <v/>
      </c>
      <c r="BK165" s="73" t="str">
        <f>SUBSTITUTE(IF(VLOOKUP(BK$163,$AD$9:$AN$20,8,FALSE)=INDEX($E$120:$G$122,MATCH("●",INDEX($H$120:$AQ$122,,MATCH($D165,$70:$70,0)-7),0),1),"","sed -i "&amp;IF($AK$161="MacOS","'' ","")&amp;"'s#"&amp;BK$163&amp;"="""&amp;VLOOKUP(BK$163,$AD$9:$AN$20,8,FALSE)&amp;""""&amp;"#"&amp;BK$163&amp;"="&amp;""""&amp;INDEX($E$120:$G$122,MATCH("●",INDEX($H$120:$AQ$122,,MATCH($D165,$70:$70,0)-7),0),1)&amp;""""&amp;"#g'"&amp;" ${CONFIG_DIR}db_data_config.txt; export "&amp;BK$163&amp;"="&amp;""""&amp;INDEX($E$120:$G$122,MATCH("●",INDEX($H$120:$AQ$122,,MATCH($D165,$70:$70,0)-7),0),1)&amp;""";"),",",""",""")</f>
        <v/>
      </c>
      <c r="BL165" s="73" t="str">
        <f>SUBSTITUTE(IF(INDEX($E$120:$G$122,MATCH("●",INDEX($H$120:$AQ$122,,MATCH($D165,$70:$70,0)-7),0),1)=VLOOKUP(BL$163,$AD$9:$AN$20,8,FALSE),"","sed -i "&amp;IF($AK$161="MacOS","'' ","")&amp;"'s#"&amp;BL$163&amp;"="""&amp;INDEX($E$120:$G$122,MATCH("●",INDEX($H$120:$AQ$122,,MATCH($D165,$70:$70,0)-7),0),1)&amp;""""&amp;"#"&amp;BL$163&amp;"="&amp;""""&amp;VLOOKUP(BL$163,$AD$9:$AN$20,8,FALSE)&amp;""""&amp;"#g'"&amp;" ${CONFIG_DIR}db_data_config.txt; export "&amp;BL$163&amp;"="&amp;""""&amp;VLOOKUP(BL$163,$AD$9:$AN$20,8,FALSE)&amp;""";"),",",""",""")</f>
        <v/>
      </c>
      <c r="BM165" s="73" t="str">
        <f>SUBSTITUTE(IF(VLOOKUP(BM$163,$AD$9:$AN$20,8,FALSE)=INDEX($E$124:$G$126,MATCH("●",INDEX($H$124:$AQ$126,,MATCH($D165,$70:$70,0)-7),0),1),"","sed -i "&amp;IF($AK$161="MacOS","'' ","")&amp;"'s#"&amp;BM$163&amp;"="""&amp;VLOOKUP(BM$163,$AD$9:$AN$20,8,FALSE)&amp;""""&amp;"#"&amp;BM$163&amp;"="&amp;""""&amp;INDEX($E$124:$G$126,MATCH("●",INDEX($H$124:$AQ$126,,MATCH($D165,$70:$70,0)-7),0),1)&amp;""""&amp;"#g'"&amp;" ${CONFIG_DIR}db_data_config.txt; export "&amp;BM$163&amp;"="&amp;""""&amp;INDEX($E$124:$G$126,MATCH("●",INDEX($H$124:$AQ$126,,MATCH($D165,$70:$70,0)-7),0),1)&amp;""";"),",",""",""")</f>
        <v/>
      </c>
      <c r="BN165" s="73" t="str">
        <f>SUBSTITUTE(IF(INDEX($E$124:$G$126,MATCH("●",INDEX($H$124:$AQ$126,,MATCH($D165,$70:$70,0)-7),0),1)=VLOOKUP(BN$163,$AD$9:$AN$20,8,FALSE),"","sed -i "&amp;IF($AK$161="MacOS","'' ","")&amp;"'s#"&amp;BN$163&amp;"="""&amp;INDEX($E$124:$G$126,MATCH("●",INDEX($H$124:$AQ$126,,MATCH($D165,$70:$70,0)-7),0),1)&amp;""""&amp;"#"&amp;BN$163&amp;"="&amp;""""&amp;VLOOKUP(BN$163,$AD$9:$AN$20,8,FALSE)&amp;""""&amp;"#g'"&amp;" ${CONFIG_DIR}db_data_config.txt; export "&amp;BN$163&amp;"="&amp;""""&amp;VLOOKUP(BN$163,$AD$9:$AN$20,8,FALSE)&amp;""";"),",",""",""")</f>
        <v/>
      </c>
      <c r="BO165" s="73" t="str">
        <f>SUBSTITUTE(IF(VLOOKUP(BO$163,$AD$9:$AN$20,8,FALSE)=INDEX($E$128:$G$130,MATCH("●",INDEX($H$128:$AQ$130,,MATCH($D165,$70:$70,0)-7),0),1),"","sed -i "&amp;IF($AK$161="MacOS","'' ","")&amp;"'s#"&amp;BO$163&amp;"="""&amp;VLOOKUP(BO$163,$AD$9:$AN$20,8,FALSE)&amp;""""&amp;"#"&amp;BO$163&amp;"="&amp;""""&amp;INDEX($E$128:$G$130,MATCH("●",INDEX($H$128:$AQ$130,,MATCH($D165,$70:$70,0)-7),0),1)&amp;""""&amp;"#g'"&amp;" ${CONFIG_DIR}db_data_config.txt; export "&amp;BO$163&amp;"="&amp;""""&amp;INDEX($E$128:$G$130,MATCH("●",INDEX($H$128:$AQ$130,,MATCH($D165,$70:$70,0)-7),0),1)&amp;""";"),",",""",""")</f>
        <v/>
      </c>
      <c r="BP165" s="73" t="str">
        <f>SUBSTITUTE(IF(INDEX($E$128:$G$130,MATCH("●",INDEX($H$128:$AQ$130,,MATCH($D165,$70:$70,0)-7),0),1)=VLOOKUP(BP$163,$AD$9:$AN$20,8,FALSE),"","sed -i "&amp;IF($AK$161="MacOS","'' ","")&amp;"'s#"&amp;BP$163&amp;"="""&amp;INDEX($E$128:$G$130,MATCH("●",INDEX($H$128:$AQ$130,,MATCH($D165,$70:$70,0)-7),0),1)&amp;""""&amp;"#"&amp;BP$163&amp;"="&amp;""""&amp;VLOOKUP(BP$163,$AD$9:$AN$20,8,FALSE)&amp;""""&amp;"#g'"&amp;" ${CONFIG_DIR}db_data_config.txt; export "&amp;BP$163&amp;"="&amp;""""&amp;VLOOKUP(BP$163,$AD$9:$AN$20,8,FALSE)&amp;""";"),",",""",""")</f>
        <v/>
      </c>
      <c r="BQ165" s="73" t="str">
        <f>SUBSTITUTE(IF(VLOOKUP(BQ$163,$AD$9:$AN$20,8,FALSE)=INDEX($E$132:$G$134,MATCH("●",INDEX($H$132:$AQ$134,,MATCH($D165,$70:$70,0)-7),0),1),"","sed -i "&amp;IF($AK$161="MacOS","'' ","")&amp;"'s#"&amp;BQ$163&amp;"="""&amp;VLOOKUP(BQ$163,$AD$9:$AN$20,8,FALSE)&amp;""""&amp;"#"&amp;BQ$163&amp;"="&amp;""""&amp;INDEX($E$132:$G$134,MATCH("●",INDEX($H$132:$AQ$134,,MATCH($D165,$70:$70,0)-7),0),1)&amp;""""&amp;"#g'"&amp;" ${CONFIG_DIR}db_data_config.txt; export "&amp;BQ$163&amp;"="&amp;""""&amp;INDEX($E$132:$G$134,MATCH("●",INDEX($H$132:$AQ$134,,MATCH($D165,$70:$70,0)-7),0),1)&amp;""";"),",",""",""")</f>
        <v/>
      </c>
      <c r="BR165" s="73" t="str">
        <f>SUBSTITUTE(IF(INDEX($E$132:$G$134,MATCH("●",INDEX($H$132:$AQ$134,,MATCH($D165,$70:$70,0)-7),0),1)=VLOOKUP(BR$163,$AD$9:$AN$20,8,FALSE),"","sed -i "&amp;IF($AK$161="MacOS","'' ","")&amp;"'s#"&amp;BR$163&amp;"="""&amp;INDEX($E$132:$G$134,MATCH("●",INDEX($H$132:$AQ$134,,MATCH($D165,$70:$70,0)-7),0),1)&amp;""""&amp;"#"&amp;BR$163&amp;"="&amp;""""&amp;VLOOKUP(BR$163,$AD$9:$AN$20,8,FALSE)&amp;""""&amp;"#g'"&amp;" ${CONFIG_DIR}db_data_config.txt; export "&amp;BR$163&amp;"="&amp;""""&amp;VLOOKUP(BR$163,$AD$9:$AN$20,8,FALSE)&amp;""";"),",",""",""")</f>
        <v/>
      </c>
      <c r="BS165" s="73" t="str">
        <f>SUBSTITUTE(IF(VLOOKUP(BS$163,$AD$9:$AN$20,8,FALSE)=INDEX($E$136:$G$138,MATCH("●",INDEX($H$136:$AQ$138,,MATCH($D165,$70:$70,0)-7),0),1),"","sed -i "&amp;IF($AK$161="MacOS","'' ","")&amp;"'s#"&amp;BS$163&amp;"="""&amp;VLOOKUP(BS$163,$AD$9:$AN$20,8,FALSE)&amp;""""&amp;"#"&amp;BS$163&amp;"="&amp;""""&amp;INDEX($E$136:$G$138,MATCH("●",INDEX($H$136:$AQ$138,,MATCH($D165,$70:$70,0)-7),0),1)&amp;""""&amp;"#g'"&amp;" ${CONFIG_DIR}db_data_config.txt; export "&amp;BS$163&amp;"="&amp;""""&amp;INDEX($E$136:$G$138,MATCH("●",INDEX($H$136:$AQ$138,,MATCH($D165,$70:$70,0)-7),0),1)&amp;""";"),",",""",""")</f>
        <v/>
      </c>
      <c r="BT165" s="73" t="str">
        <f>SUBSTITUTE(IF(INDEX($E$136:$G$138,MATCH("●",INDEX($H$136:$AQ$138,,MATCH($D165,$70:$70,0)-7),0),1)=VLOOKUP(BT$163,$AD$9:$AN$20,8,FALSE),"","sed -i "&amp;IF($AK$161="MacOS","'' ","")&amp;"'s#"&amp;BT$163&amp;"="""&amp;INDEX($E$136:$G$138,MATCH("●",INDEX($H$136:$AQ$138,,MATCH($D165,$70:$70,0)-7),0),1)&amp;""""&amp;"#"&amp;BT$163&amp;"="&amp;""""&amp;VLOOKUP(BT$163,$AD$9:$AN$20,8,FALSE)&amp;""""&amp;"#g'"&amp;" ${CONFIG_DIR}db_data_config.txt; export "&amp;BT$163&amp;"="&amp;""""&amp;VLOOKUP(BT$163,$AD$9:$AN$20,8,FALSE)&amp;""";"),",",""",""")</f>
        <v/>
      </c>
      <c r="BU165" s="60" t="s">
        <v>1135</v>
      </c>
    </row>
    <row r="166" spans="3:73" ht="54" customHeight="1">
      <c r="D166" s="140">
        <f>$D165+1</f>
        <v>110</v>
      </c>
      <c r="E166" s="141"/>
      <c r="F166" s="141"/>
      <c r="G166" s="142"/>
      <c r="H166" s="45" t="str">
        <f t="shared" ref="H166:H200" ca="1" si="2">SUBSTITUTE("clear; echo "&amp;"テストケース"&amp;TEXT($D166,"000")&amp;"; "&amp;AW166&amp;AY166&amp;BA166&amp;BC166&amp;BE166&amp;BG166&amp;BI166&amp;BK166&amp;BM166&amp;BO166&amp;BQ166&amp;BS166&amp;"sh ./script/"&amp;$B$2&amp;".sh; "&amp;AX166&amp;AZ166&amp;BB166&amp;BD166&amp;BF166&amp;BH166&amp;BJ166&amp;BL166&amp;BN166&amp;BP166&amp;BR166&amp;BT166,"なし","")</f>
        <v>clear; echo テストケース110; sed -i '' 's#COLUMN_DATA_TYPE="char"#COLUMN_DATA_TYPE="byte"#g' ${CONFIG_DIR}db_data_config.txt; export COLUMN_DATA_TYPE="byte";sed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9" t="str" cm="1">
        <f t="array" ref="AE166">SUBSTITUTE(INDEX($H$140:$AQ$140, , MATCH($D166, $70:$70, 0)-7),"-","")</f>
        <v>正常</v>
      </c>
      <c r="AF166" s="150"/>
      <c r="AG166" s="151"/>
      <c r="AH166" s="159" t="s">
        <v>1020</v>
      </c>
      <c r="AI166" s="160"/>
      <c r="AJ166" s="160"/>
      <c r="AK166" s="160"/>
      <c r="AL166" s="160"/>
      <c r="AM166" s="160"/>
      <c r="AN166" s="160"/>
      <c r="AO166" s="160"/>
      <c r="AP166" s="160"/>
      <c r="AQ166" s="161"/>
      <c r="AS166" s="69" t="str" cm="1">
        <f t="array" ref="AS166">SUBSTITUTE(TEXT(INDEX($H$143:$AQ$143,1,$D166-108),"000000"),"-","")</f>
        <v>220001</v>
      </c>
      <c r="AT166" s="70"/>
      <c r="AU166" s="71"/>
      <c r="AW166" s="73" t="str">
        <f t="shared" ref="AW166:AW200" si="3">SUBSTITUTE(IF(VLOOKUP(AW$163,$AD$9:$AN$20,8,FALSE)=INDEX($E$76:$G$78,MATCH("●",INDEX($H$76:$AQ$78,,MATCH($D166,$70:$70,0)-7),0),1),"","sed -i "&amp;IF($AK$161="MacOS","'' ","")&amp;"'s#"&amp;AW$163&amp;"="""&amp;VLOOKUP(AW$163,$AD$9:$AN$20,8,FALSE)&amp;""""&amp;"#"&amp;AW$163&amp;"="&amp;""""&amp;INDEX($E$76:$G$78,MATCH("●",INDEX($H$76:$AQ$78,,MATCH($D166,$70:$70,0)-7),0),1)&amp;""""&amp;"#g'"&amp;" ${CONFIG_DIR}db_data_config.txt; export "&amp;AW$163&amp;"="&amp;""""&amp;INDEX($E$76:$G$78,MATCH("●",INDEX($H$76:$AQ$78,,MATCH($D166,$70:$70,0)-7),0),1)&amp;""";"),",",""",""")</f>
        <v/>
      </c>
      <c r="AX166" s="73" t="str">
        <f t="shared" ref="AX166:AX200" si="4">SUBSTITUTE(IF(INDEX($E$76:$G$78,MATCH("●",INDEX($H$76:$AQ$78,,MATCH($D166,$70:$70,0)-7),0),1)=VLOOKUP(AX$163,$AD$9:$AN$20,8,FALSE),"","sed -i "&amp;IF($AK$161="MacOS","'' ","")&amp;"'s#"&amp;AX$163&amp;"="""&amp;INDEX($E$76:$G$78,MATCH("●",INDEX($H$76:$AQ$78,,MATCH($D166,$70:$70,0)-7),0),1)&amp;""""&amp;"#"&amp;AX$163&amp;"="&amp;""""&amp;VLOOKUP(AX$163,$AD$9:$AN$20,8,FALSE)&amp;""""&amp;"#g'"&amp;" ${CONFIG_DIR}db_data_config.txt; export "&amp;AX$163&amp;"="&amp;""""&amp;VLOOKUP(AX$163,$AD$9:$AN$20,8,FALSE)&amp;""";"),",",""",""")</f>
        <v/>
      </c>
      <c r="AY166" s="73" t="str">
        <f t="shared" ref="AY166:AY200" si="5">SUBSTITUTE(IF(VLOOKUP(AY$163,$AD$9:$AN$20,8,FALSE)=INDEX($E$80:$G$84,MATCH("●",INDEX($H$80:$AQ$84,,MATCH($D166,$70:$70,0)-7),0),1),"","sed -i "&amp;IF($AK$161="MacOS","'' ","")&amp;"'s#"&amp;AY$163&amp;"="""&amp;VLOOKUP(AY$163,$AD$9:$AN$20,8,FALSE)&amp;""""&amp;"#"&amp;AY$163&amp;"="&amp;""""&amp;INDEX($E$80:$G$84,MATCH("●",INDEX($H$80:$AQ$84,,MATCH($D166,$70:$70,0)-7),0),1)&amp;""""&amp;"#g'"&amp;" ${CONFIG_DIR}db_data_config.txt; export "&amp;AY$163&amp;"="&amp;""""&amp;INDEX($E$80:$G$84,MATCH("●",INDEX($H$80:$AQ$84,,MATCH($D166,$70:$70,0)-7),0),1)&amp;""";"),",",""",""")</f>
        <v>sed -i '' 's#COLUMN_DATA_TYPE="char"#COLUMN_DATA_TYPE="byte"#g' ${CONFIG_DIR}db_data_config.txt; export COLUMN_DATA_TYPE="byte";</v>
      </c>
      <c r="AZ166" s="73" t="str">
        <f t="shared" ref="AZ166:AZ200" si="6">SUBSTITUTE(IF(INDEX($E$80:$G$84,MATCH("●",INDEX($H$80:$AQ$84,,MATCH($D166,$70:$70,0)-7),0),1)=VLOOKUP(AZ$163,$AD$9:$AN$20,8,FALSE),"","sed -i "&amp;IF($AK$161="MacOS","'' ","")&amp;"'s#"&amp;AZ$163&amp;"="""&amp;INDEX($E$80:$G$84,MATCH("●",INDEX($H$80:$AQ$84,,MATCH($D166,$70:$70,0)-7),0),1)&amp;""""&amp;"#"&amp;AZ$163&amp;"="&amp;""""&amp;VLOOKUP(AZ$163,$AD$9:$AN$20,8,FALSE)&amp;""""&amp;"#g'"&amp;" ${CONFIG_DIR}db_data_config.txt; export "&amp;AZ$163&amp;"="&amp;""""&amp;VLOOKUP(AZ$163,$AD$9:$AN$20,8,FALSE)&amp;""";"),",",""",""")</f>
        <v>sed -i '' 's#COLUMN_DATA_TYPE="byte"#COLUMN_DATA_TYPE="char"#g' ${CONFIG_DIR}db_data_config.txt; export COLUMN_DATA_TYPE="char";</v>
      </c>
      <c r="BA166" s="73" t="str">
        <f t="shared" ref="BA166:BA200" si="7">SUBSTITUTE(IF(VLOOKUP(BA$163,$AD$9:$AN$20,8,FALSE)=INDEX($E$86:$G$99,MATCH("●",INDEX($H$86:$AQ$99,,MATCH($D166,$70:$70,0)-7),0),1),"","sed -i "&amp;IF($AK$161="MacOS","'' ","")&amp;"'s#"&amp;BA$163&amp;"="""&amp;VLOOKUP(BA$163,$AD$9:$AN$20,8,FALSE)&amp;""""&amp;"#"&amp;BA$163&amp;"="&amp;""""&amp;INDEX($E$86:$G$99,MATCH("●",INDEX($H$86:$AQ$99,,MATCH($D166,$70:$70,0)-7),0),1)&amp;""""&amp;"#g'"&amp;" ${CONFIG_DIR}db_data_config.txt; export "&amp;BA$163&amp;"="&amp;""""&amp;INDEX($E$86:$G$99,MATCH("●",INDEX($H$86:$AQ$99,,MATCH($D166,$70:$70,0)-7),0),1)&amp;""";"),",",""",""")</f>
        <v/>
      </c>
      <c r="BB166" s="73" t="str">
        <f t="shared" ref="BB166:BB200" si="8">SUBSTITUTE(IF(INDEX($E$86:$G$99,MATCH("●",INDEX($H$86:$AQ$99,,MATCH($D166,$70:$70,0)-7),0),1)=VLOOKUP(BB$163,$AD$9:$AN$20,8,FALSE),"","sed -i "&amp;IF($AK$161="MacOS","'' ","")&amp;"'s#"&amp;BB$163&amp;"="""&amp;INDEX($E$86:$G$99,MATCH("●",INDEX($H$86:$AQ$99,,MATCH($D166,$70:$70,0)-7),0),1)&amp;""""&amp;"#"&amp;BB$163&amp;"="&amp;""""&amp;VLOOKUP(BB$163,$AD$9:$AN$20,8,FALSE)&amp;""""&amp;"#g'"&amp;" ${CONFIG_DIR}db_data_config.txt; export "&amp;BB$163&amp;"="&amp;""""&amp;VLOOKUP(BB$163,$AD$9:$AN$20,8,FALSE)&amp;""";"),",",""",""")</f>
        <v/>
      </c>
      <c r="BC166" s="73" t="str">
        <f t="shared" ref="BC166:BC200" si="9">SUBSTITUTE(IF(VLOOKUP(BC$163,$AD$9:$AN$20,8,FALSE)=INDEX($E$101:$G$104,MATCH("●",INDEX($H$101:$AQ$104,,MATCH($D166,$70:$70,0)-7),0),1),"","sed -i "&amp;IF($AK$161="MacOS","'' ","")&amp;"'s#"&amp;BC$163&amp;"="""&amp;VLOOKUP(BC$163,$AD$9:$AN$20,8,FALSE)&amp;""""&amp;"#"&amp;BC$163&amp;"="&amp;""""&amp;INDEX($E$101:$G$104,MATCH("●",INDEX($H$101:$AQ$104,,MATCH($D166,$70:$70,0)-7),0),1)&amp;""""&amp;"#g'"&amp;" ${CONFIG_DIR}db_data_config.txt; export "&amp;BC$163&amp;"="&amp;""""&amp;INDEX($E$101:$G$104,MATCH("●",INDEX($H$101:$AQ$104,,MATCH($D166,$70:$70,0)-7),0),1)&amp;""";"),",",""",""")</f>
        <v>sed -i '' 's#COLUMN_DATA_TRIM="NONE"#COLUMN_DATA_TRIM="FTBT"#g' ${CONFIG_DIR}db_data_config.txt; export COLUMN_DATA_TRIM="FTBT";</v>
      </c>
      <c r="BD166" s="73" t="str">
        <f t="shared" ref="BD166:BD200" si="10">SUBSTITUTE(IF(INDEX($E$101:$G$104,MATCH("●",INDEX($H$101:$AQ$104,,MATCH($D166,$70:$70,0)-7),0),1)=VLOOKUP(BD$163,$AD$9:$AN$20,8,FALSE),"","sed -i "&amp;IF($AK$161="MacOS","'' ","")&amp;"'s#"&amp;BD$163&amp;"="""&amp;INDEX($E$101:$G$104,MATCH("●",INDEX($H$101:$AQ$104,,MATCH($D166,$70:$70,0)-7),0),1)&amp;""""&amp;"#"&amp;BD$163&amp;"="&amp;""""&amp;VLOOKUP(BD$163,$AD$9:$AN$20,8,FALSE)&amp;""""&amp;"#g'"&amp;" ${CONFIG_DIR}db_data_config.txt; export "&amp;BD$163&amp;"="&amp;""""&amp;VLOOKUP(BD$163,$AD$9:$AN$20,8,FALSE)&amp;""";"),",",""",""")</f>
        <v>sed -i '' 's#COLUMN_DATA_TRIM="FTBT"#COLUMN_DATA_TRIM="NONE"#g' ${CONFIG_DIR}db_data_config.txt; export COLUMN_DATA_TRIM="NONE";</v>
      </c>
      <c r="BE166" s="73" t="str">
        <f t="shared" ref="BE166:BE200" si="11">SUBSTITUTE(IF(VLOOKUP(BE$163,$AD$9:$AN$20,8,FALSE)=INDEX($E$106:$G$109,MATCH("●",INDEX($H$106:$AQ$109,,MATCH($D166,$70:$70,0)-7),0),1),"","sed -i "&amp;IF($AK$161="MacOS","'' ","")&amp;"'s#"&amp;BE$163&amp;"="""&amp;VLOOKUP(BE$163,$AD$9:$AN$20,8,FALSE)&amp;""""&amp;"#"&amp;BE$163&amp;"="&amp;""""&amp;INDEX($E$106:$G$109,MATCH("●",INDEX($H$106:$AQ$109,,MATCH($D166,$70:$70,0)-7),0),1)&amp;""""&amp;"#g'"&amp;" ${CONFIG_DIR}db_data_config.txt; export "&amp;BE$163&amp;"="&amp;""""&amp;INDEX($E$106:$G$109,MATCH("●",INDEX($H$106:$AQ$109,,MATCH($D166,$70:$70,0)-7),0),1)&amp;""";"),",",""",""")</f>
        <v/>
      </c>
      <c r="BF166" s="73" t="str">
        <f t="shared" ref="BF166:BF200" si="12">SUBSTITUTE(IF(INDEX($E$106:$G$109,MATCH("●",INDEX($H$106:$AQ$109,,MATCH($D166,$70:$70,0)-7),0),1)=VLOOKUP(BF$163,$AD$9:$AN$20,8,FALSE),"","sed -i "&amp;IF($AK$161="MacOS","'' ","")&amp;"'s#"&amp;BF$163&amp;"="""&amp;INDEX($E$106:$G$109,MATCH("●",INDEX($H$106:$AQ$109,,MATCH($D166,$70:$70,0)-7),0),1)&amp;""""&amp;"#"&amp;BF$163&amp;"="&amp;""""&amp;VLOOKUP(BF$163,$AD$9:$AN$20,8,FALSE)&amp;""""&amp;"#g'"&amp;" ${CONFIG_DIR}db_data_config.txt; export "&amp;BF$163&amp;"="&amp;""""&amp;VLOOKUP(BF$163,$AD$9:$AN$20,8,FALSE)&amp;""";"),",",""",""")</f>
        <v/>
      </c>
      <c r="BG166" s="73" t="str">
        <f t="shared" ref="BG166:BG200" si="13">SUBSTITUTE(IF(VLOOKUP(BG$163,$AD$9:$AN$20,8,FALSE)=INDEX($E$111:$G$114,MATCH("●",INDEX($H$111:$AQ$114,,MATCH($D166,$70:$70,0)-7),0),1),"","sed -i "&amp;IF($AK$161="MacOS","'' ","")&amp;"'s#"&amp;BG$163&amp;"="""&amp;VLOOKUP(BG$163,$AD$9:$AN$20,8,FALSE)&amp;""""&amp;"#"&amp;BG$163&amp;"="&amp;""""&amp;INDEX($E$111:$G$114,MATCH("●",INDEX($H$111:$AQ$114,,MATCH($D166,$70:$70,0)-7),0),1)&amp;""""&amp;"#g'"&amp;" ${CONFIG_DIR}db_data_config.txt; export "&amp;BG$163&amp;"="&amp;""""&amp;INDEX($E$111:$G$114,MATCH("●",INDEX($H$111:$AQ$114,,MATCH($D166,$70:$70,0)-7),0),1)&amp;""";"),",",""",""")</f>
        <v/>
      </c>
      <c r="BH166" s="73" t="str">
        <f t="shared" ref="BH166:BH200" si="14">SUBSTITUTE(IF(INDEX($E$111:$G$114,MATCH("●",INDEX($H$111:$AQ$114,,MATCH($D166,$70:$70,0)-7),0),1)=VLOOKUP(BH$163,$AD$9:$AN$20,8,FALSE),"","sed -i "&amp;IF($AK$161="MacOS","'' ","")&amp;"'s#"&amp;BH$163&amp;"="""&amp;INDEX($E$111:$G$114,MATCH("●",INDEX($H$111:$AQ$114,,MATCH($D166,$70:$70,0)-7),0),1)&amp;""""&amp;"#"&amp;BH$163&amp;"="&amp;""""&amp;VLOOKUP(BH$163,$AD$9:$AN$20,8,FALSE)&amp;""""&amp;"#g'"&amp;" ${CONFIG_DIR}db_data_config.txt; export "&amp;BH$163&amp;"="&amp;""""&amp;VLOOKUP(BH$163,$AD$9:$AN$20,8,FALSE)&amp;""";"),",",""",""")</f>
        <v/>
      </c>
      <c r="BI166" s="73" t="str">
        <f t="shared" ref="BI166:BI200" si="15">SUBSTITUTE(IF(VLOOKUP(BI$163,$AD$9:$AN$20,8,FALSE)=INDEX($E$116:$G$118,MATCH("●",INDEX($H$116:$AQ$118,,MATCH($D166,$70:$70,0)-7),0),1),"","sed -i "&amp;IF($AK$161="MacOS","'' ","")&amp;"'s#"&amp;BI$163&amp;"="""&amp;VLOOKUP(BI$163,$AD$9:$AN$20,8,FALSE)&amp;""""&amp;"#"&amp;BI$163&amp;"="&amp;""""&amp;INDEX($E$116:$G$118,MATCH("●",INDEX($H$116:$AQ$118,,MATCH($D166,$70:$70,0)-7),0),1)&amp;""""&amp;"#g'"&amp;" ${CONFIG_DIR}db_data_config.txt; export "&amp;BI$163&amp;"="&amp;""""&amp;INDEX($E$116:$G$118,MATCH("●",INDEX($H$116:$AQ$118,,MATCH($D166,$70:$70,0)-7),0),1)&amp;""";"),",",""",""")</f>
        <v/>
      </c>
      <c r="BJ166" s="73" t="str">
        <f t="shared" ref="BJ166:BJ200" si="16">SUBSTITUTE(IF(INDEX($E$116:$G$118,MATCH("●",INDEX($H$116:$AQ$118,,MATCH($D166,$70:$70,0)-7),0),1)=VLOOKUP(BJ$163,$AD$9:$AN$20,8,FALSE),"","sed -i "&amp;IF($AK$161="MacOS","'' ","")&amp;"'s#"&amp;BJ$163&amp;"="""&amp;INDEX($E$116:$G$118,MATCH("●",INDEX($H$116:$AQ$118,,MATCH($D166,$70:$70,0)-7),0),1)&amp;""""&amp;"#"&amp;BJ$163&amp;"="&amp;""""&amp;VLOOKUP(BJ$163,$AD$9:$AN$20,8,FALSE)&amp;""""&amp;"#g'"&amp;" ${CONFIG_DIR}db_data_config.txt; export "&amp;BJ$163&amp;"="&amp;""""&amp;VLOOKUP(BJ$163,$AD$9:$AN$20,8,FALSE)&amp;""";"),",",""",""")</f>
        <v/>
      </c>
      <c r="BK166" s="73" t="str">
        <f t="shared" ref="BK166:BK200" si="17">SUBSTITUTE(IF(VLOOKUP(BK$163,$AD$9:$AN$20,8,FALSE)=INDEX($E$120:$G$122,MATCH("●",INDEX($H$120:$AQ$122,,MATCH($D166,$70:$70,0)-7),0),1),"","sed -i "&amp;IF($AK$161="MacOS","'' ","")&amp;"'s#"&amp;BK$163&amp;"="""&amp;VLOOKUP(BK$163,$AD$9:$AN$20,8,FALSE)&amp;""""&amp;"#"&amp;BK$163&amp;"="&amp;""""&amp;INDEX($E$120:$G$122,MATCH("●",INDEX($H$120:$AQ$122,,MATCH($D166,$70:$70,0)-7),0),1)&amp;""""&amp;"#g'"&amp;" ${CONFIG_DIR}db_data_config.txt; export "&amp;BK$163&amp;"="&amp;""""&amp;INDEX($E$120:$G$122,MATCH("●",INDEX($H$120:$AQ$122,,MATCH($D166,$70:$70,0)-7),0),1)&amp;""";"),",",""",""")</f>
        <v/>
      </c>
      <c r="BL166" s="73" t="str">
        <f t="shared" ref="BL166:BL200" si="18">SUBSTITUTE(IF(INDEX($E$120:$G$122,MATCH("●",INDEX($H$120:$AQ$122,,MATCH($D166,$70:$70,0)-7),0),1)=VLOOKUP(BL$163,$AD$9:$AN$20,8,FALSE),"","sed -i "&amp;IF($AK$161="MacOS","'' ","")&amp;"'s#"&amp;BL$163&amp;"="""&amp;INDEX($E$120:$G$122,MATCH("●",INDEX($H$120:$AQ$122,,MATCH($D166,$70:$70,0)-7),0),1)&amp;""""&amp;"#"&amp;BL$163&amp;"="&amp;""""&amp;VLOOKUP(BL$163,$AD$9:$AN$20,8,FALSE)&amp;""""&amp;"#g'"&amp;" ${CONFIG_DIR}db_data_config.txt; export "&amp;BL$163&amp;"="&amp;""""&amp;VLOOKUP(BL$163,$AD$9:$AN$20,8,FALSE)&amp;""";"),",",""",""")</f>
        <v/>
      </c>
      <c r="BM166" s="73" t="str">
        <f t="shared" ref="BM166:BM200" si="19">SUBSTITUTE(IF(VLOOKUP(BM$163,$AD$9:$AN$20,8,FALSE)=INDEX($E$124:$G$126,MATCH("●",INDEX($H$124:$AQ$126,,MATCH($D166,$70:$70,0)-7),0),1),"","sed -i "&amp;IF($AK$161="MacOS","'' ","")&amp;"'s#"&amp;BM$163&amp;"="""&amp;VLOOKUP(BM$163,$AD$9:$AN$20,8,FALSE)&amp;""""&amp;"#"&amp;BM$163&amp;"="&amp;""""&amp;INDEX($E$124:$G$126,MATCH("●",INDEX($H$124:$AQ$126,,MATCH($D166,$70:$70,0)-7),0),1)&amp;""""&amp;"#g'"&amp;" ${CONFIG_DIR}db_data_config.txt; export "&amp;BM$163&amp;"="&amp;""""&amp;INDEX($E$124:$G$126,MATCH("●",INDEX($H$124:$AQ$126,,MATCH($D166,$70:$70,0)-7),0),1)&amp;""";"),",",""",""")</f>
        <v/>
      </c>
      <c r="BN166" s="73" t="str">
        <f t="shared" ref="BN166:BN200" si="20">SUBSTITUTE(IF(INDEX($E$124:$G$126,MATCH("●",INDEX($H$124:$AQ$126,,MATCH($D166,$70:$70,0)-7),0),1)=VLOOKUP(BN$163,$AD$9:$AN$20,8,FALSE),"","sed -i "&amp;IF($AK$161="MacOS","'' ","")&amp;"'s#"&amp;BN$163&amp;"="""&amp;INDEX($E$124:$G$126,MATCH("●",INDEX($H$124:$AQ$126,,MATCH($D166,$70:$70,0)-7),0),1)&amp;""""&amp;"#"&amp;BN$163&amp;"="&amp;""""&amp;VLOOKUP(BN$163,$AD$9:$AN$20,8,FALSE)&amp;""""&amp;"#g'"&amp;" ${CONFIG_DIR}db_data_config.txt; export "&amp;BN$163&amp;"="&amp;""""&amp;VLOOKUP(BN$163,$AD$9:$AN$20,8,FALSE)&amp;""";"),",",""",""")</f>
        <v/>
      </c>
      <c r="BO166" s="73" t="str">
        <f t="shared" ref="BO166:BO200" si="21">SUBSTITUTE(IF(VLOOKUP(BO$163,$AD$9:$AN$20,8,FALSE)=INDEX($E$128:$G$130,MATCH("●",INDEX($H$128:$AQ$130,,MATCH($D166,$70:$70,0)-7),0),1),"","sed -i "&amp;IF($AK$161="MacOS","'' ","")&amp;"'s#"&amp;BO$163&amp;"="""&amp;VLOOKUP(BO$163,$AD$9:$AN$20,8,FALSE)&amp;""""&amp;"#"&amp;BO$163&amp;"="&amp;""""&amp;INDEX($E$128:$G$130,MATCH("●",INDEX($H$128:$AQ$130,,MATCH($D166,$70:$70,0)-7),0),1)&amp;""""&amp;"#g'"&amp;" ${CONFIG_DIR}db_data_config.txt; export "&amp;BO$163&amp;"="&amp;""""&amp;INDEX($E$128:$G$130,MATCH("●",INDEX($H$128:$AQ$130,,MATCH($D166,$70:$70,0)-7),0),1)&amp;""";"),",",""",""")</f>
        <v/>
      </c>
      <c r="BP166" s="73" t="str">
        <f t="shared" ref="BP166:BP200" si="22">SUBSTITUTE(IF(INDEX($E$128:$G$130,MATCH("●",INDEX($H$128:$AQ$130,,MATCH($D166,$70:$70,0)-7),0),1)=VLOOKUP(BP$163,$AD$9:$AN$20,8,FALSE),"","sed -i "&amp;IF($AK$161="MacOS","'' ","")&amp;"'s#"&amp;BP$163&amp;"="""&amp;INDEX($E$128:$G$130,MATCH("●",INDEX($H$128:$AQ$130,,MATCH($D166,$70:$70,0)-7),0),1)&amp;""""&amp;"#"&amp;BP$163&amp;"="&amp;""""&amp;VLOOKUP(BP$163,$AD$9:$AN$20,8,FALSE)&amp;""""&amp;"#g'"&amp;" ${CONFIG_DIR}db_data_config.txt; export "&amp;BP$163&amp;"="&amp;""""&amp;VLOOKUP(BP$163,$AD$9:$AN$20,8,FALSE)&amp;""";"),",",""",""")</f>
        <v/>
      </c>
      <c r="BQ166" s="73" t="str">
        <f t="shared" ref="BQ166:BQ200" si="23">SUBSTITUTE(IF(VLOOKUP(BQ$163,$AD$9:$AN$20,8,FALSE)=INDEX($E$132:$G$134,MATCH("●",INDEX($H$132:$AQ$134,,MATCH($D166,$70:$70,0)-7),0),1),"","sed -i "&amp;IF($AK$161="MacOS","'' ","")&amp;"'s#"&amp;BQ$163&amp;"="""&amp;VLOOKUP(BQ$163,$AD$9:$AN$20,8,FALSE)&amp;""""&amp;"#"&amp;BQ$163&amp;"="&amp;""""&amp;INDEX($E$132:$G$134,MATCH("●",INDEX($H$132:$AQ$134,,MATCH($D166,$70:$70,0)-7),0),1)&amp;""""&amp;"#g'"&amp;" ${CONFIG_DIR}db_data_config.txt; export "&amp;BQ$163&amp;"="&amp;""""&amp;INDEX($E$132:$G$134,MATCH("●",INDEX($H$132:$AQ$134,,MATCH($D166,$70:$70,0)-7),0),1)&amp;""";"),",",""",""")</f>
        <v/>
      </c>
      <c r="BR166" s="73" t="str">
        <f t="shared" ref="BR166:BR200" si="24">SUBSTITUTE(IF(INDEX($E$132:$G$134,MATCH("●",INDEX($H$132:$AQ$134,,MATCH($D166,$70:$70,0)-7),0),1)=VLOOKUP(BR$163,$AD$9:$AN$20,8,FALSE),"","sed -i "&amp;IF($AK$161="MacOS","'' ","")&amp;"'s#"&amp;BR$163&amp;"="""&amp;INDEX($E$132:$G$134,MATCH("●",INDEX($H$132:$AQ$134,,MATCH($D166,$70:$70,0)-7),0),1)&amp;""""&amp;"#"&amp;BR$163&amp;"="&amp;""""&amp;VLOOKUP(BR$163,$AD$9:$AN$20,8,FALSE)&amp;""""&amp;"#g'"&amp;" ${CONFIG_DIR}db_data_config.txt; export "&amp;BR$163&amp;"="&amp;""""&amp;VLOOKUP(BR$163,$AD$9:$AN$20,8,FALSE)&amp;""";"),",",""",""")</f>
        <v/>
      </c>
      <c r="BS166" s="73" t="str">
        <f t="shared" ref="BS166:BS200" si="25">SUBSTITUTE(IF(VLOOKUP(BS$163,$AD$9:$AN$20,8,FALSE)=INDEX($E$136:$G$138,MATCH("●",INDEX($H$136:$AQ$138,,MATCH($D166,$70:$70,0)-7),0),1),"","sed -i "&amp;IF($AK$161="MacOS","'' ","")&amp;"'s#"&amp;BS$163&amp;"="""&amp;VLOOKUP(BS$163,$AD$9:$AN$20,8,FALSE)&amp;""""&amp;"#"&amp;BS$163&amp;"="&amp;""""&amp;INDEX($E$136:$G$138,MATCH("●",INDEX($H$136:$AQ$138,,MATCH($D166,$70:$70,0)-7),0),1)&amp;""""&amp;"#g'"&amp;" ${CONFIG_DIR}db_data_config.txt; export "&amp;BS$163&amp;"="&amp;""""&amp;INDEX($E$136:$G$138,MATCH("●",INDEX($H$136:$AQ$138,,MATCH($D166,$70:$70,0)-7),0),1)&amp;""";"),",",""",""")</f>
        <v/>
      </c>
      <c r="BT166" s="73" t="str">
        <f t="shared" ref="BT166:BT200" si="26">SUBSTITUTE(IF(INDEX($E$136:$G$138,MATCH("●",INDEX($H$136:$AQ$138,,MATCH($D166,$70:$70,0)-7),0),1)=VLOOKUP(BT$163,$AD$9:$AN$20,8,FALSE),"","sed -i "&amp;IF($AK$161="MacOS","'' ","")&amp;"'s#"&amp;BT$163&amp;"="""&amp;INDEX($E$136:$G$138,MATCH("●",INDEX($H$136:$AQ$138,,MATCH($D166,$70:$70,0)-7),0),1)&amp;""""&amp;"#"&amp;BT$163&amp;"="&amp;""""&amp;VLOOKUP(BT$163,$AD$9:$AN$20,8,FALSE)&amp;""""&amp;"#g'"&amp;" ${CONFIG_DIR}db_data_config.txt; export "&amp;BT$163&amp;"="&amp;""""&amp;VLOOKUP(BT$163,$AD$9:$AN$20,8,FALSE)&amp;""";"),",",""",""")</f>
        <v/>
      </c>
      <c r="BU166" s="60" t="s">
        <v>1135</v>
      </c>
    </row>
    <row r="167" spans="3:73" ht="54" customHeight="1">
      <c r="D167" s="140">
        <f>$D166+1</f>
        <v>111</v>
      </c>
      <c r="E167" s="141"/>
      <c r="F167" s="141"/>
      <c r="G167" s="142"/>
      <c r="H167" s="45" t="str">
        <f t="shared" ca="1" si="2"/>
        <v>clear; echo テストケース111; sed -i '' 's#COLUMN_DATA_TYPE="char"#COLUMN_DATA_TYPE="byte"#g' ${CONFIG_DIR}db_data_config.txt; export COLUMN_DATA_TYPE="byte";sed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9" t="str" cm="1">
        <f t="array" ref="AE167">SUBSTITUTE(INDEX($H$140:$AQ$140, , MATCH($D167, $70:$70, 0)-7),"-","")</f>
        <v>異常</v>
      </c>
      <c r="AF167" s="150"/>
      <c r="AG167" s="151"/>
      <c r="AH167" s="159" t="s">
        <v>1021</v>
      </c>
      <c r="AI167" s="160"/>
      <c r="AJ167" s="160"/>
      <c r="AK167" s="160"/>
      <c r="AL167" s="160"/>
      <c r="AM167" s="160"/>
      <c r="AN167" s="160"/>
      <c r="AO167" s="160"/>
      <c r="AP167" s="160"/>
      <c r="AQ167" s="161"/>
      <c r="AS167" s="69" t="str" cm="1">
        <f t="array" ref="AS167">SUBSTITUTE(TEXT(INDEX($H$143:$AQ$143,1,$D167-108),"000000"),"-","")</f>
        <v>220141</v>
      </c>
      <c r="AT167" s="70"/>
      <c r="AU167" s="71"/>
      <c r="AW167" s="73" t="str">
        <f t="shared" si="3"/>
        <v/>
      </c>
      <c r="AX167" s="73" t="str">
        <f t="shared" si="4"/>
        <v/>
      </c>
      <c r="AY167" s="73" t="str">
        <f t="shared" si="5"/>
        <v>sed -i '' 's#COLUMN_DATA_TYPE="char"#COLUMN_DATA_TYPE="byte"#g' ${CONFIG_DIR}db_data_config.txt; export COLUMN_DATA_TYPE="byte";</v>
      </c>
      <c r="AZ167" s="73" t="str">
        <f t="shared" si="6"/>
        <v>sed -i '' 's#COLUMN_DATA_TYPE="byte"#COLUMN_DATA_TYPE="char"#g' ${CONFIG_DIR}db_data_config.txt; export COLUMN_DATA_TYPE="char";</v>
      </c>
      <c r="BA167" s="73" t="str">
        <f t="shared" si="7"/>
        <v>sed -i '' 's#COLUMN_DATA_LENGTH="3"#COLUMN_DATA_LENGTH="1"#g' ${CONFIG_DIR}db_data_config.txt; export COLUMN_DATA_LENGTH="1";</v>
      </c>
      <c r="BB167" s="73" t="str">
        <f t="shared" si="8"/>
        <v>sed -i '' 's#COLUMN_DATA_LENGTH="1"#COLUMN_DATA_LENGTH="3"#g' ${CONFIG_DIR}db_data_config.txt; export COLUMN_DATA_LENGTH="3";</v>
      </c>
      <c r="BC167" s="73" t="str">
        <f t="shared" si="9"/>
        <v>sed -i '' 's#COLUMN_DATA_TRIM="NONE"#COLUMN_DATA_TRIM="ftbt"#g' ${CONFIG_DIR}db_data_config.txt; export COLUMN_DATA_TRIM="ftbt";</v>
      </c>
      <c r="BD167" s="73" t="str">
        <f t="shared" si="10"/>
        <v>sed -i '' 's#COLUMN_DATA_TRIM="ftbt"#COLUMN_DATA_TRIM="NONE"#g' ${CONFIG_DIR}db_data_config.txt; export COLUMN_DATA_TRIM="NONE";</v>
      </c>
      <c r="BE167" s="73" t="str">
        <f t="shared" si="11"/>
        <v/>
      </c>
      <c r="BF167" s="73" t="str">
        <f t="shared" si="12"/>
        <v/>
      </c>
      <c r="BG167" s="73" t="str">
        <f t="shared" si="13"/>
        <v/>
      </c>
      <c r="BH167" s="73" t="str">
        <f t="shared" si="14"/>
        <v/>
      </c>
      <c r="BI167" s="73" t="str">
        <f t="shared" si="15"/>
        <v/>
      </c>
      <c r="BJ167" s="73" t="str">
        <f t="shared" si="16"/>
        <v/>
      </c>
      <c r="BK167" s="73" t="str">
        <f t="shared" si="17"/>
        <v/>
      </c>
      <c r="BL167" s="73" t="str">
        <f t="shared" si="18"/>
        <v/>
      </c>
      <c r="BM167" s="73" t="str">
        <f t="shared" si="19"/>
        <v/>
      </c>
      <c r="BN167" s="73" t="str">
        <f t="shared" si="20"/>
        <v/>
      </c>
      <c r="BO167" s="73" t="str">
        <f t="shared" si="21"/>
        <v/>
      </c>
      <c r="BP167" s="73" t="str">
        <f t="shared" si="22"/>
        <v/>
      </c>
      <c r="BQ167" s="73" t="str">
        <f t="shared" si="23"/>
        <v/>
      </c>
      <c r="BR167" s="73" t="str">
        <f t="shared" si="24"/>
        <v/>
      </c>
      <c r="BS167" s="73" t="str">
        <f t="shared" si="25"/>
        <v/>
      </c>
      <c r="BT167" s="73" t="str">
        <f t="shared" si="26"/>
        <v/>
      </c>
      <c r="BU167" s="60" t="s">
        <v>1135</v>
      </c>
    </row>
    <row r="168" spans="3:73" ht="54" customHeight="1">
      <c r="D168" s="140">
        <f t="shared" ref="D168:D200" si="27">$D167+1</f>
        <v>112</v>
      </c>
      <c r="E168" s="141"/>
      <c r="F168" s="141"/>
      <c r="G168" s="142"/>
      <c r="H168" s="45" t="str">
        <f t="shared" ca="1" si="2"/>
        <v>clear; echo テストケース112;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9" t="str" cm="1">
        <f t="array" ref="AE168">SUBSTITUTE(INDEX($H$140:$AQ$140, , MATCH($D168, $70:$70, 0)-7),"-","")</f>
        <v>正常</v>
      </c>
      <c r="AF168" s="150"/>
      <c r="AG168" s="151"/>
      <c r="AH168" s="159" t="s">
        <v>1022</v>
      </c>
      <c r="AI168" s="160"/>
      <c r="AJ168" s="160"/>
      <c r="AK168" s="160"/>
      <c r="AL168" s="160"/>
      <c r="AM168" s="160"/>
      <c r="AN168" s="160"/>
      <c r="AO168" s="160"/>
      <c r="AP168" s="160"/>
      <c r="AQ168" s="161"/>
      <c r="AS168" s="69" t="str" cm="1">
        <f t="array" ref="AS168">SUBSTITUTE(TEXT(INDEX($H$143:$AQ$143,1,$D168-108),"000000"),"-","")</f>
        <v>220001</v>
      </c>
      <c r="AT168" s="70"/>
      <c r="AU168" s="71"/>
      <c r="AW168" s="73" t="str">
        <f t="shared" si="3"/>
        <v/>
      </c>
      <c r="AX168" s="73" t="str">
        <f t="shared" si="4"/>
        <v/>
      </c>
      <c r="AY168" s="73" t="str">
        <f t="shared" si="5"/>
        <v>sed -i '' 's#COLUMN_DATA_TYPE="char"#COLUMN_DATA_TYPE="byte"#g' ${CONFIG_DIR}db_data_config.txt; export COLUMN_DATA_TYPE="byte";</v>
      </c>
      <c r="AZ168" s="73" t="str">
        <f t="shared" si="6"/>
        <v>sed -i '' 's#COLUMN_DATA_TYPE="byte"#COLUMN_DATA_TYPE="char"#g' ${CONFIG_DIR}db_data_config.txt; export COLUMN_DATA_TYPE="char";</v>
      </c>
      <c r="BA168" s="73" t="str">
        <f t="shared" si="7"/>
        <v>sed -i '' 's#COLUMN_DATA_LENGTH="3"#COLUMN_DATA_LENGTH="2"#g' ${CONFIG_DIR}db_data_config.txt; export COLUMN_DATA_LENGTH="2";</v>
      </c>
      <c r="BB168" s="73" t="str">
        <f t="shared" si="8"/>
        <v>sed -i '' 's#COLUMN_DATA_LENGTH="2"#COLUMN_DATA_LENGTH="3"#g' ${CONFIG_DIR}db_data_config.txt; export COLUMN_DATA_LENGTH="3";</v>
      </c>
      <c r="BC168" s="73" t="str">
        <f t="shared" si="9"/>
        <v>sed -i '' 's#COLUMN_DATA_TRIM="NONE"#COLUMN_DATA_TRIM="ftbt"#g' ${CONFIG_DIR}db_data_config.txt; export COLUMN_DATA_TRIM="ftbt";</v>
      </c>
      <c r="BD168" s="73" t="str">
        <f t="shared" si="10"/>
        <v>sed -i '' 's#COLUMN_DATA_TRIM="ftbt"#COLUMN_DATA_TRIM="NONE"#g' ${CONFIG_DIR}db_data_config.txt; export COLUMN_DATA_TRIM="NONE";</v>
      </c>
      <c r="BE168" s="73" t="str">
        <f t="shared" si="11"/>
        <v/>
      </c>
      <c r="BF168" s="73" t="str">
        <f t="shared" si="12"/>
        <v/>
      </c>
      <c r="BG168" s="73" t="str">
        <f t="shared" si="13"/>
        <v/>
      </c>
      <c r="BH168" s="73" t="str">
        <f t="shared" si="14"/>
        <v/>
      </c>
      <c r="BI168" s="73" t="str">
        <f t="shared" si="15"/>
        <v/>
      </c>
      <c r="BJ168" s="73" t="str">
        <f t="shared" si="16"/>
        <v/>
      </c>
      <c r="BK168" s="73" t="str">
        <f t="shared" si="17"/>
        <v/>
      </c>
      <c r="BL168" s="73" t="str">
        <f t="shared" si="18"/>
        <v/>
      </c>
      <c r="BM168" s="73" t="str">
        <f t="shared" si="19"/>
        <v/>
      </c>
      <c r="BN168" s="73" t="str">
        <f t="shared" si="20"/>
        <v/>
      </c>
      <c r="BO168" s="73" t="str">
        <f t="shared" si="21"/>
        <v/>
      </c>
      <c r="BP168" s="73" t="str">
        <f t="shared" si="22"/>
        <v/>
      </c>
      <c r="BQ168" s="73" t="str">
        <f t="shared" si="23"/>
        <v/>
      </c>
      <c r="BR168" s="73" t="str">
        <f t="shared" si="24"/>
        <v/>
      </c>
      <c r="BS168" s="73" t="str">
        <f t="shared" si="25"/>
        <v/>
      </c>
      <c r="BT168" s="73" t="str">
        <f t="shared" si="26"/>
        <v/>
      </c>
      <c r="BU168" s="60" t="s">
        <v>1135</v>
      </c>
    </row>
    <row r="169" spans="3:73" ht="90" customHeight="1">
      <c r="D169" s="140">
        <f t="shared" si="27"/>
        <v>113</v>
      </c>
      <c r="E169" s="141"/>
      <c r="F169" s="141"/>
      <c r="G169" s="142"/>
      <c r="H169" s="45" t="str">
        <f t="shared" ca="1" si="2"/>
        <v>clear; echo テストケース113;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9" t="str" cm="1">
        <f t="array" ref="AE169">SUBSTITUTE(INDEX($H$140:$AQ$140, , MATCH($D169, $70:$70, 0)-7),"-","")</f>
        <v>正常</v>
      </c>
      <c r="AF169" s="150"/>
      <c r="AG169" s="151"/>
      <c r="AH169" s="159" t="s">
        <v>1023</v>
      </c>
      <c r="AI169" s="160"/>
      <c r="AJ169" s="160"/>
      <c r="AK169" s="160"/>
      <c r="AL169" s="160"/>
      <c r="AM169" s="160"/>
      <c r="AN169" s="160"/>
      <c r="AO169" s="160"/>
      <c r="AP169" s="160"/>
      <c r="AQ169" s="161"/>
      <c r="AS169" s="69" t="str" cm="1">
        <f t="array" ref="AS169">SUBSTITUTE(TEXT(INDEX($H$143:$AQ$143,1,$D169-108),"000000"),"-","")</f>
        <v>220001</v>
      </c>
      <c r="AT169" s="70"/>
      <c r="AU169" s="71"/>
      <c r="AW169" s="73" t="str">
        <f t="shared" si="3"/>
        <v/>
      </c>
      <c r="AX169" s="73" t="str">
        <f t="shared" si="4"/>
        <v/>
      </c>
      <c r="AY169" s="73" t="str">
        <f t="shared" si="5"/>
        <v>sed -i '' 's#COLUMN_DATA_TYPE="char"#COLUMN_DATA_TYPE="byte"#g' ${CONFIG_DIR}db_data_config.txt; export COLUMN_DATA_TYPE="byte";</v>
      </c>
      <c r="AZ169" s="73" t="str">
        <f t="shared" si="6"/>
        <v>sed -i '' 's#COLUMN_DATA_TYPE="byte"#COLUMN_DATA_TYPE="char"#g' ${CONFIG_DIR}db_data_config.txt; export COLUMN_DATA_TYPE="char";</v>
      </c>
      <c r="BA169" s="73" t="str">
        <f t="shared" si="7"/>
        <v/>
      </c>
      <c r="BB169" s="73" t="str">
        <f t="shared" si="8"/>
        <v/>
      </c>
      <c r="BC169" s="73" t="str">
        <f t="shared" si="9"/>
        <v>sed -i '' 's#COLUMN_DATA_TRIM="NONE"#COLUMN_DATA_TRIM="FTBT"#g' ${CONFIG_DIR}db_data_config.txt; export COLUMN_DATA_TRIM="FTBT";</v>
      </c>
      <c r="BD169" s="73" t="str">
        <f t="shared" si="10"/>
        <v>sed -i '' 's#COLUMN_DATA_TRIM="FTBT"#COLUMN_DATA_TRIM="NONE"#g' ${CONFIG_DIR}db_data_config.txt; export COLUMN_DATA_TRIM="NONE";</v>
      </c>
      <c r="BE169" s="73" t="str">
        <f t="shared" si="11"/>
        <v>sed -i '' 's#COLUMN_DATA_SIGNED="0"#COLUMN_DATA_SIGNED="1"#g' ${CONFIG_DIR}db_data_config.txt; export COLUMN_DATA_SIGNED="1";</v>
      </c>
      <c r="BF169" s="73" t="str">
        <f t="shared" si="12"/>
        <v>sed -i '' 's#COLUMN_DATA_SIGNED="1"#COLUMN_DATA_SIGNED="0"#g' ${CONFIG_DIR}db_data_config.txt; export COLUMN_DATA_SIGNED="0";</v>
      </c>
      <c r="BG169" s="73" t="str">
        <f t="shared" si="13"/>
        <v>sed -i '' 's#SIGN_DIGIT="0"#SIGN_DIGIT="1"#g' ${CONFIG_DIR}db_data_config.txt; export SIGN_DIGIT="1";</v>
      </c>
      <c r="BH169" s="73" t="str">
        <f t="shared" si="14"/>
        <v>sed -i '' 's#SIGN_DIGIT="1"#SIGN_DIGIT="0"#g' ${CONFIG_DIR}db_data_config.txt; export SIGN_DIGIT="0";</v>
      </c>
      <c r="BI169" s="73" t="str">
        <f t="shared" si="15"/>
        <v/>
      </c>
      <c r="BJ169" s="73" t="str">
        <f t="shared" si="16"/>
        <v/>
      </c>
      <c r="BK169" s="73" t="str">
        <f t="shared" si="17"/>
        <v/>
      </c>
      <c r="BL169" s="73" t="str">
        <f t="shared" si="18"/>
        <v/>
      </c>
      <c r="BM169" s="73" t="str">
        <f t="shared" si="19"/>
        <v/>
      </c>
      <c r="BN169" s="73" t="str">
        <f t="shared" si="20"/>
        <v/>
      </c>
      <c r="BO169" s="73" t="str">
        <f t="shared" si="21"/>
        <v/>
      </c>
      <c r="BP169" s="73" t="str">
        <f t="shared" si="22"/>
        <v/>
      </c>
      <c r="BQ169" s="73" t="str">
        <f t="shared" si="23"/>
        <v/>
      </c>
      <c r="BR169" s="73" t="str">
        <f t="shared" si="24"/>
        <v/>
      </c>
      <c r="BS169" s="73" t="str">
        <f t="shared" si="25"/>
        <v/>
      </c>
      <c r="BT169" s="73" t="str">
        <f t="shared" si="26"/>
        <v/>
      </c>
      <c r="BU169" s="60" t="s">
        <v>1135</v>
      </c>
    </row>
    <row r="170" spans="3:73" ht="90" customHeight="1">
      <c r="D170" s="140">
        <f t="shared" si="27"/>
        <v>114</v>
      </c>
      <c r="E170" s="141"/>
      <c r="F170" s="141"/>
      <c r="G170" s="142"/>
      <c r="H170" s="45" t="str">
        <f t="shared" ca="1" si="2"/>
        <v>clear; echo テストケース114; sed -i '' 's#COLUMN_DATA_TYPE="char"#COLUMN_DATA_TYPE="byte"#g' ${CONFIG_DIR}db_data_config.txt; export COLUMN_DATA_TYPE="byte";sed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9" t="str" cm="1">
        <f t="array" ref="AE170">SUBSTITUTE(INDEX($H$140:$AQ$140, , MATCH($D170, $70:$70, 0)-7),"-","")</f>
        <v>異常</v>
      </c>
      <c r="AF170" s="150"/>
      <c r="AG170" s="151"/>
      <c r="AH170" s="159" t="s">
        <v>1024</v>
      </c>
      <c r="AI170" s="160"/>
      <c r="AJ170" s="160"/>
      <c r="AK170" s="160"/>
      <c r="AL170" s="160"/>
      <c r="AM170" s="160"/>
      <c r="AN170" s="160"/>
      <c r="AO170" s="160"/>
      <c r="AP170" s="160"/>
      <c r="AQ170" s="161"/>
      <c r="AS170" s="69" t="str" cm="1">
        <f t="array" ref="AS170">SUBSTITUTE(TEXT(INDEX($H$143:$AQ$143,1,$D170-108),"000000"),"-","")</f>
        <v>220139</v>
      </c>
      <c r="AT170" s="70"/>
      <c r="AU170" s="71"/>
      <c r="AW170" s="73" t="str">
        <f t="shared" si="3"/>
        <v/>
      </c>
      <c r="AX170" s="73" t="str">
        <f t="shared" si="4"/>
        <v/>
      </c>
      <c r="AY170" s="73" t="str">
        <f t="shared" si="5"/>
        <v>sed -i '' 's#COLUMN_DATA_TYPE="char"#COLUMN_DATA_TYPE="byte"#g' ${CONFIG_DIR}db_data_config.txt; export COLUMN_DATA_TYPE="byte";</v>
      </c>
      <c r="AZ170" s="73" t="str">
        <f t="shared" si="6"/>
        <v>sed -i '' 's#COLUMN_DATA_TYPE="byte"#COLUMN_DATA_TYPE="char"#g' ${CONFIG_DIR}db_data_config.txt; export COLUMN_DATA_TYPE="char";</v>
      </c>
      <c r="BA170" s="73" t="str">
        <f t="shared" si="7"/>
        <v>sed -i '' 's#COLUMN_DATA_LENGTH="3"#COLUMN_DATA_LENGTH="4"#g' ${CONFIG_DIR}db_data_config.txt; export COLUMN_DATA_LENGTH="4";</v>
      </c>
      <c r="BB170" s="73" t="str">
        <f t="shared" si="8"/>
        <v>sed -i '' 's#COLUMN_DATA_LENGTH="4"#COLUMN_DATA_LENGTH="3"#g' ${CONFIG_DIR}db_data_config.txt; export COLUMN_DATA_LENGTH="3";</v>
      </c>
      <c r="BC170" s="73" t="str">
        <f t="shared" si="9"/>
        <v>sed -i '' 's#COLUMN_DATA_TRIM="NONE"#COLUMN_DATA_TRIM="FTBT"#g' ${CONFIG_DIR}db_data_config.txt; export COLUMN_DATA_TRIM="FTBT";</v>
      </c>
      <c r="BD170" s="73" t="str">
        <f t="shared" si="10"/>
        <v>sed -i '' 's#COLUMN_DATA_TRIM="FTBT"#COLUMN_DATA_TRIM="NONE"#g' ${CONFIG_DIR}db_data_config.txt; export COLUMN_DATA_TRIM="NONE";</v>
      </c>
      <c r="BE170" s="73" t="str">
        <f t="shared" si="11"/>
        <v>sed -i '' 's#COLUMN_DATA_SIGNED="0"#COLUMN_DATA_SIGNED="1"#g' ${CONFIG_DIR}db_data_config.txt; export COLUMN_DATA_SIGNED="1";</v>
      </c>
      <c r="BF170" s="73" t="str">
        <f t="shared" si="12"/>
        <v>sed -i '' 's#COLUMN_DATA_SIGNED="1"#COLUMN_DATA_SIGNED="0"#g' ${CONFIG_DIR}db_data_config.txt; export COLUMN_DATA_SIGNED="0";</v>
      </c>
      <c r="BG170" s="73" t="str">
        <f t="shared" si="13"/>
        <v>sed -i '' 's#SIGN_DIGIT="0"#SIGN_DIGIT="1"#g' ${CONFIG_DIR}db_data_config.txt; export SIGN_DIGIT="1";</v>
      </c>
      <c r="BH170" s="73" t="str">
        <f t="shared" si="14"/>
        <v>sed -i '' 's#SIGN_DIGIT="1"#SIGN_DIGIT="0"#g' ${CONFIG_DIR}db_data_config.txt; export SIGN_DIGIT="0";</v>
      </c>
      <c r="BI170" s="73" t="str">
        <f t="shared" si="15"/>
        <v/>
      </c>
      <c r="BJ170" s="73" t="str">
        <f t="shared" si="16"/>
        <v/>
      </c>
      <c r="BK170" s="73" t="str">
        <f t="shared" si="17"/>
        <v/>
      </c>
      <c r="BL170" s="73" t="str">
        <f t="shared" si="18"/>
        <v/>
      </c>
      <c r="BM170" s="73" t="str">
        <f t="shared" si="19"/>
        <v/>
      </c>
      <c r="BN170" s="73" t="str">
        <f t="shared" si="20"/>
        <v/>
      </c>
      <c r="BO170" s="73" t="str">
        <f t="shared" si="21"/>
        <v/>
      </c>
      <c r="BP170" s="73" t="str">
        <f t="shared" si="22"/>
        <v/>
      </c>
      <c r="BQ170" s="73" t="str">
        <f t="shared" si="23"/>
        <v/>
      </c>
      <c r="BR170" s="73" t="str">
        <f t="shared" si="24"/>
        <v/>
      </c>
      <c r="BS170" s="73" t="str">
        <f t="shared" si="25"/>
        <v/>
      </c>
      <c r="BT170" s="73" t="str">
        <f t="shared" si="26"/>
        <v/>
      </c>
      <c r="BU170" s="60" t="s">
        <v>1135</v>
      </c>
    </row>
    <row r="171" spans="3:73" ht="90" customHeight="1">
      <c r="D171" s="140">
        <f t="shared" si="27"/>
        <v>115</v>
      </c>
      <c r="E171" s="141"/>
      <c r="F171" s="141"/>
      <c r="G171" s="142"/>
      <c r="H171" s="45" t="str">
        <f t="shared" ca="1" si="2"/>
        <v>clear; echo テストケース115; sed -i '' 's#COLUMN_DATA_TYPE="char"#COLUMN_DATA_TYPE="byte"#g' ${CONFIG_DIR}db_data_config.txt; export COLUMN_DATA_TYPE="byte";sed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9" t="str" cm="1">
        <f t="array" ref="AE171">SUBSTITUTE(INDEX($H$140:$AQ$140, , MATCH($D171, $70:$70, 0)-7),"-","")</f>
        <v>異常</v>
      </c>
      <c r="AF171" s="150"/>
      <c r="AG171" s="151"/>
      <c r="AH171" s="159" t="s">
        <v>1025</v>
      </c>
      <c r="AI171" s="160"/>
      <c r="AJ171" s="160"/>
      <c r="AK171" s="160"/>
      <c r="AL171" s="160"/>
      <c r="AM171" s="160"/>
      <c r="AN171" s="160"/>
      <c r="AO171" s="160"/>
      <c r="AP171" s="160"/>
      <c r="AQ171" s="161"/>
      <c r="AS171" s="69" t="str" cm="1">
        <f t="array" ref="AS171">SUBSTITUTE(TEXT(INDEX($H$143:$AQ$143,1,$D171-108),"000000"),"-","")</f>
        <v>220142</v>
      </c>
      <c r="AT171" s="70"/>
      <c r="AU171" s="71"/>
      <c r="AW171" s="73" t="str">
        <f t="shared" si="3"/>
        <v/>
      </c>
      <c r="AX171" s="73" t="str">
        <f t="shared" si="4"/>
        <v/>
      </c>
      <c r="AY171" s="73" t="str">
        <f t="shared" si="5"/>
        <v>sed -i '' 's#COLUMN_DATA_TYPE="char"#COLUMN_DATA_TYPE="byte"#g' ${CONFIG_DIR}db_data_config.txt; export COLUMN_DATA_TYPE="byte";</v>
      </c>
      <c r="AZ171" s="73" t="str">
        <f t="shared" si="6"/>
        <v>sed -i '' 's#COLUMN_DATA_TYPE="byte"#COLUMN_DATA_TYPE="char"#g' ${CONFIG_DIR}db_data_config.txt; export COLUMN_DATA_TYPE="char";</v>
      </c>
      <c r="BA171" s="73" t="str">
        <f t="shared" si="7"/>
        <v>sed -i '' 's#COLUMN_DATA_LENGTH="3"#COLUMN_DATA_LENGTH="2"#g' ${CONFIG_DIR}db_data_config.txt; export COLUMN_DATA_LENGTH="2";</v>
      </c>
      <c r="BB171" s="73" t="str">
        <f t="shared" si="8"/>
        <v>sed -i '' 's#COLUMN_DATA_LENGTH="2"#COLUMN_DATA_LENGTH="3"#g' ${CONFIG_DIR}db_data_config.txt; export COLUMN_DATA_LENGTH="3";</v>
      </c>
      <c r="BC171" s="73" t="str">
        <f t="shared" si="9"/>
        <v>sed -i '' 's#COLUMN_DATA_TRIM="NONE"#COLUMN_DATA_TRIM="ftbt"#g' ${CONFIG_DIR}db_data_config.txt; export COLUMN_DATA_TRIM="ftbt";</v>
      </c>
      <c r="BD171" s="73" t="str">
        <f t="shared" si="10"/>
        <v>sed -i '' 's#COLUMN_DATA_TRIM="ftbt"#COLUMN_DATA_TRIM="NONE"#g' ${CONFIG_DIR}db_data_config.txt; export COLUMN_DATA_TRIM="NONE";</v>
      </c>
      <c r="BE171" s="73" t="str">
        <f t="shared" si="11"/>
        <v>sed -i '' 's#COLUMN_DATA_SIGNED="0"#COLUMN_DATA_SIGNED="1"#g' ${CONFIG_DIR}db_data_config.txt; export COLUMN_DATA_SIGNED="1";</v>
      </c>
      <c r="BF171" s="73" t="str">
        <f t="shared" si="12"/>
        <v>sed -i '' 's#COLUMN_DATA_SIGNED="1"#COLUMN_DATA_SIGNED="0"#g' ${CONFIG_DIR}db_data_config.txt; export COLUMN_DATA_SIGNED="0";</v>
      </c>
      <c r="BG171" s="73" t="str">
        <f t="shared" si="13"/>
        <v>sed -i '' 's#SIGN_DIGIT="0"#SIGN_DIGIT="1"#g' ${CONFIG_DIR}db_data_config.txt; export SIGN_DIGIT="1";</v>
      </c>
      <c r="BH171" s="73" t="str">
        <f t="shared" si="14"/>
        <v>sed -i '' 's#SIGN_DIGIT="1"#SIGN_DIGIT="0"#g' ${CONFIG_DIR}db_data_config.txt; export SIGN_DIGIT="0";</v>
      </c>
      <c r="BI171" s="73" t="str">
        <f t="shared" si="15"/>
        <v/>
      </c>
      <c r="BJ171" s="73" t="str">
        <f t="shared" si="16"/>
        <v/>
      </c>
      <c r="BK171" s="73" t="str">
        <f t="shared" si="17"/>
        <v/>
      </c>
      <c r="BL171" s="73" t="str">
        <f t="shared" si="18"/>
        <v/>
      </c>
      <c r="BM171" s="73" t="str">
        <f t="shared" si="19"/>
        <v/>
      </c>
      <c r="BN171" s="73" t="str">
        <f t="shared" si="20"/>
        <v/>
      </c>
      <c r="BO171" s="73" t="str">
        <f t="shared" si="21"/>
        <v/>
      </c>
      <c r="BP171" s="73" t="str">
        <f t="shared" si="22"/>
        <v/>
      </c>
      <c r="BQ171" s="73" t="str">
        <f t="shared" si="23"/>
        <v/>
      </c>
      <c r="BR171" s="73" t="str">
        <f t="shared" si="24"/>
        <v/>
      </c>
      <c r="BS171" s="73" t="str">
        <f t="shared" si="25"/>
        <v/>
      </c>
      <c r="BT171" s="73" t="str">
        <f t="shared" si="26"/>
        <v/>
      </c>
      <c r="BU171" s="60" t="s">
        <v>1135</v>
      </c>
    </row>
    <row r="172" spans="3:73" ht="90" customHeight="1">
      <c r="D172" s="140">
        <f t="shared" si="27"/>
        <v>116</v>
      </c>
      <c r="E172" s="141"/>
      <c r="F172" s="141"/>
      <c r="G172" s="142"/>
      <c r="H172" s="45" t="str">
        <f t="shared" ca="1" si="2"/>
        <v>clear; echo テストケース116; sed -i '' 's#COLUMN_DATA_TYPE="char"#COLUMN_DATA_TYPE="byte"#g' ${CONFIG_DIR}db_data_config.txt; export COLUMN_DATA_TYPE="byte";sed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's#COLUMN_DATA_TYPE="byte"#COLUMN_DATA_TYPE="char"#g'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7"/>
      <c r="AE172" s="149" t="str" cm="1">
        <f t="array" ref="AE172">SUBSTITUTE(INDEX($H$140:$AQ$140, , MATCH($D172, $70:$70, 0)-7),"-","")</f>
        <v>正常</v>
      </c>
      <c r="AF172" s="150"/>
      <c r="AG172" s="151"/>
      <c r="AH172" s="159" t="s">
        <v>1026</v>
      </c>
      <c r="AI172" s="160"/>
      <c r="AJ172" s="160"/>
      <c r="AK172" s="160"/>
      <c r="AL172" s="160"/>
      <c r="AM172" s="160"/>
      <c r="AN172" s="160"/>
      <c r="AO172" s="160"/>
      <c r="AP172" s="160"/>
      <c r="AQ172" s="161"/>
      <c r="AS172" s="69" t="str" cm="1">
        <f t="array" ref="AS172">SUBSTITUTE(TEXT(INDEX($H$143:$AQ$143,1,$D172-108),"000000"),"-","")</f>
        <v>220001</v>
      </c>
      <c r="AT172" s="70"/>
      <c r="AU172" s="71"/>
      <c r="AW172" s="73" t="str">
        <f t="shared" si="3"/>
        <v/>
      </c>
      <c r="AX172" s="73" t="str">
        <f t="shared" si="4"/>
        <v/>
      </c>
      <c r="AY172" s="73" t="str">
        <f t="shared" si="5"/>
        <v>sed -i '' 's#COLUMN_DATA_TYPE="char"#COLUMN_DATA_TYPE="byte"#g' ${CONFIG_DIR}db_data_config.txt; export COLUMN_DATA_TYPE="byte";</v>
      </c>
      <c r="AZ172" s="73" t="str">
        <f t="shared" si="6"/>
        <v>sed -i '' 's#COLUMN_DATA_TYPE="byte"#COLUMN_DATA_TYPE="char"#g' ${CONFIG_DIR}db_data_config.txt; export COLUMN_DATA_TYPE="char";</v>
      </c>
      <c r="BA172" s="73" t="str">
        <f t="shared" si="7"/>
        <v/>
      </c>
      <c r="BB172" s="73" t="str">
        <f t="shared" si="8"/>
        <v/>
      </c>
      <c r="BC172" s="73" t="str">
        <f t="shared" si="9"/>
        <v>sed -i '' 's#COLUMN_DATA_TRIM="NONE"#COLUMN_DATA_TRIM="ftbt"#g' ${CONFIG_DIR}db_data_config.txt; export COLUMN_DATA_TRIM="ftbt";</v>
      </c>
      <c r="BD172" s="73" t="str">
        <f t="shared" si="10"/>
        <v>sed -i '' 's#COLUMN_DATA_TRIM="ftbt"#COLUMN_DATA_TRIM="NONE"#g' ${CONFIG_DIR}db_data_config.txt; export COLUMN_DATA_TRIM="NONE";</v>
      </c>
      <c r="BE172" s="73" t="str">
        <f t="shared" si="11"/>
        <v>sed -i '' 's#COLUMN_DATA_SIGNED="0"#COLUMN_DATA_SIGNED="1"#g' ${CONFIG_DIR}db_data_config.txt; export COLUMN_DATA_SIGNED="1";</v>
      </c>
      <c r="BF172" s="73" t="str">
        <f t="shared" si="12"/>
        <v>sed -i '' 's#COLUMN_DATA_SIGNED="1"#COLUMN_DATA_SIGNED="0"#g' ${CONFIG_DIR}db_data_config.txt; export COLUMN_DATA_SIGNED="0";</v>
      </c>
      <c r="BG172" s="73" t="str">
        <f t="shared" si="13"/>
        <v>sed -i '' 's#SIGN_DIGIT="0"#SIGN_DIGIT="1"#g' ${CONFIG_DIR}db_data_config.txt; export SIGN_DIGIT="1";</v>
      </c>
      <c r="BH172" s="73" t="str">
        <f t="shared" si="14"/>
        <v>sed -i '' 's#SIGN_DIGIT="1"#SIGN_DIGIT="0"#g' ${CONFIG_DIR}db_data_config.txt; export SIGN_DIGIT="0";</v>
      </c>
      <c r="BI172" s="73" t="str">
        <f t="shared" si="15"/>
        <v/>
      </c>
      <c r="BJ172" s="73" t="str">
        <f t="shared" si="16"/>
        <v/>
      </c>
      <c r="BK172" s="73" t="str">
        <f t="shared" si="17"/>
        <v/>
      </c>
      <c r="BL172" s="73" t="str">
        <f t="shared" si="18"/>
        <v/>
      </c>
      <c r="BM172" s="73" t="str">
        <f t="shared" si="19"/>
        <v/>
      </c>
      <c r="BN172" s="73" t="str">
        <f t="shared" si="20"/>
        <v/>
      </c>
      <c r="BO172" s="73" t="str">
        <f t="shared" si="21"/>
        <v/>
      </c>
      <c r="BP172" s="73" t="str">
        <f t="shared" si="22"/>
        <v/>
      </c>
      <c r="BQ172" s="73" t="str">
        <f t="shared" si="23"/>
        <v/>
      </c>
      <c r="BR172" s="73" t="str">
        <f t="shared" si="24"/>
        <v/>
      </c>
      <c r="BS172" s="73" t="str">
        <f t="shared" si="25"/>
        <v/>
      </c>
      <c r="BT172" s="73" t="str">
        <f t="shared" si="26"/>
        <v/>
      </c>
      <c r="BU172" s="60" t="s">
        <v>1135</v>
      </c>
    </row>
    <row r="173" spans="3:73" ht="72" customHeight="1">
      <c r="D173" s="140">
        <f t="shared" si="27"/>
        <v>117</v>
      </c>
      <c r="E173" s="141"/>
      <c r="F173" s="141"/>
      <c r="G173" s="142"/>
      <c r="H173" s="45" t="str">
        <f t="shared" ca="1" si="2"/>
        <v>clear; echo テストケース117; sed -i '' 's#COLUMN_DATA_TYPE="char"#COLUMN_DATA_TYPE="short"#g' ${CONFIG_DIR}db_data_config.txt; export COLUMN_DATA_TYPE="short";sed -i '' 's#COLUMN_DATA_LENGTH="3"#COLUMN_DATA_LENGTH="0"#g' ${CONFIG_DIR}db_data_config.txt; export COLUMN_DATA_LENGTH="0";sh ./script/db_check_data_validate_config.sh; sed -i '' 's#COLUMN_DATA_TYPE="short"#COLUMN_DATA_TYPE="char"#g' ${CONFIG_DIR}db_data_config.txt; export COLUMN_DATA_TYPE="char";sed -i '' 's#COLUMN_DATA_LENGTH="0"#COLUMN_DATA_LENGTH="3"#g' ${CONFIG_DIR}db_data_config.txt; export COLUMN_DATA_LENGTH="3";</v>
      </c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7"/>
      <c r="AE173" s="149" t="str" cm="1">
        <f t="array" ref="AE173">SUBSTITUTE(INDEX($H$140:$AQ$140, , MATCH($D173, $70:$70, 0)-7),"-","")</f>
        <v>異常</v>
      </c>
      <c r="AF173" s="150"/>
      <c r="AG173" s="151"/>
      <c r="AH173" s="159" t="s">
        <v>1027</v>
      </c>
      <c r="AI173" s="160"/>
      <c r="AJ173" s="160"/>
      <c r="AK173" s="160"/>
      <c r="AL173" s="160"/>
      <c r="AM173" s="160"/>
      <c r="AN173" s="160"/>
      <c r="AO173" s="160"/>
      <c r="AP173" s="160"/>
      <c r="AQ173" s="161"/>
      <c r="AS173" s="69" t="str" cm="1">
        <f t="array" ref="AS173">SUBSTITUTE(TEXT(INDEX($H$143:$AQ$143,1,$D173-108),"000000"),"-","")</f>
        <v>220143</v>
      </c>
      <c r="AT173" s="70"/>
      <c r="AU173" s="71"/>
      <c r="AW173" s="73" t="str">
        <f t="shared" si="3"/>
        <v/>
      </c>
      <c r="AX173" s="73" t="str">
        <f t="shared" si="4"/>
        <v/>
      </c>
      <c r="AY173" s="73" t="str">
        <f t="shared" si="5"/>
        <v>sed -i '' 's#COLUMN_DATA_TYPE="char"#COLUMN_DATA_TYPE="short"#g' ${CONFIG_DIR}db_data_config.txt; export COLUMN_DATA_TYPE="short";</v>
      </c>
      <c r="AZ173" s="73" t="str">
        <f t="shared" si="6"/>
        <v>sed -i '' 's#COLUMN_DATA_TYPE="short"#COLUMN_DATA_TYPE="char"#g' ${CONFIG_DIR}db_data_config.txt; export COLUMN_DATA_TYPE="char";</v>
      </c>
      <c r="BA173" s="73" t="str">
        <f t="shared" si="7"/>
        <v>sed -i '' 's#COLUMN_DATA_LENGTH="3"#COLUMN_DATA_LENGTH="0"#g' ${CONFIG_DIR}db_data_config.txt; export COLUMN_DATA_LENGTH="0";</v>
      </c>
      <c r="BB173" s="73" t="str">
        <f t="shared" si="8"/>
        <v>sed -i '' 's#COLUMN_DATA_LENGTH="0"#COLUMN_DATA_LENGTH="3"#g' ${CONFIG_DIR}db_data_config.txt; export COLUMN_DATA_LENGTH="3";</v>
      </c>
      <c r="BC173" s="73" t="str">
        <f t="shared" si="9"/>
        <v/>
      </c>
      <c r="BD173" s="73" t="str">
        <f t="shared" si="10"/>
        <v/>
      </c>
      <c r="BE173" s="73" t="str">
        <f t="shared" si="11"/>
        <v/>
      </c>
      <c r="BF173" s="73" t="str">
        <f t="shared" si="12"/>
        <v/>
      </c>
      <c r="BG173" s="73" t="str">
        <f t="shared" si="13"/>
        <v/>
      </c>
      <c r="BH173" s="73" t="str">
        <f t="shared" si="14"/>
        <v/>
      </c>
      <c r="BI173" s="73" t="str">
        <f t="shared" si="15"/>
        <v/>
      </c>
      <c r="BJ173" s="73" t="str">
        <f t="shared" si="16"/>
        <v/>
      </c>
      <c r="BK173" s="73" t="str">
        <f t="shared" si="17"/>
        <v/>
      </c>
      <c r="BL173" s="73" t="str">
        <f t="shared" si="18"/>
        <v/>
      </c>
      <c r="BM173" s="73" t="str">
        <f t="shared" si="19"/>
        <v/>
      </c>
      <c r="BN173" s="73" t="str">
        <f t="shared" si="20"/>
        <v/>
      </c>
      <c r="BO173" s="73" t="str">
        <f t="shared" si="21"/>
        <v/>
      </c>
      <c r="BP173" s="73" t="str">
        <f t="shared" si="22"/>
        <v/>
      </c>
      <c r="BQ173" s="73" t="str">
        <f t="shared" si="23"/>
        <v/>
      </c>
      <c r="BR173" s="73" t="str">
        <f t="shared" si="24"/>
        <v/>
      </c>
      <c r="BS173" s="73" t="str">
        <f t="shared" si="25"/>
        <v/>
      </c>
      <c r="BT173" s="73" t="str">
        <f t="shared" si="26"/>
        <v/>
      </c>
      <c r="BU173" s="60" t="s">
        <v>1135</v>
      </c>
    </row>
    <row r="174" spans="3:73" ht="72" customHeight="1">
      <c r="D174" s="140">
        <f t="shared" si="27"/>
        <v>118</v>
      </c>
      <c r="E174" s="141"/>
      <c r="F174" s="141"/>
      <c r="G174" s="142"/>
      <c r="H174" s="45" t="str">
        <f t="shared" ca="1" si="2"/>
        <v>clear; echo テストケース118; sed -i '' 's#COLUMN_DATA_TYPE="char"#COLUMN_DATA_TYPE="short"#g' ${CONFIG_DIR}db_data_config.txt; export COLUMN_DATA_TYPE="short";sed -i '' 's#COLUMN_DATA_LENGTH="3"#COLUMN_DATA_LENGTH="4"#g' ${CONFIG_DIR}db_data_config.txt; export COLUMN_DATA_LENGTH="4";sh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</v>
      </c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7"/>
      <c r="AE174" s="149" t="str" cm="1">
        <f t="array" ref="AE174">SUBSTITUTE(INDEX($H$140:$AQ$140, , MATCH($D174, $70:$70, 0)-7),"-","")</f>
        <v>正常</v>
      </c>
      <c r="AF174" s="150"/>
      <c r="AG174" s="151"/>
      <c r="AH174" s="159" t="s">
        <v>1028</v>
      </c>
      <c r="AI174" s="160"/>
      <c r="AJ174" s="160"/>
      <c r="AK174" s="160"/>
      <c r="AL174" s="160"/>
      <c r="AM174" s="160"/>
      <c r="AN174" s="160"/>
      <c r="AO174" s="160"/>
      <c r="AP174" s="160"/>
      <c r="AQ174" s="161"/>
      <c r="AS174" s="69" t="str" cm="1">
        <f t="array" ref="AS174">SUBSTITUTE(TEXT(INDEX($H$143:$AQ$143,1,$D174-108),"000000"),"-","")</f>
        <v>220001</v>
      </c>
      <c r="AT174" s="70"/>
      <c r="AU174" s="71"/>
      <c r="AW174" s="73" t="str">
        <f t="shared" si="3"/>
        <v/>
      </c>
      <c r="AX174" s="73" t="str">
        <f t="shared" si="4"/>
        <v/>
      </c>
      <c r="AY174" s="73" t="str">
        <f t="shared" si="5"/>
        <v>sed -i '' 's#COLUMN_DATA_TYPE="char"#COLUMN_DATA_TYPE="short"#g' ${CONFIG_DIR}db_data_config.txt; export COLUMN_DATA_TYPE="short";</v>
      </c>
      <c r="AZ174" s="73" t="str">
        <f t="shared" si="6"/>
        <v>sed -i '' 's#COLUMN_DATA_TYPE="short"#COLUMN_DATA_TYPE="char"#g' ${CONFIG_DIR}db_data_config.txt; export COLUMN_DATA_TYPE="char";</v>
      </c>
      <c r="BA174" s="73" t="str">
        <f t="shared" si="7"/>
        <v>sed -i '' 's#COLUMN_DATA_LENGTH="3"#COLUMN_DATA_LENGTH="4"#g' ${CONFIG_DIR}db_data_config.txt; export COLUMN_DATA_LENGTH="4";</v>
      </c>
      <c r="BB174" s="73" t="str">
        <f t="shared" si="8"/>
        <v>sed -i '' 's#COLUMN_DATA_LENGTH="4"#COLUMN_DATA_LENGTH="3"#g' ${CONFIG_DIR}db_data_config.txt; export COLUMN_DATA_LENGTH="3";</v>
      </c>
      <c r="BC174" s="73" t="str">
        <f t="shared" si="9"/>
        <v/>
      </c>
      <c r="BD174" s="73" t="str">
        <f t="shared" si="10"/>
        <v/>
      </c>
      <c r="BE174" s="73" t="str">
        <f t="shared" si="11"/>
        <v/>
      </c>
      <c r="BF174" s="73" t="str">
        <f t="shared" si="12"/>
        <v/>
      </c>
      <c r="BG174" s="73" t="str">
        <f t="shared" si="13"/>
        <v/>
      </c>
      <c r="BH174" s="73" t="str">
        <f t="shared" si="14"/>
        <v/>
      </c>
      <c r="BI174" s="73" t="str">
        <f t="shared" si="15"/>
        <v/>
      </c>
      <c r="BJ174" s="73" t="str">
        <f t="shared" si="16"/>
        <v/>
      </c>
      <c r="BK174" s="73" t="str">
        <f t="shared" si="17"/>
        <v/>
      </c>
      <c r="BL174" s="73" t="str">
        <f t="shared" si="18"/>
        <v/>
      </c>
      <c r="BM174" s="73" t="str">
        <f t="shared" si="19"/>
        <v/>
      </c>
      <c r="BN174" s="73" t="str">
        <f t="shared" si="20"/>
        <v/>
      </c>
      <c r="BO174" s="73" t="str">
        <f t="shared" si="21"/>
        <v/>
      </c>
      <c r="BP174" s="73" t="str">
        <f t="shared" si="22"/>
        <v/>
      </c>
      <c r="BQ174" s="73" t="str">
        <f t="shared" si="23"/>
        <v/>
      </c>
      <c r="BR174" s="73" t="str">
        <f t="shared" si="24"/>
        <v/>
      </c>
      <c r="BS174" s="73" t="str">
        <f t="shared" si="25"/>
        <v/>
      </c>
      <c r="BT174" s="73" t="str">
        <f t="shared" si="26"/>
        <v/>
      </c>
      <c r="BU174" s="60" t="s">
        <v>1135</v>
      </c>
    </row>
    <row r="175" spans="3:73" ht="72" customHeight="1">
      <c r="D175" s="140">
        <f t="shared" si="27"/>
        <v>119</v>
      </c>
      <c r="E175" s="141"/>
      <c r="F175" s="141"/>
      <c r="G175" s="142"/>
      <c r="H175" s="45" t="str">
        <f t="shared" ca="1" si="2"/>
        <v>clear; echo テストケース119; sed -i '' 's#COLUMN_DATA_TYPE="char"#COLUMN_DATA_TYPE="short"#g' ${CONFIG_DIR}db_data_config.txt; export COLUMN_DATA_TYPE="short";sed -i '' 's#COLUMN_DATA_LENGTH="3"#COLUMN_DATA_LENGTH="5"#g' ${CONFIG_DIR}db_data_config.txt; export COLUMN_DATA_LENGTH="5";sh ./script/db_check_data_validate_config.sh; sed -i '' 's#COLUMN_DATA_TYPE="short"#COLUMN_DATA_TYPE="char"#g' ${CONFIG_DIR}db_data_config.txt; export COLUMN_DATA_TYPE="char";sed -i '' 's#COLUMN_DATA_LENGTH="5"#COLUMN_DATA_LENGTH="3"#g' ${CONFIG_DIR}db_data_config.txt; export COLUMN_DATA_LENGTH="3";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7"/>
      <c r="AE175" s="149" t="str" cm="1">
        <f t="array" ref="AE175">SUBSTITUTE(INDEX($H$140:$AQ$140, , MATCH($D175, $70:$70, 0)-7),"-","")</f>
        <v>正常</v>
      </c>
      <c r="AF175" s="150"/>
      <c r="AG175" s="151"/>
      <c r="AH175" s="159" t="s">
        <v>1029</v>
      </c>
      <c r="AI175" s="160"/>
      <c r="AJ175" s="160"/>
      <c r="AK175" s="160"/>
      <c r="AL175" s="160"/>
      <c r="AM175" s="160"/>
      <c r="AN175" s="160"/>
      <c r="AO175" s="160"/>
      <c r="AP175" s="160"/>
      <c r="AQ175" s="161"/>
      <c r="AS175" s="69" t="str" cm="1">
        <f t="array" ref="AS175">SUBSTITUTE(TEXT(INDEX($H$143:$AQ$143,1,$D175-108),"000000"),"-","")</f>
        <v>220001</v>
      </c>
      <c r="AT175" s="70"/>
      <c r="AU175" s="71"/>
      <c r="AW175" s="73" t="str">
        <f t="shared" si="3"/>
        <v/>
      </c>
      <c r="AX175" s="73" t="str">
        <f t="shared" si="4"/>
        <v/>
      </c>
      <c r="AY175" s="73" t="str">
        <f t="shared" si="5"/>
        <v>sed -i '' 's#COLUMN_DATA_TYPE="char"#COLUMN_DATA_TYPE="short"#g' ${CONFIG_DIR}db_data_config.txt; export COLUMN_DATA_TYPE="short";</v>
      </c>
      <c r="AZ175" s="73" t="str">
        <f t="shared" si="6"/>
        <v>sed -i '' 's#COLUMN_DATA_TYPE="short"#COLUMN_DATA_TYPE="char"#g' ${CONFIG_DIR}db_data_config.txt; export COLUMN_DATA_TYPE="char";</v>
      </c>
      <c r="BA175" s="73" t="str">
        <f t="shared" si="7"/>
        <v>sed -i '' 's#COLUMN_DATA_LENGTH="3"#COLUMN_DATA_LENGTH="5"#g' ${CONFIG_DIR}db_data_config.txt; export COLUMN_DATA_LENGTH="5";</v>
      </c>
      <c r="BB175" s="73" t="str">
        <f t="shared" si="8"/>
        <v>sed -i '' 's#COLUMN_DATA_LENGTH="5"#COLUMN_DATA_LENGTH="3"#g' ${CONFIG_DIR}db_data_config.txt; export COLUMN_DATA_LENGTH="3";</v>
      </c>
      <c r="BC175" s="73" t="str">
        <f t="shared" si="9"/>
        <v/>
      </c>
      <c r="BD175" s="73" t="str">
        <f t="shared" si="10"/>
        <v/>
      </c>
      <c r="BE175" s="73" t="str">
        <f t="shared" si="11"/>
        <v/>
      </c>
      <c r="BF175" s="73" t="str">
        <f t="shared" si="12"/>
        <v/>
      </c>
      <c r="BG175" s="73" t="str">
        <f t="shared" si="13"/>
        <v/>
      </c>
      <c r="BH175" s="73" t="str">
        <f t="shared" si="14"/>
        <v/>
      </c>
      <c r="BI175" s="73" t="str">
        <f t="shared" si="15"/>
        <v/>
      </c>
      <c r="BJ175" s="73" t="str">
        <f t="shared" si="16"/>
        <v/>
      </c>
      <c r="BK175" s="73" t="str">
        <f t="shared" si="17"/>
        <v/>
      </c>
      <c r="BL175" s="73" t="str">
        <f t="shared" si="18"/>
        <v/>
      </c>
      <c r="BM175" s="73" t="str">
        <f t="shared" si="19"/>
        <v/>
      </c>
      <c r="BN175" s="73" t="str">
        <f t="shared" si="20"/>
        <v/>
      </c>
      <c r="BO175" s="73" t="str">
        <f t="shared" si="21"/>
        <v/>
      </c>
      <c r="BP175" s="73" t="str">
        <f t="shared" si="22"/>
        <v/>
      </c>
      <c r="BQ175" s="73" t="str">
        <f t="shared" si="23"/>
        <v/>
      </c>
      <c r="BR175" s="73" t="str">
        <f t="shared" si="24"/>
        <v/>
      </c>
      <c r="BS175" s="73" t="str">
        <f t="shared" si="25"/>
        <v/>
      </c>
      <c r="BT175" s="73" t="str">
        <f t="shared" si="26"/>
        <v/>
      </c>
      <c r="BU175" s="60" t="s">
        <v>1135</v>
      </c>
    </row>
    <row r="176" spans="3:73" ht="72" customHeight="1">
      <c r="D176" s="140">
        <f t="shared" si="27"/>
        <v>120</v>
      </c>
      <c r="E176" s="141"/>
      <c r="F176" s="141"/>
      <c r="G176" s="142"/>
      <c r="H176" s="45" t="str">
        <f t="shared" ca="1" si="2"/>
        <v>clear; echo テストケース120; sed -i '' 's#COLUMN_DATA_TYPE="char"#COLUMN_DATA_TYPE="short"#g' ${CONFIG_DIR}db_data_config.txt; export COLUMN_DATA_TYPE="short";sed -i '' 's#COLUMN_DATA_LENGTH="3"#COLUMN_DATA_LENGTH="6"#g' ${CONFIG_DIR}db_data_config.txt; export COLUMN_DATA_LENGTH="6";sh ./script/db_check_data_validate_config.sh; sed -i '' 's#COLUMN_DATA_TYPE="short"#COLUMN_DATA_TYPE="char"#g' ${CONFIG_DIR}db_data_config.txt; export COLUMN_DATA_TYPE="char";sed -i '' 's#COLUMN_DATA_LENGTH="6"#COLUMN_DATA_LENGTH="3"#g' ${CONFIG_DIR}db_data_config.txt; export COLUMN_DATA_LENGTH="3";</v>
      </c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7"/>
      <c r="AE176" s="149" t="str" cm="1">
        <f t="array" ref="AE176">SUBSTITUTE(INDEX($H$140:$AQ$140, , MATCH($D176, $70:$70, 0)-7),"-","")</f>
        <v>異常</v>
      </c>
      <c r="AF176" s="150"/>
      <c r="AG176" s="151"/>
      <c r="AH176" s="159" t="s">
        <v>1030</v>
      </c>
      <c r="AI176" s="160"/>
      <c r="AJ176" s="160"/>
      <c r="AK176" s="160"/>
      <c r="AL176" s="160"/>
      <c r="AM176" s="160"/>
      <c r="AN176" s="160"/>
      <c r="AO176" s="160"/>
      <c r="AP176" s="160"/>
      <c r="AQ176" s="161"/>
      <c r="AS176" s="69" t="str" cm="1">
        <f t="array" ref="AS176">SUBSTITUTE(TEXT(INDEX($H$143:$AQ$143,1,$D176-108),"000000"),"-","")</f>
        <v>220144</v>
      </c>
      <c r="AT176" s="70"/>
      <c r="AU176" s="71"/>
      <c r="AW176" s="73" t="str">
        <f t="shared" si="3"/>
        <v/>
      </c>
      <c r="AX176" s="73" t="str">
        <f t="shared" si="4"/>
        <v/>
      </c>
      <c r="AY176" s="73" t="str">
        <f t="shared" si="5"/>
        <v>sed -i '' 's#COLUMN_DATA_TYPE="char"#COLUMN_DATA_TYPE="short"#g' ${CONFIG_DIR}db_data_config.txt; export COLUMN_DATA_TYPE="short";</v>
      </c>
      <c r="AZ176" s="73" t="str">
        <f t="shared" si="6"/>
        <v>sed -i '' 's#COLUMN_DATA_TYPE="short"#COLUMN_DATA_TYPE="char"#g' ${CONFIG_DIR}db_data_config.txt; export COLUMN_DATA_TYPE="char";</v>
      </c>
      <c r="BA176" s="73" t="str">
        <f t="shared" si="7"/>
        <v>sed -i '' 's#COLUMN_DATA_LENGTH="3"#COLUMN_DATA_LENGTH="6"#g' ${CONFIG_DIR}db_data_config.txt; export COLUMN_DATA_LENGTH="6";</v>
      </c>
      <c r="BB176" s="73" t="str">
        <f t="shared" si="8"/>
        <v>sed -i '' 's#COLUMN_DATA_LENGTH="6"#COLUMN_DATA_LENGTH="3"#g' ${CONFIG_DIR}db_data_config.txt; export COLUMN_DATA_LENGTH="3";</v>
      </c>
      <c r="BC176" s="73" t="str">
        <f t="shared" si="9"/>
        <v/>
      </c>
      <c r="BD176" s="73" t="str">
        <f t="shared" si="10"/>
        <v/>
      </c>
      <c r="BE176" s="73" t="str">
        <f t="shared" si="11"/>
        <v/>
      </c>
      <c r="BF176" s="73" t="str">
        <f t="shared" si="12"/>
        <v/>
      </c>
      <c r="BG176" s="73" t="str">
        <f t="shared" si="13"/>
        <v/>
      </c>
      <c r="BH176" s="73" t="str">
        <f t="shared" si="14"/>
        <v/>
      </c>
      <c r="BI176" s="73" t="str">
        <f t="shared" si="15"/>
        <v/>
      </c>
      <c r="BJ176" s="73" t="str">
        <f t="shared" si="16"/>
        <v/>
      </c>
      <c r="BK176" s="73" t="str">
        <f t="shared" si="17"/>
        <v/>
      </c>
      <c r="BL176" s="73" t="str">
        <f t="shared" si="18"/>
        <v/>
      </c>
      <c r="BM176" s="73" t="str">
        <f t="shared" si="19"/>
        <v/>
      </c>
      <c r="BN176" s="73" t="str">
        <f t="shared" si="20"/>
        <v/>
      </c>
      <c r="BO176" s="73" t="str">
        <f t="shared" si="21"/>
        <v/>
      </c>
      <c r="BP176" s="73" t="str">
        <f t="shared" si="22"/>
        <v/>
      </c>
      <c r="BQ176" s="73" t="str">
        <f t="shared" si="23"/>
        <v/>
      </c>
      <c r="BR176" s="73" t="str">
        <f t="shared" si="24"/>
        <v/>
      </c>
      <c r="BS176" s="73" t="str">
        <f t="shared" si="25"/>
        <v/>
      </c>
      <c r="BT176" s="73" t="str">
        <f t="shared" si="26"/>
        <v/>
      </c>
      <c r="BU176" s="60" t="s">
        <v>1135</v>
      </c>
    </row>
    <row r="177" spans="4:73" ht="72" customHeight="1">
      <c r="D177" s="140">
        <f t="shared" si="27"/>
        <v>121</v>
      </c>
      <c r="E177" s="141"/>
      <c r="F177" s="141"/>
      <c r="G177" s="142"/>
      <c r="H177" s="45" t="str">
        <f t="shared" ca="1" si="2"/>
        <v>clear; echo テストケース121; sed -i '' 's#COLUMN_DATA_TYPE="char"#COLUMN_DATA_TYPE="short"#g' ${CONFIG_DIR}db_data_config.txt; export COLUMN_DATA_TYPE="short";sed -i '' 's#COLUMN_DATA_LENGTH="3"#COLUMN_DATA_LENGTH="38.7"#g' ${CONFIG_DIR}db_data_config.txt; export COLUMN_DATA_LENGTH="38.7";sh ./script/db_check_data_validate_config.sh; sed -i '' 's#COLUMN_DATA_TYPE="short"#COLUMN_DATA_TYPE="char"#g' ${CONFIG_DIR}db_data_config.txt; export COLUMN_DATA_TYPE="char";sed -i '' 's#COLUMN_DATA_LENGTH="38.7"#COLUMN_DATA_LENGTH="3"#g' ${CONFIG_DIR}db_data_config.txt; export COLUMN_DATA_LENGTH="3";</v>
      </c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7"/>
      <c r="AE177" s="149" t="str" cm="1">
        <f t="array" ref="AE177">SUBSTITUTE(INDEX($H$140:$AQ$140, , MATCH($D177, $70:$70, 0)-7),"-","")</f>
        <v>異常</v>
      </c>
      <c r="AF177" s="150"/>
      <c r="AG177" s="151"/>
      <c r="AH177" s="159" t="s">
        <v>1031</v>
      </c>
      <c r="AI177" s="160"/>
      <c r="AJ177" s="160"/>
      <c r="AK177" s="160"/>
      <c r="AL177" s="160"/>
      <c r="AM177" s="160"/>
      <c r="AN177" s="160"/>
      <c r="AO177" s="160"/>
      <c r="AP177" s="160"/>
      <c r="AQ177" s="161"/>
      <c r="AS177" s="69" t="str" cm="1">
        <f t="array" ref="AS177">SUBSTITUTE(TEXT(INDEX($H$143:$AQ$143,1,$D177-108),"000000"),"-","")</f>
        <v>220143</v>
      </c>
      <c r="AT177" s="70"/>
      <c r="AU177" s="71"/>
      <c r="AW177" s="73" t="str">
        <f t="shared" si="3"/>
        <v/>
      </c>
      <c r="AX177" s="73" t="str">
        <f t="shared" si="4"/>
        <v/>
      </c>
      <c r="AY177" s="73" t="str">
        <f t="shared" si="5"/>
        <v>sed -i '' 's#COLUMN_DATA_TYPE="char"#COLUMN_DATA_TYPE="short"#g' ${CONFIG_DIR}db_data_config.txt; export COLUMN_DATA_TYPE="short";</v>
      </c>
      <c r="AZ177" s="73" t="str">
        <f t="shared" si="6"/>
        <v>sed -i '' 's#COLUMN_DATA_TYPE="short"#COLUMN_DATA_TYPE="char"#g' ${CONFIG_DIR}db_data_config.txt; export COLUMN_DATA_TYPE="char";</v>
      </c>
      <c r="BA177" s="73" t="str">
        <f t="shared" si="7"/>
        <v>sed -i '' 's#COLUMN_DATA_LENGTH="3"#COLUMN_DATA_LENGTH="38.7"#g' ${CONFIG_DIR}db_data_config.txt; export COLUMN_DATA_LENGTH="38.7";</v>
      </c>
      <c r="BB177" s="73" t="str">
        <f t="shared" si="8"/>
        <v>sed -i '' 's#COLUMN_DATA_LENGTH="38.7"#COLUMN_DATA_LENGTH="3"#g' ${CONFIG_DIR}db_data_config.txt; export COLUMN_DATA_LENGTH="3";</v>
      </c>
      <c r="BC177" s="73" t="str">
        <f t="shared" si="9"/>
        <v/>
      </c>
      <c r="BD177" s="73" t="str">
        <f t="shared" si="10"/>
        <v/>
      </c>
      <c r="BE177" s="73" t="str">
        <f t="shared" si="11"/>
        <v/>
      </c>
      <c r="BF177" s="73" t="str">
        <f t="shared" si="12"/>
        <v/>
      </c>
      <c r="BG177" s="73" t="str">
        <f t="shared" si="13"/>
        <v/>
      </c>
      <c r="BH177" s="73" t="str">
        <f t="shared" si="14"/>
        <v/>
      </c>
      <c r="BI177" s="73" t="str">
        <f t="shared" si="15"/>
        <v/>
      </c>
      <c r="BJ177" s="73" t="str">
        <f t="shared" si="16"/>
        <v/>
      </c>
      <c r="BK177" s="73" t="str">
        <f t="shared" si="17"/>
        <v/>
      </c>
      <c r="BL177" s="73" t="str">
        <f t="shared" si="18"/>
        <v/>
      </c>
      <c r="BM177" s="73" t="str">
        <f t="shared" si="19"/>
        <v/>
      </c>
      <c r="BN177" s="73" t="str">
        <f t="shared" si="20"/>
        <v/>
      </c>
      <c r="BO177" s="73" t="str">
        <f t="shared" si="21"/>
        <v/>
      </c>
      <c r="BP177" s="73" t="str">
        <f t="shared" si="22"/>
        <v/>
      </c>
      <c r="BQ177" s="73" t="str">
        <f t="shared" si="23"/>
        <v/>
      </c>
      <c r="BR177" s="73" t="str">
        <f t="shared" si="24"/>
        <v/>
      </c>
      <c r="BS177" s="73" t="str">
        <f t="shared" si="25"/>
        <v/>
      </c>
      <c r="BT177" s="73" t="str">
        <f t="shared" si="26"/>
        <v/>
      </c>
      <c r="BU177" s="60" t="s">
        <v>1135</v>
      </c>
    </row>
    <row r="178" spans="4:73" ht="72" customHeight="1">
      <c r="D178" s="140">
        <f t="shared" si="27"/>
        <v>122</v>
      </c>
      <c r="E178" s="141"/>
      <c r="F178" s="141"/>
      <c r="G178" s="142"/>
      <c r="H178" s="45" t="str">
        <f t="shared" ca="1" si="2"/>
        <v>clear; echo テストケース122; sed -i '' 's#COLUMN_DATA_TYPE="char"#COLUMN_DATA_TYPE="short"#g' ${CONFIG_DIR}db_data_config.txt; export COLUMN_DATA_TYPE="short";sed -i '' 's#COLUMN_DATA_LENGTH="3"#COLUMN_DATA_LENGTH="YYYY"#g' ${CONFIG_DIR}db_data_config.txt; export COLUMN_DATA_LENGTH="YYYY";sh ./script/db_check_data_validate_config.sh; sed -i '' 's#COLUMN_DATA_TYPE="short"#COLUMN_DATA_TYPE="char"#g' ${CONFIG_DIR}db_data_config.txt; export COLUMN_DATA_TYPE="char";sed -i '' 's#COLUMN_DATA_LENGTH="YYYY"#COLUMN_DATA_LENGTH="3"#g' ${CONFIG_DIR}db_data_config.txt; export COLUMN_DATA_LENGTH="3";</v>
      </c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7"/>
      <c r="AE178" s="149" t="str" cm="1">
        <f t="array" ref="AE178">SUBSTITUTE(INDEX($H$140:$AQ$140, , MATCH($D178, $70:$70, 0)-7),"-","")</f>
        <v>異常</v>
      </c>
      <c r="AF178" s="150"/>
      <c r="AG178" s="151"/>
      <c r="AH178" s="159" t="s">
        <v>1032</v>
      </c>
      <c r="AI178" s="160"/>
      <c r="AJ178" s="160"/>
      <c r="AK178" s="160"/>
      <c r="AL178" s="160"/>
      <c r="AM178" s="160"/>
      <c r="AN178" s="160"/>
      <c r="AO178" s="160"/>
      <c r="AP178" s="160"/>
      <c r="AQ178" s="161"/>
      <c r="AS178" s="69" t="str" cm="1">
        <f t="array" ref="AS178">SUBSTITUTE(TEXT(INDEX($H$143:$AQ$143,1,$D178-108),"000000"),"-","")</f>
        <v>220143</v>
      </c>
      <c r="AT178" s="70"/>
      <c r="AU178" s="71"/>
      <c r="AW178" s="73" t="str">
        <f t="shared" si="3"/>
        <v/>
      </c>
      <c r="AX178" s="73" t="str">
        <f t="shared" si="4"/>
        <v/>
      </c>
      <c r="AY178" s="73" t="str">
        <f t="shared" si="5"/>
        <v>sed -i '' 's#COLUMN_DATA_TYPE="char"#COLUMN_DATA_TYPE="short"#g' ${CONFIG_DIR}db_data_config.txt; export COLUMN_DATA_TYPE="short";</v>
      </c>
      <c r="AZ178" s="73" t="str">
        <f t="shared" si="6"/>
        <v>sed -i '' 's#COLUMN_DATA_TYPE="short"#COLUMN_DATA_TYPE="char"#g' ${CONFIG_DIR}db_data_config.txt; export COLUMN_DATA_TYPE="char";</v>
      </c>
      <c r="BA178" s="73" t="str">
        <f t="shared" si="7"/>
        <v>sed -i '' 's#COLUMN_DATA_LENGTH="3"#COLUMN_DATA_LENGTH="YYYY"#g' ${CONFIG_DIR}db_data_config.txt; export COLUMN_DATA_LENGTH="YYYY";</v>
      </c>
      <c r="BB178" s="73" t="str">
        <f t="shared" si="8"/>
        <v>sed -i '' 's#COLUMN_DATA_LENGTH="YYYY"#COLUMN_DATA_LENGTH="3"#g' ${CONFIG_DIR}db_data_config.txt; export COLUMN_DATA_LENGTH="3";</v>
      </c>
      <c r="BC178" s="73" t="str">
        <f t="shared" si="9"/>
        <v/>
      </c>
      <c r="BD178" s="73" t="str">
        <f t="shared" si="10"/>
        <v/>
      </c>
      <c r="BE178" s="73" t="str">
        <f t="shared" si="11"/>
        <v/>
      </c>
      <c r="BF178" s="73" t="str">
        <f t="shared" si="12"/>
        <v/>
      </c>
      <c r="BG178" s="73" t="str">
        <f t="shared" si="13"/>
        <v/>
      </c>
      <c r="BH178" s="73" t="str">
        <f t="shared" si="14"/>
        <v/>
      </c>
      <c r="BI178" s="73" t="str">
        <f t="shared" si="15"/>
        <v/>
      </c>
      <c r="BJ178" s="73" t="str">
        <f t="shared" si="16"/>
        <v/>
      </c>
      <c r="BK178" s="73" t="str">
        <f t="shared" si="17"/>
        <v/>
      </c>
      <c r="BL178" s="73" t="str">
        <f t="shared" si="18"/>
        <v/>
      </c>
      <c r="BM178" s="73" t="str">
        <f t="shared" si="19"/>
        <v/>
      </c>
      <c r="BN178" s="73" t="str">
        <f t="shared" si="20"/>
        <v/>
      </c>
      <c r="BO178" s="73" t="str">
        <f t="shared" si="21"/>
        <v/>
      </c>
      <c r="BP178" s="73" t="str">
        <f t="shared" si="22"/>
        <v/>
      </c>
      <c r="BQ178" s="73" t="str">
        <f t="shared" si="23"/>
        <v/>
      </c>
      <c r="BR178" s="73" t="str">
        <f t="shared" si="24"/>
        <v/>
      </c>
      <c r="BS178" s="73" t="str">
        <f t="shared" si="25"/>
        <v/>
      </c>
      <c r="BT178" s="73" t="str">
        <f t="shared" si="26"/>
        <v/>
      </c>
      <c r="BU178" s="60" t="s">
        <v>1135</v>
      </c>
    </row>
    <row r="179" spans="4:73" ht="72" customHeight="1">
      <c r="D179" s="140">
        <f t="shared" si="27"/>
        <v>123</v>
      </c>
      <c r="E179" s="141"/>
      <c r="F179" s="141"/>
      <c r="G179" s="142"/>
      <c r="H179" s="45" t="str">
        <f t="shared" ca="1" si="2"/>
        <v>clear; echo テストケース123;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7"/>
      <c r="AE179" s="149" t="str" cm="1">
        <f t="array" ref="AE179">SUBSTITUTE(INDEX($H$140:$AQ$140, , MATCH($D179, $70:$70, 0)-7),"-","")</f>
        <v>異常</v>
      </c>
      <c r="AF179" s="150"/>
      <c r="AG179" s="151"/>
      <c r="AH179" s="159" t="s">
        <v>1033</v>
      </c>
      <c r="AI179" s="160"/>
      <c r="AJ179" s="160"/>
      <c r="AK179" s="160"/>
      <c r="AL179" s="160"/>
      <c r="AM179" s="160"/>
      <c r="AN179" s="160"/>
      <c r="AO179" s="160"/>
      <c r="AP179" s="160"/>
      <c r="AQ179" s="161"/>
      <c r="AS179" s="69" t="str" cm="1">
        <f t="array" ref="AS179">SUBSTITUTE(TEXT(INDEX($H$143:$AQ$143,1,$D179-108),"000000"),"-","")</f>
        <v>220145</v>
      </c>
      <c r="AT179" s="70"/>
      <c r="AU179" s="71"/>
      <c r="AW179" s="73" t="str">
        <f t="shared" si="3"/>
        <v/>
      </c>
      <c r="AX179" s="73" t="str">
        <f t="shared" si="4"/>
        <v/>
      </c>
      <c r="AY179" s="73" t="str">
        <f t="shared" si="5"/>
        <v>sed -i '' 's#COLUMN_DATA_TYPE="char"#COLUMN_DATA_TYPE="short"#g' ${CONFIG_DIR}db_data_config.txt; export COLUMN_DATA_TYPE="short";</v>
      </c>
      <c r="AZ179" s="73" t="str">
        <f t="shared" si="6"/>
        <v>sed -i '' 's#COLUMN_DATA_TYPE="short"#COLUMN_DATA_TYPE="char"#g' ${CONFIG_DIR}db_data_config.txt; export COLUMN_DATA_TYPE="char";</v>
      </c>
      <c r="BA179" s="73" t="str">
        <f t="shared" si="7"/>
        <v>sed -i '' 's#COLUMN_DATA_LENGTH="3"#COLUMN_DATA_LENGTH="2"#g' ${CONFIG_DIR}db_data_config.txt; export COLUMN_DATA_LENGTH="2";</v>
      </c>
      <c r="BB179" s="73" t="str">
        <f t="shared" si="8"/>
        <v>sed -i '' 's#COLUMN_DATA_LENGTH="2"#COLUMN_DATA_LENGTH="3"#g' ${CONFIG_DIR}db_data_config.txt; export COLUMN_DATA_LENGTH="3";</v>
      </c>
      <c r="BC179" s="73" t="str">
        <f t="shared" si="9"/>
        <v>sed -i '' 's#COLUMN_DATA_TRIM="NONE"#COLUMN_DATA_TRIM="FTBT"#g' ${CONFIG_DIR}db_data_config.txt; export COLUMN_DATA_TRIM="FTBT";</v>
      </c>
      <c r="BD179" s="73" t="str">
        <f t="shared" si="10"/>
        <v>sed -i '' 's#COLUMN_DATA_TRIM="FTBT"#COLUMN_DATA_TRIM="NONE"#g' ${CONFIG_DIR}db_data_config.txt; export COLUMN_DATA_TRIM="NONE";</v>
      </c>
      <c r="BE179" s="73" t="str">
        <f t="shared" si="11"/>
        <v/>
      </c>
      <c r="BF179" s="73" t="str">
        <f t="shared" si="12"/>
        <v/>
      </c>
      <c r="BG179" s="73" t="str">
        <f t="shared" si="13"/>
        <v/>
      </c>
      <c r="BH179" s="73" t="str">
        <f t="shared" si="14"/>
        <v/>
      </c>
      <c r="BI179" s="73" t="str">
        <f t="shared" si="15"/>
        <v/>
      </c>
      <c r="BJ179" s="73" t="str">
        <f t="shared" si="16"/>
        <v/>
      </c>
      <c r="BK179" s="73" t="str">
        <f t="shared" si="17"/>
        <v/>
      </c>
      <c r="BL179" s="73" t="str">
        <f t="shared" si="18"/>
        <v/>
      </c>
      <c r="BM179" s="73" t="str">
        <f t="shared" si="19"/>
        <v/>
      </c>
      <c r="BN179" s="73" t="str">
        <f t="shared" si="20"/>
        <v/>
      </c>
      <c r="BO179" s="73" t="str">
        <f t="shared" si="21"/>
        <v/>
      </c>
      <c r="BP179" s="73" t="str">
        <f t="shared" si="22"/>
        <v/>
      </c>
      <c r="BQ179" s="73" t="str">
        <f t="shared" si="23"/>
        <v/>
      </c>
      <c r="BR179" s="73" t="str">
        <f t="shared" si="24"/>
        <v/>
      </c>
      <c r="BS179" s="73" t="str">
        <f t="shared" si="25"/>
        <v/>
      </c>
      <c r="BT179" s="73" t="str">
        <f t="shared" si="26"/>
        <v/>
      </c>
      <c r="BU179" s="60" t="s">
        <v>1135</v>
      </c>
    </row>
    <row r="180" spans="4:73" ht="90" customHeight="1">
      <c r="D180" s="140">
        <f t="shared" si="27"/>
        <v>124</v>
      </c>
      <c r="E180" s="141"/>
      <c r="F180" s="141"/>
      <c r="G180" s="142"/>
      <c r="H180" s="45" t="str">
        <f t="shared" ca="1" si="2"/>
        <v>clear; echo テストケース124; sed -i '' 's#COLUMN_DATA_TYPE="char"#COLUMN_DATA_TYPE="short"#g' ${CONFIG_DIR}db_data_config.txt; export COLUMN_DATA_TYPE="short";sed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</v>
      </c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7"/>
      <c r="AE180" s="149" t="str" cm="1">
        <f t="array" ref="AE180">SUBSTITUTE(INDEX($H$140:$AQ$140, , MATCH($D180, $70:$70, 0)-7),"-","")</f>
        <v>正常</v>
      </c>
      <c r="AF180" s="150"/>
      <c r="AG180" s="151"/>
      <c r="AH180" s="159" t="s">
        <v>1034</v>
      </c>
      <c r="AI180" s="160"/>
      <c r="AJ180" s="160"/>
      <c r="AK180" s="160"/>
      <c r="AL180" s="160"/>
      <c r="AM180" s="160"/>
      <c r="AN180" s="160"/>
      <c r="AO180" s="160"/>
      <c r="AP180" s="160"/>
      <c r="AQ180" s="161"/>
      <c r="AS180" s="69" t="str" cm="1">
        <f t="array" ref="AS180">SUBSTITUTE(TEXT(INDEX($H$143:$AQ$143,1,$D180-108),"000000"),"-","")</f>
        <v>220001</v>
      </c>
      <c r="AT180" s="70"/>
      <c r="AU180" s="71"/>
      <c r="AW180" s="73" t="str">
        <f t="shared" si="3"/>
        <v/>
      </c>
      <c r="AX180" s="73" t="str">
        <f t="shared" si="4"/>
        <v/>
      </c>
      <c r="AY180" s="73" t="str">
        <f t="shared" si="5"/>
        <v>sed -i '' 's#COLUMN_DATA_TYPE="char"#COLUMN_DATA_TYPE="short"#g' ${CONFIG_DIR}db_data_config.txt; export COLUMN_DATA_TYPE="short";</v>
      </c>
      <c r="AZ180" s="73" t="str">
        <f t="shared" si="6"/>
        <v>sed -i '' 's#COLUMN_DATA_TYPE="short"#COLUMN_DATA_TYPE="char"#g' ${CONFIG_DIR}db_data_config.txt; export COLUMN_DATA_TYPE="char";</v>
      </c>
      <c r="BA180" s="73" t="str">
        <f t="shared" si="7"/>
        <v/>
      </c>
      <c r="BB180" s="73" t="str">
        <f t="shared" si="8"/>
        <v/>
      </c>
      <c r="BC180" s="73" t="str">
        <f t="shared" si="9"/>
        <v>sed -i '' 's#COLUMN_DATA_TRIM="NONE"#COLUMN_DATA_TRIM="FTBT"#g' ${CONFIG_DIR}db_data_config.txt; export COLUMN_DATA_TRIM="FTBT";</v>
      </c>
      <c r="BD180" s="73" t="str">
        <f t="shared" si="10"/>
        <v>sed -i '' 's#COLUMN_DATA_TRIM="FTBT"#COLUMN_DATA_TRIM="NONE"#g' ${CONFIG_DIR}db_data_config.txt; export COLUMN_DATA_TRIM="NONE";</v>
      </c>
      <c r="BE180" s="73" t="str">
        <f t="shared" si="11"/>
        <v/>
      </c>
      <c r="BF180" s="73" t="str">
        <f t="shared" si="12"/>
        <v/>
      </c>
      <c r="BG180" s="73" t="str">
        <f t="shared" si="13"/>
        <v/>
      </c>
      <c r="BH180" s="73" t="str">
        <f t="shared" si="14"/>
        <v/>
      </c>
      <c r="BI180" s="73" t="str">
        <f t="shared" si="15"/>
        <v/>
      </c>
      <c r="BJ180" s="73" t="str">
        <f t="shared" si="16"/>
        <v/>
      </c>
      <c r="BK180" s="73" t="str">
        <f t="shared" si="17"/>
        <v/>
      </c>
      <c r="BL180" s="73" t="str">
        <f t="shared" si="18"/>
        <v/>
      </c>
      <c r="BM180" s="73" t="str">
        <f t="shared" si="19"/>
        <v/>
      </c>
      <c r="BN180" s="73" t="str">
        <f t="shared" si="20"/>
        <v/>
      </c>
      <c r="BO180" s="73" t="str">
        <f t="shared" si="21"/>
        <v/>
      </c>
      <c r="BP180" s="73" t="str">
        <f t="shared" si="22"/>
        <v/>
      </c>
      <c r="BQ180" s="73" t="str">
        <f t="shared" si="23"/>
        <v/>
      </c>
      <c r="BR180" s="73" t="str">
        <f t="shared" si="24"/>
        <v/>
      </c>
      <c r="BS180" s="73" t="str">
        <f t="shared" si="25"/>
        <v/>
      </c>
      <c r="BT180" s="73" t="str">
        <f t="shared" si="26"/>
        <v/>
      </c>
      <c r="BU180" s="60" t="s">
        <v>1135</v>
      </c>
    </row>
    <row r="181" spans="4:73" ht="90" customHeight="1">
      <c r="D181" s="140">
        <f t="shared" si="27"/>
        <v>125</v>
      </c>
      <c r="E181" s="141"/>
      <c r="F181" s="141"/>
      <c r="G181" s="142"/>
      <c r="H181" s="45" t="str">
        <f t="shared" ca="1" si="2"/>
        <v>clear; echo テストケース125; sed -i '' 's#COLUMN_DATA_TYPE="char"#COLUMN_DATA_TYPE="short"#g' ${CONFIG_DIR}db_data_config.txt; export COLUMN_DATA_TYPE="short";sed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7"/>
      <c r="AE181" s="149" t="str" cm="1">
        <f t="array" ref="AE181">SUBSTITUTE(INDEX($H$140:$AQ$140, , MATCH($D181, $70:$70, 0)-7),"-","")</f>
        <v>異常</v>
      </c>
      <c r="AF181" s="150"/>
      <c r="AG181" s="151"/>
      <c r="AH181" s="159" t="s">
        <v>1035</v>
      </c>
      <c r="AI181" s="160"/>
      <c r="AJ181" s="160"/>
      <c r="AK181" s="160"/>
      <c r="AL181" s="160"/>
      <c r="AM181" s="160"/>
      <c r="AN181" s="160"/>
      <c r="AO181" s="160"/>
      <c r="AP181" s="160"/>
      <c r="AQ181" s="161"/>
      <c r="AS181" s="69" t="str" cm="1">
        <f t="array" ref="AS181">SUBSTITUTE(TEXT(INDEX($H$143:$AQ$143,1,$D181-108),"000000"),"-","")</f>
        <v>220146</v>
      </c>
      <c r="AT181" s="70"/>
      <c r="AU181" s="71"/>
      <c r="AW181" s="73" t="str">
        <f t="shared" si="3"/>
        <v/>
      </c>
      <c r="AX181" s="73" t="str">
        <f t="shared" si="4"/>
        <v/>
      </c>
      <c r="AY181" s="73" t="str">
        <f t="shared" si="5"/>
        <v>sed -i '' 's#COLUMN_DATA_TYPE="char"#COLUMN_DATA_TYPE="short"#g' ${CONFIG_DIR}db_data_config.txt; export COLUMN_DATA_TYPE="short";</v>
      </c>
      <c r="AZ181" s="73" t="str">
        <f t="shared" si="6"/>
        <v>sed -i '' 's#COLUMN_DATA_TYPE="short"#COLUMN_DATA_TYPE="char"#g' ${CONFIG_DIR}db_data_config.txt; export COLUMN_DATA_TYPE="char";</v>
      </c>
      <c r="BA181" s="73" t="str">
        <f t="shared" si="7"/>
        <v>sed -i '' 's#COLUMN_DATA_LENGTH="3"#COLUMN_DATA_LENGTH="1"#g' ${CONFIG_DIR}db_data_config.txt; export COLUMN_DATA_LENGTH="1";</v>
      </c>
      <c r="BB181" s="73" t="str">
        <f t="shared" si="8"/>
        <v>sed -i '' 's#COLUMN_DATA_LENGTH="1"#COLUMN_DATA_LENGTH="3"#g' ${CONFIG_DIR}db_data_config.txt; export COLUMN_DATA_LENGTH="3";</v>
      </c>
      <c r="BC181" s="73" t="str">
        <f t="shared" si="9"/>
        <v>sed -i '' 's#COLUMN_DATA_TRIM="NONE"#COLUMN_DATA_TRIM="ftbt"#g' ${CONFIG_DIR}db_data_config.txt; export COLUMN_DATA_TRIM="ftbt";</v>
      </c>
      <c r="BD181" s="73" t="str">
        <f t="shared" si="10"/>
        <v>sed -i '' 's#COLUMN_DATA_TRIM="ftbt"#COLUMN_DATA_TRIM="NONE"#g' ${CONFIG_DIR}db_data_config.txt; export COLUMN_DATA_TRIM="NONE";</v>
      </c>
      <c r="BE181" s="73" t="str">
        <f t="shared" si="11"/>
        <v/>
      </c>
      <c r="BF181" s="73" t="str">
        <f t="shared" si="12"/>
        <v/>
      </c>
      <c r="BG181" s="73" t="str">
        <f t="shared" si="13"/>
        <v/>
      </c>
      <c r="BH181" s="73" t="str">
        <f t="shared" si="14"/>
        <v/>
      </c>
      <c r="BI181" s="73" t="str">
        <f t="shared" si="15"/>
        <v/>
      </c>
      <c r="BJ181" s="73" t="str">
        <f t="shared" si="16"/>
        <v/>
      </c>
      <c r="BK181" s="73" t="str">
        <f t="shared" si="17"/>
        <v/>
      </c>
      <c r="BL181" s="73" t="str">
        <f t="shared" si="18"/>
        <v/>
      </c>
      <c r="BM181" s="73" t="str">
        <f t="shared" si="19"/>
        <v/>
      </c>
      <c r="BN181" s="73" t="str">
        <f t="shared" si="20"/>
        <v/>
      </c>
      <c r="BO181" s="73" t="str">
        <f t="shared" si="21"/>
        <v/>
      </c>
      <c r="BP181" s="73" t="str">
        <f t="shared" si="22"/>
        <v/>
      </c>
      <c r="BQ181" s="73" t="str">
        <f t="shared" si="23"/>
        <v/>
      </c>
      <c r="BR181" s="73" t="str">
        <f t="shared" si="24"/>
        <v/>
      </c>
      <c r="BS181" s="73" t="str">
        <f t="shared" si="25"/>
        <v/>
      </c>
      <c r="BT181" s="73" t="str">
        <f t="shared" si="26"/>
        <v/>
      </c>
      <c r="BU181" s="60" t="s">
        <v>1135</v>
      </c>
    </row>
    <row r="182" spans="4:73" ht="90" customHeight="1">
      <c r="D182" s="140">
        <f t="shared" si="27"/>
        <v>126</v>
      </c>
      <c r="E182" s="141"/>
      <c r="F182" s="141"/>
      <c r="G182" s="142"/>
      <c r="H182" s="45" t="str">
        <f t="shared" ca="1" si="2"/>
        <v>clear; echo テストケース126;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7"/>
      <c r="AE182" s="149" t="str" cm="1">
        <f t="array" ref="AE182">SUBSTITUTE(INDEX($H$140:$AQ$140, , MATCH($D182, $70:$70, 0)-7),"-","")</f>
        <v>正常</v>
      </c>
      <c r="AF182" s="150"/>
      <c r="AG182" s="151"/>
      <c r="AH182" s="159" t="s">
        <v>1036</v>
      </c>
      <c r="AI182" s="160"/>
      <c r="AJ182" s="160"/>
      <c r="AK182" s="160"/>
      <c r="AL182" s="160"/>
      <c r="AM182" s="160"/>
      <c r="AN182" s="160"/>
      <c r="AO182" s="160"/>
      <c r="AP182" s="160"/>
      <c r="AQ182" s="161"/>
      <c r="AS182" s="69" t="str" cm="1">
        <f t="array" ref="AS182">SUBSTITUTE(TEXT(INDEX($H$143:$AQ$143,1,$D182-108),"000000"),"-","")</f>
        <v>220001</v>
      </c>
      <c r="AT182" s="70"/>
      <c r="AU182" s="71"/>
      <c r="AW182" s="73" t="str">
        <f t="shared" si="3"/>
        <v/>
      </c>
      <c r="AX182" s="73" t="str">
        <f t="shared" si="4"/>
        <v/>
      </c>
      <c r="AY182" s="73" t="str">
        <f t="shared" si="5"/>
        <v>sed -i '' 's#COLUMN_DATA_TYPE="char"#COLUMN_DATA_TYPE="short"#g' ${CONFIG_DIR}db_data_config.txt; export COLUMN_DATA_TYPE="short";</v>
      </c>
      <c r="AZ182" s="73" t="str">
        <f t="shared" si="6"/>
        <v>sed -i '' 's#COLUMN_DATA_TYPE="short"#COLUMN_DATA_TYPE="char"#g' ${CONFIG_DIR}db_data_config.txt; export COLUMN_DATA_TYPE="char";</v>
      </c>
      <c r="BA182" s="73" t="str">
        <f t="shared" si="7"/>
        <v>sed -i '' 's#COLUMN_DATA_LENGTH="3"#COLUMN_DATA_LENGTH="2"#g' ${CONFIG_DIR}db_data_config.txt; export COLUMN_DATA_LENGTH="2";</v>
      </c>
      <c r="BB182" s="73" t="str">
        <f t="shared" si="8"/>
        <v>sed -i '' 's#COLUMN_DATA_LENGTH="2"#COLUMN_DATA_LENGTH="3"#g' ${CONFIG_DIR}db_data_config.txt; export COLUMN_DATA_LENGTH="3";</v>
      </c>
      <c r="BC182" s="73" t="str">
        <f t="shared" si="9"/>
        <v>sed -i '' 's#COLUMN_DATA_TRIM="NONE"#COLUMN_DATA_TRIM="ftbt"#g' ${CONFIG_DIR}db_data_config.txt; export COLUMN_DATA_TRIM="ftbt";</v>
      </c>
      <c r="BD182" s="73" t="str">
        <f t="shared" si="10"/>
        <v>sed -i '' 's#COLUMN_DATA_TRIM="ftbt"#COLUMN_DATA_TRIM="NONE"#g' ${CONFIG_DIR}db_data_config.txt; export COLUMN_DATA_TRIM="NONE";</v>
      </c>
      <c r="BE182" s="73" t="str">
        <f t="shared" si="11"/>
        <v/>
      </c>
      <c r="BF182" s="73" t="str">
        <f t="shared" si="12"/>
        <v/>
      </c>
      <c r="BG182" s="73" t="str">
        <f t="shared" si="13"/>
        <v/>
      </c>
      <c r="BH182" s="73" t="str">
        <f t="shared" si="14"/>
        <v/>
      </c>
      <c r="BI182" s="73" t="str">
        <f t="shared" si="15"/>
        <v/>
      </c>
      <c r="BJ182" s="73" t="str">
        <f t="shared" si="16"/>
        <v/>
      </c>
      <c r="BK182" s="73" t="str">
        <f t="shared" si="17"/>
        <v/>
      </c>
      <c r="BL182" s="73" t="str">
        <f t="shared" si="18"/>
        <v/>
      </c>
      <c r="BM182" s="73" t="str">
        <f t="shared" si="19"/>
        <v/>
      </c>
      <c r="BN182" s="73" t="str">
        <f t="shared" si="20"/>
        <v/>
      </c>
      <c r="BO182" s="73" t="str">
        <f t="shared" si="21"/>
        <v/>
      </c>
      <c r="BP182" s="73" t="str">
        <f t="shared" si="22"/>
        <v/>
      </c>
      <c r="BQ182" s="73" t="str">
        <f t="shared" si="23"/>
        <v/>
      </c>
      <c r="BR182" s="73" t="str">
        <f t="shared" si="24"/>
        <v/>
      </c>
      <c r="BS182" s="73" t="str">
        <f t="shared" si="25"/>
        <v/>
      </c>
      <c r="BT182" s="73" t="str">
        <f t="shared" si="26"/>
        <v/>
      </c>
      <c r="BU182" s="60" t="s">
        <v>1135</v>
      </c>
    </row>
    <row r="183" spans="4:73" ht="108" customHeight="1">
      <c r="D183" s="140">
        <f t="shared" si="27"/>
        <v>127</v>
      </c>
      <c r="E183" s="141"/>
      <c r="F183" s="141"/>
      <c r="G183" s="142"/>
      <c r="H183" s="45" t="str">
        <f t="shared" ca="1" si="2"/>
        <v>clear; echo テストケース127;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7"/>
      <c r="AE183" s="149" t="str" cm="1">
        <f t="array" ref="AE183">SUBSTITUTE(INDEX($H$140:$AQ$140, , MATCH($D183, $70:$70, 0)-7),"-","")</f>
        <v>異常</v>
      </c>
      <c r="AF183" s="150"/>
      <c r="AG183" s="151"/>
      <c r="AH183" s="159" t="s">
        <v>1037</v>
      </c>
      <c r="AI183" s="160"/>
      <c r="AJ183" s="160"/>
      <c r="AK183" s="160"/>
      <c r="AL183" s="160"/>
      <c r="AM183" s="160"/>
      <c r="AN183" s="160"/>
      <c r="AO183" s="160"/>
      <c r="AP183" s="160"/>
      <c r="AQ183" s="161"/>
      <c r="AS183" s="69" t="str" cm="1">
        <f t="array" ref="AS183">SUBSTITUTE(TEXT(INDEX($H$143:$AQ$143,1,$D183-108),"000000"),"-","")</f>
        <v>220147</v>
      </c>
      <c r="AT183" s="70"/>
      <c r="AU183" s="71"/>
      <c r="AW183" s="73" t="str">
        <f t="shared" si="3"/>
        <v/>
      </c>
      <c r="AX183" s="73" t="str">
        <f t="shared" si="4"/>
        <v/>
      </c>
      <c r="AY183" s="73" t="str">
        <f t="shared" si="5"/>
        <v>sed -i '' 's#COLUMN_DATA_TYPE="char"#COLUMN_DATA_TYPE="short"#g' ${CONFIG_DIR}db_data_config.txt; export COLUMN_DATA_TYPE="short";</v>
      </c>
      <c r="AZ183" s="73" t="str">
        <f t="shared" si="6"/>
        <v>sed -i '' 's#COLUMN_DATA_TYPE="short"#COLUMN_DATA_TYPE="char"#g' ${CONFIG_DIR}db_data_config.txt; export COLUMN_DATA_TYPE="char";</v>
      </c>
      <c r="BA183" s="73" t="str">
        <f t="shared" si="7"/>
        <v/>
      </c>
      <c r="BB183" s="73" t="str">
        <f t="shared" si="8"/>
        <v/>
      </c>
      <c r="BC183" s="73" t="str">
        <f t="shared" si="9"/>
        <v>sed -i '' 's#COLUMN_DATA_TRIM="NONE"#COLUMN_DATA_TRIM="FTBT"#g' ${CONFIG_DIR}db_data_config.txt; export COLUMN_DATA_TRIM="FTBT";</v>
      </c>
      <c r="BD183" s="73" t="str">
        <f t="shared" si="10"/>
        <v>sed -i '' 's#COLUMN_DATA_TRIM="FTBT"#COLUMN_DATA_TRIM="NONE"#g' ${CONFIG_DIR}db_data_config.txt; export COLUMN_DATA_TRIM="NONE";</v>
      </c>
      <c r="BE183" s="73" t="str">
        <f t="shared" si="11"/>
        <v>sed -i '' 's#COLUMN_DATA_SIGNED="0"#COLUMN_DATA_SIGNED="1"#g' ${CONFIG_DIR}db_data_config.txt; export COLUMN_DATA_SIGNED="1";</v>
      </c>
      <c r="BF183" s="73" t="str">
        <f t="shared" si="12"/>
        <v>sed -i '' 's#COLUMN_DATA_SIGNED="1"#COLUMN_DATA_SIGNED="0"#g' ${CONFIG_DIR}db_data_config.txt; export COLUMN_DATA_SIGNED="0";</v>
      </c>
      <c r="BG183" s="73" t="str">
        <f t="shared" si="13"/>
        <v>sed -i '' 's#SIGN_DIGIT="0"#SIGN_DIGIT="1"#g' ${CONFIG_DIR}db_data_config.txt; export SIGN_DIGIT="1";</v>
      </c>
      <c r="BH183" s="73" t="str">
        <f t="shared" si="14"/>
        <v>sed -i '' 's#SIGN_DIGIT="1"#SIGN_DIGIT="0"#g' ${CONFIG_DIR}db_data_config.txt; export SIGN_DIGIT="0";</v>
      </c>
      <c r="BI183" s="73" t="str">
        <f t="shared" si="15"/>
        <v/>
      </c>
      <c r="BJ183" s="73" t="str">
        <f t="shared" si="16"/>
        <v/>
      </c>
      <c r="BK183" s="73" t="str">
        <f t="shared" si="17"/>
        <v/>
      </c>
      <c r="BL183" s="73" t="str">
        <f t="shared" si="18"/>
        <v/>
      </c>
      <c r="BM183" s="73" t="str">
        <f t="shared" si="19"/>
        <v/>
      </c>
      <c r="BN183" s="73" t="str">
        <f t="shared" si="20"/>
        <v/>
      </c>
      <c r="BO183" s="73" t="str">
        <f t="shared" si="21"/>
        <v/>
      </c>
      <c r="BP183" s="73" t="str">
        <f t="shared" si="22"/>
        <v/>
      </c>
      <c r="BQ183" s="73" t="str">
        <f t="shared" si="23"/>
        <v/>
      </c>
      <c r="BR183" s="73" t="str">
        <f t="shared" si="24"/>
        <v/>
      </c>
      <c r="BS183" s="73" t="str">
        <f t="shared" si="25"/>
        <v/>
      </c>
      <c r="BT183" s="73" t="str">
        <f t="shared" si="26"/>
        <v/>
      </c>
      <c r="BU183" s="60" t="s">
        <v>1135</v>
      </c>
    </row>
    <row r="184" spans="4:73" ht="108" customHeight="1">
      <c r="D184" s="140">
        <f t="shared" si="27"/>
        <v>128</v>
      </c>
      <c r="E184" s="141"/>
      <c r="F184" s="141"/>
      <c r="G184" s="142"/>
      <c r="H184" s="45" t="str">
        <f t="shared" ca="1" si="2"/>
        <v>clear; echo テストケース128; sed -i '' 's#COLUMN_DATA_TYPE="char"#COLUMN_DATA_TYPE="short"#g' ${CONFIG_DIR}db_data_config.txt; export COLUMN_DATA_TYPE="short";sed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7"/>
      <c r="AE184" s="149" t="str" cm="1">
        <f t="array" ref="AE184">SUBSTITUTE(INDEX($H$140:$AQ$140, , MATCH($D184, $70:$70, 0)-7),"-","")</f>
        <v>正常</v>
      </c>
      <c r="AF184" s="150"/>
      <c r="AG184" s="151"/>
      <c r="AH184" s="159" t="s">
        <v>1038</v>
      </c>
      <c r="AI184" s="160"/>
      <c r="AJ184" s="160"/>
      <c r="AK184" s="160"/>
      <c r="AL184" s="160"/>
      <c r="AM184" s="160"/>
      <c r="AN184" s="160"/>
      <c r="AO184" s="160"/>
      <c r="AP184" s="160"/>
      <c r="AQ184" s="161"/>
      <c r="AS184" s="69" t="str" cm="1">
        <f t="array" ref="AS184">SUBSTITUTE(TEXT(INDEX($H$143:$AQ$143,1,$D184-108),"000000"),"-","")</f>
        <v>220001</v>
      </c>
      <c r="AT184" s="70"/>
      <c r="AU184" s="71"/>
      <c r="AW184" s="73" t="str">
        <f t="shared" si="3"/>
        <v/>
      </c>
      <c r="AX184" s="73" t="str">
        <f t="shared" si="4"/>
        <v/>
      </c>
      <c r="AY184" s="73" t="str">
        <f t="shared" si="5"/>
        <v>sed -i '' 's#COLUMN_DATA_TYPE="char"#COLUMN_DATA_TYPE="short"#g' ${CONFIG_DIR}db_data_config.txt; export COLUMN_DATA_TYPE="short";</v>
      </c>
      <c r="AZ184" s="73" t="str">
        <f t="shared" si="6"/>
        <v>sed -i '' 's#COLUMN_DATA_TYPE="short"#COLUMN_DATA_TYPE="char"#g' ${CONFIG_DIR}db_data_config.txt; export COLUMN_DATA_TYPE="char";</v>
      </c>
      <c r="BA184" s="73" t="str">
        <f t="shared" si="7"/>
        <v>sed -i '' 's#COLUMN_DATA_LENGTH="3"#COLUMN_DATA_LENGTH="4"#g' ${CONFIG_DIR}db_data_config.txt; export COLUMN_DATA_LENGTH="4";</v>
      </c>
      <c r="BB184" s="73" t="str">
        <f t="shared" si="8"/>
        <v>sed -i '' 's#COLUMN_DATA_LENGTH="4"#COLUMN_DATA_LENGTH="3"#g' ${CONFIG_DIR}db_data_config.txt; export COLUMN_DATA_LENGTH="3";</v>
      </c>
      <c r="BC184" s="73" t="str">
        <f t="shared" si="9"/>
        <v>sed -i '' 's#COLUMN_DATA_TRIM="NONE"#COLUMN_DATA_TRIM="FTBT"#g' ${CONFIG_DIR}db_data_config.txt; export COLUMN_DATA_TRIM="FTBT";</v>
      </c>
      <c r="BD184" s="73" t="str">
        <f t="shared" si="10"/>
        <v>sed -i '' 's#COLUMN_DATA_TRIM="FTBT"#COLUMN_DATA_TRIM="NONE"#g' ${CONFIG_DIR}db_data_config.txt; export COLUMN_DATA_TRIM="NONE";</v>
      </c>
      <c r="BE184" s="73" t="str">
        <f t="shared" si="11"/>
        <v>sed -i '' 's#COLUMN_DATA_SIGNED="0"#COLUMN_DATA_SIGNED="1"#g' ${CONFIG_DIR}db_data_config.txt; export COLUMN_DATA_SIGNED="1";</v>
      </c>
      <c r="BF184" s="73" t="str">
        <f t="shared" si="12"/>
        <v>sed -i '' 's#COLUMN_DATA_SIGNED="1"#COLUMN_DATA_SIGNED="0"#g' ${CONFIG_DIR}db_data_config.txt; export COLUMN_DATA_SIGNED="0";</v>
      </c>
      <c r="BG184" s="73" t="str">
        <f t="shared" si="13"/>
        <v>sed -i '' 's#SIGN_DIGIT="0"#SIGN_DIGIT="1"#g' ${CONFIG_DIR}db_data_config.txt; export SIGN_DIGIT="1";</v>
      </c>
      <c r="BH184" s="73" t="str">
        <f t="shared" si="14"/>
        <v>sed -i '' 's#SIGN_DIGIT="1"#SIGN_DIGIT="0"#g' ${CONFIG_DIR}db_data_config.txt; export SIGN_DIGIT="0";</v>
      </c>
      <c r="BI184" s="73" t="str">
        <f t="shared" si="15"/>
        <v/>
      </c>
      <c r="BJ184" s="73" t="str">
        <f t="shared" si="16"/>
        <v/>
      </c>
      <c r="BK184" s="73" t="str">
        <f t="shared" si="17"/>
        <v/>
      </c>
      <c r="BL184" s="73" t="str">
        <f t="shared" si="18"/>
        <v/>
      </c>
      <c r="BM184" s="73" t="str">
        <f t="shared" si="19"/>
        <v/>
      </c>
      <c r="BN184" s="73" t="str">
        <f t="shared" si="20"/>
        <v/>
      </c>
      <c r="BO184" s="73" t="str">
        <f t="shared" si="21"/>
        <v/>
      </c>
      <c r="BP184" s="73" t="str">
        <f t="shared" si="22"/>
        <v/>
      </c>
      <c r="BQ184" s="73" t="str">
        <f t="shared" si="23"/>
        <v/>
      </c>
      <c r="BR184" s="73" t="str">
        <f t="shared" si="24"/>
        <v/>
      </c>
      <c r="BS184" s="73" t="str">
        <f t="shared" si="25"/>
        <v/>
      </c>
      <c r="BT184" s="73" t="str">
        <f t="shared" si="26"/>
        <v/>
      </c>
      <c r="BU184" s="60" t="s">
        <v>1135</v>
      </c>
    </row>
    <row r="185" spans="4:73" ht="108" customHeight="1">
      <c r="D185" s="140">
        <f t="shared" si="27"/>
        <v>129</v>
      </c>
      <c r="E185" s="141"/>
      <c r="F185" s="141"/>
      <c r="G185" s="142"/>
      <c r="H185" s="45" t="str">
        <f t="shared" ca="1" si="2"/>
        <v>clear; echo テストケース129; sed -i '' 's#COLUMN_DATA_TYPE="char"#COLUMN_DATA_TYPE="short"#g' ${CONFIG_DIR}db_data_config.txt; export COLUMN_DATA_TYPE="short";sed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7"/>
      <c r="AE185" s="149" t="str" cm="1">
        <f t="array" ref="AE185">SUBSTITUTE(INDEX($H$140:$AQ$140, , MATCH($D185, $70:$70, 0)-7),"-","")</f>
        <v>異常</v>
      </c>
      <c r="AF185" s="150"/>
      <c r="AG185" s="151"/>
      <c r="AH185" s="159" t="s">
        <v>1039</v>
      </c>
      <c r="AI185" s="160"/>
      <c r="AJ185" s="160"/>
      <c r="AK185" s="160"/>
      <c r="AL185" s="160"/>
      <c r="AM185" s="160"/>
      <c r="AN185" s="160"/>
      <c r="AO185" s="160"/>
      <c r="AP185" s="160"/>
      <c r="AQ185" s="161"/>
      <c r="AS185" s="69" t="str" cm="1">
        <f t="array" ref="AS185">SUBSTITUTE(TEXT(INDEX($H$143:$AQ$143,1,$D185-108),"000000"),"-","")</f>
        <v>220148</v>
      </c>
      <c r="AT185" s="70"/>
      <c r="AU185" s="71"/>
      <c r="AW185" s="73" t="str">
        <f t="shared" si="3"/>
        <v/>
      </c>
      <c r="AX185" s="73" t="str">
        <f t="shared" si="4"/>
        <v/>
      </c>
      <c r="AY185" s="73" t="str">
        <f t="shared" si="5"/>
        <v>sed -i '' 's#COLUMN_DATA_TYPE="char"#COLUMN_DATA_TYPE="short"#g' ${CONFIG_DIR}db_data_config.txt; export COLUMN_DATA_TYPE="short";</v>
      </c>
      <c r="AZ185" s="73" t="str">
        <f t="shared" si="6"/>
        <v>sed -i '' 's#COLUMN_DATA_TYPE="short"#COLUMN_DATA_TYPE="char"#g' ${CONFIG_DIR}db_data_config.txt; export COLUMN_DATA_TYPE="char";</v>
      </c>
      <c r="BA185" s="73" t="str">
        <f t="shared" si="7"/>
        <v>sed -i '' 's#COLUMN_DATA_LENGTH="3"#COLUMN_DATA_LENGTH="2"#g' ${CONFIG_DIR}db_data_config.txt; export COLUMN_DATA_LENGTH="2";</v>
      </c>
      <c r="BB185" s="73" t="str">
        <f t="shared" si="8"/>
        <v>sed -i '' 's#COLUMN_DATA_LENGTH="2"#COLUMN_DATA_LENGTH="3"#g' ${CONFIG_DIR}db_data_config.txt; export COLUMN_DATA_LENGTH="3";</v>
      </c>
      <c r="BC185" s="73" t="str">
        <f t="shared" si="9"/>
        <v>sed -i '' 's#COLUMN_DATA_TRIM="NONE"#COLUMN_DATA_TRIM="ftbt"#g' ${CONFIG_DIR}db_data_config.txt; export COLUMN_DATA_TRIM="ftbt";</v>
      </c>
      <c r="BD185" s="73" t="str">
        <f t="shared" si="10"/>
        <v>sed -i '' 's#COLUMN_DATA_TRIM="ftbt"#COLUMN_DATA_TRIM="NONE"#g' ${CONFIG_DIR}db_data_config.txt; export COLUMN_DATA_TRIM="NONE";</v>
      </c>
      <c r="BE185" s="73" t="str">
        <f t="shared" si="11"/>
        <v>sed -i '' 's#COLUMN_DATA_SIGNED="0"#COLUMN_DATA_SIGNED="1"#g' ${CONFIG_DIR}db_data_config.txt; export COLUMN_DATA_SIGNED="1";</v>
      </c>
      <c r="BF185" s="73" t="str">
        <f t="shared" si="12"/>
        <v>sed -i '' 's#COLUMN_DATA_SIGNED="1"#COLUMN_DATA_SIGNED="0"#g' ${CONFIG_DIR}db_data_config.txt; export COLUMN_DATA_SIGNED="0";</v>
      </c>
      <c r="BG185" s="73" t="str">
        <f t="shared" si="13"/>
        <v>sed -i '' 's#SIGN_DIGIT="0"#SIGN_DIGIT="1"#g' ${CONFIG_DIR}db_data_config.txt; export SIGN_DIGIT="1";</v>
      </c>
      <c r="BH185" s="73" t="str">
        <f t="shared" si="14"/>
        <v>sed -i '' 's#SIGN_DIGIT="1"#SIGN_DIGIT="0"#g' ${CONFIG_DIR}db_data_config.txt; export SIGN_DIGIT="0";</v>
      </c>
      <c r="BI185" s="73" t="str">
        <f t="shared" si="15"/>
        <v/>
      </c>
      <c r="BJ185" s="73" t="str">
        <f t="shared" si="16"/>
        <v/>
      </c>
      <c r="BK185" s="73" t="str">
        <f t="shared" si="17"/>
        <v/>
      </c>
      <c r="BL185" s="73" t="str">
        <f t="shared" si="18"/>
        <v/>
      </c>
      <c r="BM185" s="73" t="str">
        <f t="shared" si="19"/>
        <v/>
      </c>
      <c r="BN185" s="73" t="str">
        <f t="shared" si="20"/>
        <v/>
      </c>
      <c r="BO185" s="73" t="str">
        <f t="shared" si="21"/>
        <v/>
      </c>
      <c r="BP185" s="73" t="str">
        <f t="shared" si="22"/>
        <v/>
      </c>
      <c r="BQ185" s="73" t="str">
        <f t="shared" si="23"/>
        <v/>
      </c>
      <c r="BR185" s="73" t="str">
        <f t="shared" si="24"/>
        <v/>
      </c>
      <c r="BS185" s="73" t="str">
        <f t="shared" si="25"/>
        <v/>
      </c>
      <c r="BT185" s="73" t="str">
        <f t="shared" si="26"/>
        <v/>
      </c>
      <c r="BU185" s="60" t="s">
        <v>1135</v>
      </c>
    </row>
    <row r="186" spans="4:73" ht="108" customHeight="1">
      <c r="D186" s="140">
        <f t="shared" si="27"/>
        <v>130</v>
      </c>
      <c r="E186" s="141"/>
      <c r="F186" s="141"/>
      <c r="G186" s="142"/>
      <c r="H186" s="45" t="str">
        <f t="shared" ca="1" si="2"/>
        <v>clear; echo テストケース130; sed -i '' 's#COLUMN_DATA_TYPE="char"#COLUMN_DATA_TYPE="short"#g' ${CONFIG_DIR}db_data_config.txt; export COLUMN_DATA_TYPE="short";sed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's#COLUMN_DATA_TYPE="short"#COLUMN_DATA_TYPE="char"#g'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7"/>
      <c r="AE186" s="149" t="str" cm="1">
        <f t="array" ref="AE186">SUBSTITUTE(INDEX($H$140:$AQ$140, , MATCH($D186, $70:$70, 0)-7),"-","")</f>
        <v>正常</v>
      </c>
      <c r="AF186" s="150"/>
      <c r="AG186" s="151"/>
      <c r="AH186" s="159" t="s">
        <v>1040</v>
      </c>
      <c r="AI186" s="160"/>
      <c r="AJ186" s="160"/>
      <c r="AK186" s="160"/>
      <c r="AL186" s="160"/>
      <c r="AM186" s="160"/>
      <c r="AN186" s="160"/>
      <c r="AO186" s="160"/>
      <c r="AP186" s="160"/>
      <c r="AQ186" s="161"/>
      <c r="AS186" s="69" t="str" cm="1">
        <f t="array" ref="AS186">SUBSTITUTE(TEXT(INDEX($H$143:$AQ$143,1,$D186-108),"000000"),"-","")</f>
        <v>220001</v>
      </c>
      <c r="AT186" s="70"/>
      <c r="AU186" s="71"/>
      <c r="AW186" s="73" t="str">
        <f t="shared" si="3"/>
        <v/>
      </c>
      <c r="AX186" s="73" t="str">
        <f t="shared" si="4"/>
        <v/>
      </c>
      <c r="AY186" s="73" t="str">
        <f t="shared" si="5"/>
        <v>sed -i '' 's#COLUMN_DATA_TYPE="char"#COLUMN_DATA_TYPE="short"#g' ${CONFIG_DIR}db_data_config.txt; export COLUMN_DATA_TYPE="short";</v>
      </c>
      <c r="AZ186" s="73" t="str">
        <f t="shared" si="6"/>
        <v>sed -i '' 's#COLUMN_DATA_TYPE="short"#COLUMN_DATA_TYPE="char"#g' ${CONFIG_DIR}db_data_config.txt; export COLUMN_DATA_TYPE="char";</v>
      </c>
      <c r="BA186" s="73" t="str">
        <f t="shared" si="7"/>
        <v/>
      </c>
      <c r="BB186" s="73" t="str">
        <f t="shared" si="8"/>
        <v/>
      </c>
      <c r="BC186" s="73" t="str">
        <f t="shared" si="9"/>
        <v>sed -i '' 's#COLUMN_DATA_TRIM="NONE"#COLUMN_DATA_TRIM="ftbt"#g' ${CONFIG_DIR}db_data_config.txt; export COLUMN_DATA_TRIM="ftbt";</v>
      </c>
      <c r="BD186" s="73" t="str">
        <f t="shared" si="10"/>
        <v>sed -i '' 's#COLUMN_DATA_TRIM="ftbt"#COLUMN_DATA_TRIM="NONE"#g' ${CONFIG_DIR}db_data_config.txt; export COLUMN_DATA_TRIM="NONE";</v>
      </c>
      <c r="BE186" s="73" t="str">
        <f t="shared" si="11"/>
        <v>sed -i '' 's#COLUMN_DATA_SIGNED="0"#COLUMN_DATA_SIGNED="1"#g' ${CONFIG_DIR}db_data_config.txt; export COLUMN_DATA_SIGNED="1";</v>
      </c>
      <c r="BF186" s="73" t="str">
        <f t="shared" si="12"/>
        <v>sed -i '' 's#COLUMN_DATA_SIGNED="1"#COLUMN_DATA_SIGNED="0"#g' ${CONFIG_DIR}db_data_config.txt; export COLUMN_DATA_SIGNED="0";</v>
      </c>
      <c r="BG186" s="73" t="str">
        <f t="shared" si="13"/>
        <v>sed -i '' 's#SIGN_DIGIT="0"#SIGN_DIGIT="1"#g' ${CONFIG_DIR}db_data_config.txt; export SIGN_DIGIT="1";</v>
      </c>
      <c r="BH186" s="73" t="str">
        <f t="shared" si="14"/>
        <v>sed -i '' 's#SIGN_DIGIT="1"#SIGN_DIGIT="0"#g' ${CONFIG_DIR}db_data_config.txt; export SIGN_DIGIT="0";</v>
      </c>
      <c r="BI186" s="73" t="str">
        <f t="shared" si="15"/>
        <v/>
      </c>
      <c r="BJ186" s="73" t="str">
        <f t="shared" si="16"/>
        <v/>
      </c>
      <c r="BK186" s="73" t="str">
        <f t="shared" si="17"/>
        <v/>
      </c>
      <c r="BL186" s="73" t="str">
        <f t="shared" si="18"/>
        <v/>
      </c>
      <c r="BM186" s="73" t="str">
        <f t="shared" si="19"/>
        <v/>
      </c>
      <c r="BN186" s="73" t="str">
        <f t="shared" si="20"/>
        <v/>
      </c>
      <c r="BO186" s="73" t="str">
        <f t="shared" si="21"/>
        <v/>
      </c>
      <c r="BP186" s="73" t="str">
        <f t="shared" si="22"/>
        <v/>
      </c>
      <c r="BQ186" s="73" t="str">
        <f t="shared" si="23"/>
        <v/>
      </c>
      <c r="BR186" s="73" t="str">
        <f t="shared" si="24"/>
        <v/>
      </c>
      <c r="BS186" s="73" t="str">
        <f t="shared" si="25"/>
        <v/>
      </c>
      <c r="BT186" s="73" t="str">
        <f t="shared" si="26"/>
        <v/>
      </c>
      <c r="BU186" s="60" t="s">
        <v>1135</v>
      </c>
    </row>
    <row r="187" spans="4:73" ht="54" customHeight="1">
      <c r="D187" s="140">
        <f t="shared" si="27"/>
        <v>131</v>
      </c>
      <c r="E187" s="141"/>
      <c r="F187" s="141"/>
      <c r="G187" s="142"/>
      <c r="H187" s="45" t="str">
        <f t="shared" ca="1" si="2"/>
        <v>clear; echo テストケース131; sed -i '' 's#COLUMN_DATA_TYPE="char"#COLUMN_DATA_TYPE="int"#g' ${CONFIG_DIR}db_data_config.txt; export COLUMN_DATA_TYPE="int";sed -i '' 's#COLUMN_DATA_LENGTH="3"#COLUMN_DATA_LENGTH="0"#g' ${CONFIG_DIR}db_data_config.txt; export COLUMN_DATA_LENGTH="0";sh ./script/db_check_data_validate_config.sh; sed -i '' 's#COLUMN_DATA_TYPE="int"#COLUMN_DATA_TYPE="char"#g' ${CONFIG_DIR}db_data_config.txt; export COLUMN_DATA_TYPE="char";sed -i '' 's#COLUMN_DATA_LENGTH="0"#COLUMN_DATA_LENGTH="3"#g' ${CONFIG_DIR}db_data_config.txt; export COLUMN_DATA_LENGTH="3";</v>
      </c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7"/>
      <c r="AE187" s="149" t="str" cm="1">
        <f t="array" ref="AE187">SUBSTITUTE(INDEX($H$140:$AQ$140, , MATCH($D187, $70:$70, 0)-7),"-","")</f>
        <v>異常</v>
      </c>
      <c r="AF187" s="150"/>
      <c r="AG187" s="151"/>
      <c r="AH187" s="159" t="s">
        <v>1041</v>
      </c>
      <c r="AI187" s="160"/>
      <c r="AJ187" s="160"/>
      <c r="AK187" s="160"/>
      <c r="AL187" s="160"/>
      <c r="AM187" s="160"/>
      <c r="AN187" s="160"/>
      <c r="AO187" s="160"/>
      <c r="AP187" s="160"/>
      <c r="AQ187" s="161"/>
      <c r="AS187" s="69" t="str" cm="1">
        <f t="array" ref="AS187">SUBSTITUTE(TEXT(INDEX($H$143:$AQ$143,1,$D187-108),"000000"),"-","")</f>
        <v>220149</v>
      </c>
      <c r="AT187" s="70"/>
      <c r="AU187" s="71"/>
      <c r="AW187" s="73" t="str">
        <f t="shared" si="3"/>
        <v/>
      </c>
      <c r="AX187" s="73" t="str">
        <f t="shared" si="4"/>
        <v/>
      </c>
      <c r="AY187" s="73" t="str">
        <f t="shared" si="5"/>
        <v>sed -i '' 's#COLUMN_DATA_TYPE="char"#COLUMN_DATA_TYPE="int"#g' ${CONFIG_DIR}db_data_config.txt; export COLUMN_DATA_TYPE="int";</v>
      </c>
      <c r="AZ187" s="73" t="str">
        <f t="shared" si="6"/>
        <v>sed -i '' 's#COLUMN_DATA_TYPE="int"#COLUMN_DATA_TYPE="char"#g' ${CONFIG_DIR}db_data_config.txt; export COLUMN_DATA_TYPE="char";</v>
      </c>
      <c r="BA187" s="73" t="str">
        <f t="shared" si="7"/>
        <v>sed -i '' 's#COLUMN_DATA_LENGTH="3"#COLUMN_DATA_LENGTH="0"#g' ${CONFIG_DIR}db_data_config.txt; export COLUMN_DATA_LENGTH="0";</v>
      </c>
      <c r="BB187" s="73" t="str">
        <f t="shared" si="8"/>
        <v>sed -i '' 's#COLUMN_DATA_LENGTH="0"#COLUMN_DATA_LENGTH="3"#g' ${CONFIG_DIR}db_data_config.txt; export COLUMN_DATA_LENGTH="3";</v>
      </c>
      <c r="BC187" s="73" t="str">
        <f t="shared" si="9"/>
        <v/>
      </c>
      <c r="BD187" s="73" t="str">
        <f t="shared" si="10"/>
        <v/>
      </c>
      <c r="BE187" s="73" t="str">
        <f t="shared" si="11"/>
        <v/>
      </c>
      <c r="BF187" s="73" t="str">
        <f t="shared" si="12"/>
        <v/>
      </c>
      <c r="BG187" s="73" t="str">
        <f t="shared" si="13"/>
        <v/>
      </c>
      <c r="BH187" s="73" t="str">
        <f t="shared" si="14"/>
        <v/>
      </c>
      <c r="BI187" s="73" t="str">
        <f t="shared" si="15"/>
        <v/>
      </c>
      <c r="BJ187" s="73" t="str">
        <f t="shared" si="16"/>
        <v/>
      </c>
      <c r="BK187" s="73" t="str">
        <f t="shared" si="17"/>
        <v/>
      </c>
      <c r="BL187" s="73" t="str">
        <f t="shared" si="18"/>
        <v/>
      </c>
      <c r="BM187" s="73" t="str">
        <f t="shared" si="19"/>
        <v/>
      </c>
      <c r="BN187" s="73" t="str">
        <f t="shared" si="20"/>
        <v/>
      </c>
      <c r="BO187" s="73" t="str">
        <f t="shared" si="21"/>
        <v/>
      </c>
      <c r="BP187" s="73" t="str">
        <f t="shared" si="22"/>
        <v/>
      </c>
      <c r="BQ187" s="73" t="str">
        <f t="shared" si="23"/>
        <v/>
      </c>
      <c r="BR187" s="73" t="str">
        <f t="shared" si="24"/>
        <v/>
      </c>
      <c r="BS187" s="73" t="str">
        <f t="shared" si="25"/>
        <v/>
      </c>
      <c r="BT187" s="73" t="str">
        <f t="shared" si="26"/>
        <v/>
      </c>
      <c r="BU187" s="60" t="s">
        <v>1135</v>
      </c>
    </row>
    <row r="188" spans="4:73" ht="54" customHeight="1">
      <c r="D188" s="140">
        <f t="shared" si="27"/>
        <v>132</v>
      </c>
      <c r="E188" s="141"/>
      <c r="F188" s="141"/>
      <c r="G188" s="142"/>
      <c r="H188" s="45" t="str">
        <f t="shared" ca="1" si="2"/>
        <v>clear; echo テストケース132; sed -i '' 's#COLUMN_DATA_TYPE="char"#COLUMN_DATA_TYPE="int"#g' ${CONFIG_DIR}db_data_config.txt; export COLUMN_DATA_TYPE="int";sed -i '' 's#COLUMN_DATA_LENGTH="3"#COLUMN_DATA_LENGTH="9"#g' ${CONFIG_DIR}db_data_config.txt; export COLUMN_DATA_LENGTH="9";sh ./script/db_check_data_validate_config.sh; sed -i '' 's#COLUMN_DATA_TYPE="int"#COLUMN_DATA_TYPE="char"#g' ${CONFIG_DIR}db_data_config.txt; export COLUMN_DATA_TYPE="char";sed -i '' 's#COLUMN_DATA_LENGTH="9"#COLUMN_DATA_LENGTH="3"#g' ${CONFIG_DIR}db_data_config.txt; export COLUMN_DATA_LENGTH="3";</v>
      </c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7"/>
      <c r="AE188" s="149" t="str" cm="1">
        <f t="array" ref="AE188">SUBSTITUTE(INDEX($H$140:$AQ$140, , MATCH($D188, $70:$70, 0)-7),"-","")</f>
        <v>正常</v>
      </c>
      <c r="AF188" s="150"/>
      <c r="AG188" s="151"/>
      <c r="AH188" s="159" t="s">
        <v>1042</v>
      </c>
      <c r="AI188" s="160"/>
      <c r="AJ188" s="160"/>
      <c r="AK188" s="160"/>
      <c r="AL188" s="160"/>
      <c r="AM188" s="160"/>
      <c r="AN188" s="160"/>
      <c r="AO188" s="160"/>
      <c r="AP188" s="160"/>
      <c r="AQ188" s="161"/>
      <c r="AS188" s="69" t="str" cm="1">
        <f t="array" ref="AS188">SUBSTITUTE(TEXT(INDEX($H$143:$AQ$143,1,$D188-108),"000000"),"-","")</f>
        <v>220001</v>
      </c>
      <c r="AT188" s="70"/>
      <c r="AU188" s="71"/>
      <c r="AW188" s="73" t="str">
        <f t="shared" si="3"/>
        <v/>
      </c>
      <c r="AX188" s="73" t="str">
        <f t="shared" si="4"/>
        <v/>
      </c>
      <c r="AY188" s="73" t="str">
        <f t="shared" si="5"/>
        <v>sed -i '' 's#COLUMN_DATA_TYPE="char"#COLUMN_DATA_TYPE="int"#g' ${CONFIG_DIR}db_data_config.txt; export COLUMN_DATA_TYPE="int";</v>
      </c>
      <c r="AZ188" s="73" t="str">
        <f t="shared" si="6"/>
        <v>sed -i '' 's#COLUMN_DATA_TYPE="int"#COLUMN_DATA_TYPE="char"#g' ${CONFIG_DIR}db_data_config.txt; export COLUMN_DATA_TYPE="char";</v>
      </c>
      <c r="BA188" s="73" t="str">
        <f t="shared" si="7"/>
        <v>sed -i '' 's#COLUMN_DATA_LENGTH="3"#COLUMN_DATA_LENGTH="9"#g' ${CONFIG_DIR}db_data_config.txt; export COLUMN_DATA_LENGTH="9";</v>
      </c>
      <c r="BB188" s="73" t="str">
        <f t="shared" si="8"/>
        <v>sed -i '' 's#COLUMN_DATA_LENGTH="9"#COLUMN_DATA_LENGTH="3"#g' ${CONFIG_DIR}db_data_config.txt; export COLUMN_DATA_LENGTH="3";</v>
      </c>
      <c r="BC188" s="73" t="str">
        <f t="shared" si="9"/>
        <v/>
      </c>
      <c r="BD188" s="73" t="str">
        <f t="shared" si="10"/>
        <v/>
      </c>
      <c r="BE188" s="73" t="str">
        <f t="shared" si="11"/>
        <v/>
      </c>
      <c r="BF188" s="73" t="str">
        <f t="shared" si="12"/>
        <v/>
      </c>
      <c r="BG188" s="73" t="str">
        <f t="shared" si="13"/>
        <v/>
      </c>
      <c r="BH188" s="73" t="str">
        <f t="shared" si="14"/>
        <v/>
      </c>
      <c r="BI188" s="73" t="str">
        <f t="shared" si="15"/>
        <v/>
      </c>
      <c r="BJ188" s="73" t="str">
        <f t="shared" si="16"/>
        <v/>
      </c>
      <c r="BK188" s="73" t="str">
        <f t="shared" si="17"/>
        <v/>
      </c>
      <c r="BL188" s="73" t="str">
        <f t="shared" si="18"/>
        <v/>
      </c>
      <c r="BM188" s="73" t="str">
        <f t="shared" si="19"/>
        <v/>
      </c>
      <c r="BN188" s="73" t="str">
        <f t="shared" si="20"/>
        <v/>
      </c>
      <c r="BO188" s="73" t="str">
        <f t="shared" si="21"/>
        <v/>
      </c>
      <c r="BP188" s="73" t="str">
        <f t="shared" si="22"/>
        <v/>
      </c>
      <c r="BQ188" s="73" t="str">
        <f t="shared" si="23"/>
        <v/>
      </c>
      <c r="BR188" s="73" t="str">
        <f t="shared" si="24"/>
        <v/>
      </c>
      <c r="BS188" s="73" t="str">
        <f t="shared" si="25"/>
        <v/>
      </c>
      <c r="BT188" s="73" t="str">
        <f t="shared" si="26"/>
        <v/>
      </c>
      <c r="BU188" s="60" t="s">
        <v>1135</v>
      </c>
    </row>
    <row r="189" spans="4:73" ht="54" customHeight="1">
      <c r="D189" s="140">
        <f t="shared" si="27"/>
        <v>133</v>
      </c>
      <c r="E189" s="141"/>
      <c r="F189" s="141"/>
      <c r="G189" s="142"/>
      <c r="H189" s="45" t="str">
        <f t="shared" ca="1" si="2"/>
        <v>clear; echo テストケース133; sed -i '' 's#COLUMN_DATA_TYPE="char"#COLUMN_DATA_TYPE="int"#g' ${CONFIG_DIR}db_data_config.txt; export COLUMN_DATA_TYPE="int";sed -i '' 's#COLUMN_DATA_LENGTH="3"#COLUMN_DATA_LENGTH="10"#g' ${CONFIG_DIR}db_data_config.txt; export COLUMN_DATA_LENGTH="10";sh ./script/db_check_data_validate_config.sh; sed -i '' 's#COLUMN_DATA_TYPE="int"#COLUMN_DATA_TYPE="char"#g' ${CONFIG_DIR}db_data_config.txt; export COLUMN_DATA_TYPE="char";sed -i '' 's#COLUMN_DATA_LENGTH="10"#COLUMN_DATA_LENGTH="3"#g' ${CONFIG_DIR}db_data_config.txt; export COLUMN_DATA_LENGTH="3";</v>
      </c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7"/>
      <c r="AE189" s="149" t="str" cm="1">
        <f t="array" ref="AE189">SUBSTITUTE(INDEX($H$140:$AQ$140, , MATCH($D189, $70:$70, 0)-7),"-","")</f>
        <v>正常</v>
      </c>
      <c r="AF189" s="150"/>
      <c r="AG189" s="151"/>
      <c r="AH189" s="159" t="s">
        <v>1043</v>
      </c>
      <c r="AI189" s="160"/>
      <c r="AJ189" s="160"/>
      <c r="AK189" s="160"/>
      <c r="AL189" s="160"/>
      <c r="AM189" s="160"/>
      <c r="AN189" s="160"/>
      <c r="AO189" s="160"/>
      <c r="AP189" s="160"/>
      <c r="AQ189" s="161"/>
      <c r="AS189" s="69" t="str" cm="1">
        <f t="array" ref="AS189">SUBSTITUTE(TEXT(INDEX($H$143:$AQ$143,1,$D189-108),"000000"),"-","")</f>
        <v>220001</v>
      </c>
      <c r="AT189" s="70"/>
      <c r="AU189" s="71"/>
      <c r="AW189" s="73" t="str">
        <f t="shared" si="3"/>
        <v/>
      </c>
      <c r="AX189" s="73" t="str">
        <f t="shared" si="4"/>
        <v/>
      </c>
      <c r="AY189" s="73" t="str">
        <f t="shared" si="5"/>
        <v>sed -i '' 's#COLUMN_DATA_TYPE="char"#COLUMN_DATA_TYPE="int"#g' ${CONFIG_DIR}db_data_config.txt; export COLUMN_DATA_TYPE="int";</v>
      </c>
      <c r="AZ189" s="73" t="str">
        <f t="shared" si="6"/>
        <v>sed -i '' 's#COLUMN_DATA_TYPE="int"#COLUMN_DATA_TYPE="char"#g' ${CONFIG_DIR}db_data_config.txt; export COLUMN_DATA_TYPE="char";</v>
      </c>
      <c r="BA189" s="73" t="str">
        <f t="shared" si="7"/>
        <v>sed -i '' 's#COLUMN_DATA_LENGTH="3"#COLUMN_DATA_LENGTH="10"#g' ${CONFIG_DIR}db_data_config.txt; export COLUMN_DATA_LENGTH="10";</v>
      </c>
      <c r="BB189" s="73" t="str">
        <f t="shared" si="8"/>
        <v>sed -i '' 's#COLUMN_DATA_LENGTH="10"#COLUMN_DATA_LENGTH="3"#g' ${CONFIG_DIR}db_data_config.txt; export COLUMN_DATA_LENGTH="3";</v>
      </c>
      <c r="BC189" s="73" t="str">
        <f t="shared" si="9"/>
        <v/>
      </c>
      <c r="BD189" s="73" t="str">
        <f t="shared" si="10"/>
        <v/>
      </c>
      <c r="BE189" s="73" t="str">
        <f t="shared" si="11"/>
        <v/>
      </c>
      <c r="BF189" s="73" t="str">
        <f t="shared" si="12"/>
        <v/>
      </c>
      <c r="BG189" s="73" t="str">
        <f t="shared" si="13"/>
        <v/>
      </c>
      <c r="BH189" s="73" t="str">
        <f t="shared" si="14"/>
        <v/>
      </c>
      <c r="BI189" s="73" t="str">
        <f t="shared" si="15"/>
        <v/>
      </c>
      <c r="BJ189" s="73" t="str">
        <f t="shared" si="16"/>
        <v/>
      </c>
      <c r="BK189" s="73" t="str">
        <f t="shared" si="17"/>
        <v/>
      </c>
      <c r="BL189" s="73" t="str">
        <f t="shared" si="18"/>
        <v/>
      </c>
      <c r="BM189" s="73" t="str">
        <f t="shared" si="19"/>
        <v/>
      </c>
      <c r="BN189" s="73" t="str">
        <f t="shared" si="20"/>
        <v/>
      </c>
      <c r="BO189" s="73" t="str">
        <f t="shared" si="21"/>
        <v/>
      </c>
      <c r="BP189" s="73" t="str">
        <f t="shared" si="22"/>
        <v/>
      </c>
      <c r="BQ189" s="73" t="str">
        <f t="shared" si="23"/>
        <v/>
      </c>
      <c r="BR189" s="73" t="str">
        <f t="shared" si="24"/>
        <v/>
      </c>
      <c r="BS189" s="73" t="str">
        <f t="shared" si="25"/>
        <v/>
      </c>
      <c r="BT189" s="73" t="str">
        <f t="shared" si="26"/>
        <v/>
      </c>
      <c r="BU189" s="60" t="s">
        <v>1135</v>
      </c>
    </row>
    <row r="190" spans="4:73" ht="54" customHeight="1">
      <c r="D190" s="140">
        <f t="shared" si="27"/>
        <v>134</v>
      </c>
      <c r="E190" s="141"/>
      <c r="F190" s="141"/>
      <c r="G190" s="142"/>
      <c r="H190" s="45" t="str">
        <f t="shared" ca="1" si="2"/>
        <v>clear; echo テストケース134; sed -i '' 's#COLUMN_DATA_TYPE="char"#COLUMN_DATA_TYPE="int"#g' ${CONFIG_DIR}db_data_config.txt; export COLUMN_DATA_TYPE="int";sed -i '' 's#COLUMN_DATA_LENGTH="3"#COLUMN_DATA_LENGTH="11"#g' ${CONFIG_DIR}db_data_config.txt; export COLUMN_DATA_LENGTH="11";sh ./script/db_check_data_validate_config.sh; sed -i '' 's#COLUMN_DATA_TYPE="int"#COLUMN_DATA_TYPE="char"#g' ${CONFIG_DIR}db_data_config.txt; export COLUMN_DATA_TYPE="char";sed -i '' 's#COLUMN_DATA_LENGTH="11"#COLUMN_DATA_LENGTH="3"#g' ${CONFIG_DIR}db_data_config.txt; export COLUMN_DATA_LENGTH="3";</v>
      </c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7"/>
      <c r="AE190" s="149" t="str" cm="1">
        <f t="array" ref="AE190">SUBSTITUTE(INDEX($H$140:$AQ$140, , MATCH($D190, $70:$70, 0)-7),"-","")</f>
        <v>異常</v>
      </c>
      <c r="AF190" s="150"/>
      <c r="AG190" s="151"/>
      <c r="AH190" s="159" t="s">
        <v>1044</v>
      </c>
      <c r="AI190" s="160"/>
      <c r="AJ190" s="160"/>
      <c r="AK190" s="160"/>
      <c r="AL190" s="160"/>
      <c r="AM190" s="160"/>
      <c r="AN190" s="160"/>
      <c r="AO190" s="160"/>
      <c r="AP190" s="160"/>
      <c r="AQ190" s="161"/>
      <c r="AS190" s="69" t="str" cm="1">
        <f t="array" ref="AS190">SUBSTITUTE(TEXT(INDEX($H$143:$AQ$143,1,$D190-108),"000000"),"-","")</f>
        <v>220150</v>
      </c>
      <c r="AT190" s="70"/>
      <c r="AU190" s="71"/>
      <c r="AW190" s="73" t="str">
        <f t="shared" si="3"/>
        <v/>
      </c>
      <c r="AX190" s="73" t="str">
        <f t="shared" si="4"/>
        <v/>
      </c>
      <c r="AY190" s="73" t="str">
        <f t="shared" si="5"/>
        <v>sed -i '' 's#COLUMN_DATA_TYPE="char"#COLUMN_DATA_TYPE="int"#g' ${CONFIG_DIR}db_data_config.txt; export COLUMN_DATA_TYPE="int";</v>
      </c>
      <c r="AZ190" s="73" t="str">
        <f t="shared" si="6"/>
        <v>sed -i '' 's#COLUMN_DATA_TYPE="int"#COLUMN_DATA_TYPE="char"#g' ${CONFIG_DIR}db_data_config.txt; export COLUMN_DATA_TYPE="char";</v>
      </c>
      <c r="BA190" s="73" t="str">
        <f t="shared" si="7"/>
        <v>sed -i '' 's#COLUMN_DATA_LENGTH="3"#COLUMN_DATA_LENGTH="11"#g' ${CONFIG_DIR}db_data_config.txt; export COLUMN_DATA_LENGTH="11";</v>
      </c>
      <c r="BB190" s="73" t="str">
        <f t="shared" si="8"/>
        <v>sed -i '' 's#COLUMN_DATA_LENGTH="11"#COLUMN_DATA_LENGTH="3"#g' ${CONFIG_DIR}db_data_config.txt; export COLUMN_DATA_LENGTH="3";</v>
      </c>
      <c r="BC190" s="73" t="str">
        <f t="shared" si="9"/>
        <v/>
      </c>
      <c r="BD190" s="73" t="str">
        <f t="shared" si="10"/>
        <v/>
      </c>
      <c r="BE190" s="73" t="str">
        <f t="shared" si="11"/>
        <v/>
      </c>
      <c r="BF190" s="73" t="str">
        <f t="shared" si="12"/>
        <v/>
      </c>
      <c r="BG190" s="73" t="str">
        <f t="shared" si="13"/>
        <v/>
      </c>
      <c r="BH190" s="73" t="str">
        <f t="shared" si="14"/>
        <v/>
      </c>
      <c r="BI190" s="73" t="str">
        <f t="shared" si="15"/>
        <v/>
      </c>
      <c r="BJ190" s="73" t="str">
        <f t="shared" si="16"/>
        <v/>
      </c>
      <c r="BK190" s="73" t="str">
        <f t="shared" si="17"/>
        <v/>
      </c>
      <c r="BL190" s="73" t="str">
        <f t="shared" si="18"/>
        <v/>
      </c>
      <c r="BM190" s="73" t="str">
        <f t="shared" si="19"/>
        <v/>
      </c>
      <c r="BN190" s="73" t="str">
        <f t="shared" si="20"/>
        <v/>
      </c>
      <c r="BO190" s="73" t="str">
        <f t="shared" si="21"/>
        <v/>
      </c>
      <c r="BP190" s="73" t="str">
        <f t="shared" si="22"/>
        <v/>
      </c>
      <c r="BQ190" s="73" t="str">
        <f t="shared" si="23"/>
        <v/>
      </c>
      <c r="BR190" s="73" t="str">
        <f t="shared" si="24"/>
        <v/>
      </c>
      <c r="BS190" s="73" t="str">
        <f t="shared" si="25"/>
        <v/>
      </c>
      <c r="BT190" s="73" t="str">
        <f t="shared" si="26"/>
        <v/>
      </c>
      <c r="BU190" s="60" t="s">
        <v>1135</v>
      </c>
    </row>
    <row r="191" spans="4:73" ht="54" customHeight="1">
      <c r="D191" s="140">
        <f t="shared" si="27"/>
        <v>135</v>
      </c>
      <c r="E191" s="141"/>
      <c r="F191" s="141"/>
      <c r="G191" s="142"/>
      <c r="H191" s="45" t="str">
        <f t="shared" ca="1" si="2"/>
        <v>clear; echo テストケース135; sed -i '' 's#COLUMN_DATA_TYPE="char"#COLUMN_DATA_TYPE="int"#g' ${CONFIG_DIR}db_data_config.txt; export COLUMN_DATA_TYPE="int";sed -i '' 's#COLUMN_DATA_LENGTH="3"#COLUMN_DATA_LENGTH="38.7"#g' ${CONFIG_DIR}db_data_config.txt; export COLUMN_DATA_LENGTH="38.7";sh ./script/db_check_data_validate_config.sh; sed -i '' 's#COLUMN_DATA_TYPE="int"#COLUMN_DATA_TYPE="char"#g' ${CONFIG_DIR}db_data_config.txt; export COLUMN_DATA_TYPE="char";sed -i '' 's#COLUMN_DATA_LENGTH="38.7"#COLUMN_DATA_LENGTH="3"#g' ${CONFIG_DIR}db_data_config.txt; export COLUMN_DATA_LENGTH="3";</v>
      </c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7"/>
      <c r="AE191" s="149" t="str" cm="1">
        <f t="array" ref="AE191">SUBSTITUTE(INDEX($H$140:$AQ$140, , MATCH($D191, $70:$70, 0)-7),"-","")</f>
        <v>異常</v>
      </c>
      <c r="AF191" s="150"/>
      <c r="AG191" s="151"/>
      <c r="AH191" s="159" t="s">
        <v>1045</v>
      </c>
      <c r="AI191" s="160"/>
      <c r="AJ191" s="160"/>
      <c r="AK191" s="160"/>
      <c r="AL191" s="160"/>
      <c r="AM191" s="160"/>
      <c r="AN191" s="160"/>
      <c r="AO191" s="160"/>
      <c r="AP191" s="160"/>
      <c r="AQ191" s="161"/>
      <c r="AS191" s="69" t="str" cm="1">
        <f t="array" ref="AS191">SUBSTITUTE(TEXT(INDEX($H$143:$AQ$143,1,$D191-108),"000000"),"-","")</f>
        <v>220149</v>
      </c>
      <c r="AT191" s="70"/>
      <c r="AU191" s="71"/>
      <c r="AW191" s="73" t="str">
        <f t="shared" si="3"/>
        <v/>
      </c>
      <c r="AX191" s="73" t="str">
        <f t="shared" si="4"/>
        <v/>
      </c>
      <c r="AY191" s="73" t="str">
        <f t="shared" si="5"/>
        <v>sed -i '' 's#COLUMN_DATA_TYPE="char"#COLUMN_DATA_TYPE="int"#g' ${CONFIG_DIR}db_data_config.txt; export COLUMN_DATA_TYPE="int";</v>
      </c>
      <c r="AZ191" s="73" t="str">
        <f t="shared" si="6"/>
        <v>sed -i '' 's#COLUMN_DATA_TYPE="int"#COLUMN_DATA_TYPE="char"#g' ${CONFIG_DIR}db_data_config.txt; export COLUMN_DATA_TYPE="char";</v>
      </c>
      <c r="BA191" s="73" t="str">
        <f t="shared" si="7"/>
        <v>sed -i '' 's#COLUMN_DATA_LENGTH="3"#COLUMN_DATA_LENGTH="38.7"#g' ${CONFIG_DIR}db_data_config.txt; export COLUMN_DATA_LENGTH="38.7";</v>
      </c>
      <c r="BB191" s="73" t="str">
        <f t="shared" si="8"/>
        <v>sed -i '' 's#COLUMN_DATA_LENGTH="38.7"#COLUMN_DATA_LENGTH="3"#g' ${CONFIG_DIR}db_data_config.txt; export COLUMN_DATA_LENGTH="3";</v>
      </c>
      <c r="BC191" s="73" t="str">
        <f t="shared" si="9"/>
        <v/>
      </c>
      <c r="BD191" s="73" t="str">
        <f t="shared" si="10"/>
        <v/>
      </c>
      <c r="BE191" s="73" t="str">
        <f t="shared" si="11"/>
        <v/>
      </c>
      <c r="BF191" s="73" t="str">
        <f t="shared" si="12"/>
        <v/>
      </c>
      <c r="BG191" s="73" t="str">
        <f t="shared" si="13"/>
        <v/>
      </c>
      <c r="BH191" s="73" t="str">
        <f t="shared" si="14"/>
        <v/>
      </c>
      <c r="BI191" s="73" t="str">
        <f t="shared" si="15"/>
        <v/>
      </c>
      <c r="BJ191" s="73" t="str">
        <f t="shared" si="16"/>
        <v/>
      </c>
      <c r="BK191" s="73" t="str">
        <f t="shared" si="17"/>
        <v/>
      </c>
      <c r="BL191" s="73" t="str">
        <f t="shared" si="18"/>
        <v/>
      </c>
      <c r="BM191" s="73" t="str">
        <f t="shared" si="19"/>
        <v/>
      </c>
      <c r="BN191" s="73" t="str">
        <f t="shared" si="20"/>
        <v/>
      </c>
      <c r="BO191" s="73" t="str">
        <f t="shared" si="21"/>
        <v/>
      </c>
      <c r="BP191" s="73" t="str">
        <f t="shared" si="22"/>
        <v/>
      </c>
      <c r="BQ191" s="73" t="str">
        <f t="shared" si="23"/>
        <v/>
      </c>
      <c r="BR191" s="73" t="str">
        <f t="shared" si="24"/>
        <v/>
      </c>
      <c r="BS191" s="73" t="str">
        <f t="shared" si="25"/>
        <v/>
      </c>
      <c r="BT191" s="73" t="str">
        <f t="shared" si="26"/>
        <v/>
      </c>
      <c r="BU191" s="60" t="s">
        <v>1135</v>
      </c>
    </row>
    <row r="192" spans="4:73" ht="54" customHeight="1">
      <c r="D192" s="140">
        <f t="shared" si="27"/>
        <v>136</v>
      </c>
      <c r="E192" s="141"/>
      <c r="F192" s="141"/>
      <c r="G192" s="142"/>
      <c r="H192" s="45" t="str">
        <f t="shared" ca="1" si="2"/>
        <v>clear; echo テストケース136; sed -i '' 's#COLUMN_DATA_TYPE="char"#COLUMN_DATA_TYPE="int"#g' ${CONFIG_DIR}db_data_config.txt; export COLUMN_DATA_TYPE="int";sed -i '' 's#COLUMN_DATA_LENGTH="3"#COLUMN_DATA_LENGTH="YYYY"#g' ${CONFIG_DIR}db_data_config.txt; export COLUMN_DATA_LENGTH="YYYY";sh ./script/db_check_data_validate_config.sh; sed -i '' 's#COLUMN_DATA_TYPE="int"#COLUMN_DATA_TYPE="char"#g' ${CONFIG_DIR}db_data_config.txt; export COLUMN_DATA_TYPE="char";sed -i '' 's#COLUMN_DATA_LENGTH="YYYY"#COLUMN_DATA_LENGTH="3"#g' ${CONFIG_DIR}db_data_config.txt; export COLUMN_DATA_LENGTH="3";</v>
      </c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7"/>
      <c r="AE192" s="149" t="str" cm="1">
        <f t="array" ref="AE192">SUBSTITUTE(INDEX($H$140:$AQ$140, , MATCH($D192, $70:$70, 0)-7),"-","")</f>
        <v>異常</v>
      </c>
      <c r="AF192" s="150"/>
      <c r="AG192" s="151"/>
      <c r="AH192" s="159" t="s">
        <v>1046</v>
      </c>
      <c r="AI192" s="160"/>
      <c r="AJ192" s="160"/>
      <c r="AK192" s="160"/>
      <c r="AL192" s="160"/>
      <c r="AM192" s="160"/>
      <c r="AN192" s="160"/>
      <c r="AO192" s="160"/>
      <c r="AP192" s="160"/>
      <c r="AQ192" s="161"/>
      <c r="AS192" s="69" t="str" cm="1">
        <f t="array" ref="AS192">SUBSTITUTE(TEXT(INDEX($H$143:$AQ$143,1,$D192-108),"000000"),"-","")</f>
        <v>220149</v>
      </c>
      <c r="AT192" s="70"/>
      <c r="AU192" s="71"/>
      <c r="AW192" s="73" t="str">
        <f t="shared" si="3"/>
        <v/>
      </c>
      <c r="AX192" s="73" t="str">
        <f t="shared" si="4"/>
        <v/>
      </c>
      <c r="AY192" s="73" t="str">
        <f t="shared" si="5"/>
        <v>sed -i '' 's#COLUMN_DATA_TYPE="char"#COLUMN_DATA_TYPE="int"#g' ${CONFIG_DIR}db_data_config.txt; export COLUMN_DATA_TYPE="int";</v>
      </c>
      <c r="AZ192" s="73" t="str">
        <f t="shared" si="6"/>
        <v>sed -i '' 's#COLUMN_DATA_TYPE="int"#COLUMN_DATA_TYPE="char"#g' ${CONFIG_DIR}db_data_config.txt; export COLUMN_DATA_TYPE="char";</v>
      </c>
      <c r="BA192" s="73" t="str">
        <f t="shared" si="7"/>
        <v>sed -i '' 's#COLUMN_DATA_LENGTH="3"#COLUMN_DATA_LENGTH="YYYY"#g' ${CONFIG_DIR}db_data_config.txt; export COLUMN_DATA_LENGTH="YYYY";</v>
      </c>
      <c r="BB192" s="73" t="str">
        <f t="shared" si="8"/>
        <v>sed -i '' 's#COLUMN_DATA_LENGTH="YYYY"#COLUMN_DATA_LENGTH="3"#g' ${CONFIG_DIR}db_data_config.txt; export COLUMN_DATA_LENGTH="3";</v>
      </c>
      <c r="BC192" s="73" t="str">
        <f t="shared" si="9"/>
        <v/>
      </c>
      <c r="BD192" s="73" t="str">
        <f t="shared" si="10"/>
        <v/>
      </c>
      <c r="BE192" s="73" t="str">
        <f t="shared" si="11"/>
        <v/>
      </c>
      <c r="BF192" s="73" t="str">
        <f t="shared" si="12"/>
        <v/>
      </c>
      <c r="BG192" s="73" t="str">
        <f t="shared" si="13"/>
        <v/>
      </c>
      <c r="BH192" s="73" t="str">
        <f t="shared" si="14"/>
        <v/>
      </c>
      <c r="BI192" s="73" t="str">
        <f t="shared" si="15"/>
        <v/>
      </c>
      <c r="BJ192" s="73" t="str">
        <f t="shared" si="16"/>
        <v/>
      </c>
      <c r="BK192" s="73" t="str">
        <f t="shared" si="17"/>
        <v/>
      </c>
      <c r="BL192" s="73" t="str">
        <f t="shared" si="18"/>
        <v/>
      </c>
      <c r="BM192" s="73" t="str">
        <f t="shared" si="19"/>
        <v/>
      </c>
      <c r="BN192" s="73" t="str">
        <f t="shared" si="20"/>
        <v/>
      </c>
      <c r="BO192" s="73" t="str">
        <f t="shared" si="21"/>
        <v/>
      </c>
      <c r="BP192" s="73" t="str">
        <f t="shared" si="22"/>
        <v/>
      </c>
      <c r="BQ192" s="73" t="str">
        <f t="shared" si="23"/>
        <v/>
      </c>
      <c r="BR192" s="73" t="str">
        <f t="shared" si="24"/>
        <v/>
      </c>
      <c r="BS192" s="73" t="str">
        <f t="shared" si="25"/>
        <v/>
      </c>
      <c r="BT192" s="73" t="str">
        <f t="shared" si="26"/>
        <v/>
      </c>
      <c r="BU192" s="60" t="s">
        <v>1135</v>
      </c>
    </row>
    <row r="193" spans="4:73" ht="54" customHeight="1">
      <c r="D193" s="140">
        <f t="shared" si="27"/>
        <v>137</v>
      </c>
      <c r="E193" s="141"/>
      <c r="F193" s="141"/>
      <c r="G193" s="142"/>
      <c r="H193" s="45" t="str">
        <f t="shared" ca="1" si="2"/>
        <v>clear; echo テストケース137;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9" t="str" cm="1">
        <f t="array" ref="AE193">SUBSTITUTE(INDEX($H$140:$AQ$140, , MATCH($D193, $70:$70, 0)-7),"-","")</f>
        <v>異常</v>
      </c>
      <c r="AF193" s="150"/>
      <c r="AG193" s="151"/>
      <c r="AH193" s="159" t="s">
        <v>1047</v>
      </c>
      <c r="AI193" s="160"/>
      <c r="AJ193" s="160"/>
      <c r="AK193" s="160"/>
      <c r="AL193" s="160"/>
      <c r="AM193" s="160"/>
      <c r="AN193" s="160"/>
      <c r="AO193" s="160"/>
      <c r="AP193" s="160"/>
      <c r="AQ193" s="161"/>
      <c r="AS193" s="69" t="str" cm="1">
        <f t="array" ref="AS193">SUBSTITUTE(TEXT(INDEX($H$143:$AQ$143,1,$D193-108),"000000"),"-","")</f>
        <v>220151</v>
      </c>
      <c r="AT193" s="70"/>
      <c r="AU193" s="71"/>
      <c r="AW193" s="73" t="str">
        <f t="shared" si="3"/>
        <v/>
      </c>
      <c r="AX193" s="73" t="str">
        <f t="shared" si="4"/>
        <v/>
      </c>
      <c r="AY193" s="73" t="str">
        <f t="shared" si="5"/>
        <v>sed -i '' 's#COLUMN_DATA_TYPE="char"#COLUMN_DATA_TYPE="int"#g' ${CONFIG_DIR}db_data_config.txt; export COLUMN_DATA_TYPE="int";</v>
      </c>
      <c r="AZ193" s="73" t="str">
        <f t="shared" si="6"/>
        <v>sed -i '' 's#COLUMN_DATA_TYPE="int"#COLUMN_DATA_TYPE="char"#g' ${CONFIG_DIR}db_data_config.txt; export COLUMN_DATA_TYPE="char";</v>
      </c>
      <c r="BA193" s="73" t="str">
        <f t="shared" si="7"/>
        <v>sed -i '' 's#COLUMN_DATA_LENGTH="3"#COLUMN_DATA_LENGTH="2"#g' ${CONFIG_DIR}db_data_config.txt; export COLUMN_DATA_LENGTH="2";</v>
      </c>
      <c r="BB193" s="73" t="str">
        <f t="shared" si="8"/>
        <v>sed -i '' 's#COLUMN_DATA_LENGTH="2"#COLUMN_DATA_LENGTH="3"#g' ${CONFIG_DIR}db_data_config.txt; export COLUMN_DATA_LENGTH="3";</v>
      </c>
      <c r="BC193" s="73" t="str">
        <f t="shared" si="9"/>
        <v>sed -i '' 's#COLUMN_DATA_TRIM="NONE"#COLUMN_DATA_TRIM="FTBT"#g' ${CONFIG_DIR}db_data_config.txt; export COLUMN_DATA_TRIM="FTBT";</v>
      </c>
      <c r="BD193" s="73" t="str">
        <f t="shared" si="10"/>
        <v>sed -i '' 's#COLUMN_DATA_TRIM="FTBT"#COLUMN_DATA_TRIM="NONE"#g' ${CONFIG_DIR}db_data_config.txt; export COLUMN_DATA_TRIM="NONE";</v>
      </c>
      <c r="BE193" s="73" t="str">
        <f t="shared" si="11"/>
        <v/>
      </c>
      <c r="BF193" s="73" t="str">
        <f t="shared" si="12"/>
        <v/>
      </c>
      <c r="BG193" s="73" t="str">
        <f t="shared" si="13"/>
        <v/>
      </c>
      <c r="BH193" s="73" t="str">
        <f t="shared" si="14"/>
        <v/>
      </c>
      <c r="BI193" s="73" t="str">
        <f t="shared" si="15"/>
        <v/>
      </c>
      <c r="BJ193" s="73" t="str">
        <f t="shared" si="16"/>
        <v/>
      </c>
      <c r="BK193" s="73" t="str">
        <f t="shared" si="17"/>
        <v/>
      </c>
      <c r="BL193" s="73" t="str">
        <f t="shared" si="18"/>
        <v/>
      </c>
      <c r="BM193" s="73" t="str">
        <f t="shared" si="19"/>
        <v/>
      </c>
      <c r="BN193" s="73" t="str">
        <f t="shared" si="20"/>
        <v/>
      </c>
      <c r="BO193" s="73" t="str">
        <f t="shared" si="21"/>
        <v/>
      </c>
      <c r="BP193" s="73" t="str">
        <f t="shared" si="22"/>
        <v/>
      </c>
      <c r="BQ193" s="73" t="str">
        <f t="shared" si="23"/>
        <v/>
      </c>
      <c r="BR193" s="73" t="str">
        <f t="shared" si="24"/>
        <v/>
      </c>
      <c r="BS193" s="73" t="str">
        <f t="shared" si="25"/>
        <v/>
      </c>
      <c r="BT193" s="73" t="str">
        <f t="shared" si="26"/>
        <v/>
      </c>
      <c r="BU193" s="60" t="s">
        <v>1135</v>
      </c>
    </row>
    <row r="194" spans="4:73" ht="54" customHeight="1">
      <c r="D194" s="140">
        <f t="shared" si="27"/>
        <v>138</v>
      </c>
      <c r="E194" s="141"/>
      <c r="F194" s="141"/>
      <c r="G194" s="142"/>
      <c r="H194" s="45" t="str">
        <f t="shared" ca="1" si="2"/>
        <v>clear; echo テストケース138; sed -i '' 's#COLUMN_DATA_TYPE="char"#COLUMN_DATA_TYPE="int"#g' ${CONFIG_DIR}db_data_config.txt; export COLUMN_DATA_TYPE="int";sed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9" t="str" cm="1">
        <f t="array" ref="AE194">SUBSTITUTE(INDEX($H$140:$AQ$140, , MATCH($D194, $70:$70, 0)-7),"-","")</f>
        <v>正常</v>
      </c>
      <c r="AF194" s="150"/>
      <c r="AG194" s="151"/>
      <c r="AH194" s="159" t="s">
        <v>1048</v>
      </c>
      <c r="AI194" s="160"/>
      <c r="AJ194" s="160"/>
      <c r="AK194" s="160"/>
      <c r="AL194" s="160"/>
      <c r="AM194" s="160"/>
      <c r="AN194" s="160"/>
      <c r="AO194" s="160"/>
      <c r="AP194" s="160"/>
      <c r="AQ194" s="161"/>
      <c r="AS194" s="69" t="str" cm="1">
        <f t="array" ref="AS194">SUBSTITUTE(TEXT(INDEX($H$143:$AQ$143,1,$D194-108),"000000"),"-","")</f>
        <v>220001</v>
      </c>
      <c r="AT194" s="70"/>
      <c r="AU194" s="71"/>
      <c r="AW194" s="73" t="str">
        <f t="shared" si="3"/>
        <v/>
      </c>
      <c r="AX194" s="73" t="str">
        <f t="shared" si="4"/>
        <v/>
      </c>
      <c r="AY194" s="73" t="str">
        <f t="shared" si="5"/>
        <v>sed -i '' 's#COLUMN_DATA_TYPE="char"#COLUMN_DATA_TYPE="int"#g' ${CONFIG_DIR}db_data_config.txt; export COLUMN_DATA_TYPE="int";</v>
      </c>
      <c r="AZ194" s="73" t="str">
        <f t="shared" si="6"/>
        <v>sed -i '' 's#COLUMN_DATA_TYPE="int"#COLUMN_DATA_TYPE="char"#g' ${CONFIG_DIR}db_data_config.txt; export COLUMN_DATA_TYPE="char";</v>
      </c>
      <c r="BA194" s="73" t="str">
        <f t="shared" si="7"/>
        <v/>
      </c>
      <c r="BB194" s="73" t="str">
        <f t="shared" si="8"/>
        <v/>
      </c>
      <c r="BC194" s="73" t="str">
        <f t="shared" si="9"/>
        <v>sed -i '' 's#COLUMN_DATA_TRIM="NONE"#COLUMN_DATA_TRIM="FTBT"#g' ${CONFIG_DIR}db_data_config.txt; export COLUMN_DATA_TRIM="FTBT";</v>
      </c>
      <c r="BD194" s="73" t="str">
        <f t="shared" si="10"/>
        <v>sed -i '' 's#COLUMN_DATA_TRIM="FTBT"#COLUMN_DATA_TRIM="NONE"#g' ${CONFIG_DIR}db_data_config.txt; export COLUMN_DATA_TRIM="NONE";</v>
      </c>
      <c r="BE194" s="73" t="str">
        <f t="shared" si="11"/>
        <v/>
      </c>
      <c r="BF194" s="73" t="str">
        <f t="shared" si="12"/>
        <v/>
      </c>
      <c r="BG194" s="73" t="str">
        <f t="shared" si="13"/>
        <v/>
      </c>
      <c r="BH194" s="73" t="str">
        <f t="shared" si="14"/>
        <v/>
      </c>
      <c r="BI194" s="73" t="str">
        <f t="shared" si="15"/>
        <v/>
      </c>
      <c r="BJ194" s="73" t="str">
        <f t="shared" si="16"/>
        <v/>
      </c>
      <c r="BK194" s="73" t="str">
        <f t="shared" si="17"/>
        <v/>
      </c>
      <c r="BL194" s="73" t="str">
        <f t="shared" si="18"/>
        <v/>
      </c>
      <c r="BM194" s="73" t="str">
        <f t="shared" si="19"/>
        <v/>
      </c>
      <c r="BN194" s="73" t="str">
        <f t="shared" si="20"/>
        <v/>
      </c>
      <c r="BO194" s="73" t="str">
        <f t="shared" si="21"/>
        <v/>
      </c>
      <c r="BP194" s="73" t="str">
        <f t="shared" si="22"/>
        <v/>
      </c>
      <c r="BQ194" s="73" t="str">
        <f t="shared" si="23"/>
        <v/>
      </c>
      <c r="BR194" s="73" t="str">
        <f t="shared" si="24"/>
        <v/>
      </c>
      <c r="BS194" s="73" t="str">
        <f t="shared" si="25"/>
        <v/>
      </c>
      <c r="BT194" s="73" t="str">
        <f t="shared" si="26"/>
        <v/>
      </c>
      <c r="BU194" s="60" t="s">
        <v>1135</v>
      </c>
    </row>
    <row r="195" spans="4:73" ht="54" customHeight="1">
      <c r="D195" s="140">
        <f t="shared" si="27"/>
        <v>139</v>
      </c>
      <c r="E195" s="141"/>
      <c r="F195" s="141"/>
      <c r="G195" s="142"/>
      <c r="H195" s="45" t="str">
        <f t="shared" ca="1" si="2"/>
        <v>clear; echo テストケース139; sed -i '' 's#COLUMN_DATA_TYPE="char"#COLUMN_DATA_TYPE="int"#g' ${CONFIG_DIR}db_data_config.txt; export COLUMN_DATA_TYPE="int";sed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9" t="str" cm="1">
        <f t="array" ref="AE195">SUBSTITUTE(INDEX($H$140:$AQ$140, , MATCH($D195, $70:$70, 0)-7),"-","")</f>
        <v>異常</v>
      </c>
      <c r="AF195" s="150"/>
      <c r="AG195" s="151"/>
      <c r="AH195" s="159" t="s">
        <v>1049</v>
      </c>
      <c r="AI195" s="160"/>
      <c r="AJ195" s="160"/>
      <c r="AK195" s="160"/>
      <c r="AL195" s="160"/>
      <c r="AM195" s="160"/>
      <c r="AN195" s="160"/>
      <c r="AO195" s="160"/>
      <c r="AP195" s="160"/>
      <c r="AQ195" s="161"/>
      <c r="AS195" s="69" t="str" cm="1">
        <f t="array" ref="AS195">SUBSTITUTE(TEXT(INDEX($H$143:$AQ$143,1,$D195-108),"000000"),"-","")</f>
        <v>220152</v>
      </c>
      <c r="AT195" s="70"/>
      <c r="AU195" s="71"/>
      <c r="AW195" s="73" t="str">
        <f t="shared" si="3"/>
        <v/>
      </c>
      <c r="AX195" s="73" t="str">
        <f t="shared" si="4"/>
        <v/>
      </c>
      <c r="AY195" s="73" t="str">
        <f t="shared" si="5"/>
        <v>sed -i '' 's#COLUMN_DATA_TYPE="char"#COLUMN_DATA_TYPE="int"#g' ${CONFIG_DIR}db_data_config.txt; export COLUMN_DATA_TYPE="int";</v>
      </c>
      <c r="AZ195" s="73" t="str">
        <f t="shared" si="6"/>
        <v>sed -i '' 's#COLUMN_DATA_TYPE="int"#COLUMN_DATA_TYPE="char"#g' ${CONFIG_DIR}db_data_config.txt; export COLUMN_DATA_TYPE="char";</v>
      </c>
      <c r="BA195" s="73" t="str">
        <f t="shared" si="7"/>
        <v>sed -i '' 's#COLUMN_DATA_LENGTH="3"#COLUMN_DATA_LENGTH="1"#g' ${CONFIG_DIR}db_data_config.txt; export COLUMN_DATA_LENGTH="1";</v>
      </c>
      <c r="BB195" s="73" t="str">
        <f t="shared" si="8"/>
        <v>sed -i '' 's#COLUMN_DATA_LENGTH="1"#COLUMN_DATA_LENGTH="3"#g' ${CONFIG_DIR}db_data_config.txt; export COLUMN_DATA_LENGTH="3";</v>
      </c>
      <c r="BC195" s="73" t="str">
        <f t="shared" si="9"/>
        <v>sed -i '' 's#COLUMN_DATA_TRIM="NONE"#COLUMN_DATA_TRIM="ftbt"#g' ${CONFIG_DIR}db_data_config.txt; export COLUMN_DATA_TRIM="ftbt";</v>
      </c>
      <c r="BD195" s="73" t="str">
        <f t="shared" si="10"/>
        <v>sed -i '' 's#COLUMN_DATA_TRIM="ftbt"#COLUMN_DATA_TRIM="NONE"#g' ${CONFIG_DIR}db_data_config.txt; export COLUMN_DATA_TRIM="NONE";</v>
      </c>
      <c r="BE195" s="73" t="str">
        <f t="shared" si="11"/>
        <v/>
      </c>
      <c r="BF195" s="73" t="str">
        <f t="shared" si="12"/>
        <v/>
      </c>
      <c r="BG195" s="73" t="str">
        <f t="shared" si="13"/>
        <v/>
      </c>
      <c r="BH195" s="73" t="str">
        <f t="shared" si="14"/>
        <v/>
      </c>
      <c r="BI195" s="73" t="str">
        <f t="shared" si="15"/>
        <v/>
      </c>
      <c r="BJ195" s="73" t="str">
        <f t="shared" si="16"/>
        <v/>
      </c>
      <c r="BK195" s="73" t="str">
        <f t="shared" si="17"/>
        <v/>
      </c>
      <c r="BL195" s="73" t="str">
        <f t="shared" si="18"/>
        <v/>
      </c>
      <c r="BM195" s="73" t="str">
        <f t="shared" si="19"/>
        <v/>
      </c>
      <c r="BN195" s="73" t="str">
        <f t="shared" si="20"/>
        <v/>
      </c>
      <c r="BO195" s="73" t="str">
        <f t="shared" si="21"/>
        <v/>
      </c>
      <c r="BP195" s="73" t="str">
        <f t="shared" si="22"/>
        <v/>
      </c>
      <c r="BQ195" s="73" t="str">
        <f t="shared" si="23"/>
        <v/>
      </c>
      <c r="BR195" s="73" t="str">
        <f t="shared" si="24"/>
        <v/>
      </c>
      <c r="BS195" s="73" t="str">
        <f t="shared" si="25"/>
        <v/>
      </c>
      <c r="BT195" s="73" t="str">
        <f t="shared" si="26"/>
        <v/>
      </c>
      <c r="BU195" s="60" t="s">
        <v>1135</v>
      </c>
    </row>
    <row r="196" spans="4:73" ht="54" customHeight="1">
      <c r="D196" s="140">
        <f t="shared" si="27"/>
        <v>140</v>
      </c>
      <c r="E196" s="141"/>
      <c r="F196" s="141"/>
      <c r="G196" s="142"/>
      <c r="H196" s="45" t="str">
        <f t="shared" ca="1" si="2"/>
        <v>clear; echo テストケース140;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9" t="str" cm="1">
        <f t="array" ref="AE196">SUBSTITUTE(INDEX($H$140:$AQ$140, , MATCH($D196, $70:$70, 0)-7),"-","")</f>
        <v>正常</v>
      </c>
      <c r="AF196" s="150"/>
      <c r="AG196" s="151"/>
      <c r="AH196" s="159" t="s">
        <v>1050</v>
      </c>
      <c r="AI196" s="160"/>
      <c r="AJ196" s="160"/>
      <c r="AK196" s="160"/>
      <c r="AL196" s="160"/>
      <c r="AM196" s="160"/>
      <c r="AN196" s="160"/>
      <c r="AO196" s="160"/>
      <c r="AP196" s="160"/>
      <c r="AQ196" s="161"/>
      <c r="AS196" s="69" t="str" cm="1">
        <f t="array" ref="AS196">SUBSTITUTE(TEXT(INDEX($H$143:$AQ$143,1,$D196-108),"000000"),"-","")</f>
        <v>220001</v>
      </c>
      <c r="AT196" s="70"/>
      <c r="AU196" s="71"/>
      <c r="AW196" s="73" t="str">
        <f t="shared" si="3"/>
        <v/>
      </c>
      <c r="AX196" s="73" t="str">
        <f t="shared" si="4"/>
        <v/>
      </c>
      <c r="AY196" s="73" t="str">
        <f t="shared" si="5"/>
        <v>sed -i '' 's#COLUMN_DATA_TYPE="char"#COLUMN_DATA_TYPE="int"#g' ${CONFIG_DIR}db_data_config.txt; export COLUMN_DATA_TYPE="int";</v>
      </c>
      <c r="AZ196" s="73" t="str">
        <f t="shared" si="6"/>
        <v>sed -i '' 's#COLUMN_DATA_TYPE="int"#COLUMN_DATA_TYPE="char"#g' ${CONFIG_DIR}db_data_config.txt; export COLUMN_DATA_TYPE="char";</v>
      </c>
      <c r="BA196" s="73" t="str">
        <f t="shared" si="7"/>
        <v>sed -i '' 's#COLUMN_DATA_LENGTH="3"#COLUMN_DATA_LENGTH="2"#g' ${CONFIG_DIR}db_data_config.txt; export COLUMN_DATA_LENGTH="2";</v>
      </c>
      <c r="BB196" s="73" t="str">
        <f t="shared" si="8"/>
        <v>sed -i '' 's#COLUMN_DATA_LENGTH="2"#COLUMN_DATA_LENGTH="3"#g' ${CONFIG_DIR}db_data_config.txt; export COLUMN_DATA_LENGTH="3";</v>
      </c>
      <c r="BC196" s="73" t="str">
        <f t="shared" si="9"/>
        <v>sed -i '' 's#COLUMN_DATA_TRIM="NONE"#COLUMN_DATA_TRIM="ftbt"#g' ${CONFIG_DIR}db_data_config.txt; export COLUMN_DATA_TRIM="ftbt";</v>
      </c>
      <c r="BD196" s="73" t="str">
        <f t="shared" si="10"/>
        <v>sed -i '' 's#COLUMN_DATA_TRIM="ftbt"#COLUMN_DATA_TRIM="NONE"#g' ${CONFIG_DIR}db_data_config.txt; export COLUMN_DATA_TRIM="NONE";</v>
      </c>
      <c r="BE196" s="73" t="str">
        <f t="shared" si="11"/>
        <v/>
      </c>
      <c r="BF196" s="73" t="str">
        <f t="shared" si="12"/>
        <v/>
      </c>
      <c r="BG196" s="73" t="str">
        <f t="shared" si="13"/>
        <v/>
      </c>
      <c r="BH196" s="73" t="str">
        <f t="shared" si="14"/>
        <v/>
      </c>
      <c r="BI196" s="73" t="str">
        <f t="shared" si="15"/>
        <v/>
      </c>
      <c r="BJ196" s="73" t="str">
        <f t="shared" si="16"/>
        <v/>
      </c>
      <c r="BK196" s="73" t="str">
        <f t="shared" si="17"/>
        <v/>
      </c>
      <c r="BL196" s="73" t="str">
        <f t="shared" si="18"/>
        <v/>
      </c>
      <c r="BM196" s="73" t="str">
        <f t="shared" si="19"/>
        <v/>
      </c>
      <c r="BN196" s="73" t="str">
        <f t="shared" si="20"/>
        <v/>
      </c>
      <c r="BO196" s="73" t="str">
        <f t="shared" si="21"/>
        <v/>
      </c>
      <c r="BP196" s="73" t="str">
        <f t="shared" si="22"/>
        <v/>
      </c>
      <c r="BQ196" s="73" t="str">
        <f t="shared" si="23"/>
        <v/>
      </c>
      <c r="BR196" s="73" t="str">
        <f t="shared" si="24"/>
        <v/>
      </c>
      <c r="BS196" s="73" t="str">
        <f t="shared" si="25"/>
        <v/>
      </c>
      <c r="BT196" s="73" t="str">
        <f t="shared" si="26"/>
        <v/>
      </c>
      <c r="BU196" s="60" t="s">
        <v>1135</v>
      </c>
    </row>
    <row r="197" spans="4:73" ht="90" customHeight="1">
      <c r="D197" s="140">
        <f t="shared" si="27"/>
        <v>141</v>
      </c>
      <c r="E197" s="141"/>
      <c r="F197" s="141"/>
      <c r="G197" s="142"/>
      <c r="H197" s="45" t="str">
        <f t="shared" ca="1" si="2"/>
        <v>clear; echo テストケース141;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9" t="str" cm="1">
        <f t="array" ref="AE197">SUBSTITUTE(INDEX($H$140:$AQ$140, , MATCH($D197, $70:$70, 0)-7),"-","")</f>
        <v>異常</v>
      </c>
      <c r="AF197" s="150"/>
      <c r="AG197" s="151"/>
      <c r="AH197" s="159" t="s">
        <v>1051</v>
      </c>
      <c r="AI197" s="160"/>
      <c r="AJ197" s="160"/>
      <c r="AK197" s="160"/>
      <c r="AL197" s="160"/>
      <c r="AM197" s="160"/>
      <c r="AN197" s="160"/>
      <c r="AO197" s="160"/>
      <c r="AP197" s="160"/>
      <c r="AQ197" s="161"/>
      <c r="AS197" s="69" t="str" cm="1">
        <f t="array" ref="AS197">SUBSTITUTE(TEXT(INDEX($H$143:$AQ$143,1,$D197-108),"000000"),"-","")</f>
        <v>220153</v>
      </c>
      <c r="AT197" s="70"/>
      <c r="AU197" s="71"/>
      <c r="AW197" s="73" t="str">
        <f t="shared" si="3"/>
        <v/>
      </c>
      <c r="AX197" s="73" t="str">
        <f t="shared" si="4"/>
        <v/>
      </c>
      <c r="AY197" s="73" t="str">
        <f t="shared" si="5"/>
        <v>sed -i '' 's#COLUMN_DATA_TYPE="char"#COLUMN_DATA_TYPE="int"#g' ${CONFIG_DIR}db_data_config.txt; export COLUMN_DATA_TYPE="int";</v>
      </c>
      <c r="AZ197" s="73" t="str">
        <f t="shared" si="6"/>
        <v>sed -i '' 's#COLUMN_DATA_TYPE="int"#COLUMN_DATA_TYPE="char"#g' ${CONFIG_DIR}db_data_config.txt; export COLUMN_DATA_TYPE="char";</v>
      </c>
      <c r="BA197" s="73" t="str">
        <f t="shared" si="7"/>
        <v/>
      </c>
      <c r="BB197" s="73" t="str">
        <f t="shared" si="8"/>
        <v/>
      </c>
      <c r="BC197" s="73" t="str">
        <f t="shared" si="9"/>
        <v>sed -i '' 's#COLUMN_DATA_TRIM="NONE"#COLUMN_DATA_TRIM="FTBT"#g' ${CONFIG_DIR}db_data_config.txt; export COLUMN_DATA_TRIM="FTBT";</v>
      </c>
      <c r="BD197" s="73" t="str">
        <f t="shared" si="10"/>
        <v>sed -i '' 's#COLUMN_DATA_TRIM="FTBT"#COLUMN_DATA_TRIM="NONE"#g' ${CONFIG_DIR}db_data_config.txt; export COLUMN_DATA_TRIM="NONE";</v>
      </c>
      <c r="BE197" s="73" t="str">
        <f t="shared" si="11"/>
        <v>sed -i '' 's#COLUMN_DATA_SIGNED="0"#COLUMN_DATA_SIGNED="1"#g' ${CONFIG_DIR}db_data_config.txt; export COLUMN_DATA_SIGNED="1";</v>
      </c>
      <c r="BF197" s="73" t="str">
        <f t="shared" si="12"/>
        <v>sed -i '' 's#COLUMN_DATA_SIGNED="1"#COLUMN_DATA_SIGNED="0"#g' ${CONFIG_DIR}db_data_config.txt; export COLUMN_DATA_SIGNED="0";</v>
      </c>
      <c r="BG197" s="73" t="str">
        <f t="shared" si="13"/>
        <v>sed -i '' 's#SIGN_DIGIT="0"#SIGN_DIGIT="1"#g' ${CONFIG_DIR}db_data_config.txt; export SIGN_DIGIT="1";</v>
      </c>
      <c r="BH197" s="73" t="str">
        <f t="shared" si="14"/>
        <v>sed -i '' 's#SIGN_DIGIT="1"#SIGN_DIGIT="0"#g' ${CONFIG_DIR}db_data_config.txt; export SIGN_DIGIT="0";</v>
      </c>
      <c r="BI197" s="73" t="str">
        <f t="shared" si="15"/>
        <v/>
      </c>
      <c r="BJ197" s="73" t="str">
        <f t="shared" si="16"/>
        <v/>
      </c>
      <c r="BK197" s="73" t="str">
        <f t="shared" si="17"/>
        <v/>
      </c>
      <c r="BL197" s="73" t="str">
        <f t="shared" si="18"/>
        <v/>
      </c>
      <c r="BM197" s="73" t="str">
        <f t="shared" si="19"/>
        <v/>
      </c>
      <c r="BN197" s="73" t="str">
        <f t="shared" si="20"/>
        <v/>
      </c>
      <c r="BO197" s="73" t="str">
        <f t="shared" si="21"/>
        <v/>
      </c>
      <c r="BP197" s="73" t="str">
        <f t="shared" si="22"/>
        <v/>
      </c>
      <c r="BQ197" s="73" t="str">
        <f t="shared" si="23"/>
        <v/>
      </c>
      <c r="BR197" s="73" t="str">
        <f t="shared" si="24"/>
        <v/>
      </c>
      <c r="BS197" s="73" t="str">
        <f t="shared" si="25"/>
        <v/>
      </c>
      <c r="BT197" s="73" t="str">
        <f t="shared" si="26"/>
        <v/>
      </c>
      <c r="BU197" s="60" t="s">
        <v>1135</v>
      </c>
    </row>
    <row r="198" spans="4:73" ht="90" customHeight="1">
      <c r="D198" s="140">
        <f t="shared" si="27"/>
        <v>142</v>
      </c>
      <c r="E198" s="141"/>
      <c r="F198" s="141"/>
      <c r="G198" s="142"/>
      <c r="H198" s="45" t="str">
        <f t="shared" ca="1" si="2"/>
        <v>clear; echo テストケース142; sed -i '' 's#COLUMN_DATA_TYPE="char"#COLUMN_DATA_TYPE="int"#g' ${CONFIG_DIR}db_data_config.txt; export COLUMN_DATA_TYPE="int";sed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9" t="str" cm="1">
        <f t="array" ref="AE198">SUBSTITUTE(INDEX($H$140:$AQ$140, , MATCH($D198, $70:$70, 0)-7),"-","")</f>
        <v>正常</v>
      </c>
      <c r="AF198" s="150"/>
      <c r="AG198" s="151"/>
      <c r="AH198" s="159" t="s">
        <v>1052</v>
      </c>
      <c r="AI198" s="160"/>
      <c r="AJ198" s="160"/>
      <c r="AK198" s="160"/>
      <c r="AL198" s="160"/>
      <c r="AM198" s="160"/>
      <c r="AN198" s="160"/>
      <c r="AO198" s="160"/>
      <c r="AP198" s="160"/>
      <c r="AQ198" s="161"/>
      <c r="AS198" s="69" t="str" cm="1">
        <f t="array" ref="AS198">SUBSTITUTE(TEXT(INDEX($H$143:$AQ$143,1,$D198-108),"000000"),"-","")</f>
        <v>220001</v>
      </c>
      <c r="AT198" s="70"/>
      <c r="AU198" s="71"/>
      <c r="AW198" s="73" t="str">
        <f t="shared" si="3"/>
        <v/>
      </c>
      <c r="AX198" s="73" t="str">
        <f t="shared" si="4"/>
        <v/>
      </c>
      <c r="AY198" s="73" t="str">
        <f t="shared" si="5"/>
        <v>sed -i '' 's#COLUMN_DATA_TYPE="char"#COLUMN_DATA_TYPE="int"#g' ${CONFIG_DIR}db_data_config.txt; export COLUMN_DATA_TYPE="int";</v>
      </c>
      <c r="AZ198" s="73" t="str">
        <f t="shared" si="6"/>
        <v>sed -i '' 's#COLUMN_DATA_TYPE="int"#COLUMN_DATA_TYPE="char"#g' ${CONFIG_DIR}db_data_config.txt; export COLUMN_DATA_TYPE="char";</v>
      </c>
      <c r="BA198" s="73" t="str">
        <f t="shared" si="7"/>
        <v>sed -i '' 's#COLUMN_DATA_LENGTH="3"#COLUMN_DATA_LENGTH="4"#g' ${CONFIG_DIR}db_data_config.txt; export COLUMN_DATA_LENGTH="4";</v>
      </c>
      <c r="BB198" s="73" t="str">
        <f t="shared" si="8"/>
        <v>sed -i '' 's#COLUMN_DATA_LENGTH="4"#COLUMN_DATA_LENGTH="3"#g' ${CONFIG_DIR}db_data_config.txt; export COLUMN_DATA_LENGTH="3";</v>
      </c>
      <c r="BC198" s="73" t="str">
        <f t="shared" si="9"/>
        <v>sed -i '' 's#COLUMN_DATA_TRIM="NONE"#COLUMN_DATA_TRIM="FTBT"#g' ${CONFIG_DIR}db_data_config.txt; export COLUMN_DATA_TRIM="FTBT";</v>
      </c>
      <c r="BD198" s="73" t="str">
        <f t="shared" si="10"/>
        <v>sed -i '' 's#COLUMN_DATA_TRIM="FTBT"#COLUMN_DATA_TRIM="NONE"#g' ${CONFIG_DIR}db_data_config.txt; export COLUMN_DATA_TRIM="NONE";</v>
      </c>
      <c r="BE198" s="73" t="str">
        <f t="shared" si="11"/>
        <v>sed -i '' 's#COLUMN_DATA_SIGNED="0"#COLUMN_DATA_SIGNED="1"#g' ${CONFIG_DIR}db_data_config.txt; export COLUMN_DATA_SIGNED="1";</v>
      </c>
      <c r="BF198" s="73" t="str">
        <f t="shared" si="12"/>
        <v>sed -i '' 's#COLUMN_DATA_SIGNED="1"#COLUMN_DATA_SIGNED="0"#g' ${CONFIG_DIR}db_data_config.txt; export COLUMN_DATA_SIGNED="0";</v>
      </c>
      <c r="BG198" s="73" t="str">
        <f t="shared" si="13"/>
        <v>sed -i '' 's#SIGN_DIGIT="0"#SIGN_DIGIT="1"#g' ${CONFIG_DIR}db_data_config.txt; export SIGN_DIGIT="1";</v>
      </c>
      <c r="BH198" s="73" t="str">
        <f t="shared" si="14"/>
        <v>sed -i '' 's#SIGN_DIGIT="1"#SIGN_DIGIT="0"#g' ${CONFIG_DIR}db_data_config.txt; export SIGN_DIGIT="0";</v>
      </c>
      <c r="BI198" s="73" t="str">
        <f t="shared" si="15"/>
        <v/>
      </c>
      <c r="BJ198" s="73" t="str">
        <f t="shared" si="16"/>
        <v/>
      </c>
      <c r="BK198" s="73" t="str">
        <f t="shared" si="17"/>
        <v/>
      </c>
      <c r="BL198" s="73" t="str">
        <f t="shared" si="18"/>
        <v/>
      </c>
      <c r="BM198" s="73" t="str">
        <f t="shared" si="19"/>
        <v/>
      </c>
      <c r="BN198" s="73" t="str">
        <f t="shared" si="20"/>
        <v/>
      </c>
      <c r="BO198" s="73" t="str">
        <f t="shared" si="21"/>
        <v/>
      </c>
      <c r="BP198" s="73" t="str">
        <f t="shared" si="22"/>
        <v/>
      </c>
      <c r="BQ198" s="73" t="str">
        <f t="shared" si="23"/>
        <v/>
      </c>
      <c r="BR198" s="73" t="str">
        <f t="shared" si="24"/>
        <v/>
      </c>
      <c r="BS198" s="73" t="str">
        <f t="shared" si="25"/>
        <v/>
      </c>
      <c r="BT198" s="73" t="str">
        <f t="shared" si="26"/>
        <v/>
      </c>
      <c r="BU198" s="60" t="s">
        <v>1135</v>
      </c>
    </row>
    <row r="199" spans="4:73" ht="90" customHeight="1">
      <c r="D199" s="140">
        <f t="shared" si="27"/>
        <v>143</v>
      </c>
      <c r="E199" s="141"/>
      <c r="F199" s="141"/>
      <c r="G199" s="142"/>
      <c r="H199" s="45" t="str">
        <f t="shared" ca="1" si="2"/>
        <v>clear; echo テストケース143; sed -i '' 's#COLUMN_DATA_TYPE="char"#COLUMN_DATA_TYPE="int"#g' ${CONFIG_DIR}db_data_config.txt; export COLUMN_DATA_TYPE="int";sed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9" t="str" cm="1">
        <f t="array" ref="AE199">SUBSTITUTE(INDEX($H$140:$AQ$140, , MATCH($D199, $70:$70, 0)-7),"-","")</f>
        <v>異常</v>
      </c>
      <c r="AF199" s="150"/>
      <c r="AG199" s="151"/>
      <c r="AH199" s="159" t="s">
        <v>1053</v>
      </c>
      <c r="AI199" s="160"/>
      <c r="AJ199" s="160"/>
      <c r="AK199" s="160"/>
      <c r="AL199" s="160"/>
      <c r="AM199" s="160"/>
      <c r="AN199" s="160"/>
      <c r="AO199" s="160"/>
      <c r="AP199" s="160"/>
      <c r="AQ199" s="161"/>
      <c r="AS199" s="69" t="str" cm="1">
        <f t="array" ref="AS199">SUBSTITUTE(TEXT(INDEX($H$143:$AQ$143,1,$D199-108),"000000"),"-","")</f>
        <v>220154</v>
      </c>
      <c r="AT199" s="70"/>
      <c r="AU199" s="71"/>
      <c r="AW199" s="73" t="str">
        <f t="shared" si="3"/>
        <v/>
      </c>
      <c r="AX199" s="73" t="str">
        <f t="shared" si="4"/>
        <v/>
      </c>
      <c r="AY199" s="73" t="str">
        <f t="shared" si="5"/>
        <v>sed -i '' 's#COLUMN_DATA_TYPE="char"#COLUMN_DATA_TYPE="int"#g' ${CONFIG_DIR}db_data_config.txt; export COLUMN_DATA_TYPE="int";</v>
      </c>
      <c r="AZ199" s="73" t="str">
        <f t="shared" si="6"/>
        <v>sed -i '' 's#COLUMN_DATA_TYPE="int"#COLUMN_DATA_TYPE="char"#g' ${CONFIG_DIR}db_data_config.txt; export COLUMN_DATA_TYPE="char";</v>
      </c>
      <c r="BA199" s="73" t="str">
        <f t="shared" si="7"/>
        <v>sed -i '' 's#COLUMN_DATA_LENGTH="3"#COLUMN_DATA_LENGTH="2"#g' ${CONFIG_DIR}db_data_config.txt; export COLUMN_DATA_LENGTH="2";</v>
      </c>
      <c r="BB199" s="73" t="str">
        <f t="shared" si="8"/>
        <v>sed -i '' 's#COLUMN_DATA_LENGTH="2"#COLUMN_DATA_LENGTH="3"#g' ${CONFIG_DIR}db_data_config.txt; export COLUMN_DATA_LENGTH="3";</v>
      </c>
      <c r="BC199" s="73" t="str">
        <f t="shared" si="9"/>
        <v>sed -i '' 's#COLUMN_DATA_TRIM="NONE"#COLUMN_DATA_TRIM="ftbt"#g' ${CONFIG_DIR}db_data_config.txt; export COLUMN_DATA_TRIM="ftbt";</v>
      </c>
      <c r="BD199" s="73" t="str">
        <f t="shared" si="10"/>
        <v>sed -i '' 's#COLUMN_DATA_TRIM="ftbt"#COLUMN_DATA_TRIM="NONE"#g' ${CONFIG_DIR}db_data_config.txt; export COLUMN_DATA_TRIM="NONE";</v>
      </c>
      <c r="BE199" s="73" t="str">
        <f t="shared" si="11"/>
        <v>sed -i '' 's#COLUMN_DATA_SIGNED="0"#COLUMN_DATA_SIGNED="1"#g' ${CONFIG_DIR}db_data_config.txt; export COLUMN_DATA_SIGNED="1";</v>
      </c>
      <c r="BF199" s="73" t="str">
        <f t="shared" si="12"/>
        <v>sed -i '' 's#COLUMN_DATA_SIGNED="1"#COLUMN_DATA_SIGNED="0"#g' ${CONFIG_DIR}db_data_config.txt; export COLUMN_DATA_SIGNED="0";</v>
      </c>
      <c r="BG199" s="73" t="str">
        <f t="shared" si="13"/>
        <v>sed -i '' 's#SIGN_DIGIT="0"#SIGN_DIGIT="1"#g' ${CONFIG_DIR}db_data_config.txt; export SIGN_DIGIT="1";</v>
      </c>
      <c r="BH199" s="73" t="str">
        <f t="shared" si="14"/>
        <v>sed -i '' 's#SIGN_DIGIT="1"#SIGN_DIGIT="0"#g' ${CONFIG_DIR}db_data_config.txt; export SIGN_DIGIT="0";</v>
      </c>
      <c r="BI199" s="73" t="str">
        <f t="shared" si="15"/>
        <v/>
      </c>
      <c r="BJ199" s="73" t="str">
        <f t="shared" si="16"/>
        <v/>
      </c>
      <c r="BK199" s="73" t="str">
        <f t="shared" si="17"/>
        <v/>
      </c>
      <c r="BL199" s="73" t="str">
        <f t="shared" si="18"/>
        <v/>
      </c>
      <c r="BM199" s="73" t="str">
        <f t="shared" si="19"/>
        <v/>
      </c>
      <c r="BN199" s="73" t="str">
        <f t="shared" si="20"/>
        <v/>
      </c>
      <c r="BO199" s="73" t="str">
        <f t="shared" si="21"/>
        <v/>
      </c>
      <c r="BP199" s="73" t="str">
        <f t="shared" si="22"/>
        <v/>
      </c>
      <c r="BQ199" s="73" t="str">
        <f t="shared" si="23"/>
        <v/>
      </c>
      <c r="BR199" s="73" t="str">
        <f t="shared" si="24"/>
        <v/>
      </c>
      <c r="BS199" s="73" t="str">
        <f t="shared" si="25"/>
        <v/>
      </c>
      <c r="BT199" s="73" t="str">
        <f t="shared" si="26"/>
        <v/>
      </c>
      <c r="BU199" s="60" t="s">
        <v>1135</v>
      </c>
    </row>
    <row r="200" spans="4:73" ht="90" customHeight="1">
      <c r="D200" s="140">
        <f t="shared" si="27"/>
        <v>144</v>
      </c>
      <c r="E200" s="141"/>
      <c r="F200" s="141"/>
      <c r="G200" s="142"/>
      <c r="H200" s="45" t="str">
        <f t="shared" ca="1" si="2"/>
        <v>clear; echo テストケース144; sed -i '' 's#COLUMN_DATA_TYPE="char"#COLUMN_DATA_TYPE="int"#g' ${CONFIG_DIR}db_data_config.txt; export COLUMN_DATA_TYPE="int";sed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's#COLUMN_DATA_TYPE="int"#COLUMN_DATA_TYPE="char"#g'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9" t="str" cm="1">
        <f t="array" ref="AE200">SUBSTITUTE(INDEX($H$140:$AQ$140, , MATCH($D200, $70:$70, 0)-7),"-","")</f>
        <v>正常</v>
      </c>
      <c r="AF200" s="150"/>
      <c r="AG200" s="151"/>
      <c r="AH200" s="159" t="s">
        <v>1054</v>
      </c>
      <c r="AI200" s="160"/>
      <c r="AJ200" s="160"/>
      <c r="AK200" s="160"/>
      <c r="AL200" s="160"/>
      <c r="AM200" s="160"/>
      <c r="AN200" s="160"/>
      <c r="AO200" s="160"/>
      <c r="AP200" s="160"/>
      <c r="AQ200" s="161"/>
      <c r="AS200" s="69" t="str" cm="1">
        <f t="array" ref="AS200">SUBSTITUTE(TEXT(INDEX($H$143:$AQ$143,1,$D200-108),"000000"),"-","")</f>
        <v>220001</v>
      </c>
      <c r="AT200" s="70"/>
      <c r="AU200" s="71"/>
      <c r="AW200" s="73" t="str">
        <f t="shared" si="3"/>
        <v/>
      </c>
      <c r="AX200" s="73" t="str">
        <f t="shared" si="4"/>
        <v/>
      </c>
      <c r="AY200" s="73" t="str">
        <f t="shared" si="5"/>
        <v>sed -i '' 's#COLUMN_DATA_TYPE="char"#COLUMN_DATA_TYPE="int"#g' ${CONFIG_DIR}db_data_config.txt; export COLUMN_DATA_TYPE="int";</v>
      </c>
      <c r="AZ200" s="73" t="str">
        <f t="shared" si="6"/>
        <v>sed -i '' 's#COLUMN_DATA_TYPE="int"#COLUMN_DATA_TYPE="char"#g' ${CONFIG_DIR}db_data_config.txt; export COLUMN_DATA_TYPE="char";</v>
      </c>
      <c r="BA200" s="73" t="str">
        <f t="shared" si="7"/>
        <v/>
      </c>
      <c r="BB200" s="73" t="str">
        <f t="shared" si="8"/>
        <v/>
      </c>
      <c r="BC200" s="73" t="str">
        <f t="shared" si="9"/>
        <v>sed -i '' 's#COLUMN_DATA_TRIM="NONE"#COLUMN_DATA_TRIM="ftbt"#g' ${CONFIG_DIR}db_data_config.txt; export COLUMN_DATA_TRIM="ftbt";</v>
      </c>
      <c r="BD200" s="73" t="str">
        <f t="shared" si="10"/>
        <v>sed -i '' 's#COLUMN_DATA_TRIM="ftbt"#COLUMN_DATA_TRIM="NONE"#g' ${CONFIG_DIR}db_data_config.txt; export COLUMN_DATA_TRIM="NONE";</v>
      </c>
      <c r="BE200" s="73" t="str">
        <f t="shared" si="11"/>
        <v>sed -i '' 's#COLUMN_DATA_SIGNED="0"#COLUMN_DATA_SIGNED="1"#g' ${CONFIG_DIR}db_data_config.txt; export COLUMN_DATA_SIGNED="1";</v>
      </c>
      <c r="BF200" s="73" t="str">
        <f t="shared" si="12"/>
        <v>sed -i '' 's#COLUMN_DATA_SIGNED="1"#COLUMN_DATA_SIGNED="0"#g' ${CONFIG_DIR}db_data_config.txt; export COLUMN_DATA_SIGNED="0";</v>
      </c>
      <c r="BG200" s="73" t="str">
        <f t="shared" si="13"/>
        <v>sed -i '' 's#SIGN_DIGIT="0"#SIGN_DIGIT="1"#g' ${CONFIG_DIR}db_data_config.txt; export SIGN_DIGIT="1";</v>
      </c>
      <c r="BH200" s="73" t="str">
        <f t="shared" si="14"/>
        <v>sed -i '' 's#SIGN_DIGIT="1"#SIGN_DIGIT="0"#g' ${CONFIG_DIR}db_data_config.txt; export SIGN_DIGIT="0";</v>
      </c>
      <c r="BI200" s="73" t="str">
        <f t="shared" si="15"/>
        <v/>
      </c>
      <c r="BJ200" s="73" t="str">
        <f t="shared" si="16"/>
        <v/>
      </c>
      <c r="BK200" s="73" t="str">
        <f t="shared" si="17"/>
        <v/>
      </c>
      <c r="BL200" s="73" t="str">
        <f t="shared" si="18"/>
        <v/>
      </c>
      <c r="BM200" s="73" t="str">
        <f t="shared" si="19"/>
        <v/>
      </c>
      <c r="BN200" s="73" t="str">
        <f t="shared" si="20"/>
        <v/>
      </c>
      <c r="BO200" s="73" t="str">
        <f t="shared" si="21"/>
        <v/>
      </c>
      <c r="BP200" s="73" t="str">
        <f t="shared" si="22"/>
        <v/>
      </c>
      <c r="BQ200" s="73" t="str">
        <f t="shared" si="23"/>
        <v/>
      </c>
      <c r="BR200" s="73" t="str">
        <f t="shared" si="24"/>
        <v/>
      </c>
      <c r="BS200" s="73" t="str">
        <f t="shared" si="25"/>
        <v/>
      </c>
      <c r="BT200" s="73" t="str">
        <f t="shared" si="26"/>
        <v/>
      </c>
      <c r="BU200" s="60" t="s">
        <v>1135</v>
      </c>
    </row>
  </sheetData>
  <mergeCells count="366"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6:G86"/>
    <mergeCell ref="E87:G87"/>
    <mergeCell ref="E88:G88"/>
    <mergeCell ref="E89:G89"/>
    <mergeCell ref="E90:G90"/>
    <mergeCell ref="E91:G91"/>
    <mergeCell ref="E78:G78"/>
    <mergeCell ref="E80:G80"/>
    <mergeCell ref="E81:G81"/>
    <mergeCell ref="E82:G82"/>
    <mergeCell ref="E83:G83"/>
    <mergeCell ref="E84:G84"/>
    <mergeCell ref="E102:G102"/>
    <mergeCell ref="E103:G103"/>
    <mergeCell ref="E104:G104"/>
    <mergeCell ref="E106:G106"/>
    <mergeCell ref="E107:G107"/>
    <mergeCell ref="E108:G108"/>
    <mergeCell ref="E92:G92"/>
    <mergeCell ref="E93:G93"/>
    <mergeCell ref="E97:G97"/>
    <mergeCell ref="E98:G98"/>
    <mergeCell ref="E99:G99"/>
    <mergeCell ref="E101:G101"/>
    <mergeCell ref="E96:G96"/>
    <mergeCell ref="E95:G95"/>
    <mergeCell ref="E94:G94"/>
    <mergeCell ref="E117:G117"/>
    <mergeCell ref="E118:G118"/>
    <mergeCell ref="E120:G120"/>
    <mergeCell ref="E121:G121"/>
    <mergeCell ref="E122:G122"/>
    <mergeCell ref="E124:G124"/>
    <mergeCell ref="E109:G109"/>
    <mergeCell ref="E111:G111"/>
    <mergeCell ref="E112:G112"/>
    <mergeCell ref="E113:G113"/>
    <mergeCell ref="E114:G114"/>
    <mergeCell ref="E116:G116"/>
    <mergeCell ref="E133:G133"/>
    <mergeCell ref="E134:G134"/>
    <mergeCell ref="E136:G136"/>
    <mergeCell ref="E137:G137"/>
    <mergeCell ref="E138:G138"/>
    <mergeCell ref="D140:G142"/>
    <mergeCell ref="E125:G125"/>
    <mergeCell ref="E126:G126"/>
    <mergeCell ref="E128:G128"/>
    <mergeCell ref="E129:G129"/>
    <mergeCell ref="E130:G130"/>
    <mergeCell ref="E132:G132"/>
    <mergeCell ref="N140:N142"/>
    <mergeCell ref="O140:O142"/>
    <mergeCell ref="P140:P142"/>
    <mergeCell ref="Q140:Q142"/>
    <mergeCell ref="R140:R142"/>
    <mergeCell ref="S140:S142"/>
    <mergeCell ref="H140:H142"/>
    <mergeCell ref="I140:I142"/>
    <mergeCell ref="J140:J142"/>
    <mergeCell ref="K140:K142"/>
    <mergeCell ref="L140:L142"/>
    <mergeCell ref="M140:M142"/>
    <mergeCell ref="Z140:Z142"/>
    <mergeCell ref="AA140:AA142"/>
    <mergeCell ref="AB140:AB142"/>
    <mergeCell ref="AC140:AC142"/>
    <mergeCell ref="AD140:AD142"/>
    <mergeCell ref="AE140:AE142"/>
    <mergeCell ref="T140:T142"/>
    <mergeCell ref="U140:U142"/>
    <mergeCell ref="V140:V142"/>
    <mergeCell ref="W140:W142"/>
    <mergeCell ref="X140:X142"/>
    <mergeCell ref="Y140:Y142"/>
    <mergeCell ref="AL140:AL142"/>
    <mergeCell ref="AM140:AM142"/>
    <mergeCell ref="AN140:AN142"/>
    <mergeCell ref="AO140:AO142"/>
    <mergeCell ref="AP140:AP142"/>
    <mergeCell ref="AQ140:AQ142"/>
    <mergeCell ref="AF140:AF142"/>
    <mergeCell ref="AG140:AG142"/>
    <mergeCell ref="AH140:AH142"/>
    <mergeCell ref="AI140:AI142"/>
    <mergeCell ref="AJ140:AJ142"/>
    <mergeCell ref="AK140:AK142"/>
    <mergeCell ref="M143:M147"/>
    <mergeCell ref="N143:N147"/>
    <mergeCell ref="O143:O147"/>
    <mergeCell ref="P143:P147"/>
    <mergeCell ref="Q143:Q147"/>
    <mergeCell ref="R143:R147"/>
    <mergeCell ref="D143:G147"/>
    <mergeCell ref="H143:H147"/>
    <mergeCell ref="I143:I147"/>
    <mergeCell ref="J143:J147"/>
    <mergeCell ref="K143:K147"/>
    <mergeCell ref="L143:L147"/>
    <mergeCell ref="AA143:AA147"/>
    <mergeCell ref="AB143:AB147"/>
    <mergeCell ref="AC143:AC147"/>
    <mergeCell ref="AD143:AD147"/>
    <mergeCell ref="S143:S147"/>
    <mergeCell ref="T143:T147"/>
    <mergeCell ref="U143:U147"/>
    <mergeCell ref="V143:V147"/>
    <mergeCell ref="W143:W147"/>
    <mergeCell ref="X143:X147"/>
    <mergeCell ref="AQ143:AQ147"/>
    <mergeCell ref="D149:G151"/>
    <mergeCell ref="H149:H151"/>
    <mergeCell ref="I149:I151"/>
    <mergeCell ref="J149:J151"/>
    <mergeCell ref="K149:K151"/>
    <mergeCell ref="L149:L151"/>
    <mergeCell ref="M149:M151"/>
    <mergeCell ref="N149:N151"/>
    <mergeCell ref="O149:O151"/>
    <mergeCell ref="AK143:AK147"/>
    <mergeCell ref="AL143:AL147"/>
    <mergeCell ref="AM143:AM147"/>
    <mergeCell ref="AN143:AN147"/>
    <mergeCell ref="AO143:AO147"/>
    <mergeCell ref="AP143:AP147"/>
    <mergeCell ref="AE143:AE147"/>
    <mergeCell ref="AF143:AF147"/>
    <mergeCell ref="AG143:AG147"/>
    <mergeCell ref="AH143:AH147"/>
    <mergeCell ref="AI143:AI147"/>
    <mergeCell ref="AJ143:AJ147"/>
    <mergeCell ref="Y143:Y147"/>
    <mergeCell ref="Z143:Z147"/>
    <mergeCell ref="X149:X151"/>
    <mergeCell ref="Y149:Y151"/>
    <mergeCell ref="Z149:Z151"/>
    <mergeCell ref="AA149:AA151"/>
    <mergeCell ref="P149:P151"/>
    <mergeCell ref="Q149:Q151"/>
    <mergeCell ref="R149:R151"/>
    <mergeCell ref="S149:S151"/>
    <mergeCell ref="T149:T151"/>
    <mergeCell ref="U149:U151"/>
    <mergeCell ref="AN149:AN151"/>
    <mergeCell ref="AO149:AO151"/>
    <mergeCell ref="AP149:AP151"/>
    <mergeCell ref="AQ149:AQ151"/>
    <mergeCell ref="D152:G155"/>
    <mergeCell ref="H152:H155"/>
    <mergeCell ref="I152:I155"/>
    <mergeCell ref="J152:J155"/>
    <mergeCell ref="K152:K155"/>
    <mergeCell ref="L152:L155"/>
    <mergeCell ref="AH149:AH151"/>
    <mergeCell ref="AI149:AI151"/>
    <mergeCell ref="AJ149:AJ151"/>
    <mergeCell ref="AK149:AK151"/>
    <mergeCell ref="AL149:AL151"/>
    <mergeCell ref="AM149:AM151"/>
    <mergeCell ref="AB149:AB151"/>
    <mergeCell ref="AC149:AC151"/>
    <mergeCell ref="AD149:AD151"/>
    <mergeCell ref="AE149:AE151"/>
    <mergeCell ref="AF149:AF151"/>
    <mergeCell ref="AG149:AG151"/>
    <mergeCell ref="V149:V151"/>
    <mergeCell ref="W149:W151"/>
    <mergeCell ref="S152:S155"/>
    <mergeCell ref="T152:T155"/>
    <mergeCell ref="U152:U155"/>
    <mergeCell ref="V152:V155"/>
    <mergeCell ref="W152:W155"/>
    <mergeCell ref="X152:X155"/>
    <mergeCell ref="M152:M155"/>
    <mergeCell ref="N152:N155"/>
    <mergeCell ref="O152:O155"/>
    <mergeCell ref="P152:P155"/>
    <mergeCell ref="Q152:Q155"/>
    <mergeCell ref="R152:R155"/>
    <mergeCell ref="AQ152:AQ155"/>
    <mergeCell ref="AK161:AN161"/>
    <mergeCell ref="D163:G164"/>
    <mergeCell ref="H163:AD164"/>
    <mergeCell ref="AE163:AG164"/>
    <mergeCell ref="AH163:AQ164"/>
    <mergeCell ref="AK152:AK155"/>
    <mergeCell ref="AL152:AL155"/>
    <mergeCell ref="AM152:AM155"/>
    <mergeCell ref="AN152:AN155"/>
    <mergeCell ref="AO152:AO155"/>
    <mergeCell ref="AP152:AP155"/>
    <mergeCell ref="AE152:AE155"/>
    <mergeCell ref="AF152:AF155"/>
    <mergeCell ref="AG152:AG155"/>
    <mergeCell ref="AH152:AH155"/>
    <mergeCell ref="AI152:AI155"/>
    <mergeCell ref="AJ152:AJ155"/>
    <mergeCell ref="Y152:Y155"/>
    <mergeCell ref="Z152:Z155"/>
    <mergeCell ref="AA152:AA155"/>
    <mergeCell ref="AB152:AB155"/>
    <mergeCell ref="AC152:AC155"/>
    <mergeCell ref="AD152:AD155"/>
    <mergeCell ref="D167:G167"/>
    <mergeCell ref="AE167:AG167"/>
    <mergeCell ref="AH167:AQ167"/>
    <mergeCell ref="D168:G168"/>
    <mergeCell ref="AE168:AG168"/>
    <mergeCell ref="AH168:AQ168"/>
    <mergeCell ref="D165:G165"/>
    <mergeCell ref="AE165:AG165"/>
    <mergeCell ref="AH165:AQ165"/>
    <mergeCell ref="D166:G166"/>
    <mergeCell ref="AE166:AG166"/>
    <mergeCell ref="AH166:AQ166"/>
    <mergeCell ref="D171:G171"/>
    <mergeCell ref="AE171:AG171"/>
    <mergeCell ref="AH171:AQ171"/>
    <mergeCell ref="D172:G172"/>
    <mergeCell ref="AE172:AG172"/>
    <mergeCell ref="AH172:AQ172"/>
    <mergeCell ref="D169:G169"/>
    <mergeCell ref="AE169:AG169"/>
    <mergeCell ref="AH169:AQ169"/>
    <mergeCell ref="D170:G170"/>
    <mergeCell ref="AE170:AG170"/>
    <mergeCell ref="AH170:AQ170"/>
    <mergeCell ref="D175:G175"/>
    <mergeCell ref="AE175:AG175"/>
    <mergeCell ref="AH175:AQ175"/>
    <mergeCell ref="D176:G176"/>
    <mergeCell ref="AE176:AG176"/>
    <mergeCell ref="AH176:AQ176"/>
    <mergeCell ref="D173:G173"/>
    <mergeCell ref="AE173:AG173"/>
    <mergeCell ref="AH173:AQ173"/>
    <mergeCell ref="D174:G174"/>
    <mergeCell ref="AE174:AG174"/>
    <mergeCell ref="AH174:AQ174"/>
    <mergeCell ref="D179:G179"/>
    <mergeCell ref="AE179:AG179"/>
    <mergeCell ref="AH179:AQ179"/>
    <mergeCell ref="D180:G180"/>
    <mergeCell ref="AE180:AG180"/>
    <mergeCell ref="AH180:AQ180"/>
    <mergeCell ref="D177:G177"/>
    <mergeCell ref="AE177:AG177"/>
    <mergeCell ref="AH177:AQ177"/>
    <mergeCell ref="D178:G178"/>
    <mergeCell ref="AE178:AG178"/>
    <mergeCell ref="AH178:AQ178"/>
    <mergeCell ref="D183:G183"/>
    <mergeCell ref="AE183:AG183"/>
    <mergeCell ref="AH183:AQ183"/>
    <mergeCell ref="D184:G184"/>
    <mergeCell ref="AE184:AG184"/>
    <mergeCell ref="AH184:AQ184"/>
    <mergeCell ref="D181:G181"/>
    <mergeCell ref="AE181:AG181"/>
    <mergeCell ref="AH181:AQ181"/>
    <mergeCell ref="D182:G182"/>
    <mergeCell ref="AE182:AG182"/>
    <mergeCell ref="AH182:AQ182"/>
    <mergeCell ref="D187:G187"/>
    <mergeCell ref="AE187:AG187"/>
    <mergeCell ref="AH187:AQ187"/>
    <mergeCell ref="D188:G188"/>
    <mergeCell ref="AE188:AG188"/>
    <mergeCell ref="AH188:AQ188"/>
    <mergeCell ref="D185:G185"/>
    <mergeCell ref="AE185:AG185"/>
    <mergeCell ref="AH185:AQ185"/>
    <mergeCell ref="D186:G186"/>
    <mergeCell ref="AE186:AG186"/>
    <mergeCell ref="AH186:AQ186"/>
    <mergeCell ref="D191:G191"/>
    <mergeCell ref="AE191:AG191"/>
    <mergeCell ref="AH191:AQ191"/>
    <mergeCell ref="D192:G192"/>
    <mergeCell ref="AE192:AG192"/>
    <mergeCell ref="AH192:AQ192"/>
    <mergeCell ref="D189:G189"/>
    <mergeCell ref="AE189:AG189"/>
    <mergeCell ref="AH189:AQ189"/>
    <mergeCell ref="D190:G190"/>
    <mergeCell ref="AE190:AG190"/>
    <mergeCell ref="AH190:AQ190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</mergeCells>
  <phoneticPr fontId="1" type="noConversion"/>
  <dataValidations count="2">
    <dataValidation type="list" allowBlank="1" showInputMessage="1" showErrorMessage="1" sqref="H140:AQ142 H149:AQ151" xr:uid="{731DE30B-FBE1-524F-853B-2AB10D8C396F}">
      <formula1>"-,正常,異常,警告"</formula1>
    </dataValidation>
    <dataValidation type="list" allowBlank="1" showInputMessage="1" showErrorMessage="1" sqref="AK161" xr:uid="{EB28EA3F-C015-3944-B521-4C6A51B5F0E3}">
      <formula1>"MacOS,GNU(Linux)"</formula1>
    </dataValidation>
  </dataValidations>
  <hyperlinks>
    <hyperlink ref="AL5" location="詳細設計!A1" display="詳細設計" xr:uid="{88CD7CBF-7B74-6F42-AD1B-C8AFC5F4AFEC}"/>
  </hyperlinks>
  <pageMargins left="0.7" right="0.7" top="0.75" bottom="0.75" header="0.3" footer="0.3"/>
  <pageSetup paperSize="9" scale="51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942B-349E-E146-BA45-59EBB8B273E2}">
  <sheetPr>
    <tabColor theme="5" tint="0.79998168889431442"/>
  </sheetPr>
  <dimension ref="B2:BU228"/>
  <sheetViews>
    <sheetView showGridLines="0" view="pageBreakPreview" topLeftCell="A160" zoomScale="130" zoomScaleNormal="100" zoomScaleSheetLayoutView="130" workbookViewId="0">
      <selection activeCell="AQ176" sqref="AQ176"/>
    </sheetView>
  </sheetViews>
  <sheetFormatPr baseColWidth="10" defaultColWidth="2.7109375" defaultRowHeight="18" customHeight="1"/>
  <cols>
    <col min="1" max="3" width="2.7109375" style="5"/>
    <col min="4" max="5" width="2.7109375" style="5" customWidth="1"/>
    <col min="6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42" width="2.7109375" style="5" customWidth="1"/>
    <col min="43" max="44" width="2.7109375" style="5"/>
    <col min="45" max="45" width="2.7109375" style="5" customWidth="1"/>
    <col min="46" max="46" width="2.7109375" style="5"/>
    <col min="47" max="50" width="2.7109375" style="5" customWidth="1"/>
    <col min="51" max="51" width="2.7109375" style="5"/>
    <col min="52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64" width="2.7109375" style="5"/>
    <col min="65" max="65" width="2.7109375" style="5" customWidth="1"/>
    <col min="66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db_check_data_validate_config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742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'COLUMN_COUNTS="1"' &gt; `pwd`/config/db_data_config.txt</v>
      </c>
      <c r="H9" s="24"/>
      <c r="M9" s="24"/>
      <c r="AC9" s="5" t="s">
        <v>255</v>
      </c>
      <c r="AD9" s="55" t="str" cm="1">
        <f t="array" ref="AD9">INDEX($E:$E,ROW($E$31)+3*(ROW()-ROW($AC$9)),1)</f>
        <v>COLUMN_COUNTS</v>
      </c>
      <c r="AE9" s="56"/>
      <c r="AF9" s="56"/>
      <c r="AG9" s="56"/>
      <c r="AH9" s="56"/>
      <c r="AI9" s="56"/>
      <c r="AJ9" s="57"/>
      <c r="AK9" s="55">
        <v>1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20" si="0">"echo '"&amp;$AD10&amp;"="""&amp;$AK10&amp;"""' &gt;&gt; `pwd`/config/"&amp;$K$7</f>
        <v>echo 'COLUMN_DATA_TYPE="char"' &gt;&gt; `pwd`/config/db_data_config.txt</v>
      </c>
      <c r="H10" s="24"/>
      <c r="M10" s="24"/>
      <c r="AC10" s="5" t="s">
        <v>255</v>
      </c>
      <c r="AD10" s="55" t="str" cm="1">
        <f t="array" ref="AD10">INDEX($E:$E,ROW($E$31)+3*(ROW()-ROW($AC$9)),1)</f>
        <v>COLUMN_DATA_TYPE</v>
      </c>
      <c r="AE10" s="56"/>
      <c r="AF10" s="56"/>
      <c r="AG10" s="56"/>
      <c r="AH10" s="56"/>
      <c r="AI10" s="56"/>
      <c r="AJ10" s="57"/>
      <c r="AK10" s="55" t="s">
        <v>764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'COLUMN_DATA_LENGTH="3"' &gt;&gt; `pwd`/config/db_data_config.txt</v>
      </c>
      <c r="H11" s="24"/>
      <c r="M11" s="24"/>
      <c r="AC11" s="5" t="s">
        <v>255</v>
      </c>
      <c r="AD11" s="55" t="str" cm="1">
        <f t="array" ref="AD11">INDEX($E:$E,ROW($E$31)+3*(ROW()-ROW($AC$9)),1)</f>
        <v>COLUMN_DATA_LENGTH</v>
      </c>
      <c r="AE11" s="56"/>
      <c r="AF11" s="56"/>
      <c r="AG11" s="56"/>
      <c r="AH11" s="56"/>
      <c r="AI11" s="56"/>
      <c r="AJ11" s="57"/>
      <c r="AK11" s="55">
        <v>3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'COLUMN_DATA_TRIM="NONE"' &gt;&gt; `pwd`/config/db_data_config.txt</v>
      </c>
      <c r="H12" s="24"/>
      <c r="M12" s="24"/>
      <c r="AC12" s="5" t="s">
        <v>255</v>
      </c>
      <c r="AD12" s="55" t="str" cm="1">
        <f t="array" ref="AD12">INDEX($E:$E,ROW($E$31)+3*(ROW()-ROW($AC$9)),1)</f>
        <v>COLUMN_DATA_TRIM</v>
      </c>
      <c r="AE12" s="56"/>
      <c r="AF12" s="56"/>
      <c r="AG12" s="56"/>
      <c r="AH12" s="56"/>
      <c r="AI12" s="56"/>
      <c r="AJ12" s="57"/>
      <c r="AK12" s="55" t="s">
        <v>872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'COLUMN_DATA_SIGNED="0"' &gt;&gt; `pwd`/config/db_data_config.txt</v>
      </c>
      <c r="H13" s="24"/>
      <c r="M13" s="24"/>
      <c r="AC13" s="5" t="s">
        <v>255</v>
      </c>
      <c r="AD13" s="55" t="str" cm="1">
        <f t="array" ref="AD13">INDEX($E:$E,ROW($E$31)+3*(ROW()-ROW($AC$9)),1)</f>
        <v>COLUMN_DATA_SIGNED</v>
      </c>
      <c r="AE13" s="56"/>
      <c r="AF13" s="56"/>
      <c r="AG13" s="56"/>
      <c r="AH13" s="56"/>
      <c r="AI13" s="56"/>
      <c r="AJ13" s="57"/>
      <c r="AK13" s="55">
        <v>0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'SIGN_DIGIT="0"' &gt;&gt; `pwd`/config/db_data_config.txt</v>
      </c>
      <c r="H14" s="24"/>
      <c r="M14" s="24"/>
      <c r="AC14" s="5" t="s">
        <v>255</v>
      </c>
      <c r="AD14" s="55" t="str" cm="1">
        <f t="array" ref="AD14">INDEX($E:$E,ROW($E$31)+3*(ROW()-ROW($AC$9)),1)</f>
        <v>SIGN_DIGIT</v>
      </c>
      <c r="AE14" s="56"/>
      <c r="AF14" s="56"/>
      <c r="AG14" s="56"/>
      <c r="AH14" s="56"/>
      <c r="AI14" s="56"/>
      <c r="AJ14" s="57"/>
      <c r="AK14" s="55">
        <v>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'DATE_SEPARATOR="/"' &gt;&gt; `pwd`/config/db_data_config.txt</v>
      </c>
      <c r="H15" s="24"/>
      <c r="M15" s="24"/>
      <c r="AC15" s="5" t="s">
        <v>255</v>
      </c>
      <c r="AD15" s="55" t="str" cm="1">
        <f t="array" ref="AD15">INDEX($E:$E,ROW($E$31)+3*(ROW()-ROW($AC$9)),1)</f>
        <v>DATE_SEPARATOR</v>
      </c>
      <c r="AE15" s="56"/>
      <c r="AF15" s="56"/>
      <c r="AG15" s="56"/>
      <c r="AH15" s="56"/>
      <c r="AI15" s="56"/>
      <c r="AJ15" s="57"/>
      <c r="AK15" s="55" t="s">
        <v>257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'TIME_SEPARATOR=":"' &gt;&gt; `pwd`/config/db_data_config.txt</v>
      </c>
      <c r="H16" s="24"/>
      <c r="M16" s="24"/>
      <c r="AC16" s="5" t="s">
        <v>255</v>
      </c>
      <c r="AD16" s="55" t="str" cm="1">
        <f t="array" ref="AD16">INDEX($E:$E,ROW($E$31)+3*(ROW()-ROW($AC$9)),1)</f>
        <v>TIME_SEPARATOR</v>
      </c>
      <c r="AE16" s="56"/>
      <c r="AF16" s="56"/>
      <c r="AG16" s="56"/>
      <c r="AH16" s="56"/>
      <c r="AI16" s="56"/>
      <c r="AJ16" s="57"/>
      <c r="AK16" s="55" t="s">
        <v>260</v>
      </c>
      <c r="AL16" s="56"/>
      <c r="AM16" s="56"/>
      <c r="AN16" s="57"/>
      <c r="AO16" s="55" t="s">
        <v>259</v>
      </c>
      <c r="AP16" s="56"/>
      <c r="AQ16" s="57"/>
    </row>
    <row r="17" spans="3:43" ht="18" customHeight="1">
      <c r="D17" s="5" t="s">
        <v>315</v>
      </c>
      <c r="E17" s="24" t="str">
        <f t="shared" si="0"/>
        <v>echo 'SEPARATOR_DATE_TIME="SPACE"' &gt;&gt; `pwd`/config/db_data_config.txt</v>
      </c>
      <c r="H17" s="24"/>
      <c r="M17" s="24"/>
      <c r="AC17" s="5" t="s">
        <v>255</v>
      </c>
      <c r="AD17" s="55" t="str" cm="1">
        <f t="array" ref="AD17">INDEX($E:$E,ROW($E$31)+3*(ROW()-ROW($AC$9)),1)</f>
        <v>SEPARATOR_DATE_TIME</v>
      </c>
      <c r="AE17" s="56"/>
      <c r="AF17" s="56"/>
      <c r="AG17" s="56"/>
      <c r="AH17" s="56"/>
      <c r="AI17" s="56"/>
      <c r="AJ17" s="57"/>
      <c r="AK17" s="55" t="s">
        <v>749</v>
      </c>
      <c r="AL17" s="56"/>
      <c r="AM17" s="56"/>
      <c r="AN17" s="57"/>
      <c r="AO17" s="55" t="s">
        <v>259</v>
      </c>
      <c r="AP17" s="56"/>
      <c r="AQ17" s="57"/>
    </row>
    <row r="18" spans="3:43" ht="18" customHeight="1">
      <c r="D18" s="5" t="s">
        <v>315</v>
      </c>
      <c r="E18" s="24" t="str">
        <f t="shared" si="0"/>
        <v>echo 'REFERENCE_DATE="2024/12/31"' &gt;&gt; `pwd`/config/db_data_config.txt</v>
      </c>
      <c r="H18" s="24"/>
      <c r="M18" s="24"/>
      <c r="AC18" s="5" t="s">
        <v>255</v>
      </c>
      <c r="AD18" s="55" t="str" cm="1">
        <f t="array" ref="AD18">INDEX($E:$E,ROW($E$31)+3*(ROW()-ROW($AC$9)),1)</f>
        <v>REFERENCE_DATE</v>
      </c>
      <c r="AE18" s="56"/>
      <c r="AF18" s="56"/>
      <c r="AG18" s="56"/>
      <c r="AH18" s="56"/>
      <c r="AI18" s="56"/>
      <c r="AJ18" s="57"/>
      <c r="AK18" s="58" t="s">
        <v>758</v>
      </c>
      <c r="AL18" s="56"/>
      <c r="AM18" s="56"/>
      <c r="AN18" s="57"/>
      <c r="AO18" s="55" t="s">
        <v>259</v>
      </c>
      <c r="AP18" s="56"/>
      <c r="AQ18" s="57"/>
    </row>
    <row r="19" spans="3:43" ht="18" customHeight="1">
      <c r="D19" s="5" t="s">
        <v>315</v>
      </c>
      <c r="E19" s="24" t="str">
        <f t="shared" si="0"/>
        <v>echo 'CASE_MODE="UPPER"' &gt;&gt; `pwd`/config/db_data_config.txt</v>
      </c>
      <c r="H19" s="24"/>
      <c r="M19" s="24"/>
      <c r="AC19" s="5" t="s">
        <v>255</v>
      </c>
      <c r="AD19" s="55" t="str" cm="1">
        <f t="array" ref="AD19">INDEX($E:$E,ROW($E$31)+3*(ROW()-ROW($AC$9)),1)</f>
        <v>CASE_MODE</v>
      </c>
      <c r="AE19" s="56"/>
      <c r="AF19" s="56"/>
      <c r="AG19" s="56"/>
      <c r="AH19" s="56"/>
      <c r="AI19" s="56"/>
      <c r="AJ19" s="57"/>
      <c r="AK19" s="55" t="s">
        <v>423</v>
      </c>
      <c r="AL19" s="56"/>
      <c r="AM19" s="56"/>
      <c r="AN19" s="57"/>
      <c r="AO19" s="55" t="s">
        <v>259</v>
      </c>
      <c r="AP19" s="56"/>
      <c r="AQ19" s="57"/>
    </row>
    <row r="20" spans="3:43" ht="18" customHeight="1">
      <c r="D20" s="5" t="s">
        <v>315</v>
      </c>
      <c r="E20" s="24" t="str">
        <f t="shared" si="0"/>
        <v>echo 'MULTIBYTE_STRING="あ"' &gt;&gt; `pwd`/config/db_data_config.txt</v>
      </c>
      <c r="H20" s="24"/>
      <c r="M20" s="24"/>
      <c r="AC20" s="5" t="s">
        <v>255</v>
      </c>
      <c r="AD20" s="55" t="str" cm="1">
        <f t="array" ref="AD20">INDEX($E:$E,ROW($E$31)+3*(ROW()-ROW($AC$9)),1)</f>
        <v>MULTIBYTE_STRING</v>
      </c>
      <c r="AE20" s="56"/>
      <c r="AF20" s="56"/>
      <c r="AG20" s="56"/>
      <c r="AH20" s="56"/>
      <c r="AI20" s="56"/>
      <c r="AJ20" s="57"/>
      <c r="AK20" s="55" t="s">
        <v>759</v>
      </c>
      <c r="AL20" s="56"/>
      <c r="AM20" s="56"/>
      <c r="AN20" s="57"/>
      <c r="AO20" s="55" t="s">
        <v>259</v>
      </c>
      <c r="AP20" s="56"/>
      <c r="AQ20" s="57"/>
    </row>
    <row r="21" spans="3:43" ht="18" customHeight="1">
      <c r="H21" s="24"/>
      <c r="M21" s="24"/>
    </row>
    <row r="22" spans="3:43" ht="18" customHeight="1">
      <c r="C22" s="5" t="s">
        <v>28</v>
      </c>
      <c r="D22" s="5" t="s">
        <v>459</v>
      </c>
    </row>
    <row r="24" spans="3:43" ht="18" customHeight="1">
      <c r="D24" s="5" t="s">
        <v>24</v>
      </c>
      <c r="E24" s="5" t="s">
        <v>460</v>
      </c>
      <c r="L24" s="5" t="s">
        <v>13</v>
      </c>
      <c r="M24" s="5" t="s">
        <v>434</v>
      </c>
    </row>
    <row r="25" spans="3:43" ht="18" customHeight="1">
      <c r="D25" s="5" t="s">
        <v>24</v>
      </c>
      <c r="E25" s="5" t="s">
        <v>433</v>
      </c>
      <c r="L25" s="5" t="s">
        <v>13</v>
      </c>
      <c r="M25" s="5" t="s">
        <v>435</v>
      </c>
    </row>
    <row r="26" spans="3:43" ht="18" customHeight="1">
      <c r="E26" s="5" t="s">
        <v>315</v>
      </c>
      <c r="F26" s="5" t="s">
        <v>436</v>
      </c>
      <c r="G26" s="5" t="s">
        <v>13</v>
      </c>
      <c r="H26" s="24" t="str">
        <f>IF($E22="","clear; ","")&amp;"mkdir -pv ./output/logs/; export "&amp;$E25&amp;"=""`pwd`/output/logs/"";"</f>
        <v>clear; mkdir -pv ./output/logs/; export LOG_DIR="`pwd`/output/logs/";</v>
      </c>
    </row>
    <row r="27" spans="3:43" ht="18" customHeight="1">
      <c r="H27" s="24" t="str">
        <f>"echo """&amp;$E25&amp;"=${"&amp;$E25&amp;"}""; echo;"</f>
        <v>echo "LOG_DIR=${LOG_DIR}"; echo;</v>
      </c>
    </row>
    <row r="28" spans="3:43" ht="18" customHeight="1">
      <c r="D28" s="5" t="s">
        <v>24</v>
      </c>
      <c r="E28" s="5" t="s">
        <v>541</v>
      </c>
      <c r="L28" s="5" t="s">
        <v>13</v>
      </c>
      <c r="M28" s="5" t="s">
        <v>543</v>
      </c>
    </row>
    <row r="29" spans="3:43" ht="18" customHeight="1">
      <c r="E29" s="5" t="s">
        <v>315</v>
      </c>
      <c r="F29" s="5" t="s">
        <v>436</v>
      </c>
      <c r="G29" s="5" t="s">
        <v>13</v>
      </c>
      <c r="H29" s="24" t="str">
        <f>IF($E25="","clear; ","")&amp;"mkdir -pv ./config/; export "&amp;$E28&amp;"=""`pwd`/config/"";"</f>
        <v>mkdir -pv ./config/; export CONFIG_DIR="`pwd`/config/";</v>
      </c>
    </row>
    <row r="30" spans="3:43" ht="18" customHeight="1">
      <c r="H30" s="24" t="str">
        <f>"echo """&amp;$E28&amp;"=${"&amp;$E28&amp;"}""; echo;"</f>
        <v>echo "CONFIG_DIR=${CONFIG_DIR}"; echo;</v>
      </c>
    </row>
    <row r="31" spans="3:43" ht="18" customHeight="1">
      <c r="D31" s="5" t="s">
        <v>24</v>
      </c>
      <c r="E31" s="5" t="s">
        <v>100</v>
      </c>
      <c r="L31" s="5" t="s">
        <v>13</v>
      </c>
      <c r="M31" s="5" t="s">
        <v>563</v>
      </c>
    </row>
    <row r="32" spans="3:43" ht="18" customHeight="1">
      <c r="E32" s="5" t="s">
        <v>315</v>
      </c>
      <c r="F32" s="5" t="s">
        <v>436</v>
      </c>
      <c r="G32" s="5" t="s">
        <v>13</v>
      </c>
      <c r="H32" s="24" t="str">
        <f>IF($E28="","clear; ","")&amp;"export "&amp;"$(cat ${CONFIG_DIR}db_data_config.txt | grep "&amp;$E31&amp;" | sed 's/""//g'"&amp;IF(VLOOKUP($E31,$AD$9:$AQ$20,12,FALSE)="大文字"," | tr '[:lower:]' '[:upper:]'",IF(VLOOKUP($E31,$AD$9:$AQ$20,12,FALSE)="小文字"," | tr '[:upper:]' '[:lower:]'",""))&amp;");"</f>
        <v>export $(cat ${CONFIG_DIR}db_data_config.txt | grep COLUMN_COUNTS | sed 's/"//g');</v>
      </c>
    </row>
    <row r="33" spans="4:13" ht="18" customHeight="1">
      <c r="H33" s="24" t="str">
        <f>"echo """&amp;$E31&amp;"=${"&amp;$E31&amp;"}""; echo;"</f>
        <v>echo "COLUMN_COUNTS=${COLUMN_COUNTS}"; echo;</v>
      </c>
    </row>
    <row r="34" spans="4:13" ht="18" customHeight="1">
      <c r="D34" s="5" t="s">
        <v>24</v>
      </c>
      <c r="E34" s="5" t="s">
        <v>101</v>
      </c>
      <c r="L34" s="5" t="s">
        <v>13</v>
      </c>
      <c r="M34" s="5" t="s">
        <v>565</v>
      </c>
    </row>
    <row r="35" spans="4:13" ht="18" customHeight="1">
      <c r="E35" s="5" t="s">
        <v>315</v>
      </c>
      <c r="F35" s="5" t="s">
        <v>436</v>
      </c>
      <c r="G35" s="5" t="s">
        <v>13</v>
      </c>
      <c r="H35" s="24" t="str">
        <f>IF($E31="","clear; ","")&amp;"export "&amp;"$(cat ${CONFIG_DIR}db_data_config.txt | grep "&amp;$E34&amp;" | sed 's/""//g'"&amp;IF(VLOOKUP($E34,$AD$9:$AQ$20,12,FALSE)="大文字"," | tr '[:lower:]' '[:upper:]'",IF(VLOOKUP($E34,$AD$9:$AQ$20,12,FALSE)="小文字"," | tr '[:upper:]' '[:lower:]'",""))&amp;");"</f>
        <v>export $(cat ${CONFIG_DIR}db_data_config.txt | grep COLUMN_DATA_TYPE | sed 's/"//g');</v>
      </c>
      <c r="M35" s="24"/>
    </row>
    <row r="36" spans="4:13" ht="18" customHeight="1">
      <c r="H36" s="24" t="str">
        <f>"echo """&amp;$E34&amp;"=${"&amp;$E34&amp;"}""; echo;"</f>
        <v>echo "COLUMN_DATA_TYPE=${COLUMN_DATA_TYPE}"; echo;</v>
      </c>
    </row>
    <row r="37" spans="4:13" ht="18" customHeight="1">
      <c r="D37" s="5" t="s">
        <v>24</v>
      </c>
      <c r="E37" s="5" t="s">
        <v>102</v>
      </c>
      <c r="L37" s="5" t="s">
        <v>13</v>
      </c>
      <c r="M37" s="5" t="s">
        <v>566</v>
      </c>
    </row>
    <row r="38" spans="4:13" ht="18" customHeight="1">
      <c r="E38" s="5" t="s">
        <v>315</v>
      </c>
      <c r="F38" s="5" t="s">
        <v>436</v>
      </c>
      <c r="G38" s="5" t="s">
        <v>13</v>
      </c>
      <c r="H38" s="24" t="str">
        <f>IF($E34="","clear; ","")&amp;"export "&amp;"$(cat ${CONFIG_DIR}db_data_config.txt | grep "&amp;$E37&amp;" | sed 's/""//g'"&amp;IF(VLOOKUP($E37,$AD$9:$AQ$20,12,FALSE)="大文字"," | tr '[:lower:]' '[:upper:]'",IF(VLOOKUP($E37,$AD$9:$AQ$20,12,FALSE)="小文字"," | tr '[:upper:]' '[:lower:]'",""))&amp;");"</f>
        <v>export $(cat ${CONFIG_DIR}db_data_config.txt | grep COLUMN_DATA_LENGTH | sed 's/"//g');</v>
      </c>
      <c r="M38" s="24"/>
    </row>
    <row r="39" spans="4:13" ht="18" customHeight="1">
      <c r="H39" s="24" t="str">
        <f>"echo """&amp;$E37&amp;"=${"&amp;$E37&amp;"}""; echo;"</f>
        <v>echo "COLUMN_DATA_LENGTH=${COLUMN_DATA_LENGTH}"; echo;</v>
      </c>
      <c r="M39" s="24"/>
    </row>
    <row r="40" spans="4:13" ht="18" customHeight="1">
      <c r="D40" s="5" t="s">
        <v>24</v>
      </c>
      <c r="E40" s="5" t="s">
        <v>766</v>
      </c>
      <c r="L40" s="5" t="s">
        <v>13</v>
      </c>
      <c r="M40" s="5" t="s">
        <v>769</v>
      </c>
    </row>
    <row r="41" spans="4:13" ht="18" customHeight="1">
      <c r="E41" s="5" t="s">
        <v>315</v>
      </c>
      <c r="F41" s="5" t="s">
        <v>436</v>
      </c>
      <c r="G41" s="5" t="s">
        <v>13</v>
      </c>
      <c r="H41" s="24" t="str">
        <f>IF($E37="","clear; ","")&amp;"export "&amp;"$(cat ${CONFIG_DIR}db_data_config.txt | grep "&amp;$E40&amp;" | sed 's/""//g'"&amp;IF(VLOOKUP($E40,$AD$9:$AQ$20,12,FALSE)="大文字"," | tr '[:lower:]' '[:upper:]'",IF(VLOOKUP($E40,$AD$9:$AQ$20,12,FALSE)="小文字"," | tr '[:upper:]' '[:lower:]'",""))&amp;");"</f>
        <v>export $(cat ${CONFIG_DIR}db_data_config.txt | grep COLUMN_DATA_TRIM | sed 's/"//g');</v>
      </c>
      <c r="M41" s="24"/>
    </row>
    <row r="42" spans="4:13" ht="18" customHeight="1">
      <c r="H42" s="24" t="str">
        <f>"echo """&amp;$E40&amp;"=${"&amp;$E40&amp;"}""; echo;"</f>
        <v>echo "COLUMN_DATA_TRIM=${COLUMN_DATA_TRIM}"; echo;</v>
      </c>
      <c r="M42" s="24"/>
    </row>
    <row r="43" spans="4:13" ht="18" customHeight="1">
      <c r="D43" s="5" t="s">
        <v>24</v>
      </c>
      <c r="E43" s="5" t="s">
        <v>622</v>
      </c>
      <c r="L43" s="5" t="s">
        <v>13</v>
      </c>
      <c r="M43" s="5" t="s">
        <v>739</v>
      </c>
    </row>
    <row r="44" spans="4:13" ht="18" customHeight="1">
      <c r="E44" s="5" t="s">
        <v>315</v>
      </c>
      <c r="F44" s="5" t="s">
        <v>436</v>
      </c>
      <c r="G44" s="5" t="s">
        <v>13</v>
      </c>
      <c r="H44" s="24" t="str">
        <f>IF($E40="","clear; ","")&amp;"export "&amp;"$(cat ${CONFIG_DIR}db_data_config.txt | grep "&amp;$E43&amp;" | sed 's/""//g'"&amp;IF(VLOOKUP($E43,$AD$9:$AQ$20,12,FALSE)="大文字"," | tr '[:lower:]' '[:upper:]'",IF(VLOOKUP($E43,$AD$9:$AQ$20,12,FALSE)="小文字"," | tr '[:upper:]' '[:lower:]'",""))&amp;");"</f>
        <v>export $(cat ${CONFIG_DIR}db_data_config.txt | grep COLUMN_DATA_SIGNED | sed 's/"//g');</v>
      </c>
      <c r="M44" s="24"/>
    </row>
    <row r="45" spans="4:13" ht="18" customHeight="1">
      <c r="H45" s="24" t="str">
        <f>"echo """&amp;$E43&amp;"=${"&amp;$E43&amp;"}""; echo;"</f>
        <v>echo "COLUMN_DATA_SIGNED=${COLUMN_DATA_SIGNED}"; echo;</v>
      </c>
      <c r="M45" s="24"/>
    </row>
    <row r="46" spans="4:13" ht="18" customHeight="1">
      <c r="D46" s="5" t="s">
        <v>24</v>
      </c>
      <c r="E46" s="5" t="s">
        <v>714</v>
      </c>
      <c r="L46" s="5" t="s">
        <v>13</v>
      </c>
      <c r="M46" s="5" t="s">
        <v>740</v>
      </c>
    </row>
    <row r="47" spans="4:13" ht="18" customHeight="1">
      <c r="E47" s="5" t="s">
        <v>315</v>
      </c>
      <c r="F47" s="5" t="s">
        <v>436</v>
      </c>
      <c r="G47" s="5" t="s">
        <v>13</v>
      </c>
      <c r="H47" s="24" t="str">
        <f>IF($E43="","clear; ","")&amp;"export "&amp;"$(cat ${CONFIG_DIR}db_data_config.txt | grep "&amp;$E46&amp;" | sed 's/""//g'"&amp;IF(VLOOKUP($E46,$AD$9:$AQ$20,12,FALSE)="大文字"," | tr '[:lower:]' '[:upper:]'",IF(VLOOKUP($E46,$AD$9:$AQ$20,12,FALSE)="小文字"," | tr '[:upper:]' '[:lower:]'",""))&amp;");"</f>
        <v>export $(cat ${CONFIG_DIR}db_data_config.txt | grep SIGN_DIGIT | sed 's/"//g');</v>
      </c>
      <c r="M47" s="24"/>
    </row>
    <row r="48" spans="4:13" ht="18" customHeight="1">
      <c r="H48" s="24" t="str">
        <f>"echo """&amp;$E46&amp;"=${"&amp;$E46&amp;"}""; echo;"</f>
        <v>echo "SIGN_DIGIT=${SIGN_DIGIT}"; echo;</v>
      </c>
      <c r="M48" s="24"/>
    </row>
    <row r="49" spans="4:13" ht="18" customHeight="1">
      <c r="D49" s="5" t="s">
        <v>24</v>
      </c>
      <c r="E49" s="5" t="s">
        <v>103</v>
      </c>
      <c r="L49" s="5" t="s">
        <v>13</v>
      </c>
      <c r="M49" s="5" t="s">
        <v>567</v>
      </c>
    </row>
    <row r="50" spans="4:13" ht="18" customHeight="1">
      <c r="E50" s="5" t="s">
        <v>315</v>
      </c>
      <c r="F50" s="5" t="s">
        <v>436</v>
      </c>
      <c r="G50" s="5" t="s">
        <v>13</v>
      </c>
      <c r="H50" s="24" t="str">
        <f>IF($E46="","clear; ","")&amp;"export "&amp;"$(cat ${CONFIG_DIR}db_data_config.txt | grep "&amp;$E49&amp;" | sed 's/""//g'"&amp;IF(VLOOKUP($E49,$AD$9:$AQ$20,12,FALSE)="大文字"," | tr '[:lower:]' '[:upper:]'",IF(VLOOKUP($E49,$AD$9:$AQ$20,12,FALSE)="小文字"," | tr '[:upper:]' '[:lower:]'",""))&amp;");"</f>
        <v>export $(cat ${CONFIG_DIR}db_data_config.txt | grep DATE_SEPARATOR | sed 's/"//g');</v>
      </c>
      <c r="M50" s="24"/>
    </row>
    <row r="51" spans="4:13" ht="18" customHeight="1">
      <c r="H51" s="24" t="str">
        <f>"echo """&amp;$E49&amp;"=${"&amp;$E49&amp;"}""; echo;"</f>
        <v>echo "DATE_SEPARATOR=${DATE_SEPARATOR}"; echo;</v>
      </c>
      <c r="M51" s="24"/>
    </row>
    <row r="52" spans="4:13" ht="18" customHeight="1">
      <c r="D52" s="5" t="s">
        <v>24</v>
      </c>
      <c r="E52" s="5" t="s">
        <v>104</v>
      </c>
      <c r="L52" s="5" t="s">
        <v>13</v>
      </c>
      <c r="M52" s="5" t="s">
        <v>568</v>
      </c>
    </row>
    <row r="53" spans="4:13" ht="18" customHeight="1">
      <c r="E53" s="5" t="s">
        <v>315</v>
      </c>
      <c r="F53" s="5" t="s">
        <v>436</v>
      </c>
      <c r="G53" s="5" t="s">
        <v>13</v>
      </c>
      <c r="H53" s="24" t="str">
        <f>IF($E49="","clear; ","")&amp;"export "&amp;"$(cat ${CONFIG_DIR}db_data_config.txt | grep "&amp;$E52&amp;" | sed 's/""//g'"&amp;IF(VLOOKUP($E52,$AD$9:$AQ$20,12,FALSE)="大文字"," | tr '[:lower:]' '[:upper:]'",IF(VLOOKUP($E52,$AD$9:$AQ$20,12,FALSE)="小文字"," | tr '[:upper:]' '[:lower:]'",""))&amp;");"</f>
        <v>export $(cat ${CONFIG_DIR}db_data_config.txt | grep TIME_SEPARATOR | sed 's/"//g');</v>
      </c>
      <c r="M53" s="24"/>
    </row>
    <row r="54" spans="4:13" ht="18" customHeight="1">
      <c r="H54" s="24" t="str">
        <f>"echo """&amp;$E52&amp;"=${"&amp;$E52&amp;"}""; echo;"</f>
        <v>echo "TIME_SEPARATOR=${TIME_SEPARATOR}"; echo;</v>
      </c>
      <c r="M54" s="24"/>
    </row>
    <row r="55" spans="4:13" ht="18" customHeight="1">
      <c r="D55" s="5" t="s">
        <v>24</v>
      </c>
      <c r="E55" s="5" t="s">
        <v>564</v>
      </c>
      <c r="L55" s="5" t="s">
        <v>13</v>
      </c>
      <c r="M55" s="5" t="s">
        <v>569</v>
      </c>
    </row>
    <row r="56" spans="4:13" ht="18" customHeight="1">
      <c r="E56" s="5" t="s">
        <v>315</v>
      </c>
      <c r="F56" s="5" t="s">
        <v>436</v>
      </c>
      <c r="G56" s="5" t="s">
        <v>13</v>
      </c>
      <c r="H56" s="24" t="str">
        <f>IF($E52="","clear; ","")&amp;"export "&amp;"$(cat ${CONFIG_DIR}db_data_config.txt | grep "&amp;$E55&amp;" | sed 's/""//g'"&amp;IF(VLOOKUP($E55,$AD$9:$AQ$20,12,FALSE)="大文字"," | tr '[:lower:]' '[:upper:]'",IF(VLOOKUP($E55,$AD$9:$AQ$20,12,FALSE)="小文字"," | tr '[:upper:]' '[:lower:]'",""))&amp;");"</f>
        <v>export $(cat ${CONFIG_DIR}db_data_config.txt | grep SEPARATOR_DATE_TIME | sed 's/"//g');</v>
      </c>
      <c r="M56" s="24"/>
    </row>
    <row r="57" spans="4:13" ht="18" customHeight="1">
      <c r="H57" s="24" t="str">
        <f>"echo """&amp;$E55&amp;"=${"&amp;$E55&amp;"}""; echo;"</f>
        <v>echo "SEPARATOR_DATE_TIME=${SEPARATOR_DATE_TIME}"; echo;</v>
      </c>
      <c r="M57" s="24"/>
    </row>
    <row r="58" spans="4:13" ht="18" customHeight="1">
      <c r="D58" s="5" t="s">
        <v>24</v>
      </c>
      <c r="E58" s="5" t="s">
        <v>105</v>
      </c>
      <c r="L58" s="5" t="s">
        <v>13</v>
      </c>
      <c r="M58" s="5" t="s">
        <v>570</v>
      </c>
    </row>
    <row r="59" spans="4:13" ht="18" customHeight="1">
      <c r="E59" s="5" t="s">
        <v>315</v>
      </c>
      <c r="F59" s="5" t="s">
        <v>436</v>
      </c>
      <c r="G59" s="5" t="s">
        <v>13</v>
      </c>
      <c r="H59" s="24" t="str">
        <f>IF($E55="","clear; ","")&amp;"export "&amp;"$(cat ${CONFIG_DIR}db_data_config.txt | grep "&amp;$E58&amp;" | sed 's/""//g'"&amp;IF(VLOOKUP($E58,$AD$9:$AQ$20,12,FALSE)="大文字"," | tr '[:lower:]' '[:upper:]'",IF(VLOOKUP($E58,$AD$9:$AQ$20,12,FALSE)="小文字"," | tr '[:upper:]' '[:lower:]'",""))&amp;");"</f>
        <v>export $(cat ${CONFIG_DIR}db_data_config.txt | grep REFERENCE_DATE | sed 's/"//g');</v>
      </c>
      <c r="M59" s="24"/>
    </row>
    <row r="60" spans="4:13" ht="18" customHeight="1">
      <c r="H60" s="24" t="str">
        <f>"echo """&amp;$E58&amp;"=${"&amp;$E58&amp;"}""; echo;"</f>
        <v>echo "REFERENCE_DATE=${REFERENCE_DATE}"; echo;</v>
      </c>
      <c r="M60" s="24"/>
    </row>
    <row r="61" spans="4:13" ht="18" customHeight="1">
      <c r="D61" s="5" t="s">
        <v>24</v>
      </c>
      <c r="E61" s="5" t="s">
        <v>106</v>
      </c>
      <c r="L61" s="5" t="s">
        <v>13</v>
      </c>
      <c r="M61" s="5" t="s">
        <v>571</v>
      </c>
    </row>
    <row r="62" spans="4:13" ht="18" customHeight="1">
      <c r="E62" s="5" t="s">
        <v>315</v>
      </c>
      <c r="F62" s="5" t="s">
        <v>436</v>
      </c>
      <c r="G62" s="5" t="s">
        <v>13</v>
      </c>
      <c r="H62" s="24" t="str">
        <f>IF($E58="","clear; ","")&amp;"export "&amp;"$(cat ${CONFIG_DIR}db_data_config.txt | grep "&amp;$E61&amp;" | sed 's/""//g'"&amp;IF(VLOOKUP($E61,$AD$9:$AQ$20,12,FALSE)="大文字"," | tr '[:lower:]' '[:upper:]'",IF(VLOOKUP($E61,$AD$9:$AQ$20,12,FALSE)="小文字"," | tr '[:upper:]' '[:lower:]'",""))&amp;");"</f>
        <v>export $(cat ${CONFIG_DIR}db_data_config.txt | grep CASE_MODE | sed 's/"//g');</v>
      </c>
      <c r="M62" s="24"/>
    </row>
    <row r="63" spans="4:13" ht="18" customHeight="1">
      <c r="H63" s="24" t="str">
        <f>"echo """&amp;$E61&amp;"=${"&amp;$E61&amp;"}""; echo;"</f>
        <v>echo "CASE_MODE=${CASE_MODE}"; echo;</v>
      </c>
      <c r="M63" s="24"/>
    </row>
    <row r="64" spans="4:13" ht="18" customHeight="1">
      <c r="D64" s="5" t="s">
        <v>24</v>
      </c>
      <c r="E64" s="5" t="s">
        <v>743</v>
      </c>
      <c r="L64" s="5" t="s">
        <v>13</v>
      </c>
      <c r="M64" s="5" t="s">
        <v>756</v>
      </c>
    </row>
    <row r="65" spans="3:60" ht="18" customHeight="1">
      <c r="E65" s="5" t="s">
        <v>315</v>
      </c>
      <c r="F65" s="5" t="s">
        <v>436</v>
      </c>
      <c r="G65" s="5" t="s">
        <v>13</v>
      </c>
      <c r="H65" s="24" t="str">
        <f>IF($E61="","clear; ","")&amp;"export "&amp;"$(cat ${CONFIG_DIR}db_data_config.txt | grep "&amp;$E64&amp;" | sed 's/""//g'"&amp;IF(VLOOKUP($E64,$AD$9:$AQ$20,12,FALSE)="大文字"," | tr '[:lower:]' '[:upper:]'",IF(VLOOKUP($E64,$AD$9:$AQ$20,12,FALSE)="小文字"," | tr '[:upper:]' '[:lower:]'",""))&amp;");"</f>
        <v>export $(cat ${CONFIG_DIR}db_data_config.txt | grep MULTIBYTE_STRING | sed 's/"//g');</v>
      </c>
      <c r="M65" s="24"/>
    </row>
    <row r="66" spans="3:60" ht="18" customHeight="1">
      <c r="H66" s="24" t="str">
        <f>"echo """&amp;$E64&amp;"=${"&amp;$E64&amp;"}""; echo;"</f>
        <v>echo "MULTIBYTE_STRING=${MULTIBYTE_STRING}"; echo;</v>
      </c>
      <c r="M66" s="24"/>
    </row>
    <row r="67" spans="3:60" ht="18" customHeight="1">
      <c r="K67" s="24"/>
    </row>
    <row r="68" spans="3:60" ht="18" customHeight="1">
      <c r="C68" s="5" t="s">
        <v>28</v>
      </c>
      <c r="D68" s="5" t="s">
        <v>438</v>
      </c>
    </row>
    <row r="70" spans="3:60" ht="18" customHeight="1">
      <c r="D70" s="111" t="s">
        <v>438</v>
      </c>
      <c r="E70" s="112"/>
      <c r="F70" s="112"/>
      <c r="G70" s="113"/>
      <c r="H70" s="130">
        <f>db_check_data_validate_config4!AQ$70+1</f>
        <v>145</v>
      </c>
      <c r="I70" s="130">
        <f>H$70+1</f>
        <v>146</v>
      </c>
      <c r="J70" s="130">
        <f t="shared" ref="J70:AQ70" si="1">I$70+1</f>
        <v>147</v>
      </c>
      <c r="K70" s="130">
        <f t="shared" si="1"/>
        <v>148</v>
      </c>
      <c r="L70" s="130">
        <f t="shared" si="1"/>
        <v>149</v>
      </c>
      <c r="M70" s="130">
        <f t="shared" si="1"/>
        <v>150</v>
      </c>
      <c r="N70" s="130">
        <f t="shared" si="1"/>
        <v>151</v>
      </c>
      <c r="O70" s="130">
        <f t="shared" si="1"/>
        <v>152</v>
      </c>
      <c r="P70" s="130">
        <f t="shared" si="1"/>
        <v>153</v>
      </c>
      <c r="Q70" s="130">
        <f t="shared" si="1"/>
        <v>154</v>
      </c>
      <c r="R70" s="130">
        <f t="shared" si="1"/>
        <v>155</v>
      </c>
      <c r="S70" s="130">
        <f t="shared" si="1"/>
        <v>156</v>
      </c>
      <c r="T70" s="130">
        <f t="shared" si="1"/>
        <v>157</v>
      </c>
      <c r="U70" s="130">
        <f t="shared" si="1"/>
        <v>158</v>
      </c>
      <c r="V70" s="130">
        <f t="shared" si="1"/>
        <v>159</v>
      </c>
      <c r="W70" s="130">
        <f t="shared" si="1"/>
        <v>160</v>
      </c>
      <c r="X70" s="130">
        <f t="shared" si="1"/>
        <v>161</v>
      </c>
      <c r="Y70" s="130">
        <f t="shared" si="1"/>
        <v>162</v>
      </c>
      <c r="Z70" s="130">
        <f t="shared" si="1"/>
        <v>163</v>
      </c>
      <c r="AA70" s="130">
        <f t="shared" si="1"/>
        <v>164</v>
      </c>
      <c r="AB70" s="130">
        <f t="shared" si="1"/>
        <v>165</v>
      </c>
      <c r="AC70" s="130">
        <f t="shared" si="1"/>
        <v>166</v>
      </c>
      <c r="AD70" s="130">
        <f t="shared" si="1"/>
        <v>167</v>
      </c>
      <c r="AE70" s="130">
        <f t="shared" si="1"/>
        <v>168</v>
      </c>
      <c r="AF70" s="130">
        <f t="shared" si="1"/>
        <v>169</v>
      </c>
      <c r="AG70" s="130">
        <f t="shared" si="1"/>
        <v>170</v>
      </c>
      <c r="AH70" s="130">
        <f t="shared" si="1"/>
        <v>171</v>
      </c>
      <c r="AI70" s="130">
        <f t="shared" si="1"/>
        <v>172</v>
      </c>
      <c r="AJ70" s="130">
        <f t="shared" si="1"/>
        <v>173</v>
      </c>
      <c r="AK70" s="130">
        <f t="shared" si="1"/>
        <v>174</v>
      </c>
      <c r="AL70" s="130">
        <f t="shared" si="1"/>
        <v>175</v>
      </c>
      <c r="AM70" s="130">
        <f t="shared" si="1"/>
        <v>176</v>
      </c>
      <c r="AN70" s="130">
        <f t="shared" si="1"/>
        <v>177</v>
      </c>
      <c r="AO70" s="130">
        <f t="shared" si="1"/>
        <v>178</v>
      </c>
      <c r="AP70" s="130">
        <f t="shared" si="1"/>
        <v>179</v>
      </c>
      <c r="AQ70" s="130">
        <f t="shared" si="1"/>
        <v>180</v>
      </c>
    </row>
    <row r="71" spans="3:60" ht="18" customHeight="1">
      <c r="D71" s="124"/>
      <c r="E71" s="125"/>
      <c r="F71" s="125"/>
      <c r="G71" s="126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1"/>
      <c r="AI71" s="131"/>
      <c r="AJ71" s="131"/>
      <c r="AK71" s="131"/>
      <c r="AL71" s="131"/>
      <c r="AM71" s="131"/>
      <c r="AN71" s="131"/>
      <c r="AO71" s="131"/>
      <c r="AP71" s="131"/>
      <c r="AQ71" s="131"/>
    </row>
    <row r="72" spans="3:60" ht="18" customHeight="1">
      <c r="D72" s="114"/>
      <c r="E72" s="115"/>
      <c r="F72" s="115"/>
      <c r="G72" s="116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  <c r="S72" s="132"/>
      <c r="T72" s="132"/>
      <c r="U72" s="132"/>
      <c r="V72" s="132"/>
      <c r="W72" s="132"/>
      <c r="X72" s="132"/>
      <c r="Y72" s="132"/>
      <c r="Z72" s="132"/>
      <c r="AA72" s="132"/>
      <c r="AB72" s="132"/>
      <c r="AC72" s="132"/>
      <c r="AD72" s="132"/>
      <c r="AE72" s="132"/>
      <c r="AF72" s="132"/>
      <c r="AG72" s="132"/>
      <c r="AH72" s="132"/>
      <c r="AI72" s="132"/>
      <c r="AJ72" s="132"/>
      <c r="AK72" s="132"/>
      <c r="AL72" s="132"/>
      <c r="AM72" s="132"/>
      <c r="AN72" s="132"/>
      <c r="AO72" s="132"/>
      <c r="AP72" s="132"/>
      <c r="AQ72" s="132"/>
    </row>
    <row r="73" spans="3:60" ht="18" customHeight="1">
      <c r="D73" s="37" t="s">
        <v>741</v>
      </c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43"/>
    </row>
    <row r="74" spans="3:60" ht="18" customHeight="1">
      <c r="D74" s="33"/>
      <c r="E74" s="156" t="s">
        <v>71</v>
      </c>
      <c r="F74" s="157"/>
      <c r="G74" s="15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U74" s="19"/>
      <c r="AV74" s="19"/>
    </row>
    <row r="75" spans="3:60" ht="18" customHeight="1">
      <c r="D75" s="37" t="s">
        <v>100</v>
      </c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43"/>
      <c r="AW75" s="164"/>
      <c r="AX75" s="164"/>
      <c r="AY75" s="164"/>
      <c r="AZ75" s="164"/>
      <c r="BA75" s="60"/>
      <c r="BB75" s="60"/>
      <c r="BC75" s="60"/>
      <c r="BD75" s="60"/>
      <c r="BE75" s="60"/>
      <c r="BF75" s="60"/>
      <c r="BG75" s="60"/>
      <c r="BH75" s="60"/>
    </row>
    <row r="76" spans="3:60" ht="18" customHeight="1">
      <c r="D76" s="33"/>
      <c r="E76" s="156" t="s">
        <v>71</v>
      </c>
      <c r="F76" s="157"/>
      <c r="G76" s="158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</row>
    <row r="77" spans="3:60" ht="18" customHeight="1">
      <c r="D77" s="33"/>
      <c r="E77" s="156">
        <v>0</v>
      </c>
      <c r="F77" s="157"/>
      <c r="G77" s="158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0"/>
      <c r="BH77" s="60"/>
    </row>
    <row r="78" spans="3:60" ht="18" customHeight="1">
      <c r="D78" s="33"/>
      <c r="E78" s="156">
        <v>1</v>
      </c>
      <c r="F78" s="157"/>
      <c r="G78" s="158"/>
      <c r="H78" s="33" t="s">
        <v>24</v>
      </c>
      <c r="I78" s="33" t="s">
        <v>24</v>
      </c>
      <c r="J78" s="33" t="s">
        <v>24</v>
      </c>
      <c r="K78" s="33" t="s">
        <v>24</v>
      </c>
      <c r="L78" s="33" t="s">
        <v>24</v>
      </c>
      <c r="M78" s="33" t="s">
        <v>24</v>
      </c>
      <c r="N78" s="33" t="s">
        <v>24</v>
      </c>
      <c r="O78" s="33" t="s">
        <v>24</v>
      </c>
      <c r="P78" s="33" t="s">
        <v>24</v>
      </c>
      <c r="Q78" s="33" t="s">
        <v>24</v>
      </c>
      <c r="R78" s="33" t="s">
        <v>24</v>
      </c>
      <c r="S78" s="33" t="s">
        <v>24</v>
      </c>
      <c r="T78" s="33" t="s">
        <v>24</v>
      </c>
      <c r="U78" s="33" t="s">
        <v>24</v>
      </c>
      <c r="V78" s="33" t="s">
        <v>24</v>
      </c>
      <c r="W78" s="33" t="s">
        <v>24</v>
      </c>
      <c r="X78" s="33" t="s">
        <v>24</v>
      </c>
      <c r="Y78" s="33" t="s">
        <v>24</v>
      </c>
      <c r="Z78" s="33" t="s">
        <v>24</v>
      </c>
      <c r="AA78" s="33" t="s">
        <v>24</v>
      </c>
      <c r="AB78" s="33" t="s">
        <v>24</v>
      </c>
      <c r="AC78" s="33" t="s">
        <v>24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3" t="s">
        <v>24</v>
      </c>
      <c r="AJ78" s="33" t="s">
        <v>24</v>
      </c>
      <c r="AK78" s="33" t="s">
        <v>24</v>
      </c>
      <c r="AL78" s="33" t="s">
        <v>24</v>
      </c>
      <c r="AM78" s="33" t="s">
        <v>24</v>
      </c>
      <c r="AN78" s="33" t="s">
        <v>24</v>
      </c>
      <c r="AO78" s="33" t="s">
        <v>24</v>
      </c>
      <c r="AP78" s="33" t="s">
        <v>24</v>
      </c>
      <c r="AQ78" s="33"/>
      <c r="AW78" s="60"/>
      <c r="AX78" s="60"/>
      <c r="AY78" s="60"/>
      <c r="AZ78" s="60"/>
      <c r="BA78" s="60"/>
      <c r="BB78" s="60"/>
      <c r="BC78" s="60"/>
      <c r="BD78" s="60"/>
      <c r="BE78" s="60"/>
      <c r="BF78" s="60"/>
      <c r="BG78" s="60"/>
      <c r="BH78" s="60"/>
    </row>
    <row r="79" spans="3:60" ht="18" customHeight="1">
      <c r="D79" s="33"/>
      <c r="E79" s="156">
        <v>2</v>
      </c>
      <c r="F79" s="157"/>
      <c r="G79" s="158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3:60" ht="18" customHeight="1">
      <c r="D80" s="33"/>
      <c r="E80" s="156" t="s">
        <v>891</v>
      </c>
      <c r="F80" s="157"/>
      <c r="G80" s="158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7" t="s">
        <v>101</v>
      </c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43"/>
    </row>
    <row r="82" spans="4:43" ht="18" customHeight="1">
      <c r="D82" s="33"/>
      <c r="E82" s="156" t="s">
        <v>71</v>
      </c>
      <c r="F82" s="157"/>
      <c r="G82" s="158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6" t="s">
        <v>764</v>
      </c>
      <c r="F83" s="157"/>
      <c r="G83" s="15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6" t="s">
        <v>757</v>
      </c>
      <c r="F84" s="157"/>
      <c r="G84" s="158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6" t="s">
        <v>599</v>
      </c>
      <c r="F85" s="157"/>
      <c r="G85" s="158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6" t="s">
        <v>600</v>
      </c>
      <c r="F86" s="157"/>
      <c r="G86" s="158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 t="s">
        <v>601</v>
      </c>
      <c r="F87" s="157"/>
      <c r="G87" s="158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6" t="s">
        <v>602</v>
      </c>
      <c r="F88" s="157"/>
      <c r="G88" s="158"/>
      <c r="H88" s="33" t="s">
        <v>24</v>
      </c>
      <c r="I88" s="33" t="s">
        <v>24</v>
      </c>
      <c r="J88" s="33" t="s">
        <v>24</v>
      </c>
      <c r="K88" s="33" t="s">
        <v>24</v>
      </c>
      <c r="L88" s="33" t="s">
        <v>24</v>
      </c>
      <c r="M88" s="33" t="s">
        <v>24</v>
      </c>
      <c r="N88" s="33" t="s">
        <v>24</v>
      </c>
      <c r="O88" s="33" t="s">
        <v>24</v>
      </c>
      <c r="P88" s="33" t="s">
        <v>24</v>
      </c>
      <c r="Q88" s="33" t="s">
        <v>24</v>
      </c>
      <c r="R88" s="33" t="s">
        <v>24</v>
      </c>
      <c r="S88" s="33" t="s">
        <v>24</v>
      </c>
      <c r="T88" s="33" t="s">
        <v>24</v>
      </c>
      <c r="U88" s="33" t="s">
        <v>24</v>
      </c>
      <c r="V88" s="33" t="s">
        <v>24</v>
      </c>
      <c r="W88" s="33" t="s">
        <v>24</v>
      </c>
      <c r="X88" s="33" t="s">
        <v>24</v>
      </c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4:43" ht="18" customHeight="1">
      <c r="D89" s="33"/>
      <c r="E89" s="156" t="s">
        <v>603</v>
      </c>
      <c r="F89" s="157"/>
      <c r="G89" s="158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 t="s">
        <v>24</v>
      </c>
      <c r="Z89" s="33" t="s">
        <v>24</v>
      </c>
      <c r="AA89" s="33" t="s">
        <v>24</v>
      </c>
      <c r="AB89" s="33" t="s">
        <v>24</v>
      </c>
      <c r="AC89" s="33" t="s">
        <v>24</v>
      </c>
      <c r="AD89" s="33" t="s">
        <v>24</v>
      </c>
      <c r="AE89" s="33" t="s">
        <v>24</v>
      </c>
      <c r="AF89" s="33" t="s">
        <v>24</v>
      </c>
      <c r="AG89" s="33" t="s">
        <v>24</v>
      </c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4:43" ht="18" customHeight="1">
      <c r="D90" s="33"/>
      <c r="E90" s="156" t="s">
        <v>604</v>
      </c>
      <c r="F90" s="157"/>
      <c r="G90" s="158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 t="s">
        <v>24</v>
      </c>
      <c r="AI90" s="33" t="s">
        <v>24</v>
      </c>
      <c r="AJ90" s="33" t="s">
        <v>24</v>
      </c>
      <c r="AK90" s="33" t="s">
        <v>24</v>
      </c>
      <c r="AL90" s="33" t="s">
        <v>24</v>
      </c>
      <c r="AM90" s="33" t="s">
        <v>24</v>
      </c>
      <c r="AN90" s="33" t="s">
        <v>24</v>
      </c>
      <c r="AO90" s="33" t="s">
        <v>24</v>
      </c>
      <c r="AP90" s="33" t="s">
        <v>24</v>
      </c>
      <c r="AQ90" s="33"/>
    </row>
    <row r="91" spans="4:43" ht="18" customHeight="1">
      <c r="D91" s="33"/>
      <c r="E91" s="156" t="s">
        <v>596</v>
      </c>
      <c r="F91" s="157"/>
      <c r="G91" s="158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4:43" ht="18" customHeight="1">
      <c r="D92" s="33"/>
      <c r="E92" s="156" t="s">
        <v>598</v>
      </c>
      <c r="F92" s="157"/>
      <c r="G92" s="158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4:43" ht="18" customHeight="1">
      <c r="D93" s="33"/>
      <c r="E93" s="156" t="s">
        <v>906</v>
      </c>
      <c r="F93" s="157"/>
      <c r="G93" s="158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4:43" ht="18" customHeight="1">
      <c r="D94" s="33"/>
      <c r="E94" s="156" t="s">
        <v>891</v>
      </c>
      <c r="F94" s="157"/>
      <c r="G94" s="158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4:43" ht="18" customHeight="1">
      <c r="D95" s="37" t="s">
        <v>102</v>
      </c>
      <c r="E95" s="38"/>
      <c r="F95" s="38"/>
      <c r="G95" s="38"/>
      <c r="H95" s="38"/>
      <c r="I95" s="43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43"/>
    </row>
    <row r="96" spans="4:43" ht="18" customHeight="1">
      <c r="D96" s="33"/>
      <c r="E96" s="156" t="s">
        <v>71</v>
      </c>
      <c r="F96" s="157"/>
      <c r="G96" s="158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4:43" ht="18" customHeight="1">
      <c r="D97" s="33"/>
      <c r="E97" s="156">
        <v>0</v>
      </c>
      <c r="F97" s="157"/>
      <c r="G97" s="158"/>
      <c r="H97" s="75" t="s">
        <v>318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75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6">
        <v>1</v>
      </c>
      <c r="F98" s="157"/>
      <c r="G98" s="158"/>
      <c r="H98" s="33"/>
      <c r="I98" s="75"/>
      <c r="J98" s="33"/>
      <c r="K98" s="33"/>
      <c r="L98" s="75"/>
      <c r="M98" s="75"/>
      <c r="N98" s="75"/>
      <c r="O98" s="75"/>
      <c r="P98" s="33"/>
      <c r="Q98" s="75"/>
      <c r="R98" s="75"/>
      <c r="S98" s="33" t="s">
        <v>24</v>
      </c>
      <c r="T98" s="33"/>
      <c r="U98" s="33"/>
      <c r="V98" s="33"/>
      <c r="W98" s="33"/>
      <c r="X98" s="33"/>
      <c r="Y98" s="75"/>
      <c r="Z98" s="75"/>
      <c r="AA98" s="33"/>
      <c r="AB98" s="33"/>
      <c r="AC98" s="33"/>
      <c r="AD98" s="33"/>
      <c r="AE98" s="33"/>
      <c r="AF98" s="33"/>
      <c r="AG98" s="33"/>
      <c r="AH98" s="75"/>
      <c r="AI98" s="75"/>
      <c r="AJ98" s="75"/>
      <c r="AK98" s="75"/>
      <c r="AL98" s="33"/>
      <c r="AM98" s="33"/>
      <c r="AN98" s="33"/>
      <c r="AO98" s="33"/>
      <c r="AP98" s="33"/>
      <c r="AQ98" s="33"/>
    </row>
    <row r="99" spans="4:43" ht="18" customHeight="1">
      <c r="D99" s="33"/>
      <c r="E99" s="156">
        <v>2</v>
      </c>
      <c r="F99" s="157"/>
      <c r="G99" s="158"/>
      <c r="H99" s="75"/>
      <c r="I99" s="75"/>
      <c r="J99" s="75"/>
      <c r="K99" s="75"/>
      <c r="L99" s="75"/>
      <c r="M99" s="75"/>
      <c r="N99" s="75"/>
      <c r="O99" s="75"/>
      <c r="P99" s="33"/>
      <c r="Q99" s="75" t="s">
        <v>318</v>
      </c>
      <c r="R99" s="75"/>
      <c r="S99" s="33"/>
      <c r="T99" s="33" t="s">
        <v>24</v>
      </c>
      <c r="U99" s="33"/>
      <c r="V99" s="33"/>
      <c r="W99" s="75" t="s">
        <v>318</v>
      </c>
      <c r="X99" s="75"/>
      <c r="Y99" s="75"/>
      <c r="Z99" s="75"/>
      <c r="AA99" s="33"/>
      <c r="AB99" s="33"/>
      <c r="AC99" s="33"/>
      <c r="AD99" s="33"/>
      <c r="AE99" s="75"/>
      <c r="AF99" s="75"/>
      <c r="AG99" s="75"/>
      <c r="AH99" s="75"/>
      <c r="AI99" s="75"/>
      <c r="AJ99" s="75"/>
      <c r="AK99" s="75"/>
      <c r="AL99" s="33"/>
      <c r="AM99" s="33"/>
      <c r="AN99" s="33"/>
      <c r="AO99" s="33"/>
      <c r="AP99" s="75"/>
      <c r="AQ99" s="75"/>
    </row>
    <row r="100" spans="4:43" ht="18" customHeight="1">
      <c r="D100" s="33"/>
      <c r="E100" s="156">
        <v>3</v>
      </c>
      <c r="F100" s="157"/>
      <c r="G100" s="158"/>
      <c r="H100" s="33"/>
      <c r="I100" s="33"/>
      <c r="J100" s="75"/>
      <c r="K100" s="33"/>
      <c r="L100" s="33"/>
      <c r="M100" s="75"/>
      <c r="N100" s="33"/>
      <c r="O100" s="75"/>
      <c r="P100" s="33"/>
      <c r="Q100" s="33"/>
      <c r="R100" s="75" t="s">
        <v>318</v>
      </c>
      <c r="S100" s="33"/>
      <c r="T100" s="33"/>
      <c r="U100" s="75" t="s">
        <v>318</v>
      </c>
      <c r="V100" s="75"/>
      <c r="W100" s="33"/>
      <c r="X100" s="75" t="s">
        <v>318</v>
      </c>
      <c r="Y100" s="75" t="s">
        <v>318</v>
      </c>
      <c r="Z100" s="75"/>
      <c r="AA100" s="33"/>
      <c r="AB100" s="33"/>
      <c r="AC100" s="75"/>
      <c r="AD100" s="75"/>
      <c r="AE100" s="33"/>
      <c r="AF100" s="75"/>
      <c r="AG100" s="33"/>
      <c r="AH100" s="75" t="s">
        <v>318</v>
      </c>
      <c r="AI100" s="75"/>
      <c r="AJ100" s="33"/>
      <c r="AK100" s="33"/>
      <c r="AL100" s="75"/>
      <c r="AM100" s="75"/>
      <c r="AN100" s="33"/>
      <c r="AO100" s="75"/>
      <c r="AP100" s="33"/>
      <c r="AQ100" s="75"/>
    </row>
    <row r="101" spans="4:43" ht="18" customHeight="1">
      <c r="D101" s="33"/>
      <c r="E101" s="156">
        <v>4</v>
      </c>
      <c r="F101" s="157"/>
      <c r="G101" s="158"/>
      <c r="H101" s="33"/>
      <c r="I101" s="75"/>
      <c r="J101" s="75"/>
      <c r="K101" s="75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75" t="s">
        <v>318</v>
      </c>
      <c r="W101" s="33"/>
      <c r="X101" s="33"/>
      <c r="Y101" s="33"/>
      <c r="Z101" s="33"/>
      <c r="AA101" s="33"/>
      <c r="AB101" s="33"/>
      <c r="AC101" s="33"/>
      <c r="AD101" s="75"/>
      <c r="AE101" s="33"/>
      <c r="AF101" s="33"/>
      <c r="AG101" s="75"/>
      <c r="AH101" s="33"/>
      <c r="AI101" s="33"/>
      <c r="AJ101" s="33"/>
      <c r="AK101" s="33"/>
      <c r="AL101" s="33"/>
      <c r="AM101" s="75"/>
      <c r="AN101" s="33"/>
      <c r="AO101" s="33"/>
      <c r="AP101" s="75"/>
      <c r="AQ101" s="33"/>
    </row>
    <row r="102" spans="4:43" ht="18" customHeight="1">
      <c r="D102" s="33"/>
      <c r="E102" s="156">
        <v>18</v>
      </c>
      <c r="F102" s="157"/>
      <c r="G102" s="158"/>
      <c r="H102" s="33"/>
      <c r="I102" s="75" t="s">
        <v>318</v>
      </c>
      <c r="J102" s="75"/>
      <c r="K102" s="75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75"/>
      <c r="AH102" s="33"/>
      <c r="AI102" s="33"/>
      <c r="AJ102" s="33"/>
      <c r="AK102" s="33"/>
      <c r="AL102" s="33"/>
      <c r="AM102" s="33"/>
      <c r="AN102" s="33"/>
      <c r="AO102" s="33"/>
      <c r="AP102" s="75"/>
      <c r="AQ102" s="33"/>
    </row>
    <row r="103" spans="4:43" ht="18" customHeight="1">
      <c r="D103" s="33"/>
      <c r="E103" s="156">
        <v>19</v>
      </c>
      <c r="F103" s="157"/>
      <c r="G103" s="158"/>
      <c r="H103" s="33"/>
      <c r="I103" s="33"/>
      <c r="J103" s="75" t="s">
        <v>318</v>
      </c>
      <c r="K103" s="75" t="s">
        <v>318</v>
      </c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3"/>
      <c r="E104" s="156">
        <v>20</v>
      </c>
      <c r="F104" s="157"/>
      <c r="G104" s="158"/>
      <c r="H104" s="33"/>
      <c r="I104" s="33"/>
      <c r="J104" s="33"/>
      <c r="K104" s="75"/>
      <c r="L104" s="75" t="s">
        <v>318</v>
      </c>
      <c r="M104" s="75" t="s">
        <v>318</v>
      </c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75"/>
      <c r="AH104" s="33"/>
      <c r="AI104" s="33"/>
      <c r="AJ104" s="33"/>
      <c r="AK104" s="33"/>
      <c r="AL104" s="33"/>
      <c r="AM104" s="33"/>
      <c r="AN104" s="33"/>
      <c r="AO104" s="33"/>
      <c r="AP104" s="75"/>
      <c r="AQ104" s="33"/>
    </row>
    <row r="105" spans="4:43" ht="18" customHeight="1">
      <c r="D105" s="33"/>
      <c r="E105" s="156">
        <v>21</v>
      </c>
      <c r="F105" s="157"/>
      <c r="G105" s="158"/>
      <c r="H105" s="33"/>
      <c r="I105" s="33"/>
      <c r="J105" s="33"/>
      <c r="K105" s="75"/>
      <c r="L105" s="75"/>
      <c r="M105" s="75"/>
      <c r="N105" s="75" t="s">
        <v>318</v>
      </c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75"/>
      <c r="AH105" s="33"/>
      <c r="AI105" s="33"/>
      <c r="AJ105" s="33"/>
      <c r="AK105" s="33"/>
      <c r="AL105" s="33"/>
      <c r="AM105" s="33"/>
      <c r="AN105" s="33"/>
      <c r="AO105" s="33"/>
      <c r="AP105" s="75"/>
      <c r="AQ105" s="33"/>
    </row>
    <row r="106" spans="4:43" ht="18" customHeight="1">
      <c r="D106" s="33"/>
      <c r="E106" s="156" t="s">
        <v>1055</v>
      </c>
      <c r="F106" s="157"/>
      <c r="G106" s="158"/>
      <c r="H106" s="33"/>
      <c r="I106" s="33"/>
      <c r="J106" s="33"/>
      <c r="K106" s="75"/>
      <c r="L106" s="75"/>
      <c r="M106" s="75"/>
      <c r="N106" s="75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75" t="s">
        <v>318</v>
      </c>
      <c r="AC106" s="33"/>
      <c r="AD106" s="33"/>
      <c r="AE106" s="33"/>
      <c r="AF106" s="33"/>
      <c r="AG106" s="75"/>
      <c r="AH106" s="33"/>
      <c r="AI106" s="33"/>
      <c r="AJ106" s="33"/>
      <c r="AK106" s="75" t="s">
        <v>318</v>
      </c>
      <c r="AL106" s="33"/>
      <c r="AM106" s="33"/>
      <c r="AN106" s="33"/>
      <c r="AO106" s="33"/>
      <c r="AP106" s="75"/>
      <c r="AQ106" s="33"/>
    </row>
    <row r="107" spans="4:43" ht="18" customHeight="1">
      <c r="D107" s="33"/>
      <c r="E107" s="156">
        <v>37.700000000000003</v>
      </c>
      <c r="F107" s="157"/>
      <c r="G107" s="158"/>
      <c r="H107" s="33"/>
      <c r="I107" s="33"/>
      <c r="J107" s="33"/>
      <c r="K107" s="75"/>
      <c r="L107" s="75"/>
      <c r="M107" s="75"/>
      <c r="N107" s="75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75" t="s">
        <v>318</v>
      </c>
      <c r="AD107" s="33"/>
      <c r="AE107" s="33"/>
      <c r="AF107" s="33"/>
      <c r="AG107" s="75"/>
      <c r="AH107" s="33"/>
      <c r="AI107" s="33"/>
      <c r="AJ107" s="33"/>
      <c r="AK107" s="33"/>
      <c r="AL107" s="75"/>
      <c r="AM107" s="33"/>
      <c r="AN107" s="33"/>
      <c r="AO107" s="33"/>
      <c r="AP107" s="75"/>
      <c r="AQ107" s="33"/>
    </row>
    <row r="108" spans="4:43" ht="18" customHeight="1">
      <c r="D108" s="33"/>
      <c r="E108" s="156">
        <v>38.700000000000003</v>
      </c>
      <c r="F108" s="157"/>
      <c r="G108" s="158"/>
      <c r="H108" s="33"/>
      <c r="I108" s="33"/>
      <c r="J108" s="33"/>
      <c r="K108" s="33"/>
      <c r="L108" s="33"/>
      <c r="M108" s="33"/>
      <c r="N108" s="75"/>
      <c r="O108" s="75" t="s">
        <v>318</v>
      </c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75" t="s">
        <v>318</v>
      </c>
      <c r="AE108" s="33"/>
      <c r="AF108" s="33"/>
      <c r="AG108" s="33"/>
      <c r="AH108" s="33"/>
      <c r="AI108" s="33"/>
      <c r="AJ108" s="33"/>
      <c r="AK108" s="33"/>
      <c r="AL108" s="33"/>
      <c r="AM108" s="75"/>
      <c r="AN108" s="33"/>
      <c r="AO108" s="33"/>
      <c r="AP108" s="33"/>
      <c r="AQ108" s="33"/>
    </row>
    <row r="109" spans="4:43" ht="18" customHeight="1">
      <c r="D109" s="33"/>
      <c r="E109" s="156">
        <v>39.700000000000003</v>
      </c>
      <c r="F109" s="157"/>
      <c r="G109" s="158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75" t="s">
        <v>318</v>
      </c>
      <c r="AF109" s="33"/>
      <c r="AG109" s="33"/>
      <c r="AH109" s="33"/>
      <c r="AI109" s="33"/>
      <c r="AJ109" s="33"/>
      <c r="AK109" s="33"/>
      <c r="AL109" s="33"/>
      <c r="AM109" s="33"/>
      <c r="AN109" s="75"/>
      <c r="AO109" s="33"/>
      <c r="AP109" s="33"/>
      <c r="AQ109" s="33"/>
    </row>
    <row r="110" spans="4:43" ht="18" customHeight="1">
      <c r="D110" s="33"/>
      <c r="E110" s="156">
        <v>38.6</v>
      </c>
      <c r="F110" s="157"/>
      <c r="G110" s="158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75" t="s">
        <v>318</v>
      </c>
      <c r="AG110" s="33"/>
      <c r="AH110" s="33"/>
      <c r="AI110" s="33"/>
      <c r="AJ110" s="33"/>
      <c r="AK110" s="33"/>
      <c r="AL110" s="33"/>
      <c r="AM110" s="33"/>
      <c r="AN110" s="33"/>
      <c r="AO110" s="75"/>
      <c r="AP110" s="33"/>
      <c r="AQ110" s="33"/>
    </row>
    <row r="111" spans="4:43" ht="18" customHeight="1">
      <c r="D111" s="33"/>
      <c r="E111" s="156">
        <v>38.799999999999997</v>
      </c>
      <c r="F111" s="157"/>
      <c r="G111" s="158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75" t="s">
        <v>318</v>
      </c>
      <c r="AH111" s="33"/>
      <c r="AI111" s="33"/>
      <c r="AJ111" s="33"/>
      <c r="AK111" s="33"/>
      <c r="AL111" s="33"/>
      <c r="AM111" s="33"/>
      <c r="AN111" s="33"/>
      <c r="AO111" s="33"/>
      <c r="AP111" s="75"/>
      <c r="AQ111" s="33"/>
    </row>
    <row r="112" spans="4:43" ht="18" customHeight="1">
      <c r="D112" s="33"/>
      <c r="E112" s="156" t="s">
        <v>1056</v>
      </c>
      <c r="F112" s="157"/>
      <c r="G112" s="158"/>
      <c r="H112" s="33"/>
      <c r="I112" s="33"/>
      <c r="J112" s="33"/>
      <c r="K112" s="33"/>
      <c r="L112" s="33"/>
      <c r="M112" s="33"/>
      <c r="N112" s="75"/>
      <c r="O112" s="75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75" t="s">
        <v>318</v>
      </c>
      <c r="AA112" s="33"/>
      <c r="AB112" s="33"/>
      <c r="AC112" s="33"/>
      <c r="AD112" s="33"/>
      <c r="AE112" s="33"/>
      <c r="AF112" s="33"/>
      <c r="AG112" s="33"/>
      <c r="AH112" s="33"/>
      <c r="AI112" s="75"/>
      <c r="AJ112" s="33"/>
      <c r="AK112" s="33"/>
      <c r="AL112" s="33"/>
      <c r="AM112" s="33"/>
      <c r="AN112" s="33"/>
      <c r="AO112" s="33"/>
      <c r="AP112" s="33"/>
      <c r="AQ112" s="33"/>
    </row>
    <row r="113" spans="4:43" ht="18" customHeight="1">
      <c r="D113" s="33"/>
      <c r="E113" s="156" t="s">
        <v>1057</v>
      </c>
      <c r="F113" s="157"/>
      <c r="G113" s="158"/>
      <c r="H113" s="33"/>
      <c r="I113" s="33"/>
      <c r="J113" s="33"/>
      <c r="K113" s="33"/>
      <c r="L113" s="33"/>
      <c r="M113" s="33"/>
      <c r="N113" s="75"/>
      <c r="O113" s="75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75" t="s">
        <v>318</v>
      </c>
      <c r="AB113" s="33"/>
      <c r="AC113" s="33"/>
      <c r="AD113" s="33"/>
      <c r="AE113" s="33"/>
      <c r="AF113" s="33"/>
      <c r="AG113" s="33"/>
      <c r="AH113" s="33"/>
      <c r="AI113" s="33"/>
      <c r="AJ113" s="75"/>
      <c r="AK113" s="33"/>
      <c r="AL113" s="33"/>
      <c r="AM113" s="33"/>
      <c r="AN113" s="33"/>
      <c r="AO113" s="33"/>
      <c r="AP113" s="33"/>
      <c r="AQ113" s="33"/>
    </row>
    <row r="114" spans="4:43" ht="18" customHeight="1">
      <c r="D114" s="33"/>
      <c r="E114" s="156">
        <v>99.15</v>
      </c>
      <c r="F114" s="157"/>
      <c r="G114" s="158"/>
      <c r="H114" s="33"/>
      <c r="I114" s="33"/>
      <c r="J114" s="33"/>
      <c r="K114" s="33"/>
      <c r="L114" s="33"/>
      <c r="M114" s="33"/>
      <c r="N114" s="75"/>
      <c r="O114" s="75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75"/>
      <c r="AB114" s="33"/>
      <c r="AC114" s="33"/>
      <c r="AD114" s="33"/>
      <c r="AE114" s="33"/>
      <c r="AF114" s="33"/>
      <c r="AG114" s="33"/>
      <c r="AH114" s="33"/>
      <c r="AI114" s="33"/>
      <c r="AJ114" s="75"/>
      <c r="AK114" s="75"/>
      <c r="AL114" s="75" t="s">
        <v>318</v>
      </c>
      <c r="AM114" s="33"/>
      <c r="AN114" s="33"/>
      <c r="AO114" s="33"/>
      <c r="AP114" s="75"/>
      <c r="AQ114" s="33"/>
    </row>
    <row r="115" spans="4:43" ht="18" customHeight="1">
      <c r="D115" s="33"/>
      <c r="E115" s="156">
        <v>100.15</v>
      </c>
      <c r="F115" s="157"/>
      <c r="G115" s="158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75" t="s">
        <v>318</v>
      </c>
      <c r="AN115" s="33"/>
      <c r="AO115" s="33"/>
      <c r="AP115" s="33"/>
      <c r="AQ115" s="33"/>
    </row>
    <row r="116" spans="4:43" ht="18" customHeight="1">
      <c r="D116" s="33"/>
      <c r="E116" s="156">
        <v>101.15</v>
      </c>
      <c r="F116" s="157"/>
      <c r="G116" s="158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75" t="s">
        <v>318</v>
      </c>
      <c r="AO116" s="33"/>
      <c r="AP116" s="33"/>
      <c r="AQ116" s="33"/>
    </row>
    <row r="117" spans="4:43" ht="18" customHeight="1">
      <c r="D117" s="33"/>
      <c r="E117" s="156">
        <v>100.14</v>
      </c>
      <c r="F117" s="157"/>
      <c r="G117" s="158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75" t="s">
        <v>318</v>
      </c>
      <c r="AP117" s="33"/>
      <c r="AQ117" s="33"/>
    </row>
    <row r="118" spans="4:43" ht="18" customHeight="1">
      <c r="D118" s="33"/>
      <c r="E118" s="156">
        <v>100.16</v>
      </c>
      <c r="F118" s="157"/>
      <c r="G118" s="158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75" t="s">
        <v>318</v>
      </c>
      <c r="AQ118" s="33"/>
    </row>
    <row r="119" spans="4:43" ht="18" customHeight="1">
      <c r="D119" s="33"/>
      <c r="E119" s="156" t="s">
        <v>1058</v>
      </c>
      <c r="F119" s="157"/>
      <c r="G119" s="158"/>
      <c r="H119" s="33"/>
      <c r="I119" s="33"/>
      <c r="J119" s="33"/>
      <c r="K119" s="33"/>
      <c r="L119" s="33"/>
      <c r="M119" s="33"/>
      <c r="N119" s="75"/>
      <c r="O119" s="75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75"/>
      <c r="AA119" s="33"/>
      <c r="AB119" s="33"/>
      <c r="AC119" s="33"/>
      <c r="AD119" s="33"/>
      <c r="AE119" s="33"/>
      <c r="AF119" s="33"/>
      <c r="AG119" s="33"/>
      <c r="AH119" s="33"/>
      <c r="AI119" s="75" t="s">
        <v>318</v>
      </c>
      <c r="AJ119" s="33"/>
      <c r="AK119" s="33"/>
      <c r="AL119" s="33"/>
      <c r="AM119" s="33"/>
      <c r="AN119" s="33"/>
      <c r="AO119" s="33"/>
      <c r="AP119" s="33"/>
      <c r="AQ119" s="33"/>
    </row>
    <row r="120" spans="4:43" ht="18" customHeight="1">
      <c r="D120" s="33"/>
      <c r="E120" s="156" t="s">
        <v>1059</v>
      </c>
      <c r="F120" s="157"/>
      <c r="G120" s="158"/>
      <c r="H120" s="33"/>
      <c r="I120" s="33"/>
      <c r="J120" s="33"/>
      <c r="K120" s="33"/>
      <c r="L120" s="33"/>
      <c r="M120" s="33"/>
      <c r="N120" s="75"/>
      <c r="O120" s="75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75"/>
      <c r="AB120" s="33"/>
      <c r="AC120" s="33"/>
      <c r="AD120" s="33"/>
      <c r="AE120" s="33"/>
      <c r="AF120" s="33"/>
      <c r="AG120" s="33"/>
      <c r="AH120" s="33"/>
      <c r="AI120" s="33"/>
      <c r="AJ120" s="75" t="s">
        <v>318</v>
      </c>
      <c r="AK120" s="33"/>
      <c r="AL120" s="33"/>
      <c r="AM120" s="33"/>
      <c r="AN120" s="33"/>
      <c r="AO120" s="33"/>
      <c r="AP120" s="33"/>
      <c r="AQ120" s="33"/>
    </row>
    <row r="121" spans="4:43" ht="18" customHeight="1">
      <c r="D121" s="33"/>
      <c r="E121" s="156" t="s">
        <v>605</v>
      </c>
      <c r="F121" s="157"/>
      <c r="G121" s="158"/>
      <c r="H121" s="33"/>
      <c r="I121" s="33"/>
      <c r="J121" s="33"/>
      <c r="K121" s="33"/>
      <c r="L121" s="33"/>
      <c r="M121" s="33"/>
      <c r="N121" s="33"/>
      <c r="O121" s="75"/>
      <c r="P121" s="75" t="s">
        <v>318</v>
      </c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75"/>
      <c r="AJ121" s="33"/>
      <c r="AK121" s="33"/>
      <c r="AL121" s="33"/>
      <c r="AM121" s="33"/>
      <c r="AN121" s="33"/>
      <c r="AO121" s="33"/>
      <c r="AP121" s="33"/>
      <c r="AQ121" s="33"/>
    </row>
    <row r="122" spans="4:43" ht="18" customHeight="1">
      <c r="D122" s="33"/>
      <c r="E122" s="156" t="s">
        <v>891</v>
      </c>
      <c r="F122" s="157"/>
      <c r="G122" s="158"/>
      <c r="H122" s="33"/>
      <c r="I122" s="33"/>
      <c r="J122" s="75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</row>
    <row r="123" spans="4:43" ht="18" customHeight="1">
      <c r="D123" s="37" t="s">
        <v>766</v>
      </c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43"/>
    </row>
    <row r="124" spans="4:43" ht="18" customHeight="1">
      <c r="D124" s="33"/>
      <c r="E124" s="156" t="s">
        <v>71</v>
      </c>
      <c r="F124" s="157"/>
      <c r="G124" s="158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</row>
    <row r="125" spans="4:43" ht="18" customHeight="1">
      <c r="D125" s="33"/>
      <c r="E125" s="156" t="s">
        <v>775</v>
      </c>
      <c r="F125" s="157"/>
      <c r="G125" s="158"/>
      <c r="H125" s="33"/>
      <c r="I125" s="33"/>
      <c r="J125" s="33"/>
      <c r="K125" s="33"/>
      <c r="L125" s="33"/>
      <c r="M125" s="33"/>
      <c r="N125" s="75"/>
      <c r="O125" s="75"/>
      <c r="P125" s="33"/>
      <c r="Q125" s="75" t="s">
        <v>318</v>
      </c>
      <c r="R125" s="75" t="s">
        <v>318</v>
      </c>
      <c r="S125" s="33"/>
      <c r="T125" s="33"/>
      <c r="U125" s="75" t="s">
        <v>318</v>
      </c>
      <c r="V125" s="75" t="s">
        <v>318</v>
      </c>
      <c r="W125" s="33"/>
      <c r="X125" s="33"/>
      <c r="Y125" s="75"/>
      <c r="Z125" s="75"/>
      <c r="AA125" s="33"/>
      <c r="AB125" s="33"/>
      <c r="AC125" s="75"/>
      <c r="AD125" s="75"/>
      <c r="AE125" s="33"/>
      <c r="AF125" s="33"/>
      <c r="AG125" s="33"/>
      <c r="AH125" s="33"/>
      <c r="AI125" s="33"/>
      <c r="AJ125" s="75"/>
      <c r="AK125" s="75"/>
      <c r="AL125" s="33"/>
      <c r="AM125" s="33"/>
      <c r="AN125" s="75"/>
      <c r="AO125" s="75"/>
      <c r="AP125" s="33"/>
      <c r="AQ125" s="33"/>
    </row>
    <row r="126" spans="4:43" ht="18" customHeight="1">
      <c r="D126" s="33"/>
      <c r="E126" s="156" t="s">
        <v>776</v>
      </c>
      <c r="F126" s="157"/>
      <c r="G126" s="158"/>
      <c r="H126" s="33"/>
      <c r="I126" s="33"/>
      <c r="J126" s="33"/>
      <c r="K126" s="33"/>
      <c r="L126" s="33"/>
      <c r="M126" s="33"/>
      <c r="N126" s="33"/>
      <c r="O126" s="75"/>
      <c r="P126" s="33"/>
      <c r="Q126" s="33"/>
      <c r="R126" s="75"/>
      <c r="S126" s="33" t="s">
        <v>24</v>
      </c>
      <c r="T126" s="33" t="s">
        <v>24</v>
      </c>
      <c r="U126" s="33"/>
      <c r="V126" s="75"/>
      <c r="W126" s="33" t="s">
        <v>24</v>
      </c>
      <c r="X126" s="33" t="s">
        <v>24</v>
      </c>
      <c r="Y126" s="33"/>
      <c r="Z126" s="75"/>
      <c r="AA126" s="33"/>
      <c r="AB126" s="33"/>
      <c r="AC126" s="33"/>
      <c r="AD126" s="75"/>
      <c r="AE126" s="33"/>
      <c r="AF126" s="33"/>
      <c r="AG126" s="33"/>
      <c r="AH126" s="33"/>
      <c r="AI126" s="33"/>
      <c r="AJ126" s="33"/>
      <c r="AK126" s="75"/>
      <c r="AL126" s="33"/>
      <c r="AM126" s="33"/>
      <c r="AN126" s="33"/>
      <c r="AO126" s="75"/>
      <c r="AP126" s="33"/>
      <c r="AQ126" s="33"/>
    </row>
    <row r="127" spans="4:43" ht="18" customHeight="1">
      <c r="D127" s="33"/>
      <c r="E127" s="156" t="s">
        <v>872</v>
      </c>
      <c r="F127" s="157"/>
      <c r="G127" s="158"/>
      <c r="H127" s="33" t="s">
        <v>24</v>
      </c>
      <c r="I127" s="33" t="s">
        <v>24</v>
      </c>
      <c r="J127" s="33" t="s">
        <v>24</v>
      </c>
      <c r="K127" s="33" t="s">
        <v>24</v>
      </c>
      <c r="L127" s="33" t="s">
        <v>24</v>
      </c>
      <c r="M127" s="33" t="s">
        <v>24</v>
      </c>
      <c r="N127" s="33" t="s">
        <v>24</v>
      </c>
      <c r="O127" s="33" t="s">
        <v>24</v>
      </c>
      <c r="P127" s="33" t="s">
        <v>24</v>
      </c>
      <c r="Q127" s="33"/>
      <c r="R127" s="33"/>
      <c r="S127" s="33"/>
      <c r="T127" s="33"/>
      <c r="U127" s="33"/>
      <c r="V127" s="33"/>
      <c r="W127" s="75"/>
      <c r="X127" s="75"/>
      <c r="Y127" s="33" t="s">
        <v>24</v>
      </c>
      <c r="Z127" s="33" t="s">
        <v>24</v>
      </c>
      <c r="AA127" s="33" t="s">
        <v>24</v>
      </c>
      <c r="AB127" s="33" t="s">
        <v>24</v>
      </c>
      <c r="AC127" s="33" t="s">
        <v>24</v>
      </c>
      <c r="AD127" s="33" t="s">
        <v>24</v>
      </c>
      <c r="AE127" s="33" t="s">
        <v>24</v>
      </c>
      <c r="AF127" s="33" t="s">
        <v>24</v>
      </c>
      <c r="AG127" s="33" t="s">
        <v>24</v>
      </c>
      <c r="AH127" s="33" t="s">
        <v>24</v>
      </c>
      <c r="AI127" s="33" t="s">
        <v>24</v>
      </c>
      <c r="AJ127" s="33" t="s">
        <v>24</v>
      </c>
      <c r="AK127" s="33" t="s">
        <v>24</v>
      </c>
      <c r="AL127" s="33" t="s">
        <v>24</v>
      </c>
      <c r="AM127" s="33" t="s">
        <v>24</v>
      </c>
      <c r="AN127" s="33" t="s">
        <v>24</v>
      </c>
      <c r="AO127" s="33" t="s">
        <v>24</v>
      </c>
      <c r="AP127" s="33" t="s">
        <v>24</v>
      </c>
      <c r="AQ127" s="33"/>
    </row>
    <row r="128" spans="4:43" ht="18" customHeight="1">
      <c r="D128" s="37" t="s">
        <v>622</v>
      </c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43"/>
      <c r="Y128" s="38"/>
      <c r="Z128" s="38"/>
      <c r="AA128" s="38"/>
      <c r="AB128" s="38"/>
      <c r="AC128" s="38"/>
      <c r="AD128" s="38"/>
      <c r="AE128" s="38"/>
      <c r="AF128" s="43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43"/>
    </row>
    <row r="129" spans="4:43" ht="18" customHeight="1">
      <c r="D129" s="33"/>
      <c r="E129" s="156" t="s">
        <v>71</v>
      </c>
      <c r="F129" s="157"/>
      <c r="G129" s="158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</row>
    <row r="130" spans="4:43" ht="18" customHeight="1">
      <c r="D130" s="33"/>
      <c r="E130" s="156">
        <v>0</v>
      </c>
      <c r="F130" s="157"/>
      <c r="G130" s="158"/>
      <c r="H130" s="33" t="s">
        <v>24</v>
      </c>
      <c r="I130" s="33" t="s">
        <v>24</v>
      </c>
      <c r="J130" s="33" t="s">
        <v>24</v>
      </c>
      <c r="K130" s="33"/>
      <c r="L130" s="33" t="s">
        <v>24</v>
      </c>
      <c r="M130" s="33"/>
      <c r="N130" s="33" t="s">
        <v>24</v>
      </c>
      <c r="O130" s="33" t="s">
        <v>24</v>
      </c>
      <c r="P130" s="33" t="s">
        <v>24</v>
      </c>
      <c r="Q130" s="33" t="s">
        <v>24</v>
      </c>
      <c r="R130" s="33" t="s">
        <v>24</v>
      </c>
      <c r="S130" s="33" t="s">
        <v>24</v>
      </c>
      <c r="T130" s="33" t="s">
        <v>24</v>
      </c>
      <c r="U130" s="33"/>
      <c r="V130" s="33"/>
      <c r="W130" s="33"/>
      <c r="X130" s="33"/>
      <c r="Y130" s="33" t="s">
        <v>24</v>
      </c>
      <c r="Z130" s="33" t="s">
        <v>24</v>
      </c>
      <c r="AA130" s="33" t="s">
        <v>24</v>
      </c>
      <c r="AB130" s="33" t="s">
        <v>24</v>
      </c>
      <c r="AC130" s="33" t="s">
        <v>24</v>
      </c>
      <c r="AD130" s="33" t="s">
        <v>24</v>
      </c>
      <c r="AE130" s="33" t="s">
        <v>24</v>
      </c>
      <c r="AF130" s="33" t="s">
        <v>24</v>
      </c>
      <c r="AG130" s="33" t="s">
        <v>24</v>
      </c>
      <c r="AH130" s="33" t="s">
        <v>24</v>
      </c>
      <c r="AI130" s="33" t="s">
        <v>24</v>
      </c>
      <c r="AJ130" s="33" t="s">
        <v>24</v>
      </c>
      <c r="AK130" s="33" t="s">
        <v>24</v>
      </c>
      <c r="AL130" s="33" t="s">
        <v>24</v>
      </c>
      <c r="AM130" s="33" t="s">
        <v>24</v>
      </c>
      <c r="AN130" s="33" t="s">
        <v>24</v>
      </c>
      <c r="AO130" s="33" t="s">
        <v>24</v>
      </c>
      <c r="AP130" s="33" t="s">
        <v>24</v>
      </c>
      <c r="AQ130" s="33"/>
    </row>
    <row r="131" spans="4:43" ht="18" customHeight="1">
      <c r="D131" s="33"/>
      <c r="E131" s="156">
        <v>1</v>
      </c>
      <c r="F131" s="157"/>
      <c r="G131" s="158"/>
      <c r="H131" s="33"/>
      <c r="I131" s="33"/>
      <c r="J131" s="33"/>
      <c r="K131" s="33" t="s">
        <v>24</v>
      </c>
      <c r="L131" s="33"/>
      <c r="M131" s="33" t="s">
        <v>24</v>
      </c>
      <c r="N131" s="33"/>
      <c r="O131" s="33"/>
      <c r="P131" s="33"/>
      <c r="Q131" s="33"/>
      <c r="R131" s="33"/>
      <c r="S131" s="33"/>
      <c r="T131" s="33"/>
      <c r="U131" s="33" t="s">
        <v>24</v>
      </c>
      <c r="V131" s="33" t="s">
        <v>24</v>
      </c>
      <c r="W131" s="33" t="s">
        <v>24</v>
      </c>
      <c r="X131" s="33" t="s">
        <v>24</v>
      </c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</row>
    <row r="132" spans="4:43" ht="18" customHeight="1">
      <c r="D132" s="33"/>
      <c r="E132" s="156">
        <v>2</v>
      </c>
      <c r="F132" s="157"/>
      <c r="G132" s="158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</row>
    <row r="133" spans="4:43" ht="18" customHeight="1">
      <c r="D133" s="33"/>
      <c r="E133" s="156" t="s">
        <v>910</v>
      </c>
      <c r="F133" s="157"/>
      <c r="G133" s="158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</row>
    <row r="134" spans="4:43" ht="18" customHeight="1">
      <c r="D134" s="33"/>
      <c r="E134" s="156" t="s">
        <v>891</v>
      </c>
      <c r="F134" s="157"/>
      <c r="G134" s="158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spans="4:43" ht="18" customHeight="1">
      <c r="D135" s="37" t="s">
        <v>714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43"/>
    </row>
    <row r="136" spans="4:43" ht="18" customHeight="1">
      <c r="D136" s="33"/>
      <c r="E136" s="156" t="s">
        <v>71</v>
      </c>
      <c r="F136" s="157"/>
      <c r="G136" s="158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pans="4:43" ht="18" customHeight="1">
      <c r="D137" s="33"/>
      <c r="E137" s="156">
        <v>0</v>
      </c>
      <c r="F137" s="157"/>
      <c r="G137" s="158"/>
      <c r="H137" s="33" t="s">
        <v>24</v>
      </c>
      <c r="I137" s="33" t="s">
        <v>24</v>
      </c>
      <c r="J137" s="33" t="s">
        <v>24</v>
      </c>
      <c r="K137" s="33" t="s">
        <v>24</v>
      </c>
      <c r="L137" s="33" t="s">
        <v>24</v>
      </c>
      <c r="M137" s="33" t="s">
        <v>24</v>
      </c>
      <c r="N137" s="33" t="s">
        <v>24</v>
      </c>
      <c r="O137" s="33" t="s">
        <v>24</v>
      </c>
      <c r="P137" s="33" t="s">
        <v>24</v>
      </c>
      <c r="Q137" s="33" t="s">
        <v>24</v>
      </c>
      <c r="R137" s="33" t="s">
        <v>24</v>
      </c>
      <c r="S137" s="33" t="s">
        <v>24</v>
      </c>
      <c r="T137" s="33" t="s">
        <v>24</v>
      </c>
      <c r="U137" s="33"/>
      <c r="V137" s="33"/>
      <c r="W137" s="33"/>
      <c r="X137" s="33"/>
      <c r="Y137" s="33" t="s">
        <v>24</v>
      </c>
      <c r="Z137" s="33" t="s">
        <v>24</v>
      </c>
      <c r="AA137" s="33" t="s">
        <v>24</v>
      </c>
      <c r="AB137" s="33" t="s">
        <v>24</v>
      </c>
      <c r="AC137" s="33" t="s">
        <v>24</v>
      </c>
      <c r="AD137" s="33" t="s">
        <v>24</v>
      </c>
      <c r="AE137" s="33" t="s">
        <v>24</v>
      </c>
      <c r="AF137" s="33" t="s">
        <v>24</v>
      </c>
      <c r="AG137" s="33" t="s">
        <v>24</v>
      </c>
      <c r="AH137" s="33" t="s">
        <v>24</v>
      </c>
      <c r="AI137" s="33" t="s">
        <v>24</v>
      </c>
      <c r="AJ137" s="33" t="s">
        <v>24</v>
      </c>
      <c r="AK137" s="33" t="s">
        <v>24</v>
      </c>
      <c r="AL137" s="33" t="s">
        <v>24</v>
      </c>
      <c r="AM137" s="33" t="s">
        <v>24</v>
      </c>
      <c r="AN137" s="33" t="s">
        <v>24</v>
      </c>
      <c r="AO137" s="33" t="s">
        <v>24</v>
      </c>
      <c r="AP137" s="33" t="s">
        <v>24</v>
      </c>
      <c r="AQ137" s="33"/>
    </row>
    <row r="138" spans="4:43" ht="18" customHeight="1">
      <c r="D138" s="33"/>
      <c r="E138" s="156">
        <v>1</v>
      </c>
      <c r="F138" s="157"/>
      <c r="G138" s="158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 t="s">
        <v>24</v>
      </c>
      <c r="V138" s="33" t="s">
        <v>24</v>
      </c>
      <c r="W138" s="33" t="s">
        <v>24</v>
      </c>
      <c r="X138" s="33" t="s">
        <v>24</v>
      </c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</row>
    <row r="139" spans="4:43" ht="18" customHeight="1">
      <c r="D139" s="33"/>
      <c r="E139" s="156">
        <v>2</v>
      </c>
      <c r="F139" s="157"/>
      <c r="G139" s="158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</row>
    <row r="140" spans="4:43" ht="18" customHeight="1">
      <c r="D140" s="33"/>
      <c r="E140" s="156" t="s">
        <v>891</v>
      </c>
      <c r="F140" s="157"/>
      <c r="G140" s="158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</row>
    <row r="141" spans="4:43" ht="18" customHeight="1">
      <c r="D141" s="37" t="s">
        <v>103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43"/>
    </row>
    <row r="142" spans="4:43" ht="18" customHeight="1">
      <c r="D142" s="33"/>
      <c r="E142" s="156" t="s">
        <v>71</v>
      </c>
      <c r="F142" s="157"/>
      <c r="G142" s="158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</row>
    <row r="143" spans="4:43" ht="18" customHeight="1">
      <c r="D143" s="33"/>
      <c r="E143" s="156" t="s">
        <v>257</v>
      </c>
      <c r="F143" s="157"/>
      <c r="G143" s="158"/>
      <c r="H143" s="33" t="s">
        <v>24</v>
      </c>
      <c r="I143" s="33" t="s">
        <v>24</v>
      </c>
      <c r="J143" s="33" t="s">
        <v>24</v>
      </c>
      <c r="K143" s="33" t="s">
        <v>24</v>
      </c>
      <c r="L143" s="33" t="s">
        <v>24</v>
      </c>
      <c r="M143" s="33" t="s">
        <v>24</v>
      </c>
      <c r="N143" s="33" t="s">
        <v>24</v>
      </c>
      <c r="O143" s="33" t="s">
        <v>24</v>
      </c>
      <c r="P143" s="33" t="s">
        <v>24</v>
      </c>
      <c r="Q143" s="33" t="s">
        <v>24</v>
      </c>
      <c r="R143" s="33" t="s">
        <v>24</v>
      </c>
      <c r="S143" s="33" t="s">
        <v>24</v>
      </c>
      <c r="T143" s="33" t="s">
        <v>24</v>
      </c>
      <c r="U143" s="33" t="s">
        <v>24</v>
      </c>
      <c r="V143" s="33" t="s">
        <v>24</v>
      </c>
      <c r="W143" s="33" t="s">
        <v>24</v>
      </c>
      <c r="X143" s="33" t="s">
        <v>24</v>
      </c>
      <c r="Y143" s="33" t="s">
        <v>24</v>
      </c>
      <c r="Z143" s="33" t="s">
        <v>24</v>
      </c>
      <c r="AA143" s="33" t="s">
        <v>24</v>
      </c>
      <c r="AB143" s="33" t="s">
        <v>24</v>
      </c>
      <c r="AC143" s="33" t="s">
        <v>24</v>
      </c>
      <c r="AD143" s="33" t="s">
        <v>24</v>
      </c>
      <c r="AE143" s="33" t="s">
        <v>24</v>
      </c>
      <c r="AF143" s="33" t="s">
        <v>24</v>
      </c>
      <c r="AG143" s="33" t="s">
        <v>24</v>
      </c>
      <c r="AH143" s="33" t="s">
        <v>24</v>
      </c>
      <c r="AI143" s="33" t="s">
        <v>24</v>
      </c>
      <c r="AJ143" s="33" t="s">
        <v>24</v>
      </c>
      <c r="AK143" s="33" t="s">
        <v>24</v>
      </c>
      <c r="AL143" s="33" t="s">
        <v>24</v>
      </c>
      <c r="AM143" s="33" t="s">
        <v>24</v>
      </c>
      <c r="AN143" s="33" t="s">
        <v>24</v>
      </c>
      <c r="AO143" s="33" t="s">
        <v>24</v>
      </c>
      <c r="AP143" s="33" t="s">
        <v>24</v>
      </c>
      <c r="AQ143" s="33"/>
    </row>
    <row r="144" spans="4:43" ht="18" customHeight="1">
      <c r="D144" s="33"/>
      <c r="E144" s="156" t="s">
        <v>259</v>
      </c>
      <c r="F144" s="157"/>
      <c r="G144" s="158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</row>
    <row r="145" spans="4:43" ht="18" customHeight="1">
      <c r="D145" s="33"/>
      <c r="E145" s="156" t="s">
        <v>911</v>
      </c>
      <c r="F145" s="157"/>
      <c r="G145" s="158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</row>
    <row r="146" spans="4:43" ht="18" customHeight="1">
      <c r="D146" s="33"/>
      <c r="E146" s="156" t="s">
        <v>891</v>
      </c>
      <c r="F146" s="157"/>
      <c r="G146" s="158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</row>
    <row r="147" spans="4:43" ht="18" customHeight="1">
      <c r="D147" s="37" t="s">
        <v>104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43"/>
    </row>
    <row r="148" spans="4:43" ht="18" customHeight="1">
      <c r="D148" s="33"/>
      <c r="E148" s="156" t="s">
        <v>71</v>
      </c>
      <c r="F148" s="157"/>
      <c r="G148" s="158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</row>
    <row r="149" spans="4:43" ht="18" customHeight="1">
      <c r="D149" s="33"/>
      <c r="E149" s="156" t="s">
        <v>260</v>
      </c>
      <c r="F149" s="157"/>
      <c r="G149" s="158"/>
      <c r="H149" s="33" t="s">
        <v>24</v>
      </c>
      <c r="I149" s="33" t="s">
        <v>24</v>
      </c>
      <c r="J149" s="33" t="s">
        <v>24</v>
      </c>
      <c r="K149" s="33" t="s">
        <v>24</v>
      </c>
      <c r="L149" s="33" t="s">
        <v>24</v>
      </c>
      <c r="M149" s="33" t="s">
        <v>24</v>
      </c>
      <c r="N149" s="33" t="s">
        <v>24</v>
      </c>
      <c r="O149" s="33" t="s">
        <v>24</v>
      </c>
      <c r="P149" s="33" t="s">
        <v>24</v>
      </c>
      <c r="Q149" s="33" t="s">
        <v>24</v>
      </c>
      <c r="R149" s="33" t="s">
        <v>24</v>
      </c>
      <c r="S149" s="33" t="s">
        <v>24</v>
      </c>
      <c r="T149" s="33" t="s">
        <v>24</v>
      </c>
      <c r="U149" s="33" t="s">
        <v>24</v>
      </c>
      <c r="V149" s="33" t="s">
        <v>24</v>
      </c>
      <c r="W149" s="33" t="s">
        <v>24</v>
      </c>
      <c r="X149" s="33" t="s">
        <v>24</v>
      </c>
      <c r="Y149" s="33" t="s">
        <v>24</v>
      </c>
      <c r="Z149" s="33" t="s">
        <v>24</v>
      </c>
      <c r="AA149" s="33" t="s">
        <v>24</v>
      </c>
      <c r="AB149" s="33" t="s">
        <v>24</v>
      </c>
      <c r="AC149" s="33" t="s">
        <v>24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3" t="s">
        <v>24</v>
      </c>
      <c r="AJ149" s="33" t="s">
        <v>24</v>
      </c>
      <c r="AK149" s="33" t="s">
        <v>24</v>
      </c>
      <c r="AL149" s="33" t="s">
        <v>24</v>
      </c>
      <c r="AM149" s="33" t="s">
        <v>24</v>
      </c>
      <c r="AN149" s="33" t="s">
        <v>24</v>
      </c>
      <c r="AO149" s="33" t="s">
        <v>24</v>
      </c>
      <c r="AP149" s="33" t="s">
        <v>24</v>
      </c>
      <c r="AQ149" s="33"/>
    </row>
    <row r="150" spans="4:43" ht="18" customHeight="1">
      <c r="D150" s="33"/>
      <c r="E150" s="156" t="s">
        <v>891</v>
      </c>
      <c r="F150" s="157"/>
      <c r="G150" s="158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</row>
    <row r="151" spans="4:43" ht="18" customHeight="1">
      <c r="D151" s="37" t="s">
        <v>747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43"/>
    </row>
    <row r="152" spans="4:43" ht="18" customHeight="1">
      <c r="D152" s="33"/>
      <c r="E152" s="156" t="s">
        <v>71</v>
      </c>
      <c r="F152" s="157"/>
      <c r="G152" s="158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</row>
    <row r="153" spans="4:43" ht="18" customHeight="1">
      <c r="D153" s="33"/>
      <c r="E153" s="156" t="s">
        <v>749</v>
      </c>
      <c r="F153" s="157"/>
      <c r="G153" s="158"/>
      <c r="H153" s="33" t="s">
        <v>24</v>
      </c>
      <c r="I153" s="33" t="s">
        <v>24</v>
      </c>
      <c r="J153" s="33" t="s">
        <v>24</v>
      </c>
      <c r="K153" s="33" t="s">
        <v>24</v>
      </c>
      <c r="L153" s="33" t="s">
        <v>24</v>
      </c>
      <c r="M153" s="33" t="s">
        <v>24</v>
      </c>
      <c r="N153" s="33" t="s">
        <v>24</v>
      </c>
      <c r="O153" s="33" t="s">
        <v>24</v>
      </c>
      <c r="P153" s="33" t="s">
        <v>24</v>
      </c>
      <c r="Q153" s="33" t="s">
        <v>24</v>
      </c>
      <c r="R153" s="33" t="s">
        <v>24</v>
      </c>
      <c r="S153" s="33" t="s">
        <v>24</v>
      </c>
      <c r="T153" s="33" t="s">
        <v>24</v>
      </c>
      <c r="U153" s="33" t="s">
        <v>24</v>
      </c>
      <c r="V153" s="33" t="s">
        <v>24</v>
      </c>
      <c r="W153" s="33" t="s">
        <v>24</v>
      </c>
      <c r="X153" s="33" t="s">
        <v>24</v>
      </c>
      <c r="Y153" s="33" t="s">
        <v>24</v>
      </c>
      <c r="Z153" s="33" t="s">
        <v>24</v>
      </c>
      <c r="AA153" s="33" t="s">
        <v>24</v>
      </c>
      <c r="AB153" s="33" t="s">
        <v>24</v>
      </c>
      <c r="AC153" s="33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3" t="s">
        <v>24</v>
      </c>
      <c r="AJ153" s="33" t="s">
        <v>24</v>
      </c>
      <c r="AK153" s="33" t="s">
        <v>24</v>
      </c>
      <c r="AL153" s="33" t="s">
        <v>24</v>
      </c>
      <c r="AM153" s="33" t="s">
        <v>24</v>
      </c>
      <c r="AN153" s="33" t="s">
        <v>24</v>
      </c>
      <c r="AO153" s="33" t="s">
        <v>24</v>
      </c>
      <c r="AP153" s="33" t="s">
        <v>24</v>
      </c>
      <c r="AQ153" s="33"/>
    </row>
    <row r="154" spans="4:43" ht="18" customHeight="1">
      <c r="D154" s="33"/>
      <c r="E154" s="156" t="s">
        <v>891</v>
      </c>
      <c r="F154" s="157"/>
      <c r="G154" s="158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</row>
    <row r="155" spans="4:43" ht="18" customHeight="1">
      <c r="D155" s="37" t="s">
        <v>105</v>
      </c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43"/>
    </row>
    <row r="156" spans="4:43" ht="18" customHeight="1">
      <c r="D156" s="33"/>
      <c r="E156" s="156" t="s">
        <v>71</v>
      </c>
      <c r="F156" s="157"/>
      <c r="G156" s="158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</row>
    <row r="157" spans="4:43" ht="18" customHeight="1">
      <c r="D157" s="33"/>
      <c r="E157" s="163" t="s">
        <v>758</v>
      </c>
      <c r="F157" s="157"/>
      <c r="G157" s="158"/>
      <c r="H157" s="33" t="s">
        <v>24</v>
      </c>
      <c r="I157" s="33" t="s">
        <v>24</v>
      </c>
      <c r="J157" s="33" t="s">
        <v>24</v>
      </c>
      <c r="K157" s="33" t="s">
        <v>24</v>
      </c>
      <c r="L157" s="33" t="s">
        <v>24</v>
      </c>
      <c r="M157" s="33" t="s">
        <v>24</v>
      </c>
      <c r="N157" s="33" t="s">
        <v>24</v>
      </c>
      <c r="O157" s="33" t="s">
        <v>24</v>
      </c>
      <c r="P157" s="33" t="s">
        <v>24</v>
      </c>
      <c r="Q157" s="33" t="s">
        <v>24</v>
      </c>
      <c r="R157" s="33" t="s">
        <v>24</v>
      </c>
      <c r="S157" s="33" t="s">
        <v>24</v>
      </c>
      <c r="T157" s="33" t="s">
        <v>24</v>
      </c>
      <c r="U157" s="33" t="s">
        <v>24</v>
      </c>
      <c r="V157" s="33" t="s">
        <v>24</v>
      </c>
      <c r="W157" s="33" t="s">
        <v>24</v>
      </c>
      <c r="X157" s="33" t="s">
        <v>24</v>
      </c>
      <c r="Y157" s="33" t="s">
        <v>24</v>
      </c>
      <c r="Z157" s="33" t="s">
        <v>24</v>
      </c>
      <c r="AA157" s="33" t="s">
        <v>24</v>
      </c>
      <c r="AB157" s="33" t="s">
        <v>24</v>
      </c>
      <c r="AC157" s="33" t="s">
        <v>24</v>
      </c>
      <c r="AD157" s="33" t="s">
        <v>24</v>
      </c>
      <c r="AE157" s="33" t="s">
        <v>24</v>
      </c>
      <c r="AF157" s="33" t="s">
        <v>24</v>
      </c>
      <c r="AG157" s="33" t="s">
        <v>24</v>
      </c>
      <c r="AH157" s="33" t="s">
        <v>24</v>
      </c>
      <c r="AI157" s="33" t="s">
        <v>24</v>
      </c>
      <c r="AJ157" s="33" t="s">
        <v>24</v>
      </c>
      <c r="AK157" s="33" t="s">
        <v>24</v>
      </c>
      <c r="AL157" s="33" t="s">
        <v>24</v>
      </c>
      <c r="AM157" s="33" t="s">
        <v>24</v>
      </c>
      <c r="AN157" s="33" t="s">
        <v>24</v>
      </c>
      <c r="AO157" s="33" t="s">
        <v>24</v>
      </c>
      <c r="AP157" s="33" t="s">
        <v>24</v>
      </c>
      <c r="AQ157" s="33"/>
    </row>
    <row r="158" spans="4:43" ht="18" customHeight="1">
      <c r="D158" s="33"/>
      <c r="E158" s="156" t="s">
        <v>891</v>
      </c>
      <c r="F158" s="157"/>
      <c r="G158" s="158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</row>
    <row r="159" spans="4:43" ht="18" customHeight="1">
      <c r="D159" s="37" t="s">
        <v>106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43"/>
    </row>
    <row r="160" spans="4:43" ht="18" customHeight="1">
      <c r="D160" s="33"/>
      <c r="E160" s="156" t="s">
        <v>71</v>
      </c>
      <c r="F160" s="157"/>
      <c r="G160" s="158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</row>
    <row r="161" spans="4:43" ht="18" customHeight="1">
      <c r="D161" s="33"/>
      <c r="E161" s="156" t="s">
        <v>423</v>
      </c>
      <c r="F161" s="157"/>
      <c r="G161" s="158"/>
      <c r="H161" s="33" t="s">
        <v>24</v>
      </c>
      <c r="I161" s="33" t="s">
        <v>24</v>
      </c>
      <c r="J161" s="33" t="s">
        <v>24</v>
      </c>
      <c r="K161" s="33" t="s">
        <v>24</v>
      </c>
      <c r="L161" s="33" t="s">
        <v>24</v>
      </c>
      <c r="M161" s="33" t="s">
        <v>24</v>
      </c>
      <c r="N161" s="33" t="s">
        <v>24</v>
      </c>
      <c r="O161" s="33" t="s">
        <v>24</v>
      </c>
      <c r="P161" s="33" t="s">
        <v>24</v>
      </c>
      <c r="Q161" s="33" t="s">
        <v>24</v>
      </c>
      <c r="R161" s="33" t="s">
        <v>24</v>
      </c>
      <c r="S161" s="33" t="s">
        <v>24</v>
      </c>
      <c r="T161" s="33" t="s">
        <v>24</v>
      </c>
      <c r="U161" s="33" t="s">
        <v>24</v>
      </c>
      <c r="V161" s="33" t="s">
        <v>24</v>
      </c>
      <c r="W161" s="33" t="s">
        <v>24</v>
      </c>
      <c r="X161" s="33" t="s">
        <v>24</v>
      </c>
      <c r="Y161" s="33" t="s">
        <v>24</v>
      </c>
      <c r="Z161" s="33" t="s">
        <v>24</v>
      </c>
      <c r="AA161" s="33" t="s">
        <v>24</v>
      </c>
      <c r="AB161" s="33" t="s">
        <v>24</v>
      </c>
      <c r="AC161" s="33" t="s">
        <v>24</v>
      </c>
      <c r="AD161" s="33" t="s">
        <v>24</v>
      </c>
      <c r="AE161" s="33" t="s">
        <v>24</v>
      </c>
      <c r="AF161" s="33" t="s">
        <v>24</v>
      </c>
      <c r="AG161" s="33" t="s">
        <v>24</v>
      </c>
      <c r="AH161" s="33" t="s">
        <v>24</v>
      </c>
      <c r="AI161" s="33" t="s">
        <v>24</v>
      </c>
      <c r="AJ161" s="33" t="s">
        <v>24</v>
      </c>
      <c r="AK161" s="33" t="s">
        <v>24</v>
      </c>
      <c r="AL161" s="33" t="s">
        <v>24</v>
      </c>
      <c r="AM161" s="33" t="s">
        <v>24</v>
      </c>
      <c r="AN161" s="33" t="s">
        <v>24</v>
      </c>
      <c r="AO161" s="33" t="s">
        <v>24</v>
      </c>
      <c r="AP161" s="33" t="s">
        <v>24</v>
      </c>
      <c r="AQ161" s="33"/>
    </row>
    <row r="162" spans="4:43" ht="18" customHeight="1">
      <c r="D162" s="33"/>
      <c r="E162" s="156" t="s">
        <v>891</v>
      </c>
      <c r="F162" s="157"/>
      <c r="G162" s="158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</row>
    <row r="163" spans="4:43" ht="18" customHeight="1">
      <c r="D163" s="37" t="s">
        <v>743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43"/>
    </row>
    <row r="164" spans="4:43" ht="18" customHeight="1">
      <c r="D164" s="33"/>
      <c r="E164" s="156" t="s">
        <v>71</v>
      </c>
      <c r="F164" s="157"/>
      <c r="G164" s="158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</row>
    <row r="165" spans="4:43" ht="18" customHeight="1">
      <c r="D165" s="33"/>
      <c r="E165" s="156" t="s">
        <v>759</v>
      </c>
      <c r="F165" s="157"/>
      <c r="G165" s="158"/>
      <c r="H165" s="33" t="s">
        <v>24</v>
      </c>
      <c r="I165" s="33" t="s">
        <v>24</v>
      </c>
      <c r="J165" s="33" t="s">
        <v>24</v>
      </c>
      <c r="K165" s="33" t="s">
        <v>24</v>
      </c>
      <c r="L165" s="33" t="s">
        <v>24</v>
      </c>
      <c r="M165" s="33" t="s">
        <v>24</v>
      </c>
      <c r="N165" s="33" t="s">
        <v>24</v>
      </c>
      <c r="O165" s="33" t="s">
        <v>24</v>
      </c>
      <c r="P165" s="33" t="s">
        <v>24</v>
      </c>
      <c r="Q165" s="33" t="s">
        <v>24</v>
      </c>
      <c r="R165" s="33" t="s">
        <v>24</v>
      </c>
      <c r="S165" s="33" t="s">
        <v>24</v>
      </c>
      <c r="T165" s="33" t="s">
        <v>24</v>
      </c>
      <c r="U165" s="33" t="s">
        <v>24</v>
      </c>
      <c r="V165" s="33" t="s">
        <v>24</v>
      </c>
      <c r="W165" s="33" t="s">
        <v>24</v>
      </c>
      <c r="X165" s="33" t="s">
        <v>24</v>
      </c>
      <c r="Y165" s="33" t="s">
        <v>24</v>
      </c>
      <c r="Z165" s="33" t="s">
        <v>24</v>
      </c>
      <c r="AA165" s="33" t="s">
        <v>24</v>
      </c>
      <c r="AB165" s="33" t="s">
        <v>24</v>
      </c>
      <c r="AC165" s="33" t="s">
        <v>24</v>
      </c>
      <c r="AD165" s="33" t="s">
        <v>24</v>
      </c>
      <c r="AE165" s="33" t="s">
        <v>24</v>
      </c>
      <c r="AF165" s="33" t="s">
        <v>24</v>
      </c>
      <c r="AG165" s="33" t="s">
        <v>24</v>
      </c>
      <c r="AH165" s="33" t="s">
        <v>24</v>
      </c>
      <c r="AI165" s="33" t="s">
        <v>24</v>
      </c>
      <c r="AJ165" s="33" t="s">
        <v>24</v>
      </c>
      <c r="AK165" s="33" t="s">
        <v>24</v>
      </c>
      <c r="AL165" s="33" t="s">
        <v>24</v>
      </c>
      <c r="AM165" s="33" t="s">
        <v>24</v>
      </c>
      <c r="AN165" s="33" t="s">
        <v>24</v>
      </c>
      <c r="AO165" s="33" t="s">
        <v>24</v>
      </c>
      <c r="AP165" s="33" t="s">
        <v>24</v>
      </c>
      <c r="AQ165" s="33"/>
    </row>
    <row r="166" spans="4:43" ht="18" customHeight="1">
      <c r="D166" s="33"/>
      <c r="E166" s="156" t="s">
        <v>788</v>
      </c>
      <c r="F166" s="157"/>
      <c r="G166" s="158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</row>
    <row r="167" spans="4:43" ht="18" customHeight="1">
      <c r="D167" s="32" t="s">
        <v>451</v>
      </c>
      <c r="E167" s="29"/>
      <c r="F167" s="29"/>
      <c r="G167" s="29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44"/>
    </row>
    <row r="168" spans="4:43" ht="18" customHeight="1">
      <c r="D168" s="139" t="s">
        <v>440</v>
      </c>
      <c r="E168" s="112"/>
      <c r="F168" s="112"/>
      <c r="G168" s="113"/>
      <c r="H168" s="133" t="s">
        <v>444</v>
      </c>
      <c r="I168" s="133" t="s">
        <v>441</v>
      </c>
      <c r="J168" s="133" t="s">
        <v>441</v>
      </c>
      <c r="K168" s="133" t="s">
        <v>441</v>
      </c>
      <c r="L168" s="133" t="s">
        <v>441</v>
      </c>
      <c r="M168" s="133" t="s">
        <v>444</v>
      </c>
      <c r="N168" s="133" t="s">
        <v>444</v>
      </c>
      <c r="O168" s="133" t="s">
        <v>444</v>
      </c>
      <c r="P168" s="133" t="s">
        <v>444</v>
      </c>
      <c r="Q168" s="133" t="s">
        <v>444</v>
      </c>
      <c r="R168" s="133" t="s">
        <v>441</v>
      </c>
      <c r="S168" s="133" t="s">
        <v>444</v>
      </c>
      <c r="T168" s="133" t="s">
        <v>441</v>
      </c>
      <c r="U168" s="133" t="s">
        <v>444</v>
      </c>
      <c r="V168" s="133" t="s">
        <v>441</v>
      </c>
      <c r="W168" s="133" t="s">
        <v>444</v>
      </c>
      <c r="X168" s="133" t="s">
        <v>441</v>
      </c>
      <c r="Y168" s="133" t="s">
        <v>444</v>
      </c>
      <c r="Z168" s="133" t="s">
        <v>444</v>
      </c>
      <c r="AA168" s="133" t="s">
        <v>444</v>
      </c>
      <c r="AB168" s="133" t="s">
        <v>444</v>
      </c>
      <c r="AC168" s="133" t="s">
        <v>441</v>
      </c>
      <c r="AD168" s="133" t="s">
        <v>441</v>
      </c>
      <c r="AE168" s="133" t="s">
        <v>444</v>
      </c>
      <c r="AF168" s="133" t="s">
        <v>441</v>
      </c>
      <c r="AG168" s="133" t="s">
        <v>444</v>
      </c>
      <c r="AH168" s="133" t="s">
        <v>444</v>
      </c>
      <c r="AI168" s="133" t="s">
        <v>444</v>
      </c>
      <c r="AJ168" s="133" t="s">
        <v>444</v>
      </c>
      <c r="AK168" s="133" t="s">
        <v>444</v>
      </c>
      <c r="AL168" s="133" t="s">
        <v>441</v>
      </c>
      <c r="AM168" s="133" t="s">
        <v>441</v>
      </c>
      <c r="AN168" s="133" t="s">
        <v>444</v>
      </c>
      <c r="AO168" s="133" t="s">
        <v>441</v>
      </c>
      <c r="AP168" s="133" t="s">
        <v>444</v>
      </c>
      <c r="AQ168" s="133" t="s">
        <v>258</v>
      </c>
    </row>
    <row r="169" spans="4:43" ht="18" customHeight="1">
      <c r="D169" s="124"/>
      <c r="E169" s="125"/>
      <c r="F169" s="125"/>
      <c r="G169" s="126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</row>
    <row r="170" spans="4:43" ht="18" customHeight="1">
      <c r="D170" s="114"/>
      <c r="E170" s="115"/>
      <c r="F170" s="115"/>
      <c r="G170" s="116"/>
      <c r="H170" s="135"/>
      <c r="I170" s="135"/>
      <c r="J170" s="135"/>
      <c r="K170" s="135"/>
      <c r="L170" s="135"/>
      <c r="M170" s="135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</row>
    <row r="171" spans="4:43" ht="18" customHeight="1">
      <c r="D171" s="111" t="s">
        <v>442</v>
      </c>
      <c r="E171" s="112"/>
      <c r="F171" s="112"/>
      <c r="G171" s="113"/>
      <c r="H171" s="136">
        <v>220155</v>
      </c>
      <c r="I171" s="136">
        <v>220001</v>
      </c>
      <c r="J171" s="136">
        <v>220001</v>
      </c>
      <c r="K171" s="136">
        <v>220001</v>
      </c>
      <c r="L171" s="136">
        <v>220001</v>
      </c>
      <c r="M171" s="136">
        <v>220157</v>
      </c>
      <c r="N171" s="136">
        <v>220156</v>
      </c>
      <c r="O171" s="136">
        <v>220155</v>
      </c>
      <c r="P171" s="136">
        <v>220155</v>
      </c>
      <c r="Q171" s="136">
        <v>220158</v>
      </c>
      <c r="R171" s="136">
        <v>220001</v>
      </c>
      <c r="S171" s="136">
        <v>220159</v>
      </c>
      <c r="T171" s="136">
        <v>220001</v>
      </c>
      <c r="U171" s="136">
        <v>220160</v>
      </c>
      <c r="V171" s="136">
        <v>220001</v>
      </c>
      <c r="W171" s="136">
        <v>220161</v>
      </c>
      <c r="X171" s="136">
        <v>220001</v>
      </c>
      <c r="Y171" s="136">
        <v>220162</v>
      </c>
      <c r="Z171" s="136">
        <v>220163</v>
      </c>
      <c r="AA171" s="136">
        <v>220163</v>
      </c>
      <c r="AB171" s="136">
        <v>220164</v>
      </c>
      <c r="AC171" s="136">
        <v>220001</v>
      </c>
      <c r="AD171" s="136">
        <v>220001</v>
      </c>
      <c r="AE171" s="136">
        <v>220165</v>
      </c>
      <c r="AF171" s="136">
        <v>220001</v>
      </c>
      <c r="AG171" s="136">
        <v>220166</v>
      </c>
      <c r="AH171" s="136">
        <v>220160</v>
      </c>
      <c r="AI171" s="136">
        <v>220161</v>
      </c>
      <c r="AJ171" s="136">
        <v>220161</v>
      </c>
      <c r="AK171" s="136">
        <v>220162</v>
      </c>
      <c r="AL171" s="136">
        <v>220001</v>
      </c>
      <c r="AM171" s="136">
        <v>220001</v>
      </c>
      <c r="AN171" s="136">
        <v>220163</v>
      </c>
      <c r="AO171" s="136">
        <v>220001</v>
      </c>
      <c r="AP171" s="136">
        <v>220164</v>
      </c>
      <c r="AQ171" s="136" t="s">
        <v>259</v>
      </c>
    </row>
    <row r="172" spans="4:43" ht="18" customHeight="1">
      <c r="D172" s="124"/>
      <c r="E172" s="125"/>
      <c r="F172" s="125"/>
      <c r="G172" s="126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7"/>
      <c r="S172" s="137"/>
      <c r="T172" s="137"/>
      <c r="U172" s="137"/>
      <c r="V172" s="137"/>
      <c r="W172" s="137"/>
      <c r="X172" s="137"/>
      <c r="Y172" s="137"/>
      <c r="Z172" s="137"/>
      <c r="AA172" s="137"/>
      <c r="AB172" s="137"/>
      <c r="AC172" s="137"/>
      <c r="AD172" s="137"/>
      <c r="AE172" s="137"/>
      <c r="AF172" s="137"/>
      <c r="AG172" s="137"/>
      <c r="AH172" s="137"/>
      <c r="AI172" s="137"/>
      <c r="AJ172" s="137"/>
      <c r="AK172" s="137"/>
      <c r="AL172" s="137"/>
      <c r="AM172" s="137"/>
      <c r="AN172" s="137"/>
      <c r="AO172" s="137"/>
      <c r="AP172" s="137"/>
      <c r="AQ172" s="137"/>
    </row>
    <row r="173" spans="4:43" ht="18" customHeight="1">
      <c r="D173" s="124"/>
      <c r="E173" s="125"/>
      <c r="F173" s="125"/>
      <c r="G173" s="126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7"/>
      <c r="S173" s="137"/>
      <c r="T173" s="137"/>
      <c r="U173" s="137"/>
      <c r="V173" s="137"/>
      <c r="W173" s="137"/>
      <c r="X173" s="137"/>
      <c r="Y173" s="137"/>
      <c r="Z173" s="137"/>
      <c r="AA173" s="137"/>
      <c r="AB173" s="137"/>
      <c r="AC173" s="137"/>
      <c r="AD173" s="137"/>
      <c r="AE173" s="137"/>
      <c r="AF173" s="137"/>
      <c r="AG173" s="137"/>
      <c r="AH173" s="137"/>
      <c r="AI173" s="137"/>
      <c r="AJ173" s="137"/>
      <c r="AK173" s="137"/>
      <c r="AL173" s="137"/>
      <c r="AM173" s="137"/>
      <c r="AN173" s="137"/>
      <c r="AO173" s="137"/>
      <c r="AP173" s="137"/>
      <c r="AQ173" s="137"/>
    </row>
    <row r="174" spans="4:43" ht="18" customHeight="1">
      <c r="D174" s="124"/>
      <c r="E174" s="125"/>
      <c r="F174" s="125"/>
      <c r="G174" s="126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7"/>
      <c r="S174" s="137"/>
      <c r="T174" s="137"/>
      <c r="U174" s="137"/>
      <c r="V174" s="137"/>
      <c r="W174" s="137"/>
      <c r="X174" s="137"/>
      <c r="Y174" s="137"/>
      <c r="Z174" s="137"/>
      <c r="AA174" s="137"/>
      <c r="AB174" s="137"/>
      <c r="AC174" s="137"/>
      <c r="AD174" s="137"/>
      <c r="AE174" s="137"/>
      <c r="AF174" s="137"/>
      <c r="AG174" s="137"/>
      <c r="AH174" s="137"/>
      <c r="AI174" s="137"/>
      <c r="AJ174" s="137"/>
      <c r="AK174" s="137"/>
      <c r="AL174" s="137"/>
      <c r="AM174" s="137"/>
      <c r="AN174" s="137"/>
      <c r="AO174" s="137"/>
      <c r="AP174" s="137"/>
      <c r="AQ174" s="137"/>
    </row>
    <row r="175" spans="4:43" ht="18" customHeight="1">
      <c r="D175" s="114"/>
      <c r="E175" s="115"/>
      <c r="F175" s="115"/>
      <c r="G175" s="116"/>
      <c r="H175" s="138"/>
      <c r="I175" s="138"/>
      <c r="J175" s="138"/>
      <c r="K175" s="138"/>
      <c r="L175" s="138"/>
      <c r="M175" s="138"/>
      <c r="N175" s="138"/>
      <c r="O175" s="138"/>
      <c r="P175" s="138"/>
      <c r="Q175" s="138"/>
      <c r="R175" s="138"/>
      <c r="S175" s="138"/>
      <c r="T175" s="138"/>
      <c r="U175" s="138"/>
      <c r="V175" s="138"/>
      <c r="W175" s="138"/>
      <c r="X175" s="138"/>
      <c r="Y175" s="138"/>
      <c r="Z175" s="138"/>
      <c r="AA175" s="138"/>
      <c r="AB175" s="138"/>
      <c r="AC175" s="138"/>
      <c r="AD175" s="138"/>
      <c r="AE175" s="138"/>
      <c r="AF175" s="138"/>
      <c r="AG175" s="138"/>
      <c r="AH175" s="138"/>
      <c r="AI175" s="138"/>
      <c r="AJ175" s="138"/>
      <c r="AK175" s="138"/>
      <c r="AL175" s="138"/>
      <c r="AM175" s="138"/>
      <c r="AN175" s="138"/>
      <c r="AO175" s="138"/>
      <c r="AP175" s="138"/>
      <c r="AQ175" s="138"/>
    </row>
    <row r="176" spans="4:43" ht="18" customHeight="1">
      <c r="D176" s="32" t="s">
        <v>452</v>
      </c>
      <c r="E176" s="29"/>
      <c r="F176" s="29"/>
      <c r="G176" s="29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9"/>
      <c r="AJ176" s="30"/>
      <c r="AK176" s="30"/>
      <c r="AL176" s="30"/>
      <c r="AM176" s="30"/>
      <c r="AN176" s="30"/>
      <c r="AO176" s="30"/>
      <c r="AP176" s="30"/>
      <c r="AQ176" s="44"/>
    </row>
    <row r="177" spans="3:73" ht="18" customHeight="1">
      <c r="D177" s="139" t="s">
        <v>443</v>
      </c>
      <c r="E177" s="112"/>
      <c r="F177" s="112"/>
      <c r="G177" s="113"/>
      <c r="H177" s="133" t="s">
        <v>444</v>
      </c>
      <c r="I177" s="133" t="s">
        <v>441</v>
      </c>
      <c r="J177" s="133" t="s">
        <v>441</v>
      </c>
      <c r="K177" s="133" t="s">
        <v>441</v>
      </c>
      <c r="L177" s="133" t="s">
        <v>441</v>
      </c>
      <c r="M177" s="133" t="s">
        <v>444</v>
      </c>
      <c r="N177" s="133" t="s">
        <v>444</v>
      </c>
      <c r="O177" s="133" t="s">
        <v>444</v>
      </c>
      <c r="P177" s="133" t="s">
        <v>444</v>
      </c>
      <c r="Q177" s="133" t="s">
        <v>444</v>
      </c>
      <c r="R177" s="133" t="s">
        <v>441</v>
      </c>
      <c r="S177" s="133" t="s">
        <v>444</v>
      </c>
      <c r="T177" s="133" t="s">
        <v>441</v>
      </c>
      <c r="U177" s="133" t="s">
        <v>444</v>
      </c>
      <c r="V177" s="133" t="s">
        <v>441</v>
      </c>
      <c r="W177" s="133" t="s">
        <v>444</v>
      </c>
      <c r="X177" s="133" t="s">
        <v>441</v>
      </c>
      <c r="Y177" s="133" t="s">
        <v>444</v>
      </c>
      <c r="Z177" s="133" t="s">
        <v>444</v>
      </c>
      <c r="AA177" s="133" t="s">
        <v>444</v>
      </c>
      <c r="AB177" s="133" t="s">
        <v>444</v>
      </c>
      <c r="AC177" s="133" t="s">
        <v>441</v>
      </c>
      <c r="AD177" s="133" t="s">
        <v>441</v>
      </c>
      <c r="AE177" s="133" t="s">
        <v>444</v>
      </c>
      <c r="AF177" s="133" t="s">
        <v>441</v>
      </c>
      <c r="AG177" s="133" t="s">
        <v>444</v>
      </c>
      <c r="AH177" s="133" t="s">
        <v>444</v>
      </c>
      <c r="AI177" s="133" t="s">
        <v>444</v>
      </c>
      <c r="AJ177" s="133" t="s">
        <v>444</v>
      </c>
      <c r="AK177" s="133" t="s">
        <v>444</v>
      </c>
      <c r="AL177" s="133" t="s">
        <v>441</v>
      </c>
      <c r="AM177" s="133" t="s">
        <v>441</v>
      </c>
      <c r="AN177" s="133" t="s">
        <v>444</v>
      </c>
      <c r="AO177" s="133" t="s">
        <v>441</v>
      </c>
      <c r="AP177" s="133" t="s">
        <v>444</v>
      </c>
      <c r="AQ177" s="133" t="s">
        <v>258</v>
      </c>
    </row>
    <row r="178" spans="3:73" ht="18" customHeight="1">
      <c r="D178" s="124"/>
      <c r="E178" s="125"/>
      <c r="F178" s="125"/>
      <c r="G178" s="126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</row>
    <row r="179" spans="3:73" ht="18" customHeight="1">
      <c r="D179" s="114"/>
      <c r="E179" s="115"/>
      <c r="F179" s="115"/>
      <c r="G179" s="116"/>
      <c r="H179" s="135"/>
      <c r="I179" s="135"/>
      <c r="J179" s="135"/>
      <c r="K179" s="135"/>
      <c r="L179" s="135"/>
      <c r="M179" s="135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</row>
    <row r="180" spans="3:73" ht="18" customHeight="1">
      <c r="D180" s="139" t="s">
        <v>455</v>
      </c>
      <c r="E180" s="112"/>
      <c r="F180" s="112"/>
      <c r="G180" s="113"/>
      <c r="H180" s="144">
        <v>45741</v>
      </c>
      <c r="I180" s="144">
        <v>45741</v>
      </c>
      <c r="J180" s="144">
        <v>45741</v>
      </c>
      <c r="K180" s="144">
        <v>45741</v>
      </c>
      <c r="L180" s="144">
        <v>45741</v>
      </c>
      <c r="M180" s="144">
        <v>45741</v>
      </c>
      <c r="N180" s="144">
        <v>45741</v>
      </c>
      <c r="O180" s="144">
        <v>45741</v>
      </c>
      <c r="P180" s="144">
        <v>45741</v>
      </c>
      <c r="Q180" s="144">
        <v>45741</v>
      </c>
      <c r="R180" s="144">
        <v>45741</v>
      </c>
      <c r="S180" s="144">
        <v>45741</v>
      </c>
      <c r="T180" s="144">
        <v>45741</v>
      </c>
      <c r="U180" s="144">
        <v>45741</v>
      </c>
      <c r="V180" s="144">
        <v>45741</v>
      </c>
      <c r="W180" s="144">
        <v>45741</v>
      </c>
      <c r="X180" s="144">
        <v>45741</v>
      </c>
      <c r="Y180" s="144">
        <v>45741</v>
      </c>
      <c r="Z180" s="144">
        <v>45741</v>
      </c>
      <c r="AA180" s="144">
        <v>45741</v>
      </c>
      <c r="AB180" s="144">
        <v>45741</v>
      </c>
      <c r="AC180" s="144">
        <v>45741</v>
      </c>
      <c r="AD180" s="144">
        <v>45741</v>
      </c>
      <c r="AE180" s="144">
        <v>45741</v>
      </c>
      <c r="AF180" s="144">
        <v>45741</v>
      </c>
      <c r="AG180" s="144">
        <v>45741</v>
      </c>
      <c r="AH180" s="144">
        <v>45741</v>
      </c>
      <c r="AI180" s="144">
        <v>45741</v>
      </c>
      <c r="AJ180" s="144">
        <v>45741</v>
      </c>
      <c r="AK180" s="144">
        <v>45741</v>
      </c>
      <c r="AL180" s="144">
        <v>45741</v>
      </c>
      <c r="AM180" s="144">
        <v>45741</v>
      </c>
      <c r="AN180" s="144">
        <v>45741</v>
      </c>
      <c r="AO180" s="144">
        <v>45741</v>
      </c>
      <c r="AP180" s="144">
        <v>45741</v>
      </c>
      <c r="AQ180" s="144" t="s">
        <v>259</v>
      </c>
    </row>
    <row r="181" spans="3:73" ht="18" customHeight="1">
      <c r="D181" s="143"/>
      <c r="E181" s="125"/>
      <c r="F181" s="125"/>
      <c r="G181" s="126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  <c r="AL181" s="144"/>
      <c r="AM181" s="144"/>
      <c r="AN181" s="144"/>
      <c r="AO181" s="144"/>
      <c r="AP181" s="144"/>
      <c r="AQ181" s="144"/>
    </row>
    <row r="182" spans="3:73" ht="18" customHeight="1">
      <c r="D182" s="124"/>
      <c r="E182" s="125"/>
      <c r="F182" s="125"/>
      <c r="G182" s="126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  <c r="AL182" s="144"/>
      <c r="AM182" s="144"/>
      <c r="AN182" s="144"/>
      <c r="AO182" s="144"/>
      <c r="AP182" s="144"/>
      <c r="AQ182" s="144"/>
    </row>
    <row r="183" spans="3:73" ht="18" customHeight="1">
      <c r="D183" s="114"/>
      <c r="E183" s="115"/>
      <c r="F183" s="115"/>
      <c r="G183" s="116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  <c r="AL183" s="144"/>
      <c r="AM183" s="144"/>
      <c r="AN183" s="144"/>
      <c r="AO183" s="144"/>
      <c r="AP183" s="144"/>
      <c r="AQ183" s="144"/>
    </row>
    <row r="184" spans="3:73" ht="18" customHeight="1">
      <c r="O184" s="19"/>
      <c r="AJ184" s="36"/>
      <c r="AL184" s="19"/>
    </row>
    <row r="185" spans="3:73" ht="18" customHeight="1">
      <c r="D185" s="5" t="s">
        <v>255</v>
      </c>
      <c r="E185" s="5" t="s">
        <v>440</v>
      </c>
      <c r="I185" s="5" t="s">
        <v>13</v>
      </c>
      <c r="J185" s="5" t="s">
        <v>456</v>
      </c>
      <c r="O185" s="19"/>
      <c r="AJ185" s="36"/>
      <c r="AL185" s="19"/>
    </row>
    <row r="186" spans="3:73" ht="18" customHeight="1">
      <c r="J186" s="5" t="s">
        <v>457</v>
      </c>
      <c r="O186" s="19"/>
      <c r="AJ186" s="36"/>
      <c r="AL186" s="19"/>
    </row>
    <row r="187" spans="3:73" ht="18" customHeight="1">
      <c r="J187" s="5" t="s">
        <v>458</v>
      </c>
      <c r="O187" s="19"/>
      <c r="AJ187" s="36"/>
      <c r="AL187" s="19"/>
    </row>
    <row r="188" spans="3:73" ht="18" customHeight="1">
      <c r="O188" s="19"/>
      <c r="AJ188" s="36"/>
      <c r="AL188" s="19"/>
    </row>
    <row r="189" spans="3:73" ht="18" customHeight="1">
      <c r="C189" s="5" t="s">
        <v>30</v>
      </c>
      <c r="D189" s="5" t="s">
        <v>461</v>
      </c>
      <c r="AE189" s="5" t="s">
        <v>255</v>
      </c>
      <c r="AF189" s="5" t="s">
        <v>762</v>
      </c>
      <c r="AJ189" s="5" t="s">
        <v>332</v>
      </c>
      <c r="AK189" s="125" t="s">
        <v>763</v>
      </c>
      <c r="AL189" s="125"/>
      <c r="AM189" s="125"/>
      <c r="AN189" s="125"/>
    </row>
    <row r="191" spans="3:73" ht="18" customHeight="1">
      <c r="D191" s="111" t="s">
        <v>437</v>
      </c>
      <c r="E191" s="112"/>
      <c r="F191" s="112"/>
      <c r="G191" s="113"/>
      <c r="H191" s="117" t="s">
        <v>778</v>
      </c>
      <c r="I191" s="118"/>
      <c r="J191" s="118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9"/>
      <c r="AE191" s="123" t="s">
        <v>469</v>
      </c>
      <c r="AF191" s="118"/>
      <c r="AG191" s="119"/>
      <c r="AH191" s="117" t="s">
        <v>445</v>
      </c>
      <c r="AI191" s="118"/>
      <c r="AJ191" s="118"/>
      <c r="AK191" s="118"/>
      <c r="AL191" s="118"/>
      <c r="AM191" s="118"/>
      <c r="AN191" s="118"/>
      <c r="AO191" s="118"/>
      <c r="AP191" s="118"/>
      <c r="AQ191" s="119"/>
      <c r="AS191" s="62" t="s">
        <v>479</v>
      </c>
      <c r="AT191" s="63"/>
      <c r="AU191" s="64"/>
      <c r="AW191" s="238" t="str">
        <f>$D$75</f>
        <v>COLUMN_COUNTS</v>
      </c>
      <c r="AX191" s="238" t="str">
        <f>$D$75</f>
        <v>COLUMN_COUNTS</v>
      </c>
      <c r="AY191" s="238" t="str">
        <f>$D$81</f>
        <v>COLUMN_DATA_TYPE</v>
      </c>
      <c r="AZ191" s="238" t="str">
        <f>$D$81</f>
        <v>COLUMN_DATA_TYPE</v>
      </c>
      <c r="BA191" s="238" t="str">
        <f>$D$95</f>
        <v>COLUMN_DATA_LENGTH</v>
      </c>
      <c r="BB191" s="238" t="str">
        <f>$D$95</f>
        <v>COLUMN_DATA_LENGTH</v>
      </c>
      <c r="BC191" s="238" t="str">
        <f>$D$123</f>
        <v>COLUMN_DATA_TRIM</v>
      </c>
      <c r="BD191" s="238" t="str">
        <f>$D$123</f>
        <v>COLUMN_DATA_TRIM</v>
      </c>
      <c r="BE191" s="238" t="str">
        <f>$D$128</f>
        <v>COLUMN_DATA_SIGNED</v>
      </c>
      <c r="BF191" s="238" t="str">
        <f>$D$128</f>
        <v>COLUMN_DATA_SIGNED</v>
      </c>
      <c r="BG191" s="238" t="str">
        <f>$D$135</f>
        <v>SIGN_DIGIT</v>
      </c>
      <c r="BH191" s="238" t="str">
        <f>$D$135</f>
        <v>SIGN_DIGIT</v>
      </c>
      <c r="BI191" s="238" t="str">
        <f>$D$141</f>
        <v>DATE_SEPARATOR</v>
      </c>
      <c r="BJ191" s="238" t="str">
        <f>$D$141</f>
        <v>DATE_SEPARATOR</v>
      </c>
      <c r="BK191" s="238" t="str">
        <f>$D$147</f>
        <v>TIME_SEPARATOR</v>
      </c>
      <c r="BL191" s="238" t="str">
        <f>$D$147</f>
        <v>TIME_SEPARATOR</v>
      </c>
      <c r="BM191" s="238" t="str">
        <f>$D$151</f>
        <v>SEPARATOR_DATE_TIME</v>
      </c>
      <c r="BN191" s="238" t="str">
        <f>$D$151</f>
        <v>SEPARATOR_DATE_TIME</v>
      </c>
      <c r="BO191" s="238" t="str">
        <f>$D$155</f>
        <v>REFERENCE_DATE</v>
      </c>
      <c r="BP191" s="238" t="str">
        <f>$D$155</f>
        <v>REFERENCE_DATE</v>
      </c>
      <c r="BQ191" s="238" t="str">
        <f>$D$159</f>
        <v>CASE_MODE</v>
      </c>
      <c r="BR191" s="238" t="str">
        <f>$D$159</f>
        <v>CASE_MODE</v>
      </c>
      <c r="BS191" s="238" t="str">
        <f>$D$163</f>
        <v>MULTIBYTE_STRING</v>
      </c>
      <c r="BT191" s="238" t="str">
        <f>$D$163</f>
        <v>MULTIBYTE_STRING</v>
      </c>
      <c r="BU191" s="60" t="s">
        <v>1135</v>
      </c>
    </row>
    <row r="192" spans="3:73" ht="18" customHeight="1">
      <c r="D192" s="114"/>
      <c r="E192" s="115"/>
      <c r="F192" s="115"/>
      <c r="G192" s="116"/>
      <c r="H192" s="120"/>
      <c r="I192" s="121"/>
      <c r="J192" s="121"/>
      <c r="K192" s="121"/>
      <c r="L192" s="121"/>
      <c r="M192" s="121"/>
      <c r="N192" s="121"/>
      <c r="O192" s="121"/>
      <c r="P192" s="121"/>
      <c r="Q192" s="121"/>
      <c r="R192" s="121"/>
      <c r="S192" s="121"/>
      <c r="T192" s="121"/>
      <c r="U192" s="121"/>
      <c r="V192" s="121"/>
      <c r="W192" s="121"/>
      <c r="X192" s="121"/>
      <c r="Y192" s="121"/>
      <c r="Z192" s="121"/>
      <c r="AA192" s="121"/>
      <c r="AB192" s="121"/>
      <c r="AC192" s="121"/>
      <c r="AD192" s="122"/>
      <c r="AE192" s="120"/>
      <c r="AF192" s="121"/>
      <c r="AG192" s="122"/>
      <c r="AH192" s="120"/>
      <c r="AI192" s="121"/>
      <c r="AJ192" s="121"/>
      <c r="AK192" s="121"/>
      <c r="AL192" s="121"/>
      <c r="AM192" s="121"/>
      <c r="AN192" s="121"/>
      <c r="AO192" s="121"/>
      <c r="AP192" s="121"/>
      <c r="AQ192" s="122"/>
      <c r="AS192" s="66" t="s">
        <v>480</v>
      </c>
      <c r="AT192" s="67"/>
      <c r="AU192" s="68"/>
      <c r="AW192" s="74" t="s">
        <v>781</v>
      </c>
      <c r="AX192" s="74" t="s">
        <v>782</v>
      </c>
      <c r="AY192" s="74" t="s">
        <v>781</v>
      </c>
      <c r="AZ192" s="74" t="s">
        <v>782</v>
      </c>
      <c r="BA192" s="74" t="s">
        <v>781</v>
      </c>
      <c r="BB192" s="74" t="s">
        <v>782</v>
      </c>
      <c r="BC192" s="74" t="s">
        <v>781</v>
      </c>
      <c r="BD192" s="74" t="s">
        <v>782</v>
      </c>
      <c r="BE192" s="74" t="s">
        <v>781</v>
      </c>
      <c r="BF192" s="74" t="s">
        <v>782</v>
      </c>
      <c r="BG192" s="74" t="s">
        <v>781</v>
      </c>
      <c r="BH192" s="74" t="s">
        <v>782</v>
      </c>
      <c r="BI192" s="74" t="s">
        <v>781</v>
      </c>
      <c r="BJ192" s="74" t="s">
        <v>782</v>
      </c>
      <c r="BK192" s="74" t="s">
        <v>781</v>
      </c>
      <c r="BL192" s="74" t="s">
        <v>782</v>
      </c>
      <c r="BM192" s="74" t="s">
        <v>781</v>
      </c>
      <c r="BN192" s="74" t="s">
        <v>782</v>
      </c>
      <c r="BO192" s="74" t="s">
        <v>781</v>
      </c>
      <c r="BP192" s="74" t="s">
        <v>782</v>
      </c>
      <c r="BQ192" s="74" t="s">
        <v>781</v>
      </c>
      <c r="BR192" s="74" t="s">
        <v>782</v>
      </c>
      <c r="BS192" s="74" t="s">
        <v>781</v>
      </c>
      <c r="BT192" s="74" t="s">
        <v>782</v>
      </c>
      <c r="BU192" s="60" t="s">
        <v>1135</v>
      </c>
    </row>
    <row r="193" spans="4:73" ht="54" customHeight="1">
      <c r="D193" s="140">
        <f>$H$70</f>
        <v>145</v>
      </c>
      <c r="E193" s="141"/>
      <c r="F193" s="141"/>
      <c r="G193" s="142"/>
      <c r="H193" s="45" t="str">
        <f ca="1">SUBSTITUTE("clear; echo "&amp;"テストケース"&amp;TEXT($D193,"000")&amp;"; "&amp;AW193&amp;AY193&amp;BA193&amp;BC193&amp;BE193&amp;BG193&amp;BI193&amp;BK193&amp;BM193&amp;BO193&amp;BQ193&amp;BS193&amp;"sh ./script/"&amp;$B$2&amp;".sh; "&amp;AX193&amp;AZ193&amp;BB193&amp;BD193&amp;BF193&amp;BH193&amp;BJ193&amp;BL193&amp;BN193&amp;BP193&amp;BR193&amp;BT193,"なし","")</f>
        <v>clear; echo テストケース145; sed -i '' 's#COLUMN_DATA_TYPE="char"#COLUMN_DATA_TYPE="long"#g' ${CONFIG_DIR}db_data_config.txt; export COLUMN_DATA_TYPE="long";sed -i '' 's#COLUMN_DATA_LENGTH="3"#COLUMN_DATA_LENGTH="0"#g' ${CONFIG_DIR}db_data_config.txt; export COLUMN_DATA_LENGTH="0";sh ./script/db_check_data_validate_config.sh; sed -i '' 's#COLUMN_DATA_TYPE="long"#COLUMN_DATA_TYPE="char"#g' ${CONFIG_DIR}db_data_config.txt; export COLUMN_DATA_TYPE="char";sed -i '' 's#COLUMN_DATA_LENGTH="0"#COLUMN_DATA_LENGTH="3"#g' ${CONFIG_DIR}db_data_config.txt; export COLUMN_DATA_LENGTH="3";</v>
      </c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7"/>
      <c r="AE193" s="149" t="str" cm="1">
        <f t="array" ref="AE193">SUBSTITUTE(INDEX($H$168:$AQ$168, , MATCH($D193, $70:$70, 0)-7),"-","")</f>
        <v>異常</v>
      </c>
      <c r="AF193" s="150"/>
      <c r="AG193" s="151"/>
      <c r="AH193" s="159" t="s">
        <v>1060</v>
      </c>
      <c r="AI193" s="160"/>
      <c r="AJ193" s="160"/>
      <c r="AK193" s="160"/>
      <c r="AL193" s="160"/>
      <c r="AM193" s="160"/>
      <c r="AN193" s="160"/>
      <c r="AO193" s="160"/>
      <c r="AP193" s="160"/>
      <c r="AQ193" s="161"/>
      <c r="AS193" s="69" t="str" cm="1">
        <f t="array" ref="AS193">SUBSTITUTE(TEXT(INDEX($H$171:$AQ$171,1,$D193-144),"000000"),"-","")</f>
        <v>220155</v>
      </c>
      <c r="AT193" s="70"/>
      <c r="AU193" s="71"/>
      <c r="AW193" s="73" t="str">
        <f>SUBSTITUTE(IF(VLOOKUP(AW$191,$AD$9:$AN$20,8,FALSE)=INDEX($E$76:$G$80,MATCH("●",INDEX($H$76:$AQ$80,,MATCH($D193,$70:$70,0)-7),0),1),"","sed -i "&amp;IF($AK$189="MacOS","'' ","")&amp;"'s#"&amp;AW$191&amp;"="""&amp;VLOOKUP(AW$191,$AD$9:$AN$20,8,FALSE)&amp;""""&amp;"#"&amp;AW$191&amp;"="&amp;""""&amp;INDEX($E$76:$G$80,MATCH("●",INDEX($H$76:$AQ$80,,MATCH($D193,$70:$70,0)-7),0),1)&amp;""""&amp;"#g'"&amp;" ${CONFIG_DIR}db_data_config.txt; export "&amp;AW$191&amp;"="&amp;""""&amp;INDEX($E$76:$G$80,MATCH("●",INDEX($H$76:$AQ$80,,MATCH($D193,$70:$70,0)-7),0),1)&amp;""";"),",",""",""")</f>
        <v/>
      </c>
      <c r="AX193" s="73" t="str">
        <f>SUBSTITUTE(IF(INDEX($E$76:$G$80,MATCH("●",INDEX($H$76:$AQ$80,,MATCH($D193,$70:$70,0)-7),0),1)=VLOOKUP(AX$191,$AD$9:$AN$20,8,FALSE),"","sed -i "&amp;IF($AK$189="MacOS","'' ","")&amp;"'s#"&amp;AX$191&amp;"="""&amp;INDEX($E$76:$G$80,MATCH("●",INDEX($H$76:$AQ$80,,MATCH($D193,$70:$70,0)-7),0),1)&amp;""""&amp;"#"&amp;AX$191&amp;"="&amp;""""&amp;VLOOKUP(AX$191,$AD$9:$AN$20,8,FALSE)&amp;""""&amp;"#g'"&amp;" ${CONFIG_DIR}db_data_config.txt; export "&amp;AX$191&amp;"="&amp;""""&amp;VLOOKUP(AX$191,$AD$9:$AN$20,8,FALSE)&amp;""";"),",",""",""")</f>
        <v/>
      </c>
      <c r="AY193" s="73" t="str">
        <f>SUBSTITUTE(IF(VLOOKUP(AY$191,$AD$9:$AN$20,8,FALSE)=INDEX($E$82:$G$94,MATCH("●",INDEX($H$82:$AQ$94,,MATCH($D193,$70:$70,0)-7),0),1),"","sed -i "&amp;IF($AK$189="MacOS","'' ","")&amp;"'s#"&amp;AY$191&amp;"="""&amp;VLOOKUP(AY$191,$AD$9:$AN$20,8,FALSE)&amp;""""&amp;"#"&amp;AY$191&amp;"="&amp;""""&amp;INDEX($E$82:$G$94,MATCH("●",INDEX($H$82:$AQ$94,,MATCH($D193,$70:$70,0)-7),0),1)&amp;""""&amp;"#g'"&amp;" ${CONFIG_DIR}db_data_config.txt; export "&amp;AY$191&amp;"="&amp;""""&amp;INDEX($E$82:$G$94,MATCH("●",INDEX($H$82:$AQ$94,,MATCH($D193,$70:$70,0)-7),0),1)&amp;""";"),",",""",""")</f>
        <v>sed -i '' 's#COLUMN_DATA_TYPE="char"#COLUMN_DATA_TYPE="long"#g' ${CONFIG_DIR}db_data_config.txt; export COLUMN_DATA_TYPE="long";</v>
      </c>
      <c r="AZ193" s="73" t="str">
        <f>SUBSTITUTE(IF(INDEX($E$82:$G$94,MATCH("●",INDEX($H$82:$AQ$94,,MATCH($D193,$70:$70,0)-7),0),1)=VLOOKUP(AZ$191,$AD$9:$AN$20,8,FALSE),"","sed -i "&amp;IF($AK$189="MacOS","'' ","")&amp;"'s#"&amp;AZ$191&amp;"="""&amp;INDEX($E$82:$G$94,MATCH("●",INDEX($H$82:$AQ$94,,MATCH($D193,$70:$70,0)-7),0),1)&amp;""""&amp;"#"&amp;AZ$191&amp;"="&amp;""""&amp;VLOOKUP(AZ$191,$AD$9:$AN$20,8,FALSE)&amp;""""&amp;"#g'"&amp;" ${CONFIG_DIR}db_data_config.txt; export "&amp;AZ$191&amp;"="&amp;""""&amp;VLOOKUP(AZ$191,$AD$9:$AN$20,8,FALSE)&amp;""";"),",",""",""")</f>
        <v>sed -i '' 's#COLUMN_DATA_TYPE="long"#COLUMN_DATA_TYPE="char"#g' ${CONFIG_DIR}db_data_config.txt; export COLUMN_DATA_TYPE="char";</v>
      </c>
      <c r="BA193" s="73" t="str">
        <f>SUBSTITUTE(IF(VLOOKUP(BA$191,$AD$9:$AN$20,8,FALSE)=INDEX($E$96:$G$122,MATCH("●",INDEX($H$96:$AQ$122,,MATCH($D193,$70:$70,0)-7),0),1),"","sed -i "&amp;IF($AK$189="MacOS","'' ","")&amp;"'s#"&amp;BA$191&amp;"="""&amp;VLOOKUP(BA$191,$AD$9:$AN$20,8,FALSE)&amp;""""&amp;"#"&amp;BA$191&amp;"="&amp;""""&amp;INDEX($E$96:$G$122,MATCH("●",INDEX($H$96:$AQ$122,,MATCH($D193,$70:$70,0)-7),0),1)&amp;""""&amp;"#g'"&amp;" ${CONFIG_DIR}db_data_config.txt; export "&amp;BA$191&amp;"="&amp;""""&amp;INDEX($E$96:$G$122,MATCH("●",INDEX($H$96:$AQ$122,,MATCH($D193,$70:$70,0)-7),0),1)&amp;""";"),",",""",""")</f>
        <v>sed -i '' 's#COLUMN_DATA_LENGTH="3"#COLUMN_DATA_LENGTH="0"#g' ${CONFIG_DIR}db_data_config.txt; export COLUMN_DATA_LENGTH="0";</v>
      </c>
      <c r="BB193" s="73" t="str">
        <f>SUBSTITUTE(IF(INDEX($E$96:$G$122,MATCH("●",INDEX($H$96:$AQ$122,,MATCH($D193,$70:$70,0)-7),0),1)=VLOOKUP(BB$191,$AD$9:$AN$20,8,FALSE),"","sed -i "&amp;IF($AK$189="MacOS","'' ","")&amp;"'s#"&amp;BB$191&amp;"="""&amp;INDEX($E$96:$G$122,MATCH("●",INDEX($H$96:$AQ$122,,MATCH($D193,$70:$70,0)-7),0),1)&amp;""""&amp;"#"&amp;BB$191&amp;"="&amp;""""&amp;VLOOKUP(BB$191,$AD$9:$AN$20,8,FALSE)&amp;""""&amp;"#g'"&amp;" ${CONFIG_DIR}db_data_config.txt; export "&amp;BB$191&amp;"="&amp;""""&amp;VLOOKUP(BB$191,$AD$9:$AN$20,8,FALSE)&amp;""";"),",",""",""")</f>
        <v>sed -i '' 's#COLUMN_DATA_LENGTH="0"#COLUMN_DATA_LENGTH="3"#g' ${CONFIG_DIR}db_data_config.txt; export COLUMN_DATA_LENGTH="3";</v>
      </c>
      <c r="BC193" s="73" t="str">
        <f>SUBSTITUTE(IF(VLOOKUP(BC$191,$AD$9:$AN$20,8,FALSE)=INDEX($E$124:$G$127,MATCH("●",INDEX($H$124:$AQ$127,,MATCH($D193,$70:$70,0)-7),0),1),"","sed -i "&amp;IF($AK$189="MacOS","'' ","")&amp;"'s#"&amp;BC$191&amp;"="""&amp;VLOOKUP(BC$191,$AD$9:$AN$20,8,FALSE)&amp;""""&amp;"#"&amp;BC$191&amp;"="&amp;""""&amp;INDEX($E$124:$G$127,MATCH("●",INDEX($H$124:$AQ$127,,MATCH($D193,$70:$70,0)-7),0),1)&amp;""""&amp;"#g'"&amp;" ${CONFIG_DIR}db_data_config.txt; export "&amp;BC$191&amp;"="&amp;""""&amp;INDEX($E$124:$G$127,MATCH("●",INDEX($H$124:$AQ$127,,MATCH($D193,$70:$70,0)-7),0),1)&amp;""";"),",",""",""")</f>
        <v/>
      </c>
      <c r="BD193" s="73" t="str">
        <f>SUBSTITUTE(IF(INDEX($E$124:$G$127,MATCH("●",INDEX($H$124:$AQ$127,,MATCH($D193,$70:$70,0)-7),0),1)=VLOOKUP(BD$191,$AD$9:$AN$20,8,FALSE),"","sed -i "&amp;IF($AK$189="MacOS","'' ","")&amp;"'s#"&amp;BD$191&amp;"="""&amp;INDEX($E$124:$G$127,MATCH("●",INDEX($H$124:$AQ$127,,MATCH($D193,$70:$70,0)-7),0),1)&amp;""""&amp;"#"&amp;BD$191&amp;"="&amp;""""&amp;VLOOKUP(BD$191,$AD$9:$AN$20,8,FALSE)&amp;""""&amp;"#g'"&amp;" ${CONFIG_DIR}db_data_config.txt; export "&amp;BD$191&amp;"="&amp;""""&amp;VLOOKUP(BD$191,$AD$9:$AN$20,8,FALSE)&amp;""";"),",",""",""")</f>
        <v/>
      </c>
      <c r="BE193" s="73" t="str">
        <f>SUBSTITUTE(IF(VLOOKUP(BE$191,$AD$9:$AN$20,8,FALSE)=INDEX($E$129:$G$134,MATCH("●",INDEX($H$129:$AQ$134,,MATCH($D193,$70:$70,0)-7),0),1),"","sed -i "&amp;IF($AK$189="MacOS","'' ","")&amp;"'s#"&amp;BE$191&amp;"="""&amp;VLOOKUP(BE$191,$AD$9:$AN$20,8,FALSE)&amp;""""&amp;"#"&amp;BE$191&amp;"="&amp;""""&amp;INDEX($E$129:$G$134,MATCH("●",INDEX($H$129:$AQ$134,,MATCH($D193,$70:$70,0)-7),0),1)&amp;""""&amp;"#g'"&amp;" ${CONFIG_DIR}db_data_config.txt; export "&amp;BE$191&amp;"="&amp;""""&amp;INDEX($E$129:$G$134,MATCH("●",INDEX($H$129:$AQ$134,,MATCH($D193,$70:$70,0)-7),0),1)&amp;""";"),",",""",""")</f>
        <v/>
      </c>
      <c r="BF193" s="73" t="str">
        <f>SUBSTITUTE(IF(INDEX($E$129:$G$134,MATCH("●",INDEX($H$129:$AQ$134,,MATCH($D193,$70:$70,0)-7),0),1)=VLOOKUP(BF$191,$AD$9:$AN$20,8,FALSE),"","sed -i "&amp;IF($AK$189="MacOS","'' ","")&amp;"'s#"&amp;BF$191&amp;"="""&amp;INDEX($E$129:$G$134,MATCH("●",INDEX($H$129:$AQ$134,,MATCH($D193,$70:$70,0)-7),0),1)&amp;""""&amp;"#"&amp;BF$191&amp;"="&amp;""""&amp;VLOOKUP(BF$191,$AD$9:$AN$20,8,FALSE)&amp;""""&amp;"#g'"&amp;" ${CONFIG_DIR}db_data_config.txt; export "&amp;BF$191&amp;"="&amp;""""&amp;VLOOKUP(BF$191,$AD$9:$AN$20,8,FALSE)&amp;""";"),",",""",""")</f>
        <v/>
      </c>
      <c r="BG193" s="73" t="str">
        <f>SUBSTITUTE(IF(VLOOKUP(BG$191,$AD$9:$AN$20,8,FALSE)=INDEX($E$136:$G$140,MATCH("●",INDEX($H$136:$AQ$140,,MATCH($D193,$70:$70,0)-7),0),1),"","sed -i "&amp;IF($AK$189="MacOS","'' ","")&amp;"'s#"&amp;BG$191&amp;"="""&amp;VLOOKUP(BG$191,$AD$9:$AN$20,8,FALSE)&amp;""""&amp;"#"&amp;BG$191&amp;"="&amp;""""&amp;INDEX($E$136:$G$140,MATCH("●",INDEX($H$136:$AQ$140,,MATCH($D193,$70:$70,0)-7),0),1)&amp;""""&amp;"#g'"&amp;" ${CONFIG_DIR}db_data_config.txt; export "&amp;BG$191&amp;"="&amp;""""&amp;INDEX($E$136:$G$140,MATCH("●",INDEX($H$136:$AQ$140,,MATCH($D193,$70:$70,0)-7),0),1)&amp;""";"),",",""",""")</f>
        <v/>
      </c>
      <c r="BH193" s="73" t="str">
        <f>SUBSTITUTE(IF(INDEX($E$136:$G$140,MATCH("●",INDEX($H$136:$AQ$140,,MATCH($D193,$70:$70,0)-7),0),1)=VLOOKUP(BH$191,$AD$9:$AN$20,8,FALSE),"","sed -i "&amp;IF($AK$189="MacOS","'' ","")&amp;"'s#"&amp;BH$191&amp;"="""&amp;INDEX($E$136:$G$140,MATCH("●",INDEX($H$136:$AQ$140,,MATCH($D193,$70:$70,0)-7),0),1)&amp;""""&amp;"#"&amp;BH$191&amp;"="&amp;""""&amp;VLOOKUP(BH$191,$AD$9:$AN$20,8,FALSE)&amp;""""&amp;"#g'"&amp;" ${CONFIG_DIR}db_data_config.txt; export "&amp;BH$191&amp;"="&amp;""""&amp;VLOOKUP(BH$191,$AD$9:$AN$20,8,FALSE)&amp;""";"),",",""",""")</f>
        <v/>
      </c>
      <c r="BI193" s="73" t="str">
        <f>SUBSTITUTE(IF(VLOOKUP(BI$191,$AD$9:$AN$20,8,FALSE)=INDEX($E$142:$G$146,MATCH("●",INDEX($H$142:$AQ$146,,MATCH($D193,$70:$70,0)-7),0),1),"","sed -i "&amp;IF($AK$189="MacOS","'' ","")&amp;"'s#"&amp;BI$191&amp;"="""&amp;VLOOKUP(BI$191,$AD$9:$AN$20,8,FALSE)&amp;""""&amp;"#"&amp;BI$191&amp;"="&amp;""""&amp;INDEX($E$142:$G$146,MATCH("●",INDEX($H$142:$AQ$146,,MATCH($D193,$70:$70,0)-7),0),1)&amp;""""&amp;"#g'"&amp;" ${CONFIG_DIR}db_data_config.txt; export "&amp;BI$191&amp;"="&amp;""""&amp;INDEX($E$142:$G$146,MATCH("●",INDEX($H$142:$AQ$146,,MATCH($D193,$70:$70,0)-7),0),1)&amp;""";"),",",""",""")</f>
        <v/>
      </c>
      <c r="BJ193" s="73" t="str">
        <f>SUBSTITUTE(IF(INDEX($E$142:$G$146,MATCH("●",INDEX($H$142:$AQ$146,,MATCH($D193,$70:$70,0)-7),0),1)=VLOOKUP(BJ$191,$AD$9:$AN$20,8,FALSE),"","sed -i "&amp;IF($AK$189="MacOS","'' ","")&amp;"'s#"&amp;BJ$191&amp;"="""&amp;INDEX($E$142:$G$146,MATCH("●",INDEX($H$142:$AQ$146,,MATCH($D193,$70:$70,0)-7),0),1)&amp;""""&amp;"#"&amp;BJ$191&amp;"="&amp;""""&amp;VLOOKUP(BJ$191,$AD$9:$AN$20,8,FALSE)&amp;""""&amp;"#g'"&amp;" ${CONFIG_DIR}db_data_config.txt; export "&amp;BJ$191&amp;"="&amp;""""&amp;VLOOKUP(BJ$191,$AD$9:$AN$20,8,FALSE)&amp;""";"),",",""",""")</f>
        <v/>
      </c>
      <c r="BK193" s="73" t="str">
        <f>SUBSTITUTE(IF(VLOOKUP(BK$191,$AD$9:$AN$20,8,FALSE)=INDEX($E$148:$G$150,MATCH("●",INDEX($H$148:$AQ$150,,MATCH($D193,$70:$70,0)-7),0),1),"","sed -i "&amp;IF($AK$189="MacOS","'' ","")&amp;"'s#"&amp;BK$191&amp;"="""&amp;VLOOKUP(BK$191,$AD$9:$AN$20,8,FALSE)&amp;""""&amp;"#"&amp;BK$191&amp;"="&amp;""""&amp;INDEX($E$148:$G$150,MATCH("●",INDEX($H$148:$AQ$150,,MATCH($D193,$70:$70,0)-7),0),1)&amp;""""&amp;"#g'"&amp;" ${CONFIG_DIR}db_data_config.txt; export "&amp;BK$191&amp;"="&amp;""""&amp;INDEX($E$148:$G$150,MATCH("●",INDEX($H$148:$AQ$150,,MATCH($D193,$70:$70,0)-7),0),1)&amp;""";"),",",""",""")</f>
        <v/>
      </c>
      <c r="BL193" s="73" t="str">
        <f>SUBSTITUTE(IF(INDEX($E$148:$G$150,MATCH("●",INDEX($H$148:$AQ$150,,MATCH($D193,$70:$70,0)-7),0),1)=VLOOKUP(BL$191,$AD$9:$AN$20,8,FALSE),"","sed -i "&amp;IF($AK$189="MacOS","'' ","")&amp;"'s#"&amp;BL$191&amp;"="""&amp;INDEX($E$148:$G$150,MATCH("●",INDEX($H$148:$AQ$150,,MATCH($D193,$70:$70,0)-7),0),1)&amp;""""&amp;"#"&amp;BL$191&amp;"="&amp;""""&amp;VLOOKUP(BL$191,$AD$9:$AN$20,8,FALSE)&amp;""""&amp;"#g'"&amp;" ${CONFIG_DIR}db_data_config.txt; export "&amp;BL$191&amp;"="&amp;""""&amp;VLOOKUP(BL$191,$AD$9:$AN$20,8,FALSE)&amp;""";"),",",""",""")</f>
        <v/>
      </c>
      <c r="BM193" s="73" t="str">
        <f>SUBSTITUTE(IF(VLOOKUP(BM$191,$AD$9:$AN$20,8,FALSE)=INDEX($E$152:$G$154,MATCH("●",INDEX($H$152:$AQ$154,,MATCH($D193,$70:$70,0)-7),0),1),"","sed -i "&amp;IF($AK$189="MacOS","'' ","")&amp;"'s#"&amp;BM$191&amp;"="""&amp;VLOOKUP(BM$191,$AD$9:$AN$20,8,FALSE)&amp;""""&amp;"#"&amp;BM$191&amp;"="&amp;""""&amp;INDEX($E$152:$G$154,MATCH("●",INDEX($H$152:$AQ$154,,MATCH($D193,$70:$70,0)-7),0),1)&amp;""""&amp;"#g'"&amp;" ${CONFIG_DIR}db_data_config.txt; export "&amp;BM$191&amp;"="&amp;""""&amp;INDEX($E$152:$G$154,MATCH("●",INDEX($H$152:$AQ$154,,MATCH($D193,$70:$70,0)-7),0),1)&amp;""";"),",",""",""")</f>
        <v/>
      </c>
      <c r="BN193" s="73" t="str">
        <f>SUBSTITUTE(IF(INDEX($E$152:$G$154,MATCH("●",INDEX($H$152:$AQ$154,,MATCH($D193,$70:$70,0)-7),0),1)=VLOOKUP(BN$191,$AD$9:$AN$20,8,FALSE),"","sed -i "&amp;IF($AK$189="MacOS","'' ","")&amp;"'s#"&amp;BN$191&amp;"="""&amp;INDEX($E$152:$G$154,MATCH("●",INDEX($H$152:$AQ$154,,MATCH($D193,$70:$70,0)-7),0),1)&amp;""""&amp;"#"&amp;BN$191&amp;"="&amp;""""&amp;VLOOKUP(BN$191,$AD$9:$AN$20,8,FALSE)&amp;""""&amp;"#g'"&amp;" ${CONFIG_DIR}db_data_config.txt; export "&amp;BN$191&amp;"="&amp;""""&amp;VLOOKUP(BN$191,$AD$9:$AN$20,8,FALSE)&amp;""";"),",",""",""")</f>
        <v/>
      </c>
      <c r="BO193" s="73" t="str">
        <f>SUBSTITUTE(IF(VLOOKUP(BO$191,$AD$9:$AN$20,8,FALSE)=INDEX($E$156:$G$158,MATCH("●",INDEX($H$156:$AQ$158,,MATCH($D193,$70:$70,0)-7),0),1),"","sed -i "&amp;IF($AK$189="MacOS","'' ","")&amp;"'s#"&amp;BO$191&amp;"="""&amp;VLOOKUP(BO$191,$AD$9:$AN$20,8,FALSE)&amp;""""&amp;"#"&amp;BO$191&amp;"="&amp;""""&amp;INDEX($E$156:$G$158,MATCH("●",INDEX($H$156:$AQ$158,,MATCH($D193,$70:$70,0)-7),0),1)&amp;""""&amp;"#g'"&amp;" ${CONFIG_DIR}db_data_config.txt; export "&amp;BO$191&amp;"="&amp;""""&amp;INDEX($E$156:$G$158,MATCH("●",INDEX($H$156:$AQ$158,,MATCH($D193,$70:$70,0)-7),0),1)&amp;""";"),",",""",""")</f>
        <v/>
      </c>
      <c r="BP193" s="73" t="str">
        <f>SUBSTITUTE(IF(INDEX($E$156:$G$158,MATCH("●",INDEX($H$156:$AQ$158,,MATCH($D193,$70:$70,0)-7),0),1)=VLOOKUP(BP$191,$AD$9:$AN$20,8,FALSE),"","sed -i "&amp;IF($AK$189="MacOS","'' ","")&amp;"'s#"&amp;BP$191&amp;"="""&amp;INDEX($E$156:$G$158,MATCH("●",INDEX($H$156:$AQ$158,,MATCH($D193,$70:$70,0)-7),0),1)&amp;""""&amp;"#"&amp;BP$191&amp;"="&amp;""""&amp;VLOOKUP(BP$191,$AD$9:$AN$20,8,FALSE)&amp;""""&amp;"#g'"&amp;" ${CONFIG_DIR}db_data_config.txt; export "&amp;BP$191&amp;"="&amp;""""&amp;VLOOKUP(BP$191,$AD$9:$AN$20,8,FALSE)&amp;""";"),",",""",""")</f>
        <v/>
      </c>
      <c r="BQ193" s="73" t="str">
        <f>SUBSTITUTE(IF(VLOOKUP(BQ$191,$AD$9:$AN$20,8,FALSE)=INDEX($E$160:$G$162,MATCH("●",INDEX($H$160:$AQ$162,,MATCH($D193,$70:$70,0)-7),0),1),"","sed -i "&amp;IF($AK$189="MacOS","'' ","")&amp;"'s#"&amp;BQ$191&amp;"="""&amp;VLOOKUP(BQ$191,$AD$9:$AN$20,8,FALSE)&amp;""""&amp;"#"&amp;BQ$191&amp;"="&amp;""""&amp;INDEX($E$160:$G$162,MATCH("●",INDEX($H$160:$AQ$162,,MATCH($D193,$70:$70,0)-7),0),1)&amp;""""&amp;"#g'"&amp;" ${CONFIG_DIR}db_data_config.txt; export "&amp;BQ$191&amp;"="&amp;""""&amp;INDEX($E$160:$G$162,MATCH("●",INDEX($H$160:$AQ$162,,MATCH($D193,$70:$70,0)-7),0),1)&amp;""";"),",",""",""")</f>
        <v/>
      </c>
      <c r="BR193" s="73" t="str">
        <f>SUBSTITUTE(IF(INDEX($E$160:$G$162,MATCH("●",INDEX($H$160:$AQ$162,,MATCH($D193,$70:$70,0)-7),0),1)=VLOOKUP(BR$191,$AD$9:$AN$20,8,FALSE),"","sed -i "&amp;IF($AK$189="MacOS","'' ","")&amp;"'s#"&amp;BR$191&amp;"="""&amp;INDEX($E$160:$G$162,MATCH("●",INDEX($H$160:$AQ$162,,MATCH($D193,$70:$70,0)-7),0),1)&amp;""""&amp;"#"&amp;BR$191&amp;"="&amp;""""&amp;VLOOKUP(BR$191,$AD$9:$AN$20,8,FALSE)&amp;""""&amp;"#g'"&amp;" ${CONFIG_DIR}db_data_config.txt; export "&amp;BR$191&amp;"="&amp;""""&amp;VLOOKUP(BR$191,$AD$9:$AN$20,8,FALSE)&amp;""";"),",",""",""")</f>
        <v/>
      </c>
      <c r="BS193" s="73" t="str">
        <f>SUBSTITUTE(IF(VLOOKUP(BS$191,$AD$9:$AN$20,8,FALSE)=INDEX($E$164:$G$166,MATCH("●",INDEX($H$164:$AQ$166,,MATCH($D193,$70:$70,0)-7),0),1),"","sed -i "&amp;IF($AK$189="MacOS","'' ","")&amp;"'s#"&amp;BS$191&amp;"="""&amp;VLOOKUP(BS$191,$AD$9:$AN$20,8,FALSE)&amp;""""&amp;"#"&amp;BS$191&amp;"="&amp;""""&amp;INDEX($E$164:$G$166,MATCH("●",INDEX($H$164:$AQ$166,,MATCH($D193,$70:$70,0)-7),0),1)&amp;""""&amp;"#g'"&amp;" ${CONFIG_DIR}db_data_config.txt; export "&amp;BS$191&amp;"="&amp;""""&amp;INDEX($E$164:$G$166,MATCH("●",INDEX($H$164:$AQ$166,,MATCH($D193,$70:$70,0)-7),0),1)&amp;""";"),",",""",""")</f>
        <v/>
      </c>
      <c r="BT193" s="73" t="str">
        <f>SUBSTITUTE(IF(INDEX($E$164:$G$166,MATCH("●",INDEX($H$164:$AQ$166,,MATCH($D193,$70:$70,0)-7),0),1)=VLOOKUP(BT$191,$AD$9:$AN$20,8,FALSE),"","sed -i "&amp;IF($AK$189="MacOS","'' ","")&amp;"'s#"&amp;BT$191&amp;"="""&amp;INDEX($E$164:$G$166,MATCH("●",INDEX($H$164:$AQ$166,,MATCH($D193,$70:$70,0)-7),0),1)&amp;""""&amp;"#"&amp;BT$191&amp;"="&amp;""""&amp;VLOOKUP(BT$191,$AD$9:$AN$20,8,FALSE)&amp;""""&amp;"#g'"&amp;" ${CONFIG_DIR}db_data_config.txt; export "&amp;BT$191&amp;"="&amp;""""&amp;VLOOKUP(BT$191,$AD$9:$AN$20,8,FALSE)&amp;""";"),",",""",""")</f>
        <v/>
      </c>
      <c r="BU193" s="60" t="s">
        <v>1135</v>
      </c>
    </row>
    <row r="194" spans="4:73" ht="54" customHeight="1">
      <c r="D194" s="140">
        <f>$D193+1</f>
        <v>146</v>
      </c>
      <c r="E194" s="141"/>
      <c r="F194" s="141"/>
      <c r="G194" s="142"/>
      <c r="H194" s="45" t="str">
        <f t="shared" ref="H194:H227" ca="1" si="2">SUBSTITUTE("clear; echo "&amp;"テストケース"&amp;TEXT($D194,"000")&amp;"; "&amp;AW194&amp;AY194&amp;BA194&amp;BC194&amp;BE194&amp;BG194&amp;BI194&amp;BK194&amp;BM194&amp;BO194&amp;BQ194&amp;BS194&amp;"sh ./script/"&amp;$B$2&amp;".sh; "&amp;AX194&amp;AZ194&amp;BB194&amp;BD194&amp;BF194&amp;BH194&amp;BJ194&amp;BL194&amp;BN194&amp;BP194&amp;BR194&amp;BT194,"なし","")</f>
        <v>clear; echo テストケース146; sed -i '' 's#COLUMN_DATA_TYPE="char"#COLUMN_DATA_TYPE="long"#g' ${CONFIG_DIR}db_data_config.txt; export COLUMN_DATA_TYPE="long";sed -i '' 's#COLUMN_DATA_LENGTH="3"#COLUMN_DATA_LENGTH="18"#g' ${CONFIG_DIR}db_data_config.txt; export COLUMN_DATA_LENGTH="18";sh ./script/db_check_data_validate_config.sh; sed -i '' 's#COLUMN_DATA_TYPE="long"#COLUMN_DATA_TYPE="char"#g' ${CONFIG_DIR}db_data_config.txt; export COLUMN_DATA_TYPE="char";sed -i '' 's#COLUMN_DATA_LENGTH="18"#COLUMN_DATA_LENGTH="3"#g' ${CONFIG_DIR}db_data_config.txt; export COLUMN_DATA_LENGTH="3";</v>
      </c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7"/>
      <c r="AE194" s="149" t="str" cm="1">
        <f t="array" ref="AE194">SUBSTITUTE(INDEX($H$168:$AQ$168, , MATCH($D194, $70:$70, 0)-7),"-","")</f>
        <v>正常</v>
      </c>
      <c r="AF194" s="150"/>
      <c r="AG194" s="151"/>
      <c r="AH194" s="159" t="s">
        <v>1061</v>
      </c>
      <c r="AI194" s="160"/>
      <c r="AJ194" s="160"/>
      <c r="AK194" s="160"/>
      <c r="AL194" s="160"/>
      <c r="AM194" s="160"/>
      <c r="AN194" s="160"/>
      <c r="AO194" s="160"/>
      <c r="AP194" s="160"/>
      <c r="AQ194" s="161"/>
      <c r="AS194" s="69" t="str" cm="1">
        <f t="array" ref="AS194">SUBSTITUTE(TEXT(INDEX($H$171:$AQ$171,1,$D194-144),"000000"),"-","")</f>
        <v>220001</v>
      </c>
      <c r="AT194" s="70"/>
      <c r="AU194" s="71"/>
      <c r="AW194" s="73" t="str">
        <f t="shared" ref="AW194:AW227" si="3">SUBSTITUTE(IF(VLOOKUP(AW$191,$AD$9:$AN$20,8,FALSE)=INDEX($E$76:$G$80,MATCH("●",INDEX($H$76:$AQ$80,,MATCH($D194,$70:$70,0)-7),0),1),"","sed -i "&amp;IF($AK$189="MacOS","'' ","")&amp;"'s#"&amp;AW$191&amp;"="""&amp;VLOOKUP(AW$191,$AD$9:$AN$20,8,FALSE)&amp;""""&amp;"#"&amp;AW$191&amp;"="&amp;""""&amp;INDEX($E$76:$G$80,MATCH("●",INDEX($H$76:$AQ$80,,MATCH($D194,$70:$70,0)-7),0),1)&amp;""""&amp;"#g'"&amp;" ${CONFIG_DIR}db_data_config.txt; export "&amp;AW$191&amp;"="&amp;""""&amp;INDEX($E$76:$G$80,MATCH("●",INDEX($H$76:$AQ$80,,MATCH($D194,$70:$70,0)-7),0),1)&amp;""";"),",",""",""")</f>
        <v/>
      </c>
      <c r="AX194" s="73" t="str">
        <f t="shared" ref="AX194:AX227" si="4">SUBSTITUTE(IF(INDEX($E$76:$G$80,MATCH("●",INDEX($H$76:$AQ$80,,MATCH($D194,$70:$70,0)-7),0),1)=VLOOKUP(AX$191,$AD$9:$AN$20,8,FALSE),"","sed -i "&amp;IF($AK$189="MacOS","'' ","")&amp;"'s#"&amp;AX$191&amp;"="""&amp;INDEX($E$76:$G$80,MATCH("●",INDEX($H$76:$AQ$80,,MATCH($D194,$70:$70,0)-7),0),1)&amp;""""&amp;"#"&amp;AX$191&amp;"="&amp;""""&amp;VLOOKUP(AX$191,$AD$9:$AN$20,8,FALSE)&amp;""""&amp;"#g'"&amp;" ${CONFIG_DIR}db_data_config.txt; export "&amp;AX$191&amp;"="&amp;""""&amp;VLOOKUP(AX$191,$AD$9:$AN$20,8,FALSE)&amp;""";"),",",""",""")</f>
        <v/>
      </c>
      <c r="AY194" s="73" t="str">
        <f t="shared" ref="AY194:AY227" si="5">SUBSTITUTE(IF(VLOOKUP(AY$191,$AD$9:$AN$20,8,FALSE)=INDEX($E$82:$G$94,MATCH("●",INDEX($H$82:$AQ$94,,MATCH($D194,$70:$70,0)-7),0),1),"","sed -i "&amp;IF($AK$189="MacOS","'' ","")&amp;"'s#"&amp;AY$191&amp;"="""&amp;VLOOKUP(AY$191,$AD$9:$AN$20,8,FALSE)&amp;""""&amp;"#"&amp;AY$191&amp;"="&amp;""""&amp;INDEX($E$82:$G$94,MATCH("●",INDEX($H$82:$AQ$94,,MATCH($D194,$70:$70,0)-7),0),1)&amp;""""&amp;"#g'"&amp;" ${CONFIG_DIR}db_data_config.txt; export "&amp;AY$191&amp;"="&amp;""""&amp;INDEX($E$82:$G$94,MATCH("●",INDEX($H$82:$AQ$94,,MATCH($D194,$70:$70,0)-7),0),1)&amp;""";"),",",""",""")</f>
        <v>sed -i '' 's#COLUMN_DATA_TYPE="char"#COLUMN_DATA_TYPE="long"#g' ${CONFIG_DIR}db_data_config.txt; export COLUMN_DATA_TYPE="long";</v>
      </c>
      <c r="AZ194" s="73" t="str">
        <f t="shared" ref="AZ194:AZ227" si="6">SUBSTITUTE(IF(INDEX($E$82:$G$94,MATCH("●",INDEX($H$82:$AQ$94,,MATCH($D194,$70:$70,0)-7),0),1)=VLOOKUP(AZ$191,$AD$9:$AN$20,8,FALSE),"","sed -i "&amp;IF($AK$189="MacOS","'' ","")&amp;"'s#"&amp;AZ$191&amp;"="""&amp;INDEX($E$82:$G$94,MATCH("●",INDEX($H$82:$AQ$94,,MATCH($D194,$70:$70,0)-7),0),1)&amp;""""&amp;"#"&amp;AZ$191&amp;"="&amp;""""&amp;VLOOKUP(AZ$191,$AD$9:$AN$20,8,FALSE)&amp;""""&amp;"#g'"&amp;" ${CONFIG_DIR}db_data_config.txt; export "&amp;AZ$191&amp;"="&amp;""""&amp;VLOOKUP(AZ$191,$AD$9:$AN$20,8,FALSE)&amp;""";"),",",""",""")</f>
        <v>sed -i '' 's#COLUMN_DATA_TYPE="long"#COLUMN_DATA_TYPE="char"#g' ${CONFIG_DIR}db_data_config.txt; export COLUMN_DATA_TYPE="char";</v>
      </c>
      <c r="BA194" s="73" t="str">
        <f t="shared" ref="BA194:BA227" si="7">SUBSTITUTE(IF(VLOOKUP(BA$191,$AD$9:$AN$20,8,FALSE)=INDEX($E$96:$G$122,MATCH("●",INDEX($H$96:$AQ$122,,MATCH($D194,$70:$70,0)-7),0),1),"","sed -i "&amp;IF($AK$189="MacOS","'' ","")&amp;"'s#"&amp;BA$191&amp;"="""&amp;VLOOKUP(BA$191,$AD$9:$AN$20,8,FALSE)&amp;""""&amp;"#"&amp;BA$191&amp;"="&amp;""""&amp;INDEX($E$96:$G$122,MATCH("●",INDEX($H$96:$AQ$122,,MATCH($D194,$70:$70,0)-7),0),1)&amp;""""&amp;"#g'"&amp;" ${CONFIG_DIR}db_data_config.txt; export "&amp;BA$191&amp;"="&amp;""""&amp;INDEX($E$96:$G$122,MATCH("●",INDEX($H$96:$AQ$122,,MATCH($D194,$70:$70,0)-7),0),1)&amp;""";"),",",""",""")</f>
        <v>sed -i '' 's#COLUMN_DATA_LENGTH="3"#COLUMN_DATA_LENGTH="18"#g' ${CONFIG_DIR}db_data_config.txt; export COLUMN_DATA_LENGTH="18";</v>
      </c>
      <c r="BB194" s="73" t="str">
        <f t="shared" ref="BB194:BB227" si="8">SUBSTITUTE(IF(INDEX($E$96:$G$122,MATCH("●",INDEX($H$96:$AQ$122,,MATCH($D194,$70:$70,0)-7),0),1)=VLOOKUP(BB$191,$AD$9:$AN$20,8,FALSE),"","sed -i "&amp;IF($AK$189="MacOS","'' ","")&amp;"'s#"&amp;BB$191&amp;"="""&amp;INDEX($E$96:$G$122,MATCH("●",INDEX($H$96:$AQ$122,,MATCH($D194,$70:$70,0)-7),0),1)&amp;""""&amp;"#"&amp;BB$191&amp;"="&amp;""""&amp;VLOOKUP(BB$191,$AD$9:$AN$20,8,FALSE)&amp;""""&amp;"#g'"&amp;" ${CONFIG_DIR}db_data_config.txt; export "&amp;BB$191&amp;"="&amp;""""&amp;VLOOKUP(BB$191,$AD$9:$AN$20,8,FALSE)&amp;""";"),",",""",""")</f>
        <v>sed -i '' 's#COLUMN_DATA_LENGTH="18"#COLUMN_DATA_LENGTH="3"#g' ${CONFIG_DIR}db_data_config.txt; export COLUMN_DATA_LENGTH="3";</v>
      </c>
      <c r="BC194" s="73" t="str">
        <f t="shared" ref="BC194:BC227" si="9">SUBSTITUTE(IF(VLOOKUP(BC$191,$AD$9:$AN$20,8,FALSE)=INDEX($E$124:$G$127,MATCH("●",INDEX($H$124:$AQ$127,,MATCH($D194,$70:$70,0)-7),0),1),"","sed -i "&amp;IF($AK$189="MacOS","'' ","")&amp;"'s#"&amp;BC$191&amp;"="""&amp;VLOOKUP(BC$191,$AD$9:$AN$20,8,FALSE)&amp;""""&amp;"#"&amp;BC$191&amp;"="&amp;""""&amp;INDEX($E$124:$G$127,MATCH("●",INDEX($H$124:$AQ$127,,MATCH($D194,$70:$70,0)-7),0),1)&amp;""""&amp;"#g'"&amp;" ${CONFIG_DIR}db_data_config.txt; export "&amp;BC$191&amp;"="&amp;""""&amp;INDEX($E$124:$G$127,MATCH("●",INDEX($H$124:$AQ$127,,MATCH($D194,$70:$70,0)-7),0),1)&amp;""";"),",",""",""")</f>
        <v/>
      </c>
      <c r="BD194" s="73" t="str">
        <f t="shared" ref="BD194:BD227" si="10">SUBSTITUTE(IF(INDEX($E$124:$G$127,MATCH("●",INDEX($H$124:$AQ$127,,MATCH($D194,$70:$70,0)-7),0),1)=VLOOKUP(BD$191,$AD$9:$AN$20,8,FALSE),"","sed -i "&amp;IF($AK$189="MacOS","'' ","")&amp;"'s#"&amp;BD$191&amp;"="""&amp;INDEX($E$124:$G$127,MATCH("●",INDEX($H$124:$AQ$127,,MATCH($D194,$70:$70,0)-7),0),1)&amp;""""&amp;"#"&amp;BD$191&amp;"="&amp;""""&amp;VLOOKUP(BD$191,$AD$9:$AN$20,8,FALSE)&amp;""""&amp;"#g'"&amp;" ${CONFIG_DIR}db_data_config.txt; export "&amp;BD$191&amp;"="&amp;""""&amp;VLOOKUP(BD$191,$AD$9:$AN$20,8,FALSE)&amp;""";"),",",""",""")</f>
        <v/>
      </c>
      <c r="BE194" s="73" t="str">
        <f t="shared" ref="BE194:BE227" si="11">SUBSTITUTE(IF(VLOOKUP(BE$191,$AD$9:$AN$20,8,FALSE)=INDEX($E$129:$G$134,MATCH("●",INDEX($H$129:$AQ$134,,MATCH($D194,$70:$70,0)-7),0),1),"","sed -i "&amp;IF($AK$189="MacOS","'' ","")&amp;"'s#"&amp;BE$191&amp;"="""&amp;VLOOKUP(BE$191,$AD$9:$AN$20,8,FALSE)&amp;""""&amp;"#"&amp;BE$191&amp;"="&amp;""""&amp;INDEX($E$129:$G$134,MATCH("●",INDEX($H$129:$AQ$134,,MATCH($D194,$70:$70,0)-7),0),1)&amp;""""&amp;"#g'"&amp;" ${CONFIG_DIR}db_data_config.txt; export "&amp;BE$191&amp;"="&amp;""""&amp;INDEX($E$129:$G$134,MATCH("●",INDEX($H$129:$AQ$134,,MATCH($D194,$70:$70,0)-7),0),1)&amp;""";"),",",""",""")</f>
        <v/>
      </c>
      <c r="BF194" s="73" t="str">
        <f t="shared" ref="BF194:BF227" si="12">SUBSTITUTE(IF(INDEX($E$129:$G$134,MATCH("●",INDEX($H$129:$AQ$134,,MATCH($D194,$70:$70,0)-7),0),1)=VLOOKUP(BF$191,$AD$9:$AN$20,8,FALSE),"","sed -i "&amp;IF($AK$189="MacOS","'' ","")&amp;"'s#"&amp;BF$191&amp;"="""&amp;INDEX($E$129:$G$134,MATCH("●",INDEX($H$129:$AQ$134,,MATCH($D194,$70:$70,0)-7),0),1)&amp;""""&amp;"#"&amp;BF$191&amp;"="&amp;""""&amp;VLOOKUP(BF$191,$AD$9:$AN$20,8,FALSE)&amp;""""&amp;"#g'"&amp;" ${CONFIG_DIR}db_data_config.txt; export "&amp;BF$191&amp;"="&amp;""""&amp;VLOOKUP(BF$191,$AD$9:$AN$20,8,FALSE)&amp;""";"),",",""",""")</f>
        <v/>
      </c>
      <c r="BG194" s="73" t="str">
        <f t="shared" ref="BG194:BG227" si="13">SUBSTITUTE(IF(VLOOKUP(BG$191,$AD$9:$AN$20,8,FALSE)=INDEX($E$136:$G$140,MATCH("●",INDEX($H$136:$AQ$140,,MATCH($D194,$70:$70,0)-7),0),1),"","sed -i "&amp;IF($AK$189="MacOS","'' ","")&amp;"'s#"&amp;BG$191&amp;"="""&amp;VLOOKUP(BG$191,$AD$9:$AN$20,8,FALSE)&amp;""""&amp;"#"&amp;BG$191&amp;"="&amp;""""&amp;INDEX($E$136:$G$140,MATCH("●",INDEX($H$136:$AQ$140,,MATCH($D194,$70:$70,0)-7),0),1)&amp;""""&amp;"#g'"&amp;" ${CONFIG_DIR}db_data_config.txt; export "&amp;BG$191&amp;"="&amp;""""&amp;INDEX($E$136:$G$140,MATCH("●",INDEX($H$136:$AQ$140,,MATCH($D194,$70:$70,0)-7),0),1)&amp;""";"),",",""",""")</f>
        <v/>
      </c>
      <c r="BH194" s="73" t="str">
        <f t="shared" ref="BH194:BH227" si="14">SUBSTITUTE(IF(INDEX($E$136:$G$140,MATCH("●",INDEX($H$136:$AQ$140,,MATCH($D194,$70:$70,0)-7),0),1)=VLOOKUP(BH$191,$AD$9:$AN$20,8,FALSE),"","sed -i "&amp;IF($AK$189="MacOS","'' ","")&amp;"'s#"&amp;BH$191&amp;"="""&amp;INDEX($E$136:$G$140,MATCH("●",INDEX($H$136:$AQ$140,,MATCH($D194,$70:$70,0)-7),0),1)&amp;""""&amp;"#"&amp;BH$191&amp;"="&amp;""""&amp;VLOOKUP(BH$191,$AD$9:$AN$20,8,FALSE)&amp;""""&amp;"#g'"&amp;" ${CONFIG_DIR}db_data_config.txt; export "&amp;BH$191&amp;"="&amp;""""&amp;VLOOKUP(BH$191,$AD$9:$AN$20,8,FALSE)&amp;""";"),",",""",""")</f>
        <v/>
      </c>
      <c r="BI194" s="73" t="str">
        <f t="shared" ref="BI194:BI227" si="15">SUBSTITUTE(IF(VLOOKUP(BI$191,$AD$9:$AN$20,8,FALSE)=INDEX($E$142:$G$146,MATCH("●",INDEX($H$142:$AQ$146,,MATCH($D194,$70:$70,0)-7),0),1),"","sed -i "&amp;IF($AK$189="MacOS","'' ","")&amp;"'s#"&amp;BI$191&amp;"="""&amp;VLOOKUP(BI$191,$AD$9:$AN$20,8,FALSE)&amp;""""&amp;"#"&amp;BI$191&amp;"="&amp;""""&amp;INDEX($E$142:$G$146,MATCH("●",INDEX($H$142:$AQ$146,,MATCH($D194,$70:$70,0)-7),0),1)&amp;""""&amp;"#g'"&amp;" ${CONFIG_DIR}db_data_config.txt; export "&amp;BI$191&amp;"="&amp;""""&amp;INDEX($E$142:$G$146,MATCH("●",INDEX($H$142:$AQ$146,,MATCH($D194,$70:$70,0)-7),0),1)&amp;""";"),",",""",""")</f>
        <v/>
      </c>
      <c r="BJ194" s="73" t="str">
        <f t="shared" ref="BJ194:BJ227" si="16">SUBSTITUTE(IF(INDEX($E$142:$G$146,MATCH("●",INDEX($H$142:$AQ$146,,MATCH($D194,$70:$70,0)-7),0),1)=VLOOKUP(BJ$191,$AD$9:$AN$20,8,FALSE),"","sed -i "&amp;IF($AK$189="MacOS","'' ","")&amp;"'s#"&amp;BJ$191&amp;"="""&amp;INDEX($E$142:$G$146,MATCH("●",INDEX($H$142:$AQ$146,,MATCH($D194,$70:$70,0)-7),0),1)&amp;""""&amp;"#"&amp;BJ$191&amp;"="&amp;""""&amp;VLOOKUP(BJ$191,$AD$9:$AN$20,8,FALSE)&amp;""""&amp;"#g'"&amp;" ${CONFIG_DIR}db_data_config.txt; export "&amp;BJ$191&amp;"="&amp;""""&amp;VLOOKUP(BJ$191,$AD$9:$AN$20,8,FALSE)&amp;""";"),",",""",""")</f>
        <v/>
      </c>
      <c r="BK194" s="73" t="str">
        <f t="shared" ref="BK194:BK227" si="17">SUBSTITUTE(IF(VLOOKUP(BK$191,$AD$9:$AN$20,8,FALSE)=INDEX($E$148:$G$150,MATCH("●",INDEX($H$148:$AQ$150,,MATCH($D194,$70:$70,0)-7),0),1),"","sed -i "&amp;IF($AK$189="MacOS","'' ","")&amp;"'s#"&amp;BK$191&amp;"="""&amp;VLOOKUP(BK$191,$AD$9:$AN$20,8,FALSE)&amp;""""&amp;"#"&amp;BK$191&amp;"="&amp;""""&amp;INDEX($E$148:$G$150,MATCH("●",INDEX($H$148:$AQ$150,,MATCH($D194,$70:$70,0)-7),0),1)&amp;""""&amp;"#g'"&amp;" ${CONFIG_DIR}db_data_config.txt; export "&amp;BK$191&amp;"="&amp;""""&amp;INDEX($E$148:$G$150,MATCH("●",INDEX($H$148:$AQ$150,,MATCH($D194,$70:$70,0)-7),0),1)&amp;""";"),",",""",""")</f>
        <v/>
      </c>
      <c r="BL194" s="73" t="str">
        <f t="shared" ref="BL194:BL227" si="18">SUBSTITUTE(IF(INDEX($E$148:$G$150,MATCH("●",INDEX($H$148:$AQ$150,,MATCH($D194,$70:$70,0)-7),0),1)=VLOOKUP(BL$191,$AD$9:$AN$20,8,FALSE),"","sed -i "&amp;IF($AK$189="MacOS","'' ","")&amp;"'s#"&amp;BL$191&amp;"="""&amp;INDEX($E$148:$G$150,MATCH("●",INDEX($H$148:$AQ$150,,MATCH($D194,$70:$70,0)-7),0),1)&amp;""""&amp;"#"&amp;BL$191&amp;"="&amp;""""&amp;VLOOKUP(BL$191,$AD$9:$AN$20,8,FALSE)&amp;""""&amp;"#g'"&amp;" ${CONFIG_DIR}db_data_config.txt; export "&amp;BL$191&amp;"="&amp;""""&amp;VLOOKUP(BL$191,$AD$9:$AN$20,8,FALSE)&amp;""";"),",",""",""")</f>
        <v/>
      </c>
      <c r="BM194" s="73" t="str">
        <f t="shared" ref="BM194:BM227" si="19">SUBSTITUTE(IF(VLOOKUP(BM$191,$AD$9:$AN$20,8,FALSE)=INDEX($E$152:$G$154,MATCH("●",INDEX($H$152:$AQ$154,,MATCH($D194,$70:$70,0)-7),0),1),"","sed -i "&amp;IF($AK$189="MacOS","'' ","")&amp;"'s#"&amp;BM$191&amp;"="""&amp;VLOOKUP(BM$191,$AD$9:$AN$20,8,FALSE)&amp;""""&amp;"#"&amp;BM$191&amp;"="&amp;""""&amp;INDEX($E$152:$G$154,MATCH("●",INDEX($H$152:$AQ$154,,MATCH($D194,$70:$70,0)-7),0),1)&amp;""""&amp;"#g'"&amp;" ${CONFIG_DIR}db_data_config.txt; export "&amp;BM$191&amp;"="&amp;""""&amp;INDEX($E$152:$G$154,MATCH("●",INDEX($H$152:$AQ$154,,MATCH($D194,$70:$70,0)-7),0),1)&amp;""";"),",",""",""")</f>
        <v/>
      </c>
      <c r="BN194" s="73" t="str">
        <f t="shared" ref="BN194:BN227" si="20">SUBSTITUTE(IF(INDEX($E$152:$G$154,MATCH("●",INDEX($H$152:$AQ$154,,MATCH($D194,$70:$70,0)-7),0),1)=VLOOKUP(BN$191,$AD$9:$AN$20,8,FALSE),"","sed -i "&amp;IF($AK$189="MacOS","'' ","")&amp;"'s#"&amp;BN$191&amp;"="""&amp;INDEX($E$152:$G$154,MATCH("●",INDEX($H$152:$AQ$154,,MATCH($D194,$70:$70,0)-7),0),1)&amp;""""&amp;"#"&amp;BN$191&amp;"="&amp;""""&amp;VLOOKUP(BN$191,$AD$9:$AN$20,8,FALSE)&amp;""""&amp;"#g'"&amp;" ${CONFIG_DIR}db_data_config.txt; export "&amp;BN$191&amp;"="&amp;""""&amp;VLOOKUP(BN$191,$AD$9:$AN$20,8,FALSE)&amp;""";"),",",""",""")</f>
        <v/>
      </c>
      <c r="BO194" s="73" t="str">
        <f t="shared" ref="BO194:BO227" si="21">SUBSTITUTE(IF(VLOOKUP(BO$191,$AD$9:$AN$20,8,FALSE)=INDEX($E$156:$G$158,MATCH("●",INDEX($H$156:$AQ$158,,MATCH($D194,$70:$70,0)-7),0),1),"","sed -i "&amp;IF($AK$189="MacOS","'' ","")&amp;"'s#"&amp;BO$191&amp;"="""&amp;VLOOKUP(BO$191,$AD$9:$AN$20,8,FALSE)&amp;""""&amp;"#"&amp;BO$191&amp;"="&amp;""""&amp;INDEX($E$156:$G$158,MATCH("●",INDEX($H$156:$AQ$158,,MATCH($D194,$70:$70,0)-7),0),1)&amp;""""&amp;"#g'"&amp;" ${CONFIG_DIR}db_data_config.txt; export "&amp;BO$191&amp;"="&amp;""""&amp;INDEX($E$156:$G$158,MATCH("●",INDEX($H$156:$AQ$158,,MATCH($D194,$70:$70,0)-7),0),1)&amp;""";"),",",""",""")</f>
        <v/>
      </c>
      <c r="BP194" s="73" t="str">
        <f t="shared" ref="BP194:BP227" si="22">SUBSTITUTE(IF(INDEX($E$156:$G$158,MATCH("●",INDEX($H$156:$AQ$158,,MATCH($D194,$70:$70,0)-7),0),1)=VLOOKUP(BP$191,$AD$9:$AN$20,8,FALSE),"","sed -i "&amp;IF($AK$189="MacOS","'' ","")&amp;"'s#"&amp;BP$191&amp;"="""&amp;INDEX($E$156:$G$158,MATCH("●",INDEX($H$156:$AQ$158,,MATCH($D194,$70:$70,0)-7),0),1)&amp;""""&amp;"#"&amp;BP$191&amp;"="&amp;""""&amp;VLOOKUP(BP$191,$AD$9:$AN$20,8,FALSE)&amp;""""&amp;"#g'"&amp;" ${CONFIG_DIR}db_data_config.txt; export "&amp;BP$191&amp;"="&amp;""""&amp;VLOOKUP(BP$191,$AD$9:$AN$20,8,FALSE)&amp;""";"),",",""",""")</f>
        <v/>
      </c>
      <c r="BQ194" s="73" t="str">
        <f t="shared" ref="BQ194:BQ227" si="23">SUBSTITUTE(IF(VLOOKUP(BQ$191,$AD$9:$AN$20,8,FALSE)=INDEX($E$160:$G$162,MATCH("●",INDEX($H$160:$AQ$162,,MATCH($D194,$70:$70,0)-7),0),1),"","sed -i "&amp;IF($AK$189="MacOS","'' ","")&amp;"'s#"&amp;BQ$191&amp;"="""&amp;VLOOKUP(BQ$191,$AD$9:$AN$20,8,FALSE)&amp;""""&amp;"#"&amp;BQ$191&amp;"="&amp;""""&amp;INDEX($E$160:$G$162,MATCH("●",INDEX($H$160:$AQ$162,,MATCH($D194,$70:$70,0)-7),0),1)&amp;""""&amp;"#g'"&amp;" ${CONFIG_DIR}db_data_config.txt; export "&amp;BQ$191&amp;"="&amp;""""&amp;INDEX($E$160:$G$162,MATCH("●",INDEX($H$160:$AQ$162,,MATCH($D194,$70:$70,0)-7),0),1)&amp;""";"),",",""",""")</f>
        <v/>
      </c>
      <c r="BR194" s="73" t="str">
        <f t="shared" ref="BR194:BR227" si="24">SUBSTITUTE(IF(INDEX($E$160:$G$162,MATCH("●",INDEX($H$160:$AQ$162,,MATCH($D194,$70:$70,0)-7),0),1)=VLOOKUP(BR$191,$AD$9:$AN$20,8,FALSE),"","sed -i "&amp;IF($AK$189="MacOS","'' ","")&amp;"'s#"&amp;BR$191&amp;"="""&amp;INDEX($E$160:$G$162,MATCH("●",INDEX($H$160:$AQ$162,,MATCH($D194,$70:$70,0)-7),0),1)&amp;""""&amp;"#"&amp;BR$191&amp;"="&amp;""""&amp;VLOOKUP(BR$191,$AD$9:$AN$20,8,FALSE)&amp;""""&amp;"#g'"&amp;" ${CONFIG_DIR}db_data_config.txt; export "&amp;BR$191&amp;"="&amp;""""&amp;VLOOKUP(BR$191,$AD$9:$AN$20,8,FALSE)&amp;""";"),",",""",""")</f>
        <v/>
      </c>
      <c r="BS194" s="73" t="str">
        <f t="shared" ref="BS194:BS227" si="25">SUBSTITUTE(IF(VLOOKUP(BS$191,$AD$9:$AN$20,8,FALSE)=INDEX($E$164:$G$166,MATCH("●",INDEX($H$164:$AQ$166,,MATCH($D194,$70:$70,0)-7),0),1),"","sed -i "&amp;IF($AK$189="MacOS","'' ","")&amp;"'s#"&amp;BS$191&amp;"="""&amp;VLOOKUP(BS$191,$AD$9:$AN$20,8,FALSE)&amp;""""&amp;"#"&amp;BS$191&amp;"="&amp;""""&amp;INDEX($E$164:$G$166,MATCH("●",INDEX($H$164:$AQ$166,,MATCH($D194,$70:$70,0)-7),0),1)&amp;""""&amp;"#g'"&amp;" ${CONFIG_DIR}db_data_config.txt; export "&amp;BS$191&amp;"="&amp;""""&amp;INDEX($E$164:$G$166,MATCH("●",INDEX($H$164:$AQ$166,,MATCH($D194,$70:$70,0)-7),0),1)&amp;""";"),",",""",""")</f>
        <v/>
      </c>
      <c r="BT194" s="73" t="str">
        <f t="shared" ref="BT194:BT227" si="26">SUBSTITUTE(IF(INDEX($E$164:$G$166,MATCH("●",INDEX($H$164:$AQ$166,,MATCH($D194,$70:$70,0)-7),0),1)=VLOOKUP(BT$191,$AD$9:$AN$20,8,FALSE),"","sed -i "&amp;IF($AK$189="MacOS","'' ","")&amp;"'s#"&amp;BT$191&amp;"="""&amp;INDEX($E$164:$G$166,MATCH("●",INDEX($H$164:$AQ$166,,MATCH($D194,$70:$70,0)-7),0),1)&amp;""""&amp;"#"&amp;BT$191&amp;"="&amp;""""&amp;VLOOKUP(BT$191,$AD$9:$AN$20,8,FALSE)&amp;""""&amp;"#g'"&amp;" ${CONFIG_DIR}db_data_config.txt; export "&amp;BT$191&amp;"="&amp;""""&amp;VLOOKUP(BT$191,$AD$9:$AN$20,8,FALSE)&amp;""";"),",",""",""")</f>
        <v/>
      </c>
      <c r="BU194" s="60" t="s">
        <v>1135</v>
      </c>
    </row>
    <row r="195" spans="4:73" ht="54" customHeight="1">
      <c r="D195" s="140">
        <f>$D194+1</f>
        <v>147</v>
      </c>
      <c r="E195" s="141"/>
      <c r="F195" s="141"/>
      <c r="G195" s="142"/>
      <c r="H195" s="45" t="str">
        <f t="shared" ca="1" si="2"/>
        <v>clear; echo テストケース147; sed -i '' 's#COLUMN_DATA_TYPE="char"#COLUMN_DATA_TYPE="long"#g' ${CONFIG_DIR}db_data_config.txt; export COLUMN_DATA_TYPE="long";sed -i '' 's#COLUMN_DATA_LENGTH="3"#COLUMN_DATA_LENGTH="19"#g' ${CONFIG_DIR}db_data_config.txt; export COLUMN_DATA_LENGTH="19";sh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</v>
      </c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7"/>
      <c r="AE195" s="149" t="str" cm="1">
        <f t="array" ref="AE195">SUBSTITUTE(INDEX($H$168:$AQ$168, , MATCH($D195, $70:$70, 0)-7),"-","")</f>
        <v>正常</v>
      </c>
      <c r="AF195" s="150"/>
      <c r="AG195" s="151"/>
      <c r="AH195" s="159" t="s">
        <v>1062</v>
      </c>
      <c r="AI195" s="160"/>
      <c r="AJ195" s="160"/>
      <c r="AK195" s="160"/>
      <c r="AL195" s="160"/>
      <c r="AM195" s="160"/>
      <c r="AN195" s="160"/>
      <c r="AO195" s="160"/>
      <c r="AP195" s="160"/>
      <c r="AQ195" s="161"/>
      <c r="AS195" s="69" t="str" cm="1">
        <f t="array" ref="AS195">SUBSTITUTE(TEXT(INDEX($H$171:$AQ$171,1,$D195-144),"000000"),"-","")</f>
        <v>220001</v>
      </c>
      <c r="AT195" s="70"/>
      <c r="AU195" s="71"/>
      <c r="AW195" s="73" t="str">
        <f t="shared" si="3"/>
        <v/>
      </c>
      <c r="AX195" s="73" t="str">
        <f t="shared" si="4"/>
        <v/>
      </c>
      <c r="AY195" s="73" t="str">
        <f t="shared" si="5"/>
        <v>sed -i '' 's#COLUMN_DATA_TYPE="char"#COLUMN_DATA_TYPE="long"#g' ${CONFIG_DIR}db_data_config.txt; export COLUMN_DATA_TYPE="long";</v>
      </c>
      <c r="AZ195" s="73" t="str">
        <f t="shared" si="6"/>
        <v>sed -i '' 's#COLUMN_DATA_TYPE="long"#COLUMN_DATA_TYPE="char"#g' ${CONFIG_DIR}db_data_config.txt; export COLUMN_DATA_TYPE="char";</v>
      </c>
      <c r="BA195" s="73" t="str">
        <f t="shared" si="7"/>
        <v>sed -i '' 's#COLUMN_DATA_LENGTH="3"#COLUMN_DATA_LENGTH="19"#g' ${CONFIG_DIR}db_data_config.txt; export COLUMN_DATA_LENGTH="19";</v>
      </c>
      <c r="BB195" s="73" t="str">
        <f t="shared" si="8"/>
        <v>sed -i '' 's#COLUMN_DATA_LENGTH="19"#COLUMN_DATA_LENGTH="3"#g' ${CONFIG_DIR}db_data_config.txt; export COLUMN_DATA_LENGTH="3";</v>
      </c>
      <c r="BC195" s="73" t="str">
        <f t="shared" si="9"/>
        <v/>
      </c>
      <c r="BD195" s="73" t="str">
        <f t="shared" si="10"/>
        <v/>
      </c>
      <c r="BE195" s="73" t="str">
        <f t="shared" si="11"/>
        <v/>
      </c>
      <c r="BF195" s="73" t="str">
        <f t="shared" si="12"/>
        <v/>
      </c>
      <c r="BG195" s="73" t="str">
        <f t="shared" si="13"/>
        <v/>
      </c>
      <c r="BH195" s="73" t="str">
        <f t="shared" si="14"/>
        <v/>
      </c>
      <c r="BI195" s="73" t="str">
        <f t="shared" si="15"/>
        <v/>
      </c>
      <c r="BJ195" s="73" t="str">
        <f t="shared" si="16"/>
        <v/>
      </c>
      <c r="BK195" s="73" t="str">
        <f t="shared" si="17"/>
        <v/>
      </c>
      <c r="BL195" s="73" t="str">
        <f t="shared" si="18"/>
        <v/>
      </c>
      <c r="BM195" s="73" t="str">
        <f t="shared" si="19"/>
        <v/>
      </c>
      <c r="BN195" s="73" t="str">
        <f t="shared" si="20"/>
        <v/>
      </c>
      <c r="BO195" s="73" t="str">
        <f t="shared" si="21"/>
        <v/>
      </c>
      <c r="BP195" s="73" t="str">
        <f t="shared" si="22"/>
        <v/>
      </c>
      <c r="BQ195" s="73" t="str">
        <f t="shared" si="23"/>
        <v/>
      </c>
      <c r="BR195" s="73" t="str">
        <f t="shared" si="24"/>
        <v/>
      </c>
      <c r="BS195" s="73" t="str">
        <f t="shared" si="25"/>
        <v/>
      </c>
      <c r="BT195" s="73" t="str">
        <f t="shared" si="26"/>
        <v/>
      </c>
      <c r="BU195" s="60" t="s">
        <v>1135</v>
      </c>
    </row>
    <row r="196" spans="4:73" ht="54" customHeight="1">
      <c r="D196" s="140">
        <f t="shared" ref="D196:D228" si="27">$D195+1</f>
        <v>148</v>
      </c>
      <c r="E196" s="141"/>
      <c r="F196" s="141"/>
      <c r="G196" s="142"/>
      <c r="H196" s="45" t="str">
        <f t="shared" ca="1" si="2"/>
        <v>clear; echo テストケース148; sed -i '' 's#COLUMN_DATA_TYPE="char"#COLUMN_DATA_TYPE="long"#g' ${CONFIG_DIR}db_data_config.txt; export COLUMN_DATA_TYPE="long";sed -i '' 's#COLUMN_DATA_LENGTH="3"#COLUMN_DATA_LENGTH="19"#g' ${CONFIG_DIR}db_data_config.txt; export COLUMN_DATA_LENGTH="19";sed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's#COLUMN_DATA_LENGTH="19"#COLUMN_DATA_LENGTH="3"#g' ${CONFIG_DIR}db_data_config.txt; export COLUMN_DATA_LENGTH="3";sed -i '' 's#COLUMN_DATA_SIGNED="1"#COLUMN_DATA_SIGNED="0"#g' ${CONFIG_DIR}db_data_config.txt; export COLUMN_DATA_SIGNED="0";</v>
      </c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7"/>
      <c r="AE196" s="149" t="str" cm="1">
        <f t="array" ref="AE196">SUBSTITUTE(INDEX($H$168:$AQ$168, , MATCH($D196, $70:$70, 0)-7),"-","")</f>
        <v>正常</v>
      </c>
      <c r="AF196" s="150"/>
      <c r="AG196" s="151"/>
      <c r="AH196" s="159" t="s">
        <v>1062</v>
      </c>
      <c r="AI196" s="160"/>
      <c r="AJ196" s="160"/>
      <c r="AK196" s="160"/>
      <c r="AL196" s="160"/>
      <c r="AM196" s="160"/>
      <c r="AN196" s="160"/>
      <c r="AO196" s="160"/>
      <c r="AP196" s="160"/>
      <c r="AQ196" s="161"/>
      <c r="AS196" s="69" t="str" cm="1">
        <f t="array" ref="AS196">SUBSTITUTE(TEXT(INDEX($H$171:$AQ$171,1,$D196-144),"000000"),"-","")</f>
        <v>220001</v>
      </c>
      <c r="AT196" s="70"/>
      <c r="AU196" s="71"/>
      <c r="AW196" s="73" t="str">
        <f t="shared" si="3"/>
        <v/>
      </c>
      <c r="AX196" s="73" t="str">
        <f t="shared" si="4"/>
        <v/>
      </c>
      <c r="AY196" s="73" t="str">
        <f t="shared" si="5"/>
        <v>sed -i '' 's#COLUMN_DATA_TYPE="char"#COLUMN_DATA_TYPE="long"#g' ${CONFIG_DIR}db_data_config.txt; export COLUMN_DATA_TYPE="long";</v>
      </c>
      <c r="AZ196" s="73" t="str">
        <f t="shared" si="6"/>
        <v>sed -i '' 's#COLUMN_DATA_TYPE="long"#COLUMN_DATA_TYPE="char"#g' ${CONFIG_DIR}db_data_config.txt; export COLUMN_DATA_TYPE="char";</v>
      </c>
      <c r="BA196" s="73" t="str">
        <f t="shared" si="7"/>
        <v>sed -i '' 's#COLUMN_DATA_LENGTH="3"#COLUMN_DATA_LENGTH="19"#g' ${CONFIG_DIR}db_data_config.txt; export COLUMN_DATA_LENGTH="19";</v>
      </c>
      <c r="BB196" s="73" t="str">
        <f t="shared" si="8"/>
        <v>sed -i '' 's#COLUMN_DATA_LENGTH="19"#COLUMN_DATA_LENGTH="3"#g' ${CONFIG_DIR}db_data_config.txt; export COLUMN_DATA_LENGTH="3";</v>
      </c>
      <c r="BC196" s="73" t="str">
        <f t="shared" si="9"/>
        <v/>
      </c>
      <c r="BD196" s="73" t="str">
        <f t="shared" si="10"/>
        <v/>
      </c>
      <c r="BE196" s="73" t="str">
        <f t="shared" si="11"/>
        <v>sed -i '' 's#COLUMN_DATA_SIGNED="0"#COLUMN_DATA_SIGNED="1"#g' ${CONFIG_DIR}db_data_config.txt; export COLUMN_DATA_SIGNED="1";</v>
      </c>
      <c r="BF196" s="73" t="str">
        <f t="shared" si="12"/>
        <v>sed -i '' 's#COLUMN_DATA_SIGNED="1"#COLUMN_DATA_SIGNED="0"#g' ${CONFIG_DIR}db_data_config.txt; export COLUMN_DATA_SIGNED="0";</v>
      </c>
      <c r="BG196" s="73" t="str">
        <f t="shared" si="13"/>
        <v/>
      </c>
      <c r="BH196" s="73" t="str">
        <f t="shared" si="14"/>
        <v/>
      </c>
      <c r="BI196" s="73" t="str">
        <f t="shared" si="15"/>
        <v/>
      </c>
      <c r="BJ196" s="73" t="str">
        <f t="shared" si="16"/>
        <v/>
      </c>
      <c r="BK196" s="73" t="str">
        <f t="shared" si="17"/>
        <v/>
      </c>
      <c r="BL196" s="73" t="str">
        <f t="shared" si="18"/>
        <v/>
      </c>
      <c r="BM196" s="73" t="str">
        <f t="shared" si="19"/>
        <v/>
      </c>
      <c r="BN196" s="73" t="str">
        <f t="shared" si="20"/>
        <v/>
      </c>
      <c r="BO196" s="73" t="str">
        <f t="shared" si="21"/>
        <v/>
      </c>
      <c r="BP196" s="73" t="str">
        <f t="shared" si="22"/>
        <v/>
      </c>
      <c r="BQ196" s="73" t="str">
        <f t="shared" si="23"/>
        <v/>
      </c>
      <c r="BR196" s="73" t="str">
        <f t="shared" si="24"/>
        <v/>
      </c>
      <c r="BS196" s="73" t="str">
        <f t="shared" si="25"/>
        <v/>
      </c>
      <c r="BT196" s="73" t="str">
        <f t="shared" si="26"/>
        <v/>
      </c>
      <c r="BU196" s="60" t="s">
        <v>1135</v>
      </c>
    </row>
    <row r="197" spans="4:73" ht="54" customHeight="1">
      <c r="D197" s="140">
        <f t="shared" si="27"/>
        <v>149</v>
      </c>
      <c r="E197" s="141"/>
      <c r="F197" s="141"/>
      <c r="G197" s="142"/>
      <c r="H197" s="45" t="str">
        <f t="shared" ca="1" si="2"/>
        <v>clear; echo テストケース149; sed -i '' 's#COLUMN_DATA_TYPE="char"#COLUMN_DATA_TYPE="long"#g' ${CONFIG_DIR}db_data_config.txt; export COLUMN_DATA_TYPE="long";sed -i '' 's#COLUMN_DATA_LENGTH="3"#COLUMN_DATA_LENGTH="20"#g' ${CONFIG_DIR}db_data_config.txt; export COLUMN_DATA_LENGTH="20";sh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</v>
      </c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7"/>
      <c r="AE197" s="149" t="str" cm="1">
        <f t="array" ref="AE197">SUBSTITUTE(INDEX($H$168:$AQ$168, , MATCH($D197, $70:$70, 0)-7),"-","")</f>
        <v>正常</v>
      </c>
      <c r="AF197" s="150"/>
      <c r="AG197" s="151"/>
      <c r="AH197" s="159" t="s">
        <v>1063</v>
      </c>
      <c r="AI197" s="160"/>
      <c r="AJ197" s="160"/>
      <c r="AK197" s="160"/>
      <c r="AL197" s="160"/>
      <c r="AM197" s="160"/>
      <c r="AN197" s="160"/>
      <c r="AO197" s="160"/>
      <c r="AP197" s="160"/>
      <c r="AQ197" s="161"/>
      <c r="AS197" s="69" t="str" cm="1">
        <f t="array" ref="AS197">SUBSTITUTE(TEXT(INDEX($H$171:$AQ$171,1,$D197-144),"000000"),"-","")</f>
        <v>220001</v>
      </c>
      <c r="AT197" s="70"/>
      <c r="AU197" s="71"/>
      <c r="AW197" s="73" t="str">
        <f t="shared" si="3"/>
        <v/>
      </c>
      <c r="AX197" s="73" t="str">
        <f t="shared" si="4"/>
        <v/>
      </c>
      <c r="AY197" s="73" t="str">
        <f t="shared" si="5"/>
        <v>sed -i '' 's#COLUMN_DATA_TYPE="char"#COLUMN_DATA_TYPE="long"#g' ${CONFIG_DIR}db_data_config.txt; export COLUMN_DATA_TYPE="long";</v>
      </c>
      <c r="AZ197" s="73" t="str">
        <f t="shared" si="6"/>
        <v>sed -i '' 's#COLUMN_DATA_TYPE="long"#COLUMN_DATA_TYPE="char"#g' ${CONFIG_DIR}db_data_config.txt; export COLUMN_DATA_TYPE="char";</v>
      </c>
      <c r="BA197" s="73" t="str">
        <f t="shared" si="7"/>
        <v>sed -i '' 's#COLUMN_DATA_LENGTH="3"#COLUMN_DATA_LENGTH="20"#g' ${CONFIG_DIR}db_data_config.txt; export COLUMN_DATA_LENGTH="20";</v>
      </c>
      <c r="BB197" s="73" t="str">
        <f t="shared" si="8"/>
        <v>sed -i '' 's#COLUMN_DATA_LENGTH="20"#COLUMN_DATA_LENGTH="3"#g' ${CONFIG_DIR}db_data_config.txt; export COLUMN_DATA_LENGTH="3";</v>
      </c>
      <c r="BC197" s="73" t="str">
        <f t="shared" si="9"/>
        <v/>
      </c>
      <c r="BD197" s="73" t="str">
        <f t="shared" si="10"/>
        <v/>
      </c>
      <c r="BE197" s="73" t="str">
        <f t="shared" si="11"/>
        <v/>
      </c>
      <c r="BF197" s="73" t="str">
        <f t="shared" si="12"/>
        <v/>
      </c>
      <c r="BG197" s="73" t="str">
        <f t="shared" si="13"/>
        <v/>
      </c>
      <c r="BH197" s="73" t="str">
        <f t="shared" si="14"/>
        <v/>
      </c>
      <c r="BI197" s="73" t="str">
        <f t="shared" si="15"/>
        <v/>
      </c>
      <c r="BJ197" s="73" t="str">
        <f t="shared" si="16"/>
        <v/>
      </c>
      <c r="BK197" s="73" t="str">
        <f t="shared" si="17"/>
        <v/>
      </c>
      <c r="BL197" s="73" t="str">
        <f t="shared" si="18"/>
        <v/>
      </c>
      <c r="BM197" s="73" t="str">
        <f t="shared" si="19"/>
        <v/>
      </c>
      <c r="BN197" s="73" t="str">
        <f t="shared" si="20"/>
        <v/>
      </c>
      <c r="BO197" s="73" t="str">
        <f t="shared" si="21"/>
        <v/>
      </c>
      <c r="BP197" s="73" t="str">
        <f t="shared" si="22"/>
        <v/>
      </c>
      <c r="BQ197" s="73" t="str">
        <f t="shared" si="23"/>
        <v/>
      </c>
      <c r="BR197" s="73" t="str">
        <f t="shared" si="24"/>
        <v/>
      </c>
      <c r="BS197" s="73" t="str">
        <f t="shared" si="25"/>
        <v/>
      </c>
      <c r="BT197" s="73" t="str">
        <f t="shared" si="26"/>
        <v/>
      </c>
      <c r="BU197" s="60" t="s">
        <v>1135</v>
      </c>
    </row>
    <row r="198" spans="4:73" ht="54" customHeight="1">
      <c r="D198" s="140">
        <f t="shared" si="27"/>
        <v>150</v>
      </c>
      <c r="E198" s="141"/>
      <c r="F198" s="141"/>
      <c r="G198" s="142"/>
      <c r="H198" s="45" t="str">
        <f t="shared" ca="1" si="2"/>
        <v>clear; echo テストケース150; sed -i '' 's#COLUMN_DATA_TYPE="char"#COLUMN_DATA_TYPE="long"#g' ${CONFIG_DIR}db_data_config.txt; export COLUMN_DATA_TYPE="long";sed -i '' 's#COLUMN_DATA_LENGTH="3"#COLUMN_DATA_LENGTH="20"#g' ${CONFIG_DIR}db_data_config.txt; export COLUMN_DATA_LENGTH="20";sed -i '' 's#COLUMN_DATA_SIGNED="0"#COLUMN_DATA_SIGNED="1"#g' ${CONFIG_DIR}db_data_config.txt; export COLUMN_DATA_SIGNED="1";sh ./script/db_check_data_validate_config.sh; sed -i '' 's#COLUMN_DATA_TYPE="long"#COLUMN_DATA_TYPE="char"#g' ${CONFIG_DIR}db_data_config.txt; export COLUMN_DATA_TYPE="char";sed -i '' 's#COLUMN_DATA_LENGTH="20"#COLUMN_DATA_LENGTH="3"#g' ${CONFIG_DIR}db_data_config.txt; export COLUMN_DATA_LENGTH="3";sed -i '' 's#COLUMN_DATA_SIGNED="1"#COLUMN_DATA_SIGNED="0"#g' ${CONFIG_DIR}db_data_config.txt; export COLUMN_DATA_SIGNED="0";</v>
      </c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7"/>
      <c r="AE198" s="149" t="str" cm="1">
        <f t="array" ref="AE198">SUBSTITUTE(INDEX($H$168:$AQ$168, , MATCH($D198, $70:$70, 0)-7),"-","")</f>
        <v>異常</v>
      </c>
      <c r="AF198" s="150"/>
      <c r="AG198" s="151"/>
      <c r="AH198" s="159" t="s">
        <v>1063</v>
      </c>
      <c r="AI198" s="160"/>
      <c r="AJ198" s="160"/>
      <c r="AK198" s="160"/>
      <c r="AL198" s="160"/>
      <c r="AM198" s="160"/>
      <c r="AN198" s="160"/>
      <c r="AO198" s="160"/>
      <c r="AP198" s="160"/>
      <c r="AQ198" s="161"/>
      <c r="AS198" s="69" t="str" cm="1">
        <f t="array" ref="AS198">SUBSTITUTE(TEXT(INDEX($H$171:$AQ$171,1,$D198-144),"000000"),"-","")</f>
        <v>220157</v>
      </c>
      <c r="AT198" s="70"/>
      <c r="AU198" s="71"/>
      <c r="AW198" s="73" t="str">
        <f t="shared" si="3"/>
        <v/>
      </c>
      <c r="AX198" s="73" t="str">
        <f t="shared" si="4"/>
        <v/>
      </c>
      <c r="AY198" s="73" t="str">
        <f t="shared" si="5"/>
        <v>sed -i '' 's#COLUMN_DATA_TYPE="char"#COLUMN_DATA_TYPE="long"#g' ${CONFIG_DIR}db_data_config.txt; export COLUMN_DATA_TYPE="long";</v>
      </c>
      <c r="AZ198" s="73" t="str">
        <f t="shared" si="6"/>
        <v>sed -i '' 's#COLUMN_DATA_TYPE="long"#COLUMN_DATA_TYPE="char"#g' ${CONFIG_DIR}db_data_config.txt; export COLUMN_DATA_TYPE="char";</v>
      </c>
      <c r="BA198" s="73" t="str">
        <f t="shared" si="7"/>
        <v>sed -i '' 's#COLUMN_DATA_LENGTH="3"#COLUMN_DATA_LENGTH="20"#g' ${CONFIG_DIR}db_data_config.txt; export COLUMN_DATA_LENGTH="20";</v>
      </c>
      <c r="BB198" s="73" t="str">
        <f t="shared" si="8"/>
        <v>sed -i '' 's#COLUMN_DATA_LENGTH="20"#COLUMN_DATA_LENGTH="3"#g' ${CONFIG_DIR}db_data_config.txt; export COLUMN_DATA_LENGTH="3";</v>
      </c>
      <c r="BC198" s="73" t="str">
        <f t="shared" si="9"/>
        <v/>
      </c>
      <c r="BD198" s="73" t="str">
        <f t="shared" si="10"/>
        <v/>
      </c>
      <c r="BE198" s="73" t="str">
        <f t="shared" si="11"/>
        <v>sed -i '' 's#COLUMN_DATA_SIGNED="0"#COLUMN_DATA_SIGNED="1"#g' ${CONFIG_DIR}db_data_config.txt; export COLUMN_DATA_SIGNED="1";</v>
      </c>
      <c r="BF198" s="73" t="str">
        <f t="shared" si="12"/>
        <v>sed -i '' 's#COLUMN_DATA_SIGNED="1"#COLUMN_DATA_SIGNED="0"#g' ${CONFIG_DIR}db_data_config.txt; export COLUMN_DATA_SIGNED="0";</v>
      </c>
      <c r="BG198" s="73" t="str">
        <f t="shared" si="13"/>
        <v/>
      </c>
      <c r="BH198" s="73" t="str">
        <f t="shared" si="14"/>
        <v/>
      </c>
      <c r="BI198" s="73" t="str">
        <f t="shared" si="15"/>
        <v/>
      </c>
      <c r="BJ198" s="73" t="str">
        <f t="shared" si="16"/>
        <v/>
      </c>
      <c r="BK198" s="73" t="str">
        <f t="shared" si="17"/>
        <v/>
      </c>
      <c r="BL198" s="73" t="str">
        <f t="shared" si="18"/>
        <v/>
      </c>
      <c r="BM198" s="73" t="str">
        <f t="shared" si="19"/>
        <v/>
      </c>
      <c r="BN198" s="73" t="str">
        <f t="shared" si="20"/>
        <v/>
      </c>
      <c r="BO198" s="73" t="str">
        <f t="shared" si="21"/>
        <v/>
      </c>
      <c r="BP198" s="73" t="str">
        <f t="shared" si="22"/>
        <v/>
      </c>
      <c r="BQ198" s="73" t="str">
        <f t="shared" si="23"/>
        <v/>
      </c>
      <c r="BR198" s="73" t="str">
        <f t="shared" si="24"/>
        <v/>
      </c>
      <c r="BS198" s="73" t="str">
        <f t="shared" si="25"/>
        <v/>
      </c>
      <c r="BT198" s="73" t="str">
        <f t="shared" si="26"/>
        <v/>
      </c>
      <c r="BU198" s="60" t="s">
        <v>1135</v>
      </c>
    </row>
    <row r="199" spans="4:73" ht="54" customHeight="1">
      <c r="D199" s="140">
        <f t="shared" si="27"/>
        <v>151</v>
      </c>
      <c r="E199" s="141"/>
      <c r="F199" s="141"/>
      <c r="G199" s="142"/>
      <c r="H199" s="45" t="str">
        <f t="shared" ca="1" si="2"/>
        <v>clear; echo テストケース151; sed -i '' 's#COLUMN_DATA_TYPE="char"#COLUMN_DATA_TYPE="long"#g' ${CONFIG_DIR}db_data_config.txt; export COLUMN_DATA_TYPE="long";sed -i '' 's#COLUMN_DATA_LENGTH="3"#COLUMN_DATA_LENGTH="21"#g' ${CONFIG_DIR}db_data_config.txt; export COLUMN_DATA_LENGTH="21";sh ./script/db_check_data_validate_config.sh; sed -i '' 's#COLUMN_DATA_TYPE="long"#COLUMN_DATA_TYPE="char"#g' ${CONFIG_DIR}db_data_config.txt; export COLUMN_DATA_TYPE="char";sed -i '' 's#COLUMN_DATA_LENGTH="21"#COLUMN_DATA_LENGTH="3"#g' ${CONFIG_DIR}db_data_config.txt; export COLUMN_DATA_LENGTH="3";</v>
      </c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7"/>
      <c r="AE199" s="149" t="str" cm="1">
        <f t="array" ref="AE199">SUBSTITUTE(INDEX($H$168:$AQ$168, , MATCH($D199, $70:$70, 0)-7),"-","")</f>
        <v>異常</v>
      </c>
      <c r="AF199" s="150"/>
      <c r="AG199" s="151"/>
      <c r="AH199" s="159" t="s">
        <v>1064</v>
      </c>
      <c r="AI199" s="160"/>
      <c r="AJ199" s="160"/>
      <c r="AK199" s="160"/>
      <c r="AL199" s="160"/>
      <c r="AM199" s="160"/>
      <c r="AN199" s="160"/>
      <c r="AO199" s="160"/>
      <c r="AP199" s="160"/>
      <c r="AQ199" s="161"/>
      <c r="AS199" s="69" t="str" cm="1">
        <f t="array" ref="AS199">SUBSTITUTE(TEXT(INDEX($H$171:$AQ$171,1,$D199-144),"000000"),"-","")</f>
        <v>220156</v>
      </c>
      <c r="AT199" s="70"/>
      <c r="AU199" s="71"/>
      <c r="AW199" s="73" t="str">
        <f t="shared" si="3"/>
        <v/>
      </c>
      <c r="AX199" s="73" t="str">
        <f t="shared" si="4"/>
        <v/>
      </c>
      <c r="AY199" s="73" t="str">
        <f t="shared" si="5"/>
        <v>sed -i '' 's#COLUMN_DATA_TYPE="char"#COLUMN_DATA_TYPE="long"#g' ${CONFIG_DIR}db_data_config.txt; export COLUMN_DATA_TYPE="long";</v>
      </c>
      <c r="AZ199" s="73" t="str">
        <f t="shared" si="6"/>
        <v>sed -i '' 's#COLUMN_DATA_TYPE="long"#COLUMN_DATA_TYPE="char"#g' ${CONFIG_DIR}db_data_config.txt; export COLUMN_DATA_TYPE="char";</v>
      </c>
      <c r="BA199" s="73" t="str">
        <f t="shared" si="7"/>
        <v>sed -i '' 's#COLUMN_DATA_LENGTH="3"#COLUMN_DATA_LENGTH="21"#g' ${CONFIG_DIR}db_data_config.txt; export COLUMN_DATA_LENGTH="21";</v>
      </c>
      <c r="BB199" s="73" t="str">
        <f t="shared" si="8"/>
        <v>sed -i '' 's#COLUMN_DATA_LENGTH="21"#COLUMN_DATA_LENGTH="3"#g' ${CONFIG_DIR}db_data_config.txt; export COLUMN_DATA_LENGTH="3";</v>
      </c>
      <c r="BC199" s="73" t="str">
        <f t="shared" si="9"/>
        <v/>
      </c>
      <c r="BD199" s="73" t="str">
        <f t="shared" si="10"/>
        <v/>
      </c>
      <c r="BE199" s="73" t="str">
        <f t="shared" si="11"/>
        <v/>
      </c>
      <c r="BF199" s="73" t="str">
        <f t="shared" si="12"/>
        <v/>
      </c>
      <c r="BG199" s="73" t="str">
        <f t="shared" si="13"/>
        <v/>
      </c>
      <c r="BH199" s="73" t="str">
        <f t="shared" si="14"/>
        <v/>
      </c>
      <c r="BI199" s="73" t="str">
        <f t="shared" si="15"/>
        <v/>
      </c>
      <c r="BJ199" s="73" t="str">
        <f t="shared" si="16"/>
        <v/>
      </c>
      <c r="BK199" s="73" t="str">
        <f t="shared" si="17"/>
        <v/>
      </c>
      <c r="BL199" s="73" t="str">
        <f t="shared" si="18"/>
        <v/>
      </c>
      <c r="BM199" s="73" t="str">
        <f t="shared" si="19"/>
        <v/>
      </c>
      <c r="BN199" s="73" t="str">
        <f t="shared" si="20"/>
        <v/>
      </c>
      <c r="BO199" s="73" t="str">
        <f t="shared" si="21"/>
        <v/>
      </c>
      <c r="BP199" s="73" t="str">
        <f t="shared" si="22"/>
        <v/>
      </c>
      <c r="BQ199" s="73" t="str">
        <f t="shared" si="23"/>
        <v/>
      </c>
      <c r="BR199" s="73" t="str">
        <f t="shared" si="24"/>
        <v/>
      </c>
      <c r="BS199" s="73" t="str">
        <f t="shared" si="25"/>
        <v/>
      </c>
      <c r="BT199" s="73" t="str">
        <f t="shared" si="26"/>
        <v/>
      </c>
      <c r="BU199" s="60" t="s">
        <v>1135</v>
      </c>
    </row>
    <row r="200" spans="4:73" ht="72" customHeight="1">
      <c r="D200" s="140">
        <f t="shared" si="27"/>
        <v>152</v>
      </c>
      <c r="E200" s="141"/>
      <c r="F200" s="141"/>
      <c r="G200" s="142"/>
      <c r="H200" s="45" t="str">
        <f t="shared" ca="1" si="2"/>
        <v>clear; echo テストケース152; sed -i '' 's#COLUMN_DATA_TYPE="char"#COLUMN_DATA_TYPE="long"#g' ${CONFIG_DIR}db_data_config.txt; export COLUMN_DATA_TYPE="long";sed -i '' 's#COLUMN_DATA_LENGTH="3"#COLUMN_DATA_LENGTH="38.7"#g' ${CONFIG_DIR}db_data_config.txt; export COLUMN_DATA_LENGTH="38.7";sh ./script/db_check_data_validate_config.sh; sed -i '' 's#COLUMN_DATA_TYPE="long"#COLUMN_DATA_TYPE="char"#g' ${CONFIG_DIR}db_data_config.txt; export COLUMN_DATA_TYPE="char";sed -i '' 's#COLUMN_DATA_LENGTH="38.7"#COLUMN_DATA_LENGTH="3"#g' ${CONFIG_DIR}db_data_config.txt; export COLUMN_DATA_LENGTH="3";</v>
      </c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7"/>
      <c r="AE200" s="149" t="str" cm="1">
        <f t="array" ref="AE200">SUBSTITUTE(INDEX($H$168:$AQ$168, , MATCH($D200, $70:$70, 0)-7),"-","")</f>
        <v>異常</v>
      </c>
      <c r="AF200" s="150"/>
      <c r="AG200" s="151"/>
      <c r="AH200" s="159" t="s">
        <v>1065</v>
      </c>
      <c r="AI200" s="160"/>
      <c r="AJ200" s="160"/>
      <c r="AK200" s="160"/>
      <c r="AL200" s="160"/>
      <c r="AM200" s="160"/>
      <c r="AN200" s="160"/>
      <c r="AO200" s="160"/>
      <c r="AP200" s="160"/>
      <c r="AQ200" s="161"/>
      <c r="AS200" s="69" t="str" cm="1">
        <f t="array" ref="AS200">SUBSTITUTE(TEXT(INDEX($H$171:$AQ$171,1,$D200-144),"000000"),"-","")</f>
        <v>220155</v>
      </c>
      <c r="AT200" s="70"/>
      <c r="AU200" s="71"/>
      <c r="AW200" s="73" t="str">
        <f t="shared" si="3"/>
        <v/>
      </c>
      <c r="AX200" s="73" t="str">
        <f t="shared" si="4"/>
        <v/>
      </c>
      <c r="AY200" s="73" t="str">
        <f t="shared" si="5"/>
        <v>sed -i '' 's#COLUMN_DATA_TYPE="char"#COLUMN_DATA_TYPE="long"#g' ${CONFIG_DIR}db_data_config.txt; export COLUMN_DATA_TYPE="long";</v>
      </c>
      <c r="AZ200" s="73" t="str">
        <f t="shared" si="6"/>
        <v>sed -i '' 's#COLUMN_DATA_TYPE="long"#COLUMN_DATA_TYPE="char"#g' ${CONFIG_DIR}db_data_config.txt; export COLUMN_DATA_TYPE="char";</v>
      </c>
      <c r="BA200" s="73" t="str">
        <f t="shared" si="7"/>
        <v>sed -i '' 's#COLUMN_DATA_LENGTH="3"#COLUMN_DATA_LENGTH="38.7"#g' ${CONFIG_DIR}db_data_config.txt; export COLUMN_DATA_LENGTH="38.7";</v>
      </c>
      <c r="BB200" s="73" t="str">
        <f t="shared" si="8"/>
        <v>sed -i '' 's#COLUMN_DATA_LENGTH="38.7"#COLUMN_DATA_LENGTH="3"#g' ${CONFIG_DIR}db_data_config.txt; export COLUMN_DATA_LENGTH="3";</v>
      </c>
      <c r="BC200" s="73" t="str">
        <f t="shared" si="9"/>
        <v/>
      </c>
      <c r="BD200" s="73" t="str">
        <f t="shared" si="10"/>
        <v/>
      </c>
      <c r="BE200" s="73" t="str">
        <f t="shared" si="11"/>
        <v/>
      </c>
      <c r="BF200" s="73" t="str">
        <f t="shared" si="12"/>
        <v/>
      </c>
      <c r="BG200" s="73" t="str">
        <f t="shared" si="13"/>
        <v/>
      </c>
      <c r="BH200" s="73" t="str">
        <f t="shared" si="14"/>
        <v/>
      </c>
      <c r="BI200" s="73" t="str">
        <f t="shared" si="15"/>
        <v/>
      </c>
      <c r="BJ200" s="73" t="str">
        <f t="shared" si="16"/>
        <v/>
      </c>
      <c r="BK200" s="73" t="str">
        <f t="shared" si="17"/>
        <v/>
      </c>
      <c r="BL200" s="73" t="str">
        <f t="shared" si="18"/>
        <v/>
      </c>
      <c r="BM200" s="73" t="str">
        <f t="shared" si="19"/>
        <v/>
      </c>
      <c r="BN200" s="73" t="str">
        <f t="shared" si="20"/>
        <v/>
      </c>
      <c r="BO200" s="73" t="str">
        <f t="shared" si="21"/>
        <v/>
      </c>
      <c r="BP200" s="73" t="str">
        <f t="shared" si="22"/>
        <v/>
      </c>
      <c r="BQ200" s="73" t="str">
        <f t="shared" si="23"/>
        <v/>
      </c>
      <c r="BR200" s="73" t="str">
        <f t="shared" si="24"/>
        <v/>
      </c>
      <c r="BS200" s="73" t="str">
        <f t="shared" si="25"/>
        <v/>
      </c>
      <c r="BT200" s="73" t="str">
        <f t="shared" si="26"/>
        <v/>
      </c>
      <c r="BU200" s="60" t="s">
        <v>1135</v>
      </c>
    </row>
    <row r="201" spans="4:73" ht="72" customHeight="1">
      <c r="D201" s="140">
        <f t="shared" si="27"/>
        <v>153</v>
      </c>
      <c r="E201" s="141"/>
      <c r="F201" s="141"/>
      <c r="G201" s="142"/>
      <c r="H201" s="45" t="str">
        <f t="shared" ca="1" si="2"/>
        <v>clear; echo テストケース153; sed -i '' 's#COLUMN_DATA_TYPE="char"#COLUMN_DATA_TYPE="long"#g' ${CONFIG_DIR}db_data_config.txt; export COLUMN_DATA_TYPE="long";sed -i '' 's#COLUMN_DATA_LENGTH="3"#COLUMN_DATA_LENGTH="YYYY"#g' ${CONFIG_DIR}db_data_config.txt; export COLUMN_DATA_LENGTH="YYYY";sh ./script/db_check_data_validate_config.sh; sed -i '' 's#COLUMN_DATA_TYPE="long"#COLUMN_DATA_TYPE="char"#g' ${CONFIG_DIR}db_data_config.txt; export COLUMN_DATA_TYPE="char";sed -i '' 's#COLUMN_DATA_LENGTH="YYYY"#COLUMN_DATA_LENGTH="3"#g' ${CONFIG_DIR}db_data_config.txt; export COLUMN_DATA_LENGTH="3";</v>
      </c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7"/>
      <c r="AE201" s="149" t="str" cm="1">
        <f t="array" ref="AE201">SUBSTITUTE(INDEX($H$168:$AQ$168, , MATCH($D201, $70:$70, 0)-7),"-","")</f>
        <v>異常</v>
      </c>
      <c r="AF201" s="150"/>
      <c r="AG201" s="151"/>
      <c r="AH201" s="159" t="s">
        <v>1066</v>
      </c>
      <c r="AI201" s="160"/>
      <c r="AJ201" s="160"/>
      <c r="AK201" s="160"/>
      <c r="AL201" s="160"/>
      <c r="AM201" s="160"/>
      <c r="AN201" s="160"/>
      <c r="AO201" s="160"/>
      <c r="AP201" s="160"/>
      <c r="AQ201" s="161"/>
      <c r="AS201" s="69" t="str" cm="1">
        <f t="array" ref="AS201">SUBSTITUTE(TEXT(INDEX($H$171:$AQ$171,1,$D201-144),"000000"),"-","")</f>
        <v>220155</v>
      </c>
      <c r="AT201" s="70"/>
      <c r="AU201" s="71"/>
      <c r="AW201" s="73" t="str">
        <f t="shared" si="3"/>
        <v/>
      </c>
      <c r="AX201" s="73" t="str">
        <f t="shared" si="4"/>
        <v/>
      </c>
      <c r="AY201" s="73" t="str">
        <f t="shared" si="5"/>
        <v>sed -i '' 's#COLUMN_DATA_TYPE="char"#COLUMN_DATA_TYPE="long"#g' ${CONFIG_DIR}db_data_config.txt; export COLUMN_DATA_TYPE="long";</v>
      </c>
      <c r="AZ201" s="73" t="str">
        <f t="shared" si="6"/>
        <v>sed -i '' 's#COLUMN_DATA_TYPE="long"#COLUMN_DATA_TYPE="char"#g' ${CONFIG_DIR}db_data_config.txt; export COLUMN_DATA_TYPE="char";</v>
      </c>
      <c r="BA201" s="73" t="str">
        <f t="shared" si="7"/>
        <v>sed -i '' 's#COLUMN_DATA_LENGTH="3"#COLUMN_DATA_LENGTH="YYYY"#g' ${CONFIG_DIR}db_data_config.txt; export COLUMN_DATA_LENGTH="YYYY";</v>
      </c>
      <c r="BB201" s="73" t="str">
        <f t="shared" si="8"/>
        <v>sed -i '' 's#COLUMN_DATA_LENGTH="YYYY"#COLUMN_DATA_LENGTH="3"#g' ${CONFIG_DIR}db_data_config.txt; export COLUMN_DATA_LENGTH="3";</v>
      </c>
      <c r="BC201" s="73" t="str">
        <f t="shared" si="9"/>
        <v/>
      </c>
      <c r="BD201" s="73" t="str">
        <f t="shared" si="10"/>
        <v/>
      </c>
      <c r="BE201" s="73" t="str">
        <f t="shared" si="11"/>
        <v/>
      </c>
      <c r="BF201" s="73" t="str">
        <f t="shared" si="12"/>
        <v/>
      </c>
      <c r="BG201" s="73" t="str">
        <f t="shared" si="13"/>
        <v/>
      </c>
      <c r="BH201" s="73" t="str">
        <f t="shared" si="14"/>
        <v/>
      </c>
      <c r="BI201" s="73" t="str">
        <f t="shared" si="15"/>
        <v/>
      </c>
      <c r="BJ201" s="73" t="str">
        <f t="shared" si="16"/>
        <v/>
      </c>
      <c r="BK201" s="73" t="str">
        <f t="shared" si="17"/>
        <v/>
      </c>
      <c r="BL201" s="73" t="str">
        <f t="shared" si="18"/>
        <v/>
      </c>
      <c r="BM201" s="73" t="str">
        <f t="shared" si="19"/>
        <v/>
      </c>
      <c r="BN201" s="73" t="str">
        <f t="shared" si="20"/>
        <v/>
      </c>
      <c r="BO201" s="73" t="str">
        <f t="shared" si="21"/>
        <v/>
      </c>
      <c r="BP201" s="73" t="str">
        <f t="shared" si="22"/>
        <v/>
      </c>
      <c r="BQ201" s="73" t="str">
        <f t="shared" si="23"/>
        <v/>
      </c>
      <c r="BR201" s="73" t="str">
        <f t="shared" si="24"/>
        <v/>
      </c>
      <c r="BS201" s="73" t="str">
        <f t="shared" si="25"/>
        <v/>
      </c>
      <c r="BT201" s="73" t="str">
        <f t="shared" si="26"/>
        <v/>
      </c>
      <c r="BU201" s="60" t="s">
        <v>1135</v>
      </c>
    </row>
    <row r="202" spans="4:73" ht="72" customHeight="1">
      <c r="D202" s="140">
        <f t="shared" si="27"/>
        <v>154</v>
      </c>
      <c r="E202" s="141"/>
      <c r="F202" s="141"/>
      <c r="G202" s="142"/>
      <c r="H202" s="45" t="str">
        <f t="shared" ca="1" si="2"/>
        <v>clear; echo テストケース154;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7"/>
      <c r="AE202" s="149" t="str" cm="1">
        <f t="array" ref="AE202">SUBSTITUTE(INDEX($H$168:$AQ$168, , MATCH($D202, $70:$70, 0)-7),"-","")</f>
        <v>異常</v>
      </c>
      <c r="AF202" s="150"/>
      <c r="AG202" s="151"/>
      <c r="AH202" s="159" t="s">
        <v>1067</v>
      </c>
      <c r="AI202" s="160"/>
      <c r="AJ202" s="160"/>
      <c r="AK202" s="160"/>
      <c r="AL202" s="160"/>
      <c r="AM202" s="160"/>
      <c r="AN202" s="160"/>
      <c r="AO202" s="160"/>
      <c r="AP202" s="160"/>
      <c r="AQ202" s="161"/>
      <c r="AS202" s="69" t="str" cm="1">
        <f t="array" ref="AS202">SUBSTITUTE(TEXT(INDEX($H$171:$AQ$171,1,$D202-144),"000000"),"-","")</f>
        <v>220158</v>
      </c>
      <c r="AT202" s="70"/>
      <c r="AU202" s="71"/>
      <c r="AW202" s="73" t="str">
        <f t="shared" si="3"/>
        <v/>
      </c>
      <c r="AX202" s="73" t="str">
        <f t="shared" si="4"/>
        <v/>
      </c>
      <c r="AY202" s="73" t="str">
        <f t="shared" si="5"/>
        <v>sed -i '' 's#COLUMN_DATA_TYPE="char"#COLUMN_DATA_TYPE="long"#g' ${CONFIG_DIR}db_data_config.txt; export COLUMN_DATA_TYPE="long";</v>
      </c>
      <c r="AZ202" s="73" t="str">
        <f t="shared" si="6"/>
        <v>sed -i '' 's#COLUMN_DATA_TYPE="long"#COLUMN_DATA_TYPE="char"#g' ${CONFIG_DIR}db_data_config.txt; export COLUMN_DATA_TYPE="char";</v>
      </c>
      <c r="BA202" s="73" t="str">
        <f t="shared" si="7"/>
        <v>sed -i '' 's#COLUMN_DATA_LENGTH="3"#COLUMN_DATA_LENGTH="2"#g' ${CONFIG_DIR}db_data_config.txt; export COLUMN_DATA_LENGTH="2";</v>
      </c>
      <c r="BB202" s="73" t="str">
        <f t="shared" si="8"/>
        <v>sed -i '' 's#COLUMN_DATA_LENGTH="2"#COLUMN_DATA_LENGTH="3"#g' ${CONFIG_DIR}db_data_config.txt; export COLUMN_DATA_LENGTH="3";</v>
      </c>
      <c r="BC202" s="73" t="str">
        <f t="shared" si="9"/>
        <v>sed -i '' 's#COLUMN_DATA_TRIM="NONE"#COLUMN_DATA_TRIM="FTBT"#g' ${CONFIG_DIR}db_data_config.txt; export COLUMN_DATA_TRIM="FTBT";</v>
      </c>
      <c r="BD202" s="73" t="str">
        <f t="shared" si="10"/>
        <v>sed -i '' 's#COLUMN_DATA_TRIM="FTBT"#COLUMN_DATA_TRIM="NONE"#g' ${CONFIG_DIR}db_data_config.txt; export COLUMN_DATA_TRIM="NONE";</v>
      </c>
      <c r="BE202" s="73" t="str">
        <f t="shared" si="11"/>
        <v/>
      </c>
      <c r="BF202" s="73" t="str">
        <f t="shared" si="12"/>
        <v/>
      </c>
      <c r="BG202" s="73" t="str">
        <f t="shared" si="13"/>
        <v/>
      </c>
      <c r="BH202" s="73" t="str">
        <f t="shared" si="14"/>
        <v/>
      </c>
      <c r="BI202" s="73" t="str">
        <f t="shared" si="15"/>
        <v/>
      </c>
      <c r="BJ202" s="73" t="str">
        <f t="shared" si="16"/>
        <v/>
      </c>
      <c r="BK202" s="73" t="str">
        <f t="shared" si="17"/>
        <v/>
      </c>
      <c r="BL202" s="73" t="str">
        <f t="shared" si="18"/>
        <v/>
      </c>
      <c r="BM202" s="73" t="str">
        <f t="shared" si="19"/>
        <v/>
      </c>
      <c r="BN202" s="73" t="str">
        <f t="shared" si="20"/>
        <v/>
      </c>
      <c r="BO202" s="73" t="str">
        <f t="shared" si="21"/>
        <v/>
      </c>
      <c r="BP202" s="73" t="str">
        <f t="shared" si="22"/>
        <v/>
      </c>
      <c r="BQ202" s="73" t="str">
        <f t="shared" si="23"/>
        <v/>
      </c>
      <c r="BR202" s="73" t="str">
        <f t="shared" si="24"/>
        <v/>
      </c>
      <c r="BS202" s="73" t="str">
        <f t="shared" si="25"/>
        <v/>
      </c>
      <c r="BT202" s="73" t="str">
        <f t="shared" si="26"/>
        <v/>
      </c>
      <c r="BU202" s="60" t="s">
        <v>1135</v>
      </c>
    </row>
    <row r="203" spans="4:73" ht="72" customHeight="1">
      <c r="D203" s="140">
        <f t="shared" si="27"/>
        <v>155</v>
      </c>
      <c r="E203" s="141"/>
      <c r="F203" s="141"/>
      <c r="G203" s="142"/>
      <c r="H203" s="45" t="str">
        <f t="shared" ca="1" si="2"/>
        <v>clear; echo テストケース155; sed -i '' 's#COLUMN_DATA_TYPE="char"#COLUMN_DATA_TYPE="long"#g' ${CONFIG_DIR}db_data_config.txt; export COLUMN_DATA_TYPE="long";sed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</v>
      </c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7"/>
      <c r="AE203" s="149" t="str" cm="1">
        <f t="array" ref="AE203">SUBSTITUTE(INDEX($H$168:$AQ$168, , MATCH($D203, $70:$70, 0)-7),"-","")</f>
        <v>正常</v>
      </c>
      <c r="AF203" s="150"/>
      <c r="AG203" s="151"/>
      <c r="AH203" s="159" t="s">
        <v>1068</v>
      </c>
      <c r="AI203" s="160"/>
      <c r="AJ203" s="160"/>
      <c r="AK203" s="160"/>
      <c r="AL203" s="160"/>
      <c r="AM203" s="160"/>
      <c r="AN203" s="160"/>
      <c r="AO203" s="160"/>
      <c r="AP203" s="160"/>
      <c r="AQ203" s="161"/>
      <c r="AS203" s="69" t="str" cm="1">
        <f t="array" ref="AS203">SUBSTITUTE(TEXT(INDEX($H$171:$AQ$171,1,$D203-144),"000000"),"-","")</f>
        <v>220001</v>
      </c>
      <c r="AT203" s="70"/>
      <c r="AU203" s="71"/>
      <c r="AW203" s="73" t="str">
        <f t="shared" si="3"/>
        <v/>
      </c>
      <c r="AX203" s="73" t="str">
        <f t="shared" si="4"/>
        <v/>
      </c>
      <c r="AY203" s="73" t="str">
        <f t="shared" si="5"/>
        <v>sed -i '' 's#COLUMN_DATA_TYPE="char"#COLUMN_DATA_TYPE="long"#g' ${CONFIG_DIR}db_data_config.txt; export COLUMN_DATA_TYPE="long";</v>
      </c>
      <c r="AZ203" s="73" t="str">
        <f t="shared" si="6"/>
        <v>sed -i '' 's#COLUMN_DATA_TYPE="long"#COLUMN_DATA_TYPE="char"#g' ${CONFIG_DIR}db_data_config.txt; export COLUMN_DATA_TYPE="char";</v>
      </c>
      <c r="BA203" s="73" t="str">
        <f t="shared" si="7"/>
        <v/>
      </c>
      <c r="BB203" s="73" t="str">
        <f t="shared" si="8"/>
        <v/>
      </c>
      <c r="BC203" s="73" t="str">
        <f t="shared" si="9"/>
        <v>sed -i '' 's#COLUMN_DATA_TRIM="NONE"#COLUMN_DATA_TRIM="FTBT"#g' ${CONFIG_DIR}db_data_config.txt; export COLUMN_DATA_TRIM="FTBT";</v>
      </c>
      <c r="BD203" s="73" t="str">
        <f t="shared" si="10"/>
        <v>sed -i '' 's#COLUMN_DATA_TRIM="FTBT"#COLUMN_DATA_TRIM="NONE"#g' ${CONFIG_DIR}db_data_config.txt; export COLUMN_DATA_TRIM="NONE";</v>
      </c>
      <c r="BE203" s="73" t="str">
        <f t="shared" si="11"/>
        <v/>
      </c>
      <c r="BF203" s="73" t="str">
        <f t="shared" si="12"/>
        <v/>
      </c>
      <c r="BG203" s="73" t="str">
        <f t="shared" si="13"/>
        <v/>
      </c>
      <c r="BH203" s="73" t="str">
        <f t="shared" si="14"/>
        <v/>
      </c>
      <c r="BI203" s="73" t="str">
        <f t="shared" si="15"/>
        <v/>
      </c>
      <c r="BJ203" s="73" t="str">
        <f t="shared" si="16"/>
        <v/>
      </c>
      <c r="BK203" s="73" t="str">
        <f t="shared" si="17"/>
        <v/>
      </c>
      <c r="BL203" s="73" t="str">
        <f t="shared" si="18"/>
        <v/>
      </c>
      <c r="BM203" s="73" t="str">
        <f t="shared" si="19"/>
        <v/>
      </c>
      <c r="BN203" s="73" t="str">
        <f t="shared" si="20"/>
        <v/>
      </c>
      <c r="BO203" s="73" t="str">
        <f t="shared" si="21"/>
        <v/>
      </c>
      <c r="BP203" s="73" t="str">
        <f t="shared" si="22"/>
        <v/>
      </c>
      <c r="BQ203" s="73" t="str">
        <f t="shared" si="23"/>
        <v/>
      </c>
      <c r="BR203" s="73" t="str">
        <f t="shared" si="24"/>
        <v/>
      </c>
      <c r="BS203" s="73" t="str">
        <f t="shared" si="25"/>
        <v/>
      </c>
      <c r="BT203" s="73" t="str">
        <f t="shared" si="26"/>
        <v/>
      </c>
      <c r="BU203" s="60" t="s">
        <v>1135</v>
      </c>
    </row>
    <row r="204" spans="4:73" ht="72" customHeight="1">
      <c r="D204" s="140">
        <f t="shared" si="27"/>
        <v>156</v>
      </c>
      <c r="E204" s="141"/>
      <c r="F204" s="141"/>
      <c r="G204" s="142"/>
      <c r="H204" s="45" t="str">
        <f t="shared" ca="1" si="2"/>
        <v>clear; echo テストケース156; sed -i '' 's#COLUMN_DATA_TYPE="char"#COLUMN_DATA_TYPE="long"#g' ${CONFIG_DIR}db_data_config.txt; export COLUMN_DATA_TYPE="long";sed -i '' 's#COLUMN_DATA_LENGTH="3"#COLUMN_DATA_LENGTH="1"#g' ${CONFIG_DIR}db_data_config.txt; export COLUMN_DATA_LENGTH="1";sed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's#COLUMN_DATA_LENGTH="1"#COLUMN_DATA_LENGTH="3"#g' ${CONFIG_DIR}db_data_config.txt; export COLUMN_DATA_LENGTH="3";sed -i '' 's#COLUMN_DATA_TRIM="ftbt"#COLUMN_DATA_TRIM="NONE"#g' ${CONFIG_DIR}db_data_config.txt; export COLUMN_DATA_TRIM="NONE";</v>
      </c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7"/>
      <c r="AE204" s="149" t="str" cm="1">
        <f t="array" ref="AE204">SUBSTITUTE(INDEX($H$168:$AQ$168, , MATCH($D204, $70:$70, 0)-7),"-","")</f>
        <v>異常</v>
      </c>
      <c r="AF204" s="150"/>
      <c r="AG204" s="151"/>
      <c r="AH204" s="159" t="s">
        <v>1069</v>
      </c>
      <c r="AI204" s="160"/>
      <c r="AJ204" s="160"/>
      <c r="AK204" s="160"/>
      <c r="AL204" s="160"/>
      <c r="AM204" s="160"/>
      <c r="AN204" s="160"/>
      <c r="AO204" s="160"/>
      <c r="AP204" s="160"/>
      <c r="AQ204" s="161"/>
      <c r="AS204" s="69" t="str" cm="1">
        <f t="array" ref="AS204">SUBSTITUTE(TEXT(INDEX($H$171:$AQ$171,1,$D204-144),"000000"),"-","")</f>
        <v>220159</v>
      </c>
      <c r="AT204" s="70"/>
      <c r="AU204" s="71"/>
      <c r="AW204" s="73" t="str">
        <f t="shared" si="3"/>
        <v/>
      </c>
      <c r="AX204" s="73" t="str">
        <f t="shared" si="4"/>
        <v/>
      </c>
      <c r="AY204" s="73" t="str">
        <f t="shared" si="5"/>
        <v>sed -i '' 's#COLUMN_DATA_TYPE="char"#COLUMN_DATA_TYPE="long"#g' ${CONFIG_DIR}db_data_config.txt; export COLUMN_DATA_TYPE="long";</v>
      </c>
      <c r="AZ204" s="73" t="str">
        <f t="shared" si="6"/>
        <v>sed -i '' 's#COLUMN_DATA_TYPE="long"#COLUMN_DATA_TYPE="char"#g' ${CONFIG_DIR}db_data_config.txt; export COLUMN_DATA_TYPE="char";</v>
      </c>
      <c r="BA204" s="73" t="str">
        <f t="shared" si="7"/>
        <v>sed -i '' 's#COLUMN_DATA_LENGTH="3"#COLUMN_DATA_LENGTH="1"#g' ${CONFIG_DIR}db_data_config.txt; export COLUMN_DATA_LENGTH="1";</v>
      </c>
      <c r="BB204" s="73" t="str">
        <f t="shared" si="8"/>
        <v>sed -i '' 's#COLUMN_DATA_LENGTH="1"#COLUMN_DATA_LENGTH="3"#g' ${CONFIG_DIR}db_data_config.txt; export COLUMN_DATA_LENGTH="3";</v>
      </c>
      <c r="BC204" s="73" t="str">
        <f t="shared" si="9"/>
        <v>sed -i '' 's#COLUMN_DATA_TRIM="NONE"#COLUMN_DATA_TRIM="ftbt"#g' ${CONFIG_DIR}db_data_config.txt; export COLUMN_DATA_TRIM="ftbt";</v>
      </c>
      <c r="BD204" s="73" t="str">
        <f t="shared" si="10"/>
        <v>sed -i '' 's#COLUMN_DATA_TRIM="ftbt"#COLUMN_DATA_TRIM="NONE"#g' ${CONFIG_DIR}db_data_config.txt; export COLUMN_DATA_TRIM="NONE";</v>
      </c>
      <c r="BE204" s="73" t="str">
        <f t="shared" si="11"/>
        <v/>
      </c>
      <c r="BF204" s="73" t="str">
        <f t="shared" si="12"/>
        <v/>
      </c>
      <c r="BG204" s="73" t="str">
        <f t="shared" si="13"/>
        <v/>
      </c>
      <c r="BH204" s="73" t="str">
        <f t="shared" si="14"/>
        <v/>
      </c>
      <c r="BI204" s="73" t="str">
        <f t="shared" si="15"/>
        <v/>
      </c>
      <c r="BJ204" s="73" t="str">
        <f t="shared" si="16"/>
        <v/>
      </c>
      <c r="BK204" s="73" t="str">
        <f t="shared" si="17"/>
        <v/>
      </c>
      <c r="BL204" s="73" t="str">
        <f t="shared" si="18"/>
        <v/>
      </c>
      <c r="BM204" s="73" t="str">
        <f t="shared" si="19"/>
        <v/>
      </c>
      <c r="BN204" s="73" t="str">
        <f t="shared" si="20"/>
        <v/>
      </c>
      <c r="BO204" s="73" t="str">
        <f t="shared" si="21"/>
        <v/>
      </c>
      <c r="BP204" s="73" t="str">
        <f t="shared" si="22"/>
        <v/>
      </c>
      <c r="BQ204" s="73" t="str">
        <f t="shared" si="23"/>
        <v/>
      </c>
      <c r="BR204" s="73" t="str">
        <f t="shared" si="24"/>
        <v/>
      </c>
      <c r="BS204" s="73" t="str">
        <f t="shared" si="25"/>
        <v/>
      </c>
      <c r="BT204" s="73" t="str">
        <f t="shared" si="26"/>
        <v/>
      </c>
      <c r="BU204" s="60" t="s">
        <v>1135</v>
      </c>
    </row>
    <row r="205" spans="4:73" ht="72" customHeight="1">
      <c r="D205" s="140">
        <f t="shared" si="27"/>
        <v>157</v>
      </c>
      <c r="E205" s="141"/>
      <c r="F205" s="141"/>
      <c r="G205" s="142"/>
      <c r="H205" s="45" t="str">
        <f t="shared" ca="1" si="2"/>
        <v>clear; echo テストケース157;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</v>
      </c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7"/>
      <c r="AE205" s="149" t="str" cm="1">
        <f t="array" ref="AE205">SUBSTITUTE(INDEX($H$168:$AQ$168, , MATCH($D205, $70:$70, 0)-7),"-","")</f>
        <v>正常</v>
      </c>
      <c r="AF205" s="150"/>
      <c r="AG205" s="151"/>
      <c r="AH205" s="159" t="s">
        <v>1070</v>
      </c>
      <c r="AI205" s="160"/>
      <c r="AJ205" s="160"/>
      <c r="AK205" s="160"/>
      <c r="AL205" s="160"/>
      <c r="AM205" s="160"/>
      <c r="AN205" s="160"/>
      <c r="AO205" s="160"/>
      <c r="AP205" s="160"/>
      <c r="AQ205" s="161"/>
      <c r="AS205" s="69" t="str" cm="1">
        <f t="array" ref="AS205">SUBSTITUTE(TEXT(INDEX($H$171:$AQ$171,1,$D205-144),"000000"),"-","")</f>
        <v>220001</v>
      </c>
      <c r="AT205" s="70"/>
      <c r="AU205" s="71"/>
      <c r="AW205" s="73" t="str">
        <f t="shared" si="3"/>
        <v/>
      </c>
      <c r="AX205" s="73" t="str">
        <f t="shared" si="4"/>
        <v/>
      </c>
      <c r="AY205" s="73" t="str">
        <f t="shared" si="5"/>
        <v>sed -i '' 's#COLUMN_DATA_TYPE="char"#COLUMN_DATA_TYPE="long"#g' ${CONFIG_DIR}db_data_config.txt; export COLUMN_DATA_TYPE="long";</v>
      </c>
      <c r="AZ205" s="73" t="str">
        <f t="shared" si="6"/>
        <v>sed -i '' 's#COLUMN_DATA_TYPE="long"#COLUMN_DATA_TYPE="char"#g' ${CONFIG_DIR}db_data_config.txt; export COLUMN_DATA_TYPE="char";</v>
      </c>
      <c r="BA205" s="73" t="str">
        <f t="shared" si="7"/>
        <v>sed -i '' 's#COLUMN_DATA_LENGTH="3"#COLUMN_DATA_LENGTH="2"#g' ${CONFIG_DIR}db_data_config.txt; export COLUMN_DATA_LENGTH="2";</v>
      </c>
      <c r="BB205" s="73" t="str">
        <f t="shared" si="8"/>
        <v>sed -i '' 's#COLUMN_DATA_LENGTH="2"#COLUMN_DATA_LENGTH="3"#g' ${CONFIG_DIR}db_data_config.txt; export COLUMN_DATA_LENGTH="3";</v>
      </c>
      <c r="BC205" s="73" t="str">
        <f t="shared" si="9"/>
        <v>sed -i '' 's#COLUMN_DATA_TRIM="NONE"#COLUMN_DATA_TRIM="ftbt"#g' ${CONFIG_DIR}db_data_config.txt; export COLUMN_DATA_TRIM="ftbt";</v>
      </c>
      <c r="BD205" s="73" t="str">
        <f t="shared" si="10"/>
        <v>sed -i '' 's#COLUMN_DATA_TRIM="ftbt"#COLUMN_DATA_TRIM="NONE"#g' ${CONFIG_DIR}db_data_config.txt; export COLUMN_DATA_TRIM="NONE";</v>
      </c>
      <c r="BE205" s="73" t="str">
        <f t="shared" si="11"/>
        <v/>
      </c>
      <c r="BF205" s="73" t="str">
        <f t="shared" si="12"/>
        <v/>
      </c>
      <c r="BG205" s="73" t="str">
        <f t="shared" si="13"/>
        <v/>
      </c>
      <c r="BH205" s="73" t="str">
        <f t="shared" si="14"/>
        <v/>
      </c>
      <c r="BI205" s="73" t="str">
        <f t="shared" si="15"/>
        <v/>
      </c>
      <c r="BJ205" s="73" t="str">
        <f t="shared" si="16"/>
        <v/>
      </c>
      <c r="BK205" s="73" t="str">
        <f t="shared" si="17"/>
        <v/>
      </c>
      <c r="BL205" s="73" t="str">
        <f t="shared" si="18"/>
        <v/>
      </c>
      <c r="BM205" s="73" t="str">
        <f t="shared" si="19"/>
        <v/>
      </c>
      <c r="BN205" s="73" t="str">
        <f t="shared" si="20"/>
        <v/>
      </c>
      <c r="BO205" s="73" t="str">
        <f t="shared" si="21"/>
        <v/>
      </c>
      <c r="BP205" s="73" t="str">
        <f t="shared" si="22"/>
        <v/>
      </c>
      <c r="BQ205" s="73" t="str">
        <f t="shared" si="23"/>
        <v/>
      </c>
      <c r="BR205" s="73" t="str">
        <f t="shared" si="24"/>
        <v/>
      </c>
      <c r="BS205" s="73" t="str">
        <f t="shared" si="25"/>
        <v/>
      </c>
      <c r="BT205" s="73" t="str">
        <f t="shared" si="26"/>
        <v/>
      </c>
      <c r="BU205" s="60" t="s">
        <v>1135</v>
      </c>
    </row>
    <row r="206" spans="4:73" ht="90" customHeight="1">
      <c r="D206" s="140">
        <f t="shared" si="27"/>
        <v>158</v>
      </c>
      <c r="E206" s="141"/>
      <c r="F206" s="141"/>
      <c r="G206" s="142"/>
      <c r="H206" s="45" t="str">
        <f t="shared" ca="1" si="2"/>
        <v>clear; echo テストケース158;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7"/>
      <c r="AE206" s="149" t="str" cm="1">
        <f t="array" ref="AE206">SUBSTITUTE(INDEX($H$168:$AQ$168, , MATCH($D206, $70:$70, 0)-7),"-","")</f>
        <v>異常</v>
      </c>
      <c r="AF206" s="150"/>
      <c r="AG206" s="151"/>
      <c r="AH206" s="159" t="s">
        <v>1071</v>
      </c>
      <c r="AI206" s="160"/>
      <c r="AJ206" s="160"/>
      <c r="AK206" s="160"/>
      <c r="AL206" s="160"/>
      <c r="AM206" s="160"/>
      <c r="AN206" s="160"/>
      <c r="AO206" s="160"/>
      <c r="AP206" s="160"/>
      <c r="AQ206" s="161"/>
      <c r="AS206" s="69" t="str" cm="1">
        <f t="array" ref="AS206">SUBSTITUTE(TEXT(INDEX($H$171:$AQ$171,1,$D206-144),"000000"),"-","")</f>
        <v>220160</v>
      </c>
      <c r="AT206" s="70"/>
      <c r="AU206" s="71"/>
      <c r="AW206" s="73" t="str">
        <f t="shared" si="3"/>
        <v/>
      </c>
      <c r="AX206" s="73" t="str">
        <f t="shared" si="4"/>
        <v/>
      </c>
      <c r="AY206" s="73" t="str">
        <f t="shared" si="5"/>
        <v>sed -i '' 's#COLUMN_DATA_TYPE="char"#COLUMN_DATA_TYPE="long"#g' ${CONFIG_DIR}db_data_config.txt; export COLUMN_DATA_TYPE="long";</v>
      </c>
      <c r="AZ206" s="73" t="str">
        <f t="shared" si="6"/>
        <v>sed -i '' 's#COLUMN_DATA_TYPE="long"#COLUMN_DATA_TYPE="char"#g' ${CONFIG_DIR}db_data_config.txt; export COLUMN_DATA_TYPE="char";</v>
      </c>
      <c r="BA206" s="73" t="str">
        <f t="shared" si="7"/>
        <v/>
      </c>
      <c r="BB206" s="73" t="str">
        <f t="shared" si="8"/>
        <v/>
      </c>
      <c r="BC206" s="73" t="str">
        <f t="shared" si="9"/>
        <v>sed -i '' 's#COLUMN_DATA_TRIM="NONE"#COLUMN_DATA_TRIM="FTBT"#g' ${CONFIG_DIR}db_data_config.txt; export COLUMN_DATA_TRIM="FTBT";</v>
      </c>
      <c r="BD206" s="73" t="str">
        <f t="shared" si="10"/>
        <v>sed -i '' 's#COLUMN_DATA_TRIM="FTBT"#COLUMN_DATA_TRIM="NONE"#g' ${CONFIG_DIR}db_data_config.txt; export COLUMN_DATA_TRIM="NONE";</v>
      </c>
      <c r="BE206" s="73" t="str">
        <f t="shared" si="11"/>
        <v>sed -i '' 's#COLUMN_DATA_SIGNED="0"#COLUMN_DATA_SIGNED="1"#g' ${CONFIG_DIR}db_data_config.txt; export COLUMN_DATA_SIGNED="1";</v>
      </c>
      <c r="BF206" s="73" t="str">
        <f t="shared" si="12"/>
        <v>sed -i '' 's#COLUMN_DATA_SIGNED="1"#COLUMN_DATA_SIGNED="0"#g' ${CONFIG_DIR}db_data_config.txt; export COLUMN_DATA_SIGNED="0";</v>
      </c>
      <c r="BG206" s="73" t="str">
        <f t="shared" si="13"/>
        <v>sed -i '' 's#SIGN_DIGIT="0"#SIGN_DIGIT="1"#g' ${CONFIG_DIR}db_data_config.txt; export SIGN_DIGIT="1";</v>
      </c>
      <c r="BH206" s="73" t="str">
        <f t="shared" si="14"/>
        <v>sed -i '' 's#SIGN_DIGIT="1"#SIGN_DIGIT="0"#g' ${CONFIG_DIR}db_data_config.txt; export SIGN_DIGIT="0";</v>
      </c>
      <c r="BI206" s="73" t="str">
        <f t="shared" si="15"/>
        <v/>
      </c>
      <c r="BJ206" s="73" t="str">
        <f t="shared" si="16"/>
        <v/>
      </c>
      <c r="BK206" s="73" t="str">
        <f t="shared" si="17"/>
        <v/>
      </c>
      <c r="BL206" s="73" t="str">
        <f t="shared" si="18"/>
        <v/>
      </c>
      <c r="BM206" s="73" t="str">
        <f t="shared" si="19"/>
        <v/>
      </c>
      <c r="BN206" s="73" t="str">
        <f t="shared" si="20"/>
        <v/>
      </c>
      <c r="BO206" s="73" t="str">
        <f t="shared" si="21"/>
        <v/>
      </c>
      <c r="BP206" s="73" t="str">
        <f t="shared" si="22"/>
        <v/>
      </c>
      <c r="BQ206" s="73" t="str">
        <f t="shared" si="23"/>
        <v/>
      </c>
      <c r="BR206" s="73" t="str">
        <f t="shared" si="24"/>
        <v/>
      </c>
      <c r="BS206" s="73" t="str">
        <f t="shared" si="25"/>
        <v/>
      </c>
      <c r="BT206" s="73" t="str">
        <f t="shared" si="26"/>
        <v/>
      </c>
      <c r="BU206" s="60" t="s">
        <v>1135</v>
      </c>
    </row>
    <row r="207" spans="4:73" ht="90" customHeight="1">
      <c r="D207" s="140">
        <f t="shared" si="27"/>
        <v>159</v>
      </c>
      <c r="E207" s="141"/>
      <c r="F207" s="141"/>
      <c r="G207" s="142"/>
      <c r="H207" s="45" t="str">
        <f t="shared" ca="1" si="2"/>
        <v>clear; echo テストケース159; sed -i '' 's#COLUMN_DATA_TYPE="char"#COLUMN_DATA_TYPE="long"#g' ${CONFIG_DIR}db_data_config.txt; export COLUMN_DATA_TYPE="long";sed -i '' 's#COLUMN_DATA_LENGTH="3"#COLUMN_DATA_LENGTH="4"#g' ${CONFIG_DIR}db_data_config.txt; export COLUMN_DATA_LENGTH="4";sed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's#COLUMN_DATA_LENGTH="4"#COLUMN_DATA_LENGTH="3"#g'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7"/>
      <c r="AE207" s="149" t="str" cm="1">
        <f t="array" ref="AE207">SUBSTITUTE(INDEX($H$168:$AQ$168, , MATCH($D207, $70:$70, 0)-7),"-","")</f>
        <v>正常</v>
      </c>
      <c r="AF207" s="150"/>
      <c r="AG207" s="151"/>
      <c r="AH207" s="159" t="s">
        <v>1072</v>
      </c>
      <c r="AI207" s="160"/>
      <c r="AJ207" s="160"/>
      <c r="AK207" s="160"/>
      <c r="AL207" s="160"/>
      <c r="AM207" s="160"/>
      <c r="AN207" s="160"/>
      <c r="AO207" s="160"/>
      <c r="AP207" s="160"/>
      <c r="AQ207" s="161"/>
      <c r="AS207" s="69" t="str" cm="1">
        <f t="array" ref="AS207">SUBSTITUTE(TEXT(INDEX($H$171:$AQ$171,1,$D207-144),"000000"),"-","")</f>
        <v>220001</v>
      </c>
      <c r="AT207" s="70"/>
      <c r="AU207" s="71"/>
      <c r="AW207" s="73" t="str">
        <f t="shared" si="3"/>
        <v/>
      </c>
      <c r="AX207" s="73" t="str">
        <f t="shared" si="4"/>
        <v/>
      </c>
      <c r="AY207" s="73" t="str">
        <f t="shared" si="5"/>
        <v>sed -i '' 's#COLUMN_DATA_TYPE="char"#COLUMN_DATA_TYPE="long"#g' ${CONFIG_DIR}db_data_config.txt; export COLUMN_DATA_TYPE="long";</v>
      </c>
      <c r="AZ207" s="73" t="str">
        <f t="shared" si="6"/>
        <v>sed -i '' 's#COLUMN_DATA_TYPE="long"#COLUMN_DATA_TYPE="char"#g' ${CONFIG_DIR}db_data_config.txt; export COLUMN_DATA_TYPE="char";</v>
      </c>
      <c r="BA207" s="73" t="str">
        <f t="shared" si="7"/>
        <v>sed -i '' 's#COLUMN_DATA_LENGTH="3"#COLUMN_DATA_LENGTH="4"#g' ${CONFIG_DIR}db_data_config.txt; export COLUMN_DATA_LENGTH="4";</v>
      </c>
      <c r="BB207" s="73" t="str">
        <f t="shared" si="8"/>
        <v>sed -i '' 's#COLUMN_DATA_LENGTH="4"#COLUMN_DATA_LENGTH="3"#g' ${CONFIG_DIR}db_data_config.txt; export COLUMN_DATA_LENGTH="3";</v>
      </c>
      <c r="BC207" s="73" t="str">
        <f t="shared" si="9"/>
        <v>sed -i '' 's#COLUMN_DATA_TRIM="NONE"#COLUMN_DATA_TRIM="FTBT"#g' ${CONFIG_DIR}db_data_config.txt; export COLUMN_DATA_TRIM="FTBT";</v>
      </c>
      <c r="BD207" s="73" t="str">
        <f t="shared" si="10"/>
        <v>sed -i '' 's#COLUMN_DATA_TRIM="FTBT"#COLUMN_DATA_TRIM="NONE"#g' ${CONFIG_DIR}db_data_config.txt; export COLUMN_DATA_TRIM="NONE";</v>
      </c>
      <c r="BE207" s="73" t="str">
        <f t="shared" si="11"/>
        <v>sed -i '' 's#COLUMN_DATA_SIGNED="0"#COLUMN_DATA_SIGNED="1"#g' ${CONFIG_DIR}db_data_config.txt; export COLUMN_DATA_SIGNED="1";</v>
      </c>
      <c r="BF207" s="73" t="str">
        <f t="shared" si="12"/>
        <v>sed -i '' 's#COLUMN_DATA_SIGNED="1"#COLUMN_DATA_SIGNED="0"#g' ${CONFIG_DIR}db_data_config.txt; export COLUMN_DATA_SIGNED="0";</v>
      </c>
      <c r="BG207" s="73" t="str">
        <f t="shared" si="13"/>
        <v>sed -i '' 's#SIGN_DIGIT="0"#SIGN_DIGIT="1"#g' ${CONFIG_DIR}db_data_config.txt; export SIGN_DIGIT="1";</v>
      </c>
      <c r="BH207" s="73" t="str">
        <f t="shared" si="14"/>
        <v>sed -i '' 's#SIGN_DIGIT="1"#SIGN_DIGIT="0"#g' ${CONFIG_DIR}db_data_config.txt; export SIGN_DIGIT="0";</v>
      </c>
      <c r="BI207" s="73" t="str">
        <f t="shared" si="15"/>
        <v/>
      </c>
      <c r="BJ207" s="73" t="str">
        <f t="shared" si="16"/>
        <v/>
      </c>
      <c r="BK207" s="73" t="str">
        <f t="shared" si="17"/>
        <v/>
      </c>
      <c r="BL207" s="73" t="str">
        <f t="shared" si="18"/>
        <v/>
      </c>
      <c r="BM207" s="73" t="str">
        <f t="shared" si="19"/>
        <v/>
      </c>
      <c r="BN207" s="73" t="str">
        <f t="shared" si="20"/>
        <v/>
      </c>
      <c r="BO207" s="73" t="str">
        <f t="shared" si="21"/>
        <v/>
      </c>
      <c r="BP207" s="73" t="str">
        <f t="shared" si="22"/>
        <v/>
      </c>
      <c r="BQ207" s="73" t="str">
        <f t="shared" si="23"/>
        <v/>
      </c>
      <c r="BR207" s="73" t="str">
        <f t="shared" si="24"/>
        <v/>
      </c>
      <c r="BS207" s="73" t="str">
        <f t="shared" si="25"/>
        <v/>
      </c>
      <c r="BT207" s="73" t="str">
        <f t="shared" si="26"/>
        <v/>
      </c>
      <c r="BU207" s="60" t="s">
        <v>1135</v>
      </c>
    </row>
    <row r="208" spans="4:73" ht="90" customHeight="1">
      <c r="D208" s="140">
        <f t="shared" si="27"/>
        <v>160</v>
      </c>
      <c r="E208" s="141"/>
      <c r="F208" s="141"/>
      <c r="G208" s="142"/>
      <c r="H208" s="45" t="str">
        <f t="shared" ca="1" si="2"/>
        <v>clear; echo テストケース160; sed -i '' 's#COLUMN_DATA_TYPE="char"#COLUMN_DATA_TYPE="long"#g' ${CONFIG_DIR}db_data_config.txt; export COLUMN_DATA_TYPE="long";sed -i '' 's#COLUMN_DATA_LENGTH="3"#COLUMN_DATA_LENGTH="2"#g' ${CONFIG_DIR}db_data_config.txt; export COLUMN_DATA_LENGTH="2";sed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's#COLUMN_DATA_LENGTH="2"#COLUMN_DATA_LENGTH="3"#g' ${CONFIG_DIR}db_data_config.txt; export COLUMN_DATA_LENGTH="3";sed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7"/>
      <c r="AE208" s="149" t="str" cm="1">
        <f t="array" ref="AE208">SUBSTITUTE(INDEX($H$168:$AQ$168, , MATCH($D208, $70:$70, 0)-7),"-","")</f>
        <v>異常</v>
      </c>
      <c r="AF208" s="150"/>
      <c r="AG208" s="151"/>
      <c r="AH208" s="159" t="s">
        <v>1073</v>
      </c>
      <c r="AI208" s="160"/>
      <c r="AJ208" s="160"/>
      <c r="AK208" s="160"/>
      <c r="AL208" s="160"/>
      <c r="AM208" s="160"/>
      <c r="AN208" s="160"/>
      <c r="AO208" s="160"/>
      <c r="AP208" s="160"/>
      <c r="AQ208" s="161"/>
      <c r="AS208" s="69" t="str" cm="1">
        <f t="array" ref="AS208">SUBSTITUTE(TEXT(INDEX($H$171:$AQ$171,1,$D208-144),"000000"),"-","")</f>
        <v>220161</v>
      </c>
      <c r="AT208" s="70"/>
      <c r="AU208" s="71"/>
      <c r="AW208" s="73" t="str">
        <f t="shared" si="3"/>
        <v/>
      </c>
      <c r="AX208" s="73" t="str">
        <f t="shared" si="4"/>
        <v/>
      </c>
      <c r="AY208" s="73" t="str">
        <f t="shared" si="5"/>
        <v>sed -i '' 's#COLUMN_DATA_TYPE="char"#COLUMN_DATA_TYPE="long"#g' ${CONFIG_DIR}db_data_config.txt; export COLUMN_DATA_TYPE="long";</v>
      </c>
      <c r="AZ208" s="73" t="str">
        <f t="shared" si="6"/>
        <v>sed -i '' 's#COLUMN_DATA_TYPE="long"#COLUMN_DATA_TYPE="char"#g' ${CONFIG_DIR}db_data_config.txt; export COLUMN_DATA_TYPE="char";</v>
      </c>
      <c r="BA208" s="73" t="str">
        <f t="shared" si="7"/>
        <v>sed -i '' 's#COLUMN_DATA_LENGTH="3"#COLUMN_DATA_LENGTH="2"#g' ${CONFIG_DIR}db_data_config.txt; export COLUMN_DATA_LENGTH="2";</v>
      </c>
      <c r="BB208" s="73" t="str">
        <f t="shared" si="8"/>
        <v>sed -i '' 's#COLUMN_DATA_LENGTH="2"#COLUMN_DATA_LENGTH="3"#g' ${CONFIG_DIR}db_data_config.txt; export COLUMN_DATA_LENGTH="3";</v>
      </c>
      <c r="BC208" s="73" t="str">
        <f t="shared" si="9"/>
        <v>sed -i '' 's#COLUMN_DATA_TRIM="NONE"#COLUMN_DATA_TRIM="ftbt"#g' ${CONFIG_DIR}db_data_config.txt; export COLUMN_DATA_TRIM="ftbt";</v>
      </c>
      <c r="BD208" s="73" t="str">
        <f t="shared" si="10"/>
        <v>sed -i '' 's#COLUMN_DATA_TRIM="ftbt"#COLUMN_DATA_TRIM="NONE"#g' ${CONFIG_DIR}db_data_config.txt; export COLUMN_DATA_TRIM="NONE";</v>
      </c>
      <c r="BE208" s="73" t="str">
        <f t="shared" si="11"/>
        <v>sed -i '' 's#COLUMN_DATA_SIGNED="0"#COLUMN_DATA_SIGNED="1"#g' ${CONFIG_DIR}db_data_config.txt; export COLUMN_DATA_SIGNED="1";</v>
      </c>
      <c r="BF208" s="73" t="str">
        <f t="shared" si="12"/>
        <v>sed -i '' 's#COLUMN_DATA_SIGNED="1"#COLUMN_DATA_SIGNED="0"#g' ${CONFIG_DIR}db_data_config.txt; export COLUMN_DATA_SIGNED="0";</v>
      </c>
      <c r="BG208" s="73" t="str">
        <f t="shared" si="13"/>
        <v>sed -i '' 's#SIGN_DIGIT="0"#SIGN_DIGIT="1"#g' ${CONFIG_DIR}db_data_config.txt; export SIGN_DIGIT="1";</v>
      </c>
      <c r="BH208" s="73" t="str">
        <f t="shared" si="14"/>
        <v>sed -i '' 's#SIGN_DIGIT="1"#SIGN_DIGIT="0"#g' ${CONFIG_DIR}db_data_config.txt; export SIGN_DIGIT="0";</v>
      </c>
      <c r="BI208" s="73" t="str">
        <f t="shared" si="15"/>
        <v/>
      </c>
      <c r="BJ208" s="73" t="str">
        <f t="shared" si="16"/>
        <v/>
      </c>
      <c r="BK208" s="73" t="str">
        <f t="shared" si="17"/>
        <v/>
      </c>
      <c r="BL208" s="73" t="str">
        <f t="shared" si="18"/>
        <v/>
      </c>
      <c r="BM208" s="73" t="str">
        <f t="shared" si="19"/>
        <v/>
      </c>
      <c r="BN208" s="73" t="str">
        <f t="shared" si="20"/>
        <v/>
      </c>
      <c r="BO208" s="73" t="str">
        <f t="shared" si="21"/>
        <v/>
      </c>
      <c r="BP208" s="73" t="str">
        <f t="shared" si="22"/>
        <v/>
      </c>
      <c r="BQ208" s="73" t="str">
        <f t="shared" si="23"/>
        <v/>
      </c>
      <c r="BR208" s="73" t="str">
        <f t="shared" si="24"/>
        <v/>
      </c>
      <c r="BS208" s="73" t="str">
        <f t="shared" si="25"/>
        <v/>
      </c>
      <c r="BT208" s="73" t="str">
        <f t="shared" si="26"/>
        <v/>
      </c>
      <c r="BU208" s="60" t="s">
        <v>1135</v>
      </c>
    </row>
    <row r="209" spans="4:73" ht="90" customHeight="1">
      <c r="D209" s="140">
        <f t="shared" si="27"/>
        <v>161</v>
      </c>
      <c r="E209" s="141"/>
      <c r="F209" s="141"/>
      <c r="G209" s="142"/>
      <c r="H209" s="45" t="str">
        <f t="shared" ca="1" si="2"/>
        <v>clear; echo テストケース161; sed -i '' 's#COLUMN_DATA_TYPE="char"#COLUMN_DATA_TYPE="long"#g' ${CONFIG_DIR}db_data_config.txt; export COLUMN_DATA_TYPE="long";sed -i '' 's#COLUMN_DATA_TRIM="NONE"#COLUMN_DATA_TRIM="ftbt"#g' ${CONFIG_DIR}db_data_config.txt; export COLUMN_DATA_TRIM="ftbt";sed -i '' 's#COLUMN_DATA_SIGNED="0"#COLUMN_DATA_SIGNED="1"#g' ${CONFIG_DIR}db_data_config.txt; export COLUMN_DATA_SIGNED="1";sed -i '' 's#SIGN_DIGIT="0"#SIGN_DIGIT="1"#g' ${CONFIG_DIR}db_data_config.txt; export SIGN_DIGIT="1";sh ./script/db_check_data_validate_config.sh; sed -i '' 's#COLUMN_DATA_TYPE="long"#COLUMN_DATA_TYPE="char"#g' ${CONFIG_DIR}db_data_config.txt; export COLUMN_DATA_TYPE="char";sed -i '' 's#COLUMN_DATA_TRIM="ftbt"#COLUMN_DATA_TRIM="NONE"#g' ${CONFIG_DIR}db_data_config.txt; export COLUMN_DATA_TRIM="NONE";sed -i '' 's#COLUMN_DATA_SIGNED="1"#COLUMN_DATA_SIGNED="0"#g' ${CONFIG_DIR}db_data_config.txt; export COLUMN_DATA_SIGNED="0";sed -i '' 's#SIGN_DIGIT="1"#SIGN_DIGIT="0"#g' ${CONFIG_DIR}db_data_config.txt; export SIGN_DIGIT="0";</v>
      </c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7"/>
      <c r="AE209" s="149" t="str" cm="1">
        <f t="array" ref="AE209">SUBSTITUTE(INDEX($H$168:$AQ$168, , MATCH($D209, $70:$70, 0)-7),"-","")</f>
        <v>正常</v>
      </c>
      <c r="AF209" s="150"/>
      <c r="AG209" s="151"/>
      <c r="AH209" s="159" t="s">
        <v>1074</v>
      </c>
      <c r="AI209" s="160"/>
      <c r="AJ209" s="160"/>
      <c r="AK209" s="160"/>
      <c r="AL209" s="160"/>
      <c r="AM209" s="160"/>
      <c r="AN209" s="160"/>
      <c r="AO209" s="160"/>
      <c r="AP209" s="160"/>
      <c r="AQ209" s="161"/>
      <c r="AS209" s="69" t="str" cm="1">
        <f t="array" ref="AS209">SUBSTITUTE(TEXT(INDEX($H$171:$AQ$171,1,$D209-144),"000000"),"-","")</f>
        <v>220001</v>
      </c>
      <c r="AT209" s="70"/>
      <c r="AU209" s="71"/>
      <c r="AW209" s="73" t="str">
        <f t="shared" si="3"/>
        <v/>
      </c>
      <c r="AX209" s="73" t="str">
        <f t="shared" si="4"/>
        <v/>
      </c>
      <c r="AY209" s="73" t="str">
        <f t="shared" si="5"/>
        <v>sed -i '' 's#COLUMN_DATA_TYPE="char"#COLUMN_DATA_TYPE="long"#g' ${CONFIG_DIR}db_data_config.txt; export COLUMN_DATA_TYPE="long";</v>
      </c>
      <c r="AZ209" s="73" t="str">
        <f t="shared" si="6"/>
        <v>sed -i '' 's#COLUMN_DATA_TYPE="long"#COLUMN_DATA_TYPE="char"#g' ${CONFIG_DIR}db_data_config.txt; export COLUMN_DATA_TYPE="char";</v>
      </c>
      <c r="BA209" s="73" t="str">
        <f t="shared" si="7"/>
        <v/>
      </c>
      <c r="BB209" s="73" t="str">
        <f t="shared" si="8"/>
        <v/>
      </c>
      <c r="BC209" s="73" t="str">
        <f t="shared" si="9"/>
        <v>sed -i '' 's#COLUMN_DATA_TRIM="NONE"#COLUMN_DATA_TRIM="ftbt"#g' ${CONFIG_DIR}db_data_config.txt; export COLUMN_DATA_TRIM="ftbt";</v>
      </c>
      <c r="BD209" s="73" t="str">
        <f t="shared" si="10"/>
        <v>sed -i '' 's#COLUMN_DATA_TRIM="ftbt"#COLUMN_DATA_TRIM="NONE"#g' ${CONFIG_DIR}db_data_config.txt; export COLUMN_DATA_TRIM="NONE";</v>
      </c>
      <c r="BE209" s="73" t="str">
        <f t="shared" si="11"/>
        <v>sed -i '' 's#COLUMN_DATA_SIGNED="0"#COLUMN_DATA_SIGNED="1"#g' ${CONFIG_DIR}db_data_config.txt; export COLUMN_DATA_SIGNED="1";</v>
      </c>
      <c r="BF209" s="73" t="str">
        <f t="shared" si="12"/>
        <v>sed -i '' 's#COLUMN_DATA_SIGNED="1"#COLUMN_DATA_SIGNED="0"#g' ${CONFIG_DIR}db_data_config.txt; export COLUMN_DATA_SIGNED="0";</v>
      </c>
      <c r="BG209" s="73" t="str">
        <f t="shared" si="13"/>
        <v>sed -i '' 's#SIGN_DIGIT="0"#SIGN_DIGIT="1"#g' ${CONFIG_DIR}db_data_config.txt; export SIGN_DIGIT="1";</v>
      </c>
      <c r="BH209" s="73" t="str">
        <f t="shared" si="14"/>
        <v>sed -i '' 's#SIGN_DIGIT="1"#SIGN_DIGIT="0"#g' ${CONFIG_DIR}db_data_config.txt; export SIGN_DIGIT="0";</v>
      </c>
      <c r="BI209" s="73" t="str">
        <f t="shared" si="15"/>
        <v/>
      </c>
      <c r="BJ209" s="73" t="str">
        <f t="shared" si="16"/>
        <v/>
      </c>
      <c r="BK209" s="73" t="str">
        <f t="shared" si="17"/>
        <v/>
      </c>
      <c r="BL209" s="73" t="str">
        <f t="shared" si="18"/>
        <v/>
      </c>
      <c r="BM209" s="73" t="str">
        <f t="shared" si="19"/>
        <v/>
      </c>
      <c r="BN209" s="73" t="str">
        <f t="shared" si="20"/>
        <v/>
      </c>
      <c r="BO209" s="73" t="str">
        <f t="shared" si="21"/>
        <v/>
      </c>
      <c r="BP209" s="73" t="str">
        <f t="shared" si="22"/>
        <v/>
      </c>
      <c r="BQ209" s="73" t="str">
        <f t="shared" si="23"/>
        <v/>
      </c>
      <c r="BR209" s="73" t="str">
        <f t="shared" si="24"/>
        <v/>
      </c>
      <c r="BS209" s="73" t="str">
        <f t="shared" si="25"/>
        <v/>
      </c>
      <c r="BT209" s="73" t="str">
        <f t="shared" si="26"/>
        <v/>
      </c>
      <c r="BU209" s="60" t="s">
        <v>1135</v>
      </c>
    </row>
    <row r="210" spans="4:73" ht="90" customHeight="1">
      <c r="D210" s="140">
        <f t="shared" si="27"/>
        <v>162</v>
      </c>
      <c r="E210" s="141"/>
      <c r="F210" s="141"/>
      <c r="G210" s="142"/>
      <c r="H210" s="45" t="str">
        <f t="shared" ca="1" si="2"/>
        <v>clear; echo テストケース162; sed -i '' 's#COLUMN_DATA_TYPE="char"#COLUMN_DATA_TYPE="float"#g' ${CONFIG_DIR}db_data_config.txt; export COLUMN_DATA_TYPE="float";sh ./script/db_check_data_validate_config.sh; sed -i '' 's#COLUMN_DATA_TYPE="float"#COLUMN_DATA_TYPE="char"#g' ${CONFIG_DIR}db_data_config.txt; export COLUMN_DATA_TYPE="char";</v>
      </c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7"/>
      <c r="AE210" s="149" t="str" cm="1">
        <f t="array" ref="AE210">SUBSTITUTE(INDEX($H$168:$AQ$168, , MATCH($D210, $70:$70, 0)-7),"-","")</f>
        <v>異常</v>
      </c>
      <c r="AF210" s="150"/>
      <c r="AG210" s="151"/>
      <c r="AH210" s="159" t="s">
        <v>1075</v>
      </c>
      <c r="AI210" s="160"/>
      <c r="AJ210" s="160"/>
      <c r="AK210" s="160"/>
      <c r="AL210" s="160"/>
      <c r="AM210" s="160"/>
      <c r="AN210" s="160"/>
      <c r="AO210" s="160"/>
      <c r="AP210" s="160"/>
      <c r="AQ210" s="161"/>
      <c r="AS210" s="69" t="str" cm="1">
        <f t="array" ref="AS210">SUBSTITUTE(TEXT(INDEX($H$171:$AQ$171,1,$D210-144),"000000"),"-","")</f>
        <v>220162</v>
      </c>
      <c r="AT210" s="70"/>
      <c r="AU210" s="71"/>
      <c r="AW210" s="73" t="str">
        <f t="shared" si="3"/>
        <v/>
      </c>
      <c r="AX210" s="73" t="str">
        <f t="shared" si="4"/>
        <v/>
      </c>
      <c r="AY210" s="73" t="str">
        <f t="shared" si="5"/>
        <v>sed -i '' 's#COLUMN_DATA_TYPE="char"#COLUMN_DATA_TYPE="float"#g' ${CONFIG_DIR}db_data_config.txt; export COLUMN_DATA_TYPE="float";</v>
      </c>
      <c r="AZ210" s="73" t="str">
        <f t="shared" si="6"/>
        <v>sed -i '' 's#COLUMN_DATA_TYPE="float"#COLUMN_DATA_TYPE="char"#g' ${CONFIG_DIR}db_data_config.txt; export COLUMN_DATA_TYPE="char";</v>
      </c>
      <c r="BA210" s="73" t="str">
        <f t="shared" si="7"/>
        <v/>
      </c>
      <c r="BB210" s="73" t="str">
        <f t="shared" si="8"/>
        <v/>
      </c>
      <c r="BC210" s="73" t="str">
        <f t="shared" si="9"/>
        <v/>
      </c>
      <c r="BD210" s="73" t="str">
        <f t="shared" si="10"/>
        <v/>
      </c>
      <c r="BE210" s="73" t="str">
        <f t="shared" si="11"/>
        <v/>
      </c>
      <c r="BF210" s="73" t="str">
        <f t="shared" si="12"/>
        <v/>
      </c>
      <c r="BG210" s="73" t="str">
        <f t="shared" si="13"/>
        <v/>
      </c>
      <c r="BH210" s="73" t="str">
        <f t="shared" si="14"/>
        <v/>
      </c>
      <c r="BI210" s="73" t="str">
        <f t="shared" si="15"/>
        <v/>
      </c>
      <c r="BJ210" s="73" t="str">
        <f t="shared" si="16"/>
        <v/>
      </c>
      <c r="BK210" s="73" t="str">
        <f t="shared" si="17"/>
        <v/>
      </c>
      <c r="BL210" s="73" t="str">
        <f t="shared" si="18"/>
        <v/>
      </c>
      <c r="BM210" s="73" t="str">
        <f t="shared" si="19"/>
        <v/>
      </c>
      <c r="BN210" s="73" t="str">
        <f t="shared" si="20"/>
        <v/>
      </c>
      <c r="BO210" s="73" t="str">
        <f t="shared" si="21"/>
        <v/>
      </c>
      <c r="BP210" s="73" t="str">
        <f t="shared" si="22"/>
        <v/>
      </c>
      <c r="BQ210" s="73" t="str">
        <f t="shared" si="23"/>
        <v/>
      </c>
      <c r="BR210" s="73" t="str">
        <f t="shared" si="24"/>
        <v/>
      </c>
      <c r="BS210" s="73" t="str">
        <f t="shared" si="25"/>
        <v/>
      </c>
      <c r="BT210" s="73" t="str">
        <f t="shared" si="26"/>
        <v/>
      </c>
      <c r="BU210" s="60" t="s">
        <v>1135</v>
      </c>
    </row>
    <row r="211" spans="4:73" ht="90" customHeight="1">
      <c r="D211" s="140">
        <f t="shared" si="27"/>
        <v>163</v>
      </c>
      <c r="E211" s="141"/>
      <c r="F211" s="141"/>
      <c r="G211" s="142"/>
      <c r="H211" s="45" t="str">
        <f t="shared" ca="1" si="2"/>
        <v>clear; echo テストケース163; sed -i '' 's#COLUMN_DATA_TYPE="char"#COLUMN_DATA_TYPE="float"#g' ${CONFIG_DIR}db_data_config.txt; export COLUMN_DATA_TYPE="float";sed -i '' 's#COLUMN_DATA_LENGTH="3"#COLUMN_DATA_LENGTH="A.7"#g' ${CONFIG_DIR}db_data_config.txt; export COLUMN_DATA_LENGTH="A.7";sh ./script/db_check_data_validate_config.sh; sed -i '' 's#COLUMN_DATA_TYPE="float"#COLUMN_DATA_TYPE="char"#g' ${CONFIG_DIR}db_data_config.txt; export COLUMN_DATA_TYPE="char";sed -i '' 's#COLUMN_DATA_LENGTH="A.7"#COLUMN_DATA_LENGTH="3"#g' ${CONFIG_DIR}db_data_config.txt; export COLUMN_DATA_LENGTH="3";</v>
      </c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7"/>
      <c r="AE211" s="149" t="str" cm="1">
        <f t="array" ref="AE211">SUBSTITUTE(INDEX($H$168:$AQ$168, , MATCH($D211, $70:$70, 0)-7),"-","")</f>
        <v>異常</v>
      </c>
      <c r="AF211" s="150"/>
      <c r="AG211" s="151"/>
      <c r="AH211" s="159" t="s">
        <v>1076</v>
      </c>
      <c r="AI211" s="160"/>
      <c r="AJ211" s="160"/>
      <c r="AK211" s="160"/>
      <c r="AL211" s="160"/>
      <c r="AM211" s="160"/>
      <c r="AN211" s="160"/>
      <c r="AO211" s="160"/>
      <c r="AP211" s="160"/>
      <c r="AQ211" s="161"/>
      <c r="AS211" s="69" t="str" cm="1">
        <f t="array" ref="AS211">SUBSTITUTE(TEXT(INDEX($H$171:$AQ$171,1,$D211-144),"000000"),"-","")</f>
        <v>220163</v>
      </c>
      <c r="AT211" s="70"/>
      <c r="AU211" s="71"/>
      <c r="AW211" s="73" t="str">
        <f t="shared" si="3"/>
        <v/>
      </c>
      <c r="AX211" s="73" t="str">
        <f t="shared" si="4"/>
        <v/>
      </c>
      <c r="AY211" s="73" t="str">
        <f t="shared" si="5"/>
        <v>sed -i '' 's#COLUMN_DATA_TYPE="char"#COLUMN_DATA_TYPE="float"#g' ${CONFIG_DIR}db_data_config.txt; export COLUMN_DATA_TYPE="float";</v>
      </c>
      <c r="AZ211" s="73" t="str">
        <f t="shared" si="6"/>
        <v>sed -i '' 's#COLUMN_DATA_TYPE="float"#COLUMN_DATA_TYPE="char"#g' ${CONFIG_DIR}db_data_config.txt; export COLUMN_DATA_TYPE="char";</v>
      </c>
      <c r="BA211" s="73" t="str">
        <f t="shared" si="7"/>
        <v>sed -i '' 's#COLUMN_DATA_LENGTH="3"#COLUMN_DATA_LENGTH="A.7"#g' ${CONFIG_DIR}db_data_config.txt; export COLUMN_DATA_LENGTH="A.7";</v>
      </c>
      <c r="BB211" s="73" t="str">
        <f t="shared" si="8"/>
        <v>sed -i '' 's#COLUMN_DATA_LENGTH="A.7"#COLUMN_DATA_LENGTH="3"#g' ${CONFIG_DIR}db_data_config.txt; export COLUMN_DATA_LENGTH="3";</v>
      </c>
      <c r="BC211" s="73" t="str">
        <f t="shared" si="9"/>
        <v/>
      </c>
      <c r="BD211" s="73" t="str">
        <f t="shared" si="10"/>
        <v/>
      </c>
      <c r="BE211" s="73" t="str">
        <f t="shared" si="11"/>
        <v/>
      </c>
      <c r="BF211" s="73" t="str">
        <f t="shared" si="12"/>
        <v/>
      </c>
      <c r="BG211" s="73" t="str">
        <f t="shared" si="13"/>
        <v/>
      </c>
      <c r="BH211" s="73" t="str">
        <f t="shared" si="14"/>
        <v/>
      </c>
      <c r="BI211" s="73" t="str">
        <f t="shared" si="15"/>
        <v/>
      </c>
      <c r="BJ211" s="73" t="str">
        <f t="shared" si="16"/>
        <v/>
      </c>
      <c r="BK211" s="73" t="str">
        <f t="shared" si="17"/>
        <v/>
      </c>
      <c r="BL211" s="73" t="str">
        <f t="shared" si="18"/>
        <v/>
      </c>
      <c r="BM211" s="73" t="str">
        <f t="shared" si="19"/>
        <v/>
      </c>
      <c r="BN211" s="73" t="str">
        <f t="shared" si="20"/>
        <v/>
      </c>
      <c r="BO211" s="73" t="str">
        <f t="shared" si="21"/>
        <v/>
      </c>
      <c r="BP211" s="73" t="str">
        <f t="shared" si="22"/>
        <v/>
      </c>
      <c r="BQ211" s="73" t="str">
        <f t="shared" si="23"/>
        <v/>
      </c>
      <c r="BR211" s="73" t="str">
        <f t="shared" si="24"/>
        <v/>
      </c>
      <c r="BS211" s="73" t="str">
        <f t="shared" si="25"/>
        <v/>
      </c>
      <c r="BT211" s="73" t="str">
        <f t="shared" si="26"/>
        <v/>
      </c>
      <c r="BU211" s="60" t="s">
        <v>1135</v>
      </c>
    </row>
    <row r="212" spans="4:73" ht="90" customHeight="1">
      <c r="D212" s="140">
        <f t="shared" si="27"/>
        <v>164</v>
      </c>
      <c r="E212" s="141"/>
      <c r="F212" s="141"/>
      <c r="G212" s="142"/>
      <c r="H212" s="45" t="str">
        <f t="shared" ca="1" si="2"/>
        <v>clear; echo テストケース164; sed -i '' 's#COLUMN_DATA_TYPE="char"#COLUMN_DATA_TYPE="float"#g' ${CONFIG_DIR}db_data_config.txt; export COLUMN_DATA_TYPE="float";sed -i '' 's#COLUMN_DATA_LENGTH="3"#COLUMN_DATA_LENGTH="38.B"#g' ${CONFIG_DIR}db_data_config.txt; export COLUMN_DATA_LENGTH="38.B";sh ./script/db_check_data_validate_config.sh; sed -i '' 's#COLUMN_DATA_TYPE="float"#COLUMN_DATA_TYPE="char"#g' ${CONFIG_DIR}db_data_config.txt; export COLUMN_DATA_TYPE="char";sed -i '' 's#COLUMN_DATA_LENGTH="38.B"#COLUMN_DATA_LENGTH="3"#g' ${CONFIG_DIR}db_data_config.txt; export COLUMN_DATA_LENGTH="3";</v>
      </c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7"/>
      <c r="AE212" s="149" t="str" cm="1">
        <f t="array" ref="AE212">SUBSTITUTE(INDEX($H$168:$AQ$168, , MATCH($D212, $70:$70, 0)-7),"-","")</f>
        <v>異常</v>
      </c>
      <c r="AF212" s="150"/>
      <c r="AG212" s="151"/>
      <c r="AH212" s="159" t="s">
        <v>1077</v>
      </c>
      <c r="AI212" s="160"/>
      <c r="AJ212" s="160"/>
      <c r="AK212" s="160"/>
      <c r="AL212" s="160"/>
      <c r="AM212" s="160"/>
      <c r="AN212" s="160"/>
      <c r="AO212" s="160"/>
      <c r="AP212" s="160"/>
      <c r="AQ212" s="161"/>
      <c r="AS212" s="69" t="str" cm="1">
        <f t="array" ref="AS212">SUBSTITUTE(TEXT(INDEX($H$171:$AQ$171,1,$D212-144),"000000"),"-","")</f>
        <v>220163</v>
      </c>
      <c r="AT212" s="70"/>
      <c r="AU212" s="71"/>
      <c r="AW212" s="73" t="str">
        <f t="shared" si="3"/>
        <v/>
      </c>
      <c r="AX212" s="73" t="str">
        <f t="shared" si="4"/>
        <v/>
      </c>
      <c r="AY212" s="73" t="str">
        <f t="shared" si="5"/>
        <v>sed -i '' 's#COLUMN_DATA_TYPE="char"#COLUMN_DATA_TYPE="float"#g' ${CONFIG_DIR}db_data_config.txt; export COLUMN_DATA_TYPE="float";</v>
      </c>
      <c r="AZ212" s="73" t="str">
        <f t="shared" si="6"/>
        <v>sed -i '' 's#COLUMN_DATA_TYPE="float"#COLUMN_DATA_TYPE="char"#g' ${CONFIG_DIR}db_data_config.txt; export COLUMN_DATA_TYPE="char";</v>
      </c>
      <c r="BA212" s="73" t="str">
        <f t="shared" si="7"/>
        <v>sed -i '' 's#COLUMN_DATA_LENGTH="3"#COLUMN_DATA_LENGTH="38.B"#g' ${CONFIG_DIR}db_data_config.txt; export COLUMN_DATA_LENGTH="38.B";</v>
      </c>
      <c r="BB212" s="73" t="str">
        <f t="shared" si="8"/>
        <v>sed -i '' 's#COLUMN_DATA_LENGTH="38.B"#COLUMN_DATA_LENGTH="3"#g' ${CONFIG_DIR}db_data_config.txt; export COLUMN_DATA_LENGTH="3";</v>
      </c>
      <c r="BC212" s="73" t="str">
        <f t="shared" si="9"/>
        <v/>
      </c>
      <c r="BD212" s="73" t="str">
        <f t="shared" si="10"/>
        <v/>
      </c>
      <c r="BE212" s="73" t="str">
        <f t="shared" si="11"/>
        <v/>
      </c>
      <c r="BF212" s="73" t="str">
        <f t="shared" si="12"/>
        <v/>
      </c>
      <c r="BG212" s="73" t="str">
        <f t="shared" si="13"/>
        <v/>
      </c>
      <c r="BH212" s="73" t="str">
        <f t="shared" si="14"/>
        <v/>
      </c>
      <c r="BI212" s="73" t="str">
        <f t="shared" si="15"/>
        <v/>
      </c>
      <c r="BJ212" s="73" t="str">
        <f t="shared" si="16"/>
        <v/>
      </c>
      <c r="BK212" s="73" t="str">
        <f t="shared" si="17"/>
        <v/>
      </c>
      <c r="BL212" s="73" t="str">
        <f t="shared" si="18"/>
        <v/>
      </c>
      <c r="BM212" s="73" t="str">
        <f t="shared" si="19"/>
        <v/>
      </c>
      <c r="BN212" s="73" t="str">
        <f t="shared" si="20"/>
        <v/>
      </c>
      <c r="BO212" s="73" t="str">
        <f t="shared" si="21"/>
        <v/>
      </c>
      <c r="BP212" s="73" t="str">
        <f t="shared" si="22"/>
        <v/>
      </c>
      <c r="BQ212" s="73" t="str">
        <f t="shared" si="23"/>
        <v/>
      </c>
      <c r="BR212" s="73" t="str">
        <f t="shared" si="24"/>
        <v/>
      </c>
      <c r="BS212" s="73" t="str">
        <f t="shared" si="25"/>
        <v/>
      </c>
      <c r="BT212" s="73" t="str">
        <f t="shared" si="26"/>
        <v/>
      </c>
      <c r="BU212" s="60" t="s">
        <v>1135</v>
      </c>
    </row>
    <row r="213" spans="4:73" ht="90" customHeight="1">
      <c r="D213" s="140">
        <f t="shared" si="27"/>
        <v>165</v>
      </c>
      <c r="E213" s="141"/>
      <c r="F213" s="141"/>
      <c r="G213" s="142"/>
      <c r="H213" s="45" t="str">
        <f t="shared" ca="1" si="2"/>
        <v>clear; echo テストケース165; sed -i '' 's#COLUMN_DATA_TYPE="char"#COLUMN_DATA_TYPE="float"#g' ${CONFIG_DIR}db_data_config.txt; export COLUMN_DATA_TYPE="float";sed -i '' 's#COLUMN_DATA_LENGTH="3"#COLUMN_DATA_LENGTH="0.0"#g' ${CONFIG_DIR}db_data_config.txt; export COLUMN_DATA_LENGTH="0.0";sh ./script/db_check_data_validate_config.sh; sed -i '' 's#COLUMN_DATA_TYPE="float"#COLUMN_DATA_TYPE="char"#g' ${CONFIG_DIR}db_data_config.txt; export COLUMN_DATA_TYPE="char";sed -i '' 's#COLUMN_DATA_LENGTH="0.0"#COLUMN_DATA_LENGTH="3"#g' ${CONFIG_DIR}db_data_config.txt; export COLUMN_DATA_LENGTH="3";</v>
      </c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7"/>
      <c r="AE213" s="149" t="str" cm="1">
        <f t="array" ref="AE213">SUBSTITUTE(INDEX($H$168:$AQ$168, , MATCH($D213, $70:$70, 0)-7),"-","")</f>
        <v>異常</v>
      </c>
      <c r="AF213" s="150"/>
      <c r="AG213" s="151"/>
      <c r="AH213" s="159" t="s">
        <v>1078</v>
      </c>
      <c r="AI213" s="160"/>
      <c r="AJ213" s="160"/>
      <c r="AK213" s="160"/>
      <c r="AL213" s="160"/>
      <c r="AM213" s="160"/>
      <c r="AN213" s="160"/>
      <c r="AO213" s="160"/>
      <c r="AP213" s="160"/>
      <c r="AQ213" s="161"/>
      <c r="AS213" s="69" t="str" cm="1">
        <f t="array" ref="AS213">SUBSTITUTE(TEXT(INDEX($H$171:$AQ$171,1,$D213-144),"000000"),"-","")</f>
        <v>220164</v>
      </c>
      <c r="AT213" s="70"/>
      <c r="AU213" s="71"/>
      <c r="AW213" s="73" t="str">
        <f t="shared" si="3"/>
        <v/>
      </c>
      <c r="AX213" s="73" t="str">
        <f t="shared" si="4"/>
        <v/>
      </c>
      <c r="AY213" s="73" t="str">
        <f t="shared" si="5"/>
        <v>sed -i '' 's#COLUMN_DATA_TYPE="char"#COLUMN_DATA_TYPE="float"#g' ${CONFIG_DIR}db_data_config.txt; export COLUMN_DATA_TYPE="float";</v>
      </c>
      <c r="AZ213" s="73" t="str">
        <f t="shared" si="6"/>
        <v>sed -i '' 's#COLUMN_DATA_TYPE="float"#COLUMN_DATA_TYPE="char"#g' ${CONFIG_DIR}db_data_config.txt; export COLUMN_DATA_TYPE="char";</v>
      </c>
      <c r="BA213" s="73" t="str">
        <f t="shared" si="7"/>
        <v>sed -i '' 's#COLUMN_DATA_LENGTH="3"#COLUMN_DATA_LENGTH="0.0"#g' ${CONFIG_DIR}db_data_config.txt; export COLUMN_DATA_LENGTH="0.0";</v>
      </c>
      <c r="BB213" s="73" t="str">
        <f t="shared" si="8"/>
        <v>sed -i '' 's#COLUMN_DATA_LENGTH="0.0"#COLUMN_DATA_LENGTH="3"#g' ${CONFIG_DIR}db_data_config.txt; export COLUMN_DATA_LENGTH="3";</v>
      </c>
      <c r="BC213" s="73" t="str">
        <f t="shared" si="9"/>
        <v/>
      </c>
      <c r="BD213" s="73" t="str">
        <f t="shared" si="10"/>
        <v/>
      </c>
      <c r="BE213" s="73" t="str">
        <f t="shared" si="11"/>
        <v/>
      </c>
      <c r="BF213" s="73" t="str">
        <f t="shared" si="12"/>
        <v/>
      </c>
      <c r="BG213" s="73" t="str">
        <f t="shared" si="13"/>
        <v/>
      </c>
      <c r="BH213" s="73" t="str">
        <f t="shared" si="14"/>
        <v/>
      </c>
      <c r="BI213" s="73" t="str">
        <f t="shared" si="15"/>
        <v/>
      </c>
      <c r="BJ213" s="73" t="str">
        <f t="shared" si="16"/>
        <v/>
      </c>
      <c r="BK213" s="73" t="str">
        <f t="shared" si="17"/>
        <v/>
      </c>
      <c r="BL213" s="73" t="str">
        <f t="shared" si="18"/>
        <v/>
      </c>
      <c r="BM213" s="73" t="str">
        <f t="shared" si="19"/>
        <v/>
      </c>
      <c r="BN213" s="73" t="str">
        <f t="shared" si="20"/>
        <v/>
      </c>
      <c r="BO213" s="73" t="str">
        <f t="shared" si="21"/>
        <v/>
      </c>
      <c r="BP213" s="73" t="str">
        <f t="shared" si="22"/>
        <v/>
      </c>
      <c r="BQ213" s="73" t="str">
        <f t="shared" si="23"/>
        <v/>
      </c>
      <c r="BR213" s="73" t="str">
        <f t="shared" si="24"/>
        <v/>
      </c>
      <c r="BS213" s="73" t="str">
        <f t="shared" si="25"/>
        <v/>
      </c>
      <c r="BT213" s="73" t="str">
        <f t="shared" si="26"/>
        <v/>
      </c>
      <c r="BU213" s="60" t="s">
        <v>1135</v>
      </c>
    </row>
    <row r="214" spans="4:73" ht="90" customHeight="1">
      <c r="D214" s="140">
        <f t="shared" si="27"/>
        <v>166</v>
      </c>
      <c r="E214" s="141"/>
      <c r="F214" s="141"/>
      <c r="G214" s="142"/>
      <c r="H214" s="45" t="str">
        <f t="shared" ca="1" si="2"/>
        <v>clear; echo テストケース166; sed -i '' 's#COLUMN_DATA_TYPE="char"#COLUMN_DATA_TYPE="float"#g' ${CONFIG_DIR}db_data_config.txt; export COLUMN_DATA_TYPE="float";sed -i '' 's#COLUMN_DATA_LENGTH="3"#COLUMN_DATA_LENGTH="37.7"#g' ${CONFIG_DIR}db_data_config.txt; export COLUMN_DATA_LENGTH="37.7";sh ./script/db_check_data_validate_config.sh; sed -i '' 's#COLUMN_DATA_TYPE="float"#COLUMN_DATA_TYPE="char"#g' ${CONFIG_DIR}db_data_config.txt; export COLUMN_DATA_TYPE="char";sed -i '' 's#COLUMN_DATA_LENGTH="37.7"#COLUMN_DATA_LENGTH="3"#g' ${CONFIG_DIR}db_data_config.txt; export COLUMN_DATA_LENGTH="3";</v>
      </c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7"/>
      <c r="AE214" s="149" t="str" cm="1">
        <f t="array" ref="AE214">SUBSTITUTE(INDEX($H$168:$AQ$168, , MATCH($D214, $70:$70, 0)-7),"-","")</f>
        <v>正常</v>
      </c>
      <c r="AF214" s="150"/>
      <c r="AG214" s="151"/>
      <c r="AH214" s="159" t="s">
        <v>1079</v>
      </c>
      <c r="AI214" s="160"/>
      <c r="AJ214" s="160"/>
      <c r="AK214" s="160"/>
      <c r="AL214" s="160"/>
      <c r="AM214" s="160"/>
      <c r="AN214" s="160"/>
      <c r="AO214" s="160"/>
      <c r="AP214" s="160"/>
      <c r="AQ214" s="161"/>
      <c r="AS214" s="69" t="str" cm="1">
        <f t="array" ref="AS214">SUBSTITUTE(TEXT(INDEX($H$171:$AQ$171,1,$D214-144),"000000"),"-","")</f>
        <v>220001</v>
      </c>
      <c r="AT214" s="70"/>
      <c r="AU214" s="71"/>
      <c r="AW214" s="73" t="str">
        <f t="shared" si="3"/>
        <v/>
      </c>
      <c r="AX214" s="73" t="str">
        <f t="shared" si="4"/>
        <v/>
      </c>
      <c r="AY214" s="73" t="str">
        <f t="shared" si="5"/>
        <v>sed -i '' 's#COLUMN_DATA_TYPE="char"#COLUMN_DATA_TYPE="float"#g' ${CONFIG_DIR}db_data_config.txt; export COLUMN_DATA_TYPE="float";</v>
      </c>
      <c r="AZ214" s="73" t="str">
        <f t="shared" si="6"/>
        <v>sed -i '' 's#COLUMN_DATA_TYPE="float"#COLUMN_DATA_TYPE="char"#g' ${CONFIG_DIR}db_data_config.txt; export COLUMN_DATA_TYPE="char";</v>
      </c>
      <c r="BA214" s="73" t="str">
        <f t="shared" si="7"/>
        <v>sed -i '' 's#COLUMN_DATA_LENGTH="3"#COLUMN_DATA_LENGTH="37.7"#g' ${CONFIG_DIR}db_data_config.txt; export COLUMN_DATA_LENGTH="37.7";</v>
      </c>
      <c r="BB214" s="73" t="str">
        <f t="shared" si="8"/>
        <v>sed -i '' 's#COLUMN_DATA_LENGTH="37.7"#COLUMN_DATA_LENGTH="3"#g' ${CONFIG_DIR}db_data_config.txt; export COLUMN_DATA_LENGTH="3";</v>
      </c>
      <c r="BC214" s="73" t="str">
        <f t="shared" si="9"/>
        <v/>
      </c>
      <c r="BD214" s="73" t="str">
        <f t="shared" si="10"/>
        <v/>
      </c>
      <c r="BE214" s="73" t="str">
        <f t="shared" si="11"/>
        <v/>
      </c>
      <c r="BF214" s="73" t="str">
        <f t="shared" si="12"/>
        <v/>
      </c>
      <c r="BG214" s="73" t="str">
        <f t="shared" si="13"/>
        <v/>
      </c>
      <c r="BH214" s="73" t="str">
        <f t="shared" si="14"/>
        <v/>
      </c>
      <c r="BI214" s="73" t="str">
        <f t="shared" si="15"/>
        <v/>
      </c>
      <c r="BJ214" s="73" t="str">
        <f t="shared" si="16"/>
        <v/>
      </c>
      <c r="BK214" s="73" t="str">
        <f t="shared" si="17"/>
        <v/>
      </c>
      <c r="BL214" s="73" t="str">
        <f t="shared" si="18"/>
        <v/>
      </c>
      <c r="BM214" s="73" t="str">
        <f t="shared" si="19"/>
        <v/>
      </c>
      <c r="BN214" s="73" t="str">
        <f t="shared" si="20"/>
        <v/>
      </c>
      <c r="BO214" s="73" t="str">
        <f t="shared" si="21"/>
        <v/>
      </c>
      <c r="BP214" s="73" t="str">
        <f t="shared" si="22"/>
        <v/>
      </c>
      <c r="BQ214" s="73" t="str">
        <f t="shared" si="23"/>
        <v/>
      </c>
      <c r="BR214" s="73" t="str">
        <f t="shared" si="24"/>
        <v/>
      </c>
      <c r="BS214" s="73" t="str">
        <f t="shared" si="25"/>
        <v/>
      </c>
      <c r="BT214" s="73" t="str">
        <f t="shared" si="26"/>
        <v/>
      </c>
      <c r="BU214" s="60" t="s">
        <v>1135</v>
      </c>
    </row>
    <row r="215" spans="4:73" ht="90" customHeight="1">
      <c r="D215" s="140">
        <f t="shared" si="27"/>
        <v>167</v>
      </c>
      <c r="E215" s="141"/>
      <c r="F215" s="141"/>
      <c r="G215" s="142"/>
      <c r="H215" s="45" t="str">
        <f t="shared" ca="1" si="2"/>
        <v>clear; echo テストケース167; sed -i '' 's#COLUMN_DATA_TYPE="char"#COLUMN_DATA_TYPE="float"#g' ${CONFIG_DIR}db_data_config.txt; export COLUMN_DATA_TYPE="float";sed -i '' 's#COLUMN_DATA_LENGTH="3"#COLUMN_DATA_LENGTH="38.7"#g' ${CONFIG_DIR}db_data_config.txt; export COLUMN_DATA_LENGTH="38.7";sh ./script/db_check_data_validate_config.sh; sed -i '' 's#COLUMN_DATA_TYPE="float"#COLUMN_DATA_TYPE="char"#g' ${CONFIG_DIR}db_data_config.txt; export COLUMN_DATA_TYPE="char";sed -i '' 's#COLUMN_DATA_LENGTH="38.7"#COLUMN_DATA_LENGTH="3"#g' ${CONFIG_DIR}db_data_config.txt; export COLUMN_DATA_LENGTH="3";</v>
      </c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7"/>
      <c r="AE215" s="149" t="str" cm="1">
        <f t="array" ref="AE215">SUBSTITUTE(INDEX($H$168:$AQ$168, , MATCH($D215, $70:$70, 0)-7),"-","")</f>
        <v>正常</v>
      </c>
      <c r="AF215" s="150"/>
      <c r="AG215" s="151"/>
      <c r="AH215" s="159" t="s">
        <v>1080</v>
      </c>
      <c r="AI215" s="160"/>
      <c r="AJ215" s="160"/>
      <c r="AK215" s="160"/>
      <c r="AL215" s="160"/>
      <c r="AM215" s="160"/>
      <c r="AN215" s="160"/>
      <c r="AO215" s="160"/>
      <c r="AP215" s="160"/>
      <c r="AQ215" s="161"/>
      <c r="AS215" s="69" t="str" cm="1">
        <f t="array" ref="AS215">SUBSTITUTE(TEXT(INDEX($H$171:$AQ$171,1,$D215-144),"000000"),"-","")</f>
        <v>220001</v>
      </c>
      <c r="AT215" s="70"/>
      <c r="AU215" s="71"/>
      <c r="AW215" s="73" t="str">
        <f t="shared" si="3"/>
        <v/>
      </c>
      <c r="AX215" s="73" t="str">
        <f t="shared" si="4"/>
        <v/>
      </c>
      <c r="AY215" s="73" t="str">
        <f t="shared" si="5"/>
        <v>sed -i '' 's#COLUMN_DATA_TYPE="char"#COLUMN_DATA_TYPE="float"#g' ${CONFIG_DIR}db_data_config.txt; export COLUMN_DATA_TYPE="float";</v>
      </c>
      <c r="AZ215" s="73" t="str">
        <f t="shared" si="6"/>
        <v>sed -i '' 's#COLUMN_DATA_TYPE="float"#COLUMN_DATA_TYPE="char"#g' ${CONFIG_DIR}db_data_config.txt; export COLUMN_DATA_TYPE="char";</v>
      </c>
      <c r="BA215" s="73" t="str">
        <f t="shared" si="7"/>
        <v>sed -i '' 's#COLUMN_DATA_LENGTH="3"#COLUMN_DATA_LENGTH="38.7"#g' ${CONFIG_DIR}db_data_config.txt; export COLUMN_DATA_LENGTH="38.7";</v>
      </c>
      <c r="BB215" s="73" t="str">
        <f t="shared" si="8"/>
        <v>sed -i '' 's#COLUMN_DATA_LENGTH="38.7"#COLUMN_DATA_LENGTH="3"#g' ${CONFIG_DIR}db_data_config.txt; export COLUMN_DATA_LENGTH="3";</v>
      </c>
      <c r="BC215" s="73" t="str">
        <f t="shared" si="9"/>
        <v/>
      </c>
      <c r="BD215" s="73" t="str">
        <f t="shared" si="10"/>
        <v/>
      </c>
      <c r="BE215" s="73" t="str">
        <f t="shared" si="11"/>
        <v/>
      </c>
      <c r="BF215" s="73" t="str">
        <f t="shared" si="12"/>
        <v/>
      </c>
      <c r="BG215" s="73" t="str">
        <f t="shared" si="13"/>
        <v/>
      </c>
      <c r="BH215" s="73" t="str">
        <f t="shared" si="14"/>
        <v/>
      </c>
      <c r="BI215" s="73" t="str">
        <f t="shared" si="15"/>
        <v/>
      </c>
      <c r="BJ215" s="73" t="str">
        <f t="shared" si="16"/>
        <v/>
      </c>
      <c r="BK215" s="73" t="str">
        <f t="shared" si="17"/>
        <v/>
      </c>
      <c r="BL215" s="73" t="str">
        <f t="shared" si="18"/>
        <v/>
      </c>
      <c r="BM215" s="73" t="str">
        <f t="shared" si="19"/>
        <v/>
      </c>
      <c r="BN215" s="73" t="str">
        <f t="shared" si="20"/>
        <v/>
      </c>
      <c r="BO215" s="73" t="str">
        <f t="shared" si="21"/>
        <v/>
      </c>
      <c r="BP215" s="73" t="str">
        <f t="shared" si="22"/>
        <v/>
      </c>
      <c r="BQ215" s="73" t="str">
        <f t="shared" si="23"/>
        <v/>
      </c>
      <c r="BR215" s="73" t="str">
        <f t="shared" si="24"/>
        <v/>
      </c>
      <c r="BS215" s="73" t="str">
        <f t="shared" si="25"/>
        <v/>
      </c>
      <c r="BT215" s="73" t="str">
        <f t="shared" si="26"/>
        <v/>
      </c>
      <c r="BU215" s="60" t="s">
        <v>1135</v>
      </c>
    </row>
    <row r="216" spans="4:73" ht="90" customHeight="1">
      <c r="D216" s="140">
        <f t="shared" si="27"/>
        <v>168</v>
      </c>
      <c r="E216" s="141"/>
      <c r="F216" s="141"/>
      <c r="G216" s="142"/>
      <c r="H216" s="45" t="str">
        <f t="shared" ca="1" si="2"/>
        <v>clear; echo テストケース168; sed -i '' 's#COLUMN_DATA_TYPE="char"#COLUMN_DATA_TYPE="float"#g' ${CONFIG_DIR}db_data_config.txt; export COLUMN_DATA_TYPE="float";sed -i '' 's#COLUMN_DATA_LENGTH="3"#COLUMN_DATA_LENGTH="39.7"#g' ${CONFIG_DIR}db_data_config.txt; export COLUMN_DATA_LENGTH="39.7";sh ./script/db_check_data_validate_config.sh; sed -i '' 's#COLUMN_DATA_TYPE="float"#COLUMN_DATA_TYPE="char"#g' ${CONFIG_DIR}db_data_config.txt; export COLUMN_DATA_TYPE="char";sed -i '' 's#COLUMN_DATA_LENGTH="39.7"#COLUMN_DATA_LENGTH="3"#g' ${CONFIG_DIR}db_data_config.txt; export COLUMN_DATA_LENGTH="3";</v>
      </c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7"/>
      <c r="AE216" s="149" t="str" cm="1">
        <f t="array" ref="AE216">SUBSTITUTE(INDEX($H$168:$AQ$168, , MATCH($D216, $70:$70, 0)-7),"-","")</f>
        <v>異常</v>
      </c>
      <c r="AF216" s="150"/>
      <c r="AG216" s="151"/>
      <c r="AH216" s="159" t="s">
        <v>1081</v>
      </c>
      <c r="AI216" s="160"/>
      <c r="AJ216" s="160"/>
      <c r="AK216" s="160"/>
      <c r="AL216" s="160"/>
      <c r="AM216" s="160"/>
      <c r="AN216" s="160"/>
      <c r="AO216" s="160"/>
      <c r="AP216" s="160"/>
      <c r="AQ216" s="161"/>
      <c r="AS216" s="69" t="str" cm="1">
        <f t="array" ref="AS216">SUBSTITUTE(TEXT(INDEX($H$171:$AQ$171,1,$D216-144),"000000"),"-","")</f>
        <v>220165</v>
      </c>
      <c r="AT216" s="70"/>
      <c r="AU216" s="71"/>
      <c r="AW216" s="73" t="str">
        <f t="shared" si="3"/>
        <v/>
      </c>
      <c r="AX216" s="73" t="str">
        <f t="shared" si="4"/>
        <v/>
      </c>
      <c r="AY216" s="73" t="str">
        <f t="shared" si="5"/>
        <v>sed -i '' 's#COLUMN_DATA_TYPE="char"#COLUMN_DATA_TYPE="float"#g' ${CONFIG_DIR}db_data_config.txt; export COLUMN_DATA_TYPE="float";</v>
      </c>
      <c r="AZ216" s="73" t="str">
        <f t="shared" si="6"/>
        <v>sed -i '' 's#COLUMN_DATA_TYPE="float"#COLUMN_DATA_TYPE="char"#g' ${CONFIG_DIR}db_data_config.txt; export COLUMN_DATA_TYPE="char";</v>
      </c>
      <c r="BA216" s="73" t="str">
        <f t="shared" si="7"/>
        <v>sed -i '' 's#COLUMN_DATA_LENGTH="3"#COLUMN_DATA_LENGTH="39.7"#g' ${CONFIG_DIR}db_data_config.txt; export COLUMN_DATA_LENGTH="39.7";</v>
      </c>
      <c r="BB216" s="73" t="str">
        <f t="shared" si="8"/>
        <v>sed -i '' 's#COLUMN_DATA_LENGTH="39.7"#COLUMN_DATA_LENGTH="3"#g' ${CONFIG_DIR}db_data_config.txt; export COLUMN_DATA_LENGTH="3";</v>
      </c>
      <c r="BC216" s="73" t="str">
        <f t="shared" si="9"/>
        <v/>
      </c>
      <c r="BD216" s="73" t="str">
        <f t="shared" si="10"/>
        <v/>
      </c>
      <c r="BE216" s="73" t="str">
        <f t="shared" si="11"/>
        <v/>
      </c>
      <c r="BF216" s="73" t="str">
        <f t="shared" si="12"/>
        <v/>
      </c>
      <c r="BG216" s="73" t="str">
        <f t="shared" si="13"/>
        <v/>
      </c>
      <c r="BH216" s="73" t="str">
        <f t="shared" si="14"/>
        <v/>
      </c>
      <c r="BI216" s="73" t="str">
        <f t="shared" si="15"/>
        <v/>
      </c>
      <c r="BJ216" s="73" t="str">
        <f t="shared" si="16"/>
        <v/>
      </c>
      <c r="BK216" s="73" t="str">
        <f t="shared" si="17"/>
        <v/>
      </c>
      <c r="BL216" s="73" t="str">
        <f t="shared" si="18"/>
        <v/>
      </c>
      <c r="BM216" s="73" t="str">
        <f t="shared" si="19"/>
        <v/>
      </c>
      <c r="BN216" s="73" t="str">
        <f t="shared" si="20"/>
        <v/>
      </c>
      <c r="BO216" s="73" t="str">
        <f t="shared" si="21"/>
        <v/>
      </c>
      <c r="BP216" s="73" t="str">
        <f t="shared" si="22"/>
        <v/>
      </c>
      <c r="BQ216" s="73" t="str">
        <f t="shared" si="23"/>
        <v/>
      </c>
      <c r="BR216" s="73" t="str">
        <f t="shared" si="24"/>
        <v/>
      </c>
      <c r="BS216" s="73" t="str">
        <f t="shared" si="25"/>
        <v/>
      </c>
      <c r="BT216" s="73" t="str">
        <f t="shared" si="26"/>
        <v/>
      </c>
      <c r="BU216" s="60" t="s">
        <v>1135</v>
      </c>
    </row>
    <row r="217" spans="4:73" ht="90" customHeight="1">
      <c r="D217" s="140">
        <f t="shared" si="27"/>
        <v>169</v>
      </c>
      <c r="E217" s="141"/>
      <c r="F217" s="141"/>
      <c r="G217" s="142"/>
      <c r="H217" s="45" t="str">
        <f t="shared" ca="1" si="2"/>
        <v>clear; echo テストケース169; sed -i '' 's#COLUMN_DATA_TYPE="char"#COLUMN_DATA_TYPE="float"#g' ${CONFIG_DIR}db_data_config.txt; export COLUMN_DATA_TYPE="float";sed -i '' 's#COLUMN_DATA_LENGTH="3"#COLUMN_DATA_LENGTH="38.6"#g' ${CONFIG_DIR}db_data_config.txt; export COLUMN_DATA_LENGTH="38.6";sh ./script/db_check_data_validate_config.sh; sed -i '' 's#COLUMN_DATA_TYPE="float"#COLUMN_DATA_TYPE="char"#g' ${CONFIG_DIR}db_data_config.txt; export COLUMN_DATA_TYPE="char";sed -i '' 's#COLUMN_DATA_LENGTH="38.6"#COLUMN_DATA_LENGTH="3"#g' ${CONFIG_DIR}db_data_config.txt; export COLUMN_DATA_LENGTH="3";</v>
      </c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7"/>
      <c r="AE217" s="149" t="str" cm="1">
        <f t="array" ref="AE217">SUBSTITUTE(INDEX($H$168:$AQ$168, , MATCH($D217, $70:$70, 0)-7),"-","")</f>
        <v>正常</v>
      </c>
      <c r="AF217" s="150"/>
      <c r="AG217" s="151"/>
      <c r="AH217" s="159" t="s">
        <v>1082</v>
      </c>
      <c r="AI217" s="160"/>
      <c r="AJ217" s="160"/>
      <c r="AK217" s="160"/>
      <c r="AL217" s="160"/>
      <c r="AM217" s="160"/>
      <c r="AN217" s="160"/>
      <c r="AO217" s="160"/>
      <c r="AP217" s="160"/>
      <c r="AQ217" s="161"/>
      <c r="AS217" s="69" t="str" cm="1">
        <f t="array" ref="AS217">SUBSTITUTE(TEXT(INDEX($H$171:$AQ$171,1,$D217-144),"000000"),"-","")</f>
        <v>220001</v>
      </c>
      <c r="AT217" s="70"/>
      <c r="AU217" s="71"/>
      <c r="AW217" s="73" t="str">
        <f t="shared" si="3"/>
        <v/>
      </c>
      <c r="AX217" s="73" t="str">
        <f t="shared" si="4"/>
        <v/>
      </c>
      <c r="AY217" s="73" t="str">
        <f t="shared" si="5"/>
        <v>sed -i '' 's#COLUMN_DATA_TYPE="char"#COLUMN_DATA_TYPE="float"#g' ${CONFIG_DIR}db_data_config.txt; export COLUMN_DATA_TYPE="float";</v>
      </c>
      <c r="AZ217" s="73" t="str">
        <f t="shared" si="6"/>
        <v>sed -i '' 's#COLUMN_DATA_TYPE="float"#COLUMN_DATA_TYPE="char"#g' ${CONFIG_DIR}db_data_config.txt; export COLUMN_DATA_TYPE="char";</v>
      </c>
      <c r="BA217" s="73" t="str">
        <f t="shared" si="7"/>
        <v>sed -i '' 's#COLUMN_DATA_LENGTH="3"#COLUMN_DATA_LENGTH="38.6"#g' ${CONFIG_DIR}db_data_config.txt; export COLUMN_DATA_LENGTH="38.6";</v>
      </c>
      <c r="BB217" s="73" t="str">
        <f t="shared" si="8"/>
        <v>sed -i '' 's#COLUMN_DATA_LENGTH="38.6"#COLUMN_DATA_LENGTH="3"#g' ${CONFIG_DIR}db_data_config.txt; export COLUMN_DATA_LENGTH="3";</v>
      </c>
      <c r="BC217" s="73" t="str">
        <f t="shared" si="9"/>
        <v/>
      </c>
      <c r="BD217" s="73" t="str">
        <f t="shared" si="10"/>
        <v/>
      </c>
      <c r="BE217" s="73" t="str">
        <f t="shared" si="11"/>
        <v/>
      </c>
      <c r="BF217" s="73" t="str">
        <f t="shared" si="12"/>
        <v/>
      </c>
      <c r="BG217" s="73" t="str">
        <f t="shared" si="13"/>
        <v/>
      </c>
      <c r="BH217" s="73" t="str">
        <f t="shared" si="14"/>
        <v/>
      </c>
      <c r="BI217" s="73" t="str">
        <f t="shared" si="15"/>
        <v/>
      </c>
      <c r="BJ217" s="73" t="str">
        <f t="shared" si="16"/>
        <v/>
      </c>
      <c r="BK217" s="73" t="str">
        <f t="shared" si="17"/>
        <v/>
      </c>
      <c r="BL217" s="73" t="str">
        <f t="shared" si="18"/>
        <v/>
      </c>
      <c r="BM217" s="73" t="str">
        <f t="shared" si="19"/>
        <v/>
      </c>
      <c r="BN217" s="73" t="str">
        <f t="shared" si="20"/>
        <v/>
      </c>
      <c r="BO217" s="73" t="str">
        <f t="shared" si="21"/>
        <v/>
      </c>
      <c r="BP217" s="73" t="str">
        <f t="shared" si="22"/>
        <v/>
      </c>
      <c r="BQ217" s="73" t="str">
        <f t="shared" si="23"/>
        <v/>
      </c>
      <c r="BR217" s="73" t="str">
        <f t="shared" si="24"/>
        <v/>
      </c>
      <c r="BS217" s="73" t="str">
        <f t="shared" si="25"/>
        <v/>
      </c>
      <c r="BT217" s="73" t="str">
        <f t="shared" si="26"/>
        <v/>
      </c>
      <c r="BU217" s="60" t="s">
        <v>1135</v>
      </c>
    </row>
    <row r="218" spans="4:73" ht="90" customHeight="1">
      <c r="D218" s="140">
        <f t="shared" si="27"/>
        <v>170</v>
      </c>
      <c r="E218" s="141"/>
      <c r="F218" s="141"/>
      <c r="G218" s="142"/>
      <c r="H218" s="45" t="str">
        <f t="shared" ca="1" si="2"/>
        <v>clear; echo テストケース170; sed -i '' 's#COLUMN_DATA_TYPE="char"#COLUMN_DATA_TYPE="float"#g' ${CONFIG_DIR}db_data_config.txt; export COLUMN_DATA_TYPE="float";sed -i '' 's#COLUMN_DATA_LENGTH="3"#COLUMN_DATA_LENGTH="38.8"#g' ${CONFIG_DIR}db_data_config.txt; export COLUMN_DATA_LENGTH="38.8";sh ./script/db_check_data_validate_config.sh; sed -i '' 's#COLUMN_DATA_TYPE="float"#COLUMN_DATA_TYPE="char"#g' ${CONFIG_DIR}db_data_config.txt; export COLUMN_DATA_TYPE="char";sed -i '' 's#COLUMN_DATA_LENGTH="38.8"#COLUMN_DATA_LENGTH="3"#g' ${CONFIG_DIR}db_data_config.txt; export COLUMN_DATA_LENGTH="3";</v>
      </c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7"/>
      <c r="AE218" s="149" t="str" cm="1">
        <f t="array" ref="AE218">SUBSTITUTE(INDEX($H$168:$AQ$168, , MATCH($D218, $70:$70, 0)-7),"-","")</f>
        <v>異常</v>
      </c>
      <c r="AF218" s="150"/>
      <c r="AG218" s="151"/>
      <c r="AH218" s="159" t="s">
        <v>1083</v>
      </c>
      <c r="AI218" s="160"/>
      <c r="AJ218" s="160"/>
      <c r="AK218" s="160"/>
      <c r="AL218" s="160"/>
      <c r="AM218" s="160"/>
      <c r="AN218" s="160"/>
      <c r="AO218" s="160"/>
      <c r="AP218" s="160"/>
      <c r="AQ218" s="161"/>
      <c r="AS218" s="69" t="str" cm="1">
        <f t="array" ref="AS218">SUBSTITUTE(TEXT(INDEX($H$171:$AQ$171,1,$D218-144),"000000"),"-","")</f>
        <v>220166</v>
      </c>
      <c r="AT218" s="70"/>
      <c r="AU218" s="71"/>
      <c r="AW218" s="73" t="str">
        <f t="shared" si="3"/>
        <v/>
      </c>
      <c r="AX218" s="73" t="str">
        <f t="shared" si="4"/>
        <v/>
      </c>
      <c r="AY218" s="73" t="str">
        <f t="shared" si="5"/>
        <v>sed -i '' 's#COLUMN_DATA_TYPE="char"#COLUMN_DATA_TYPE="float"#g' ${CONFIG_DIR}db_data_config.txt; export COLUMN_DATA_TYPE="float";</v>
      </c>
      <c r="AZ218" s="73" t="str">
        <f t="shared" si="6"/>
        <v>sed -i '' 's#COLUMN_DATA_TYPE="float"#COLUMN_DATA_TYPE="char"#g' ${CONFIG_DIR}db_data_config.txt; export COLUMN_DATA_TYPE="char";</v>
      </c>
      <c r="BA218" s="73" t="str">
        <f t="shared" si="7"/>
        <v>sed -i '' 's#COLUMN_DATA_LENGTH="3"#COLUMN_DATA_LENGTH="38.8"#g' ${CONFIG_DIR}db_data_config.txt; export COLUMN_DATA_LENGTH="38.8";</v>
      </c>
      <c r="BB218" s="73" t="str">
        <f t="shared" si="8"/>
        <v>sed -i '' 's#COLUMN_DATA_LENGTH="38.8"#COLUMN_DATA_LENGTH="3"#g' ${CONFIG_DIR}db_data_config.txt; export COLUMN_DATA_LENGTH="3";</v>
      </c>
      <c r="BC218" s="73" t="str">
        <f t="shared" si="9"/>
        <v/>
      </c>
      <c r="BD218" s="73" t="str">
        <f t="shared" si="10"/>
        <v/>
      </c>
      <c r="BE218" s="73" t="str">
        <f t="shared" si="11"/>
        <v/>
      </c>
      <c r="BF218" s="73" t="str">
        <f t="shared" si="12"/>
        <v/>
      </c>
      <c r="BG218" s="73" t="str">
        <f t="shared" si="13"/>
        <v/>
      </c>
      <c r="BH218" s="73" t="str">
        <f t="shared" si="14"/>
        <v/>
      </c>
      <c r="BI218" s="73" t="str">
        <f t="shared" si="15"/>
        <v/>
      </c>
      <c r="BJ218" s="73" t="str">
        <f t="shared" si="16"/>
        <v/>
      </c>
      <c r="BK218" s="73" t="str">
        <f t="shared" si="17"/>
        <v/>
      </c>
      <c r="BL218" s="73" t="str">
        <f t="shared" si="18"/>
        <v/>
      </c>
      <c r="BM218" s="73" t="str">
        <f t="shared" si="19"/>
        <v/>
      </c>
      <c r="BN218" s="73" t="str">
        <f t="shared" si="20"/>
        <v/>
      </c>
      <c r="BO218" s="73" t="str">
        <f t="shared" si="21"/>
        <v/>
      </c>
      <c r="BP218" s="73" t="str">
        <f t="shared" si="22"/>
        <v/>
      </c>
      <c r="BQ218" s="73" t="str">
        <f t="shared" si="23"/>
        <v/>
      </c>
      <c r="BR218" s="73" t="str">
        <f t="shared" si="24"/>
        <v/>
      </c>
      <c r="BS218" s="73" t="str">
        <f t="shared" si="25"/>
        <v/>
      </c>
      <c r="BT218" s="73" t="str">
        <f t="shared" si="26"/>
        <v/>
      </c>
      <c r="BU218" s="60" t="s">
        <v>1135</v>
      </c>
    </row>
    <row r="219" spans="4:73" ht="90" customHeight="1">
      <c r="D219" s="140">
        <f t="shared" si="27"/>
        <v>171</v>
      </c>
      <c r="E219" s="141"/>
      <c r="F219" s="141"/>
      <c r="G219" s="142"/>
      <c r="H219" s="45" t="str">
        <f t="shared" ca="1" si="2"/>
        <v>clear; echo テストケース171; sed -i '' 's#COLUMN_DATA_TYPE="char"#COLUMN_DATA_TYPE="double"#g' ${CONFIG_DIR}db_data_config.txt; export COLUMN_DATA_TYPE="double";sh ./script/db_check_data_validate_config.sh; sed -i '' 's#COLUMN_DATA_TYPE="double"#COLUMN_DATA_TYPE="char"#g' ${CONFIG_DIR}db_data_config.txt; export COLUMN_DATA_TYPE="char";</v>
      </c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7"/>
      <c r="AE219" s="149" t="str" cm="1">
        <f t="array" ref="AE219">SUBSTITUTE(INDEX($H$168:$AQ$168, , MATCH($D219, $70:$70, 0)-7),"-","")</f>
        <v>異常</v>
      </c>
      <c r="AF219" s="150"/>
      <c r="AG219" s="151"/>
      <c r="AH219" s="159" t="s">
        <v>1084</v>
      </c>
      <c r="AI219" s="160"/>
      <c r="AJ219" s="160"/>
      <c r="AK219" s="160"/>
      <c r="AL219" s="160"/>
      <c r="AM219" s="160"/>
      <c r="AN219" s="160"/>
      <c r="AO219" s="160"/>
      <c r="AP219" s="160"/>
      <c r="AQ219" s="161"/>
      <c r="AS219" s="69" t="str" cm="1">
        <f t="array" ref="AS219">SUBSTITUTE(TEXT(INDEX($H$171:$AQ$171,1,$D219-144),"000000"),"-","")</f>
        <v>220160</v>
      </c>
      <c r="AT219" s="70"/>
      <c r="AU219" s="71"/>
      <c r="AW219" s="73" t="str">
        <f t="shared" si="3"/>
        <v/>
      </c>
      <c r="AX219" s="73" t="str">
        <f t="shared" si="4"/>
        <v/>
      </c>
      <c r="AY219" s="73" t="str">
        <f t="shared" si="5"/>
        <v>sed -i '' 's#COLUMN_DATA_TYPE="char"#COLUMN_DATA_TYPE="double"#g' ${CONFIG_DIR}db_data_config.txt; export COLUMN_DATA_TYPE="double";</v>
      </c>
      <c r="AZ219" s="73" t="str">
        <f t="shared" si="6"/>
        <v>sed -i '' 's#COLUMN_DATA_TYPE="double"#COLUMN_DATA_TYPE="char"#g' ${CONFIG_DIR}db_data_config.txt; export COLUMN_DATA_TYPE="char";</v>
      </c>
      <c r="BA219" s="73" t="str">
        <f t="shared" si="7"/>
        <v/>
      </c>
      <c r="BB219" s="73" t="str">
        <f t="shared" si="8"/>
        <v/>
      </c>
      <c r="BC219" s="73" t="str">
        <f t="shared" si="9"/>
        <v/>
      </c>
      <c r="BD219" s="73" t="str">
        <f t="shared" si="10"/>
        <v/>
      </c>
      <c r="BE219" s="73" t="str">
        <f t="shared" si="11"/>
        <v/>
      </c>
      <c r="BF219" s="73" t="str">
        <f t="shared" si="12"/>
        <v/>
      </c>
      <c r="BG219" s="73" t="str">
        <f t="shared" si="13"/>
        <v/>
      </c>
      <c r="BH219" s="73" t="str">
        <f t="shared" si="14"/>
        <v/>
      </c>
      <c r="BI219" s="73" t="str">
        <f t="shared" si="15"/>
        <v/>
      </c>
      <c r="BJ219" s="73" t="str">
        <f t="shared" si="16"/>
        <v/>
      </c>
      <c r="BK219" s="73" t="str">
        <f t="shared" si="17"/>
        <v/>
      </c>
      <c r="BL219" s="73" t="str">
        <f t="shared" si="18"/>
        <v/>
      </c>
      <c r="BM219" s="73" t="str">
        <f t="shared" si="19"/>
        <v/>
      </c>
      <c r="BN219" s="73" t="str">
        <f t="shared" si="20"/>
        <v/>
      </c>
      <c r="BO219" s="73" t="str">
        <f t="shared" si="21"/>
        <v/>
      </c>
      <c r="BP219" s="73" t="str">
        <f t="shared" si="22"/>
        <v/>
      </c>
      <c r="BQ219" s="73" t="str">
        <f t="shared" si="23"/>
        <v/>
      </c>
      <c r="BR219" s="73" t="str">
        <f t="shared" si="24"/>
        <v/>
      </c>
      <c r="BS219" s="73" t="str">
        <f t="shared" si="25"/>
        <v/>
      </c>
      <c r="BT219" s="73" t="str">
        <f t="shared" si="26"/>
        <v/>
      </c>
      <c r="BU219" s="60" t="s">
        <v>1135</v>
      </c>
    </row>
    <row r="220" spans="4:73" ht="90" customHeight="1">
      <c r="D220" s="140">
        <f t="shared" si="27"/>
        <v>172</v>
      </c>
      <c r="E220" s="141"/>
      <c r="F220" s="141"/>
      <c r="G220" s="142"/>
      <c r="H220" s="45" t="str">
        <f t="shared" ca="1" si="2"/>
        <v>clear; echo テストケース172; sed -i '' 's#COLUMN_DATA_TYPE="char"#COLUMN_DATA_TYPE="double"#g' ${CONFIG_DIR}db_data_config.txt; export COLUMN_DATA_TYPE="double";sed -i '' 's#COLUMN_DATA_LENGTH="3"#COLUMN_DATA_LENGTH="A.15"#g' ${CONFIG_DIR}db_data_config.txt; export COLUMN_DATA_LENGTH="A.15";sh ./script/db_check_data_validate_config.sh; sed -i '' 's#COLUMN_DATA_TYPE="double"#COLUMN_DATA_TYPE="char"#g' ${CONFIG_DIR}db_data_config.txt; export COLUMN_DATA_TYPE="char";sed -i '' 's#COLUMN_DATA_LENGTH="A.15"#COLUMN_DATA_LENGTH="3"#g' ${CONFIG_DIR}db_data_config.txt; export COLUMN_DATA_LENGTH="3";</v>
      </c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7"/>
      <c r="AE220" s="149" t="str" cm="1">
        <f t="array" ref="AE220">SUBSTITUTE(INDEX($H$168:$AQ$168, , MATCH($D220, $70:$70, 0)-7),"-","")</f>
        <v>異常</v>
      </c>
      <c r="AF220" s="150"/>
      <c r="AG220" s="151"/>
      <c r="AH220" s="159" t="s">
        <v>1085</v>
      </c>
      <c r="AI220" s="160"/>
      <c r="AJ220" s="160"/>
      <c r="AK220" s="160"/>
      <c r="AL220" s="160"/>
      <c r="AM220" s="160"/>
      <c r="AN220" s="160"/>
      <c r="AO220" s="160"/>
      <c r="AP220" s="160"/>
      <c r="AQ220" s="161"/>
      <c r="AS220" s="69" t="str" cm="1">
        <f t="array" ref="AS220">SUBSTITUTE(TEXT(INDEX($H$171:$AQ$171,1,$D220-144),"000000"),"-","")</f>
        <v>220161</v>
      </c>
      <c r="AT220" s="70"/>
      <c r="AU220" s="71"/>
      <c r="AW220" s="73" t="str">
        <f t="shared" si="3"/>
        <v/>
      </c>
      <c r="AX220" s="73" t="str">
        <f t="shared" si="4"/>
        <v/>
      </c>
      <c r="AY220" s="73" t="str">
        <f t="shared" si="5"/>
        <v>sed -i '' 's#COLUMN_DATA_TYPE="char"#COLUMN_DATA_TYPE="double"#g' ${CONFIG_DIR}db_data_config.txt; export COLUMN_DATA_TYPE="double";</v>
      </c>
      <c r="AZ220" s="73" t="str">
        <f t="shared" si="6"/>
        <v>sed -i '' 's#COLUMN_DATA_TYPE="double"#COLUMN_DATA_TYPE="char"#g' ${CONFIG_DIR}db_data_config.txt; export COLUMN_DATA_TYPE="char";</v>
      </c>
      <c r="BA220" s="73" t="str">
        <f t="shared" si="7"/>
        <v>sed -i '' 's#COLUMN_DATA_LENGTH="3"#COLUMN_DATA_LENGTH="A.15"#g' ${CONFIG_DIR}db_data_config.txt; export COLUMN_DATA_LENGTH="A.15";</v>
      </c>
      <c r="BB220" s="73" t="str">
        <f t="shared" si="8"/>
        <v>sed -i '' 's#COLUMN_DATA_LENGTH="A.15"#COLUMN_DATA_LENGTH="3"#g' ${CONFIG_DIR}db_data_config.txt; export COLUMN_DATA_LENGTH="3";</v>
      </c>
      <c r="BC220" s="73" t="str">
        <f t="shared" si="9"/>
        <v/>
      </c>
      <c r="BD220" s="73" t="str">
        <f t="shared" si="10"/>
        <v/>
      </c>
      <c r="BE220" s="73" t="str">
        <f t="shared" si="11"/>
        <v/>
      </c>
      <c r="BF220" s="73" t="str">
        <f t="shared" si="12"/>
        <v/>
      </c>
      <c r="BG220" s="73" t="str">
        <f t="shared" si="13"/>
        <v/>
      </c>
      <c r="BH220" s="73" t="str">
        <f t="shared" si="14"/>
        <v/>
      </c>
      <c r="BI220" s="73" t="str">
        <f t="shared" si="15"/>
        <v/>
      </c>
      <c r="BJ220" s="73" t="str">
        <f t="shared" si="16"/>
        <v/>
      </c>
      <c r="BK220" s="73" t="str">
        <f t="shared" si="17"/>
        <v/>
      </c>
      <c r="BL220" s="73" t="str">
        <f t="shared" si="18"/>
        <v/>
      </c>
      <c r="BM220" s="73" t="str">
        <f t="shared" si="19"/>
        <v/>
      </c>
      <c r="BN220" s="73" t="str">
        <f t="shared" si="20"/>
        <v/>
      </c>
      <c r="BO220" s="73" t="str">
        <f t="shared" si="21"/>
        <v/>
      </c>
      <c r="BP220" s="73" t="str">
        <f t="shared" si="22"/>
        <v/>
      </c>
      <c r="BQ220" s="73" t="str">
        <f t="shared" si="23"/>
        <v/>
      </c>
      <c r="BR220" s="73" t="str">
        <f t="shared" si="24"/>
        <v/>
      </c>
      <c r="BS220" s="73" t="str">
        <f t="shared" si="25"/>
        <v/>
      </c>
      <c r="BT220" s="73" t="str">
        <f t="shared" si="26"/>
        <v/>
      </c>
      <c r="BU220" s="60" t="s">
        <v>1135</v>
      </c>
    </row>
    <row r="221" spans="4:73" ht="90" customHeight="1">
      <c r="D221" s="140">
        <f t="shared" si="27"/>
        <v>173</v>
      </c>
      <c r="E221" s="141"/>
      <c r="F221" s="141"/>
      <c r="G221" s="142"/>
      <c r="H221" s="45" t="str">
        <f t="shared" ca="1" si="2"/>
        <v>clear; echo テストケース173; sed -i '' 's#COLUMN_DATA_TYPE="char"#COLUMN_DATA_TYPE="double"#g' ${CONFIG_DIR}db_data_config.txt; export COLUMN_DATA_TYPE="double";sed -i '' 's#COLUMN_DATA_LENGTH="3"#COLUMN_DATA_LENGTH="100.B"#g' ${CONFIG_DIR}db_data_config.txt; export COLUMN_DATA_LENGTH="100.B";sh ./script/db_check_data_validate_config.sh; sed -i '' 's#COLUMN_DATA_TYPE="double"#COLUMN_DATA_TYPE="char"#g' ${CONFIG_DIR}db_data_config.txt; export COLUMN_DATA_TYPE="char";sed -i '' 's#COLUMN_DATA_LENGTH="100.B"#COLUMN_DATA_LENGTH="3"#g' ${CONFIG_DIR}db_data_config.txt; export COLUMN_DATA_LENGTH="3";</v>
      </c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7"/>
      <c r="AE221" s="149" t="str" cm="1">
        <f t="array" ref="AE221">SUBSTITUTE(INDEX($H$168:$AQ$168, , MATCH($D221, $70:$70, 0)-7),"-","")</f>
        <v>異常</v>
      </c>
      <c r="AF221" s="150"/>
      <c r="AG221" s="151"/>
      <c r="AH221" s="159" t="s">
        <v>1086</v>
      </c>
      <c r="AI221" s="160"/>
      <c r="AJ221" s="160"/>
      <c r="AK221" s="160"/>
      <c r="AL221" s="160"/>
      <c r="AM221" s="160"/>
      <c r="AN221" s="160"/>
      <c r="AO221" s="160"/>
      <c r="AP221" s="160"/>
      <c r="AQ221" s="161"/>
      <c r="AS221" s="69" t="str" cm="1">
        <f t="array" ref="AS221">SUBSTITUTE(TEXT(INDEX($H$171:$AQ$171,1,$D221-144),"000000"),"-","")</f>
        <v>220161</v>
      </c>
      <c r="AT221" s="70"/>
      <c r="AU221" s="71"/>
      <c r="AW221" s="73" t="str">
        <f t="shared" si="3"/>
        <v/>
      </c>
      <c r="AX221" s="73" t="str">
        <f t="shared" si="4"/>
        <v/>
      </c>
      <c r="AY221" s="73" t="str">
        <f t="shared" si="5"/>
        <v>sed -i '' 's#COLUMN_DATA_TYPE="char"#COLUMN_DATA_TYPE="double"#g' ${CONFIG_DIR}db_data_config.txt; export COLUMN_DATA_TYPE="double";</v>
      </c>
      <c r="AZ221" s="73" t="str">
        <f t="shared" si="6"/>
        <v>sed -i '' 's#COLUMN_DATA_TYPE="double"#COLUMN_DATA_TYPE="char"#g' ${CONFIG_DIR}db_data_config.txt; export COLUMN_DATA_TYPE="char";</v>
      </c>
      <c r="BA221" s="73" t="str">
        <f t="shared" si="7"/>
        <v>sed -i '' 's#COLUMN_DATA_LENGTH="3"#COLUMN_DATA_LENGTH="100.B"#g' ${CONFIG_DIR}db_data_config.txt; export COLUMN_DATA_LENGTH="100.B";</v>
      </c>
      <c r="BB221" s="73" t="str">
        <f t="shared" si="8"/>
        <v>sed -i '' 's#COLUMN_DATA_LENGTH="100.B"#COLUMN_DATA_LENGTH="3"#g' ${CONFIG_DIR}db_data_config.txt; export COLUMN_DATA_LENGTH="3";</v>
      </c>
      <c r="BC221" s="73" t="str">
        <f t="shared" si="9"/>
        <v/>
      </c>
      <c r="BD221" s="73" t="str">
        <f t="shared" si="10"/>
        <v/>
      </c>
      <c r="BE221" s="73" t="str">
        <f t="shared" si="11"/>
        <v/>
      </c>
      <c r="BF221" s="73" t="str">
        <f t="shared" si="12"/>
        <v/>
      </c>
      <c r="BG221" s="73" t="str">
        <f t="shared" si="13"/>
        <v/>
      </c>
      <c r="BH221" s="73" t="str">
        <f t="shared" si="14"/>
        <v/>
      </c>
      <c r="BI221" s="73" t="str">
        <f t="shared" si="15"/>
        <v/>
      </c>
      <c r="BJ221" s="73" t="str">
        <f t="shared" si="16"/>
        <v/>
      </c>
      <c r="BK221" s="73" t="str">
        <f t="shared" si="17"/>
        <v/>
      </c>
      <c r="BL221" s="73" t="str">
        <f t="shared" si="18"/>
        <v/>
      </c>
      <c r="BM221" s="73" t="str">
        <f t="shared" si="19"/>
        <v/>
      </c>
      <c r="BN221" s="73" t="str">
        <f t="shared" si="20"/>
        <v/>
      </c>
      <c r="BO221" s="73" t="str">
        <f t="shared" si="21"/>
        <v/>
      </c>
      <c r="BP221" s="73" t="str">
        <f t="shared" si="22"/>
        <v/>
      </c>
      <c r="BQ221" s="73" t="str">
        <f t="shared" si="23"/>
        <v/>
      </c>
      <c r="BR221" s="73" t="str">
        <f t="shared" si="24"/>
        <v/>
      </c>
      <c r="BS221" s="73" t="str">
        <f t="shared" si="25"/>
        <v/>
      </c>
      <c r="BT221" s="73" t="str">
        <f t="shared" si="26"/>
        <v/>
      </c>
      <c r="BU221" s="60" t="s">
        <v>1135</v>
      </c>
    </row>
    <row r="222" spans="4:73" ht="90" customHeight="1">
      <c r="D222" s="140">
        <f t="shared" si="27"/>
        <v>174</v>
      </c>
      <c r="E222" s="141"/>
      <c r="F222" s="141"/>
      <c r="G222" s="142"/>
      <c r="H222" s="45" t="str">
        <f t="shared" ca="1" si="2"/>
        <v>clear; echo テストケース174; sed -i '' 's#COLUMN_DATA_TYPE="char"#COLUMN_DATA_TYPE="double"#g' ${CONFIG_DIR}db_data_config.txt; export COLUMN_DATA_TYPE="double";sed -i '' 's#COLUMN_DATA_LENGTH="3"#COLUMN_DATA_LENGTH="0.0"#g' ${CONFIG_DIR}db_data_config.txt; export COLUMN_DATA_LENGTH="0.0";sh ./script/db_check_data_validate_config.sh; sed -i '' 's#COLUMN_DATA_TYPE="double"#COLUMN_DATA_TYPE="char"#g' ${CONFIG_DIR}db_data_config.txt; export COLUMN_DATA_TYPE="char";sed -i '' 's#COLUMN_DATA_LENGTH="0.0"#COLUMN_DATA_LENGTH="3"#g' ${CONFIG_DIR}db_data_config.txt; export COLUMN_DATA_LENGTH="3";</v>
      </c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7"/>
      <c r="AE222" s="149" t="str" cm="1">
        <f t="array" ref="AE222">SUBSTITUTE(INDEX($H$168:$AQ$168, , MATCH($D222, $70:$70, 0)-7),"-","")</f>
        <v>異常</v>
      </c>
      <c r="AF222" s="150"/>
      <c r="AG222" s="151"/>
      <c r="AH222" s="159" t="s">
        <v>1087</v>
      </c>
      <c r="AI222" s="160"/>
      <c r="AJ222" s="160"/>
      <c r="AK222" s="160"/>
      <c r="AL222" s="160"/>
      <c r="AM222" s="160"/>
      <c r="AN222" s="160"/>
      <c r="AO222" s="160"/>
      <c r="AP222" s="160"/>
      <c r="AQ222" s="161"/>
      <c r="AS222" s="69" t="str" cm="1">
        <f t="array" ref="AS222">SUBSTITUTE(TEXT(INDEX($H$171:$AQ$171,1,$D222-144),"000000"),"-","")</f>
        <v>220162</v>
      </c>
      <c r="AT222" s="70"/>
      <c r="AU222" s="71"/>
      <c r="AW222" s="73" t="str">
        <f t="shared" si="3"/>
        <v/>
      </c>
      <c r="AX222" s="73" t="str">
        <f t="shared" si="4"/>
        <v/>
      </c>
      <c r="AY222" s="73" t="str">
        <f t="shared" si="5"/>
        <v>sed -i '' 's#COLUMN_DATA_TYPE="char"#COLUMN_DATA_TYPE="double"#g' ${CONFIG_DIR}db_data_config.txt; export COLUMN_DATA_TYPE="double";</v>
      </c>
      <c r="AZ222" s="73" t="str">
        <f t="shared" si="6"/>
        <v>sed -i '' 's#COLUMN_DATA_TYPE="double"#COLUMN_DATA_TYPE="char"#g' ${CONFIG_DIR}db_data_config.txt; export COLUMN_DATA_TYPE="char";</v>
      </c>
      <c r="BA222" s="73" t="str">
        <f t="shared" si="7"/>
        <v>sed -i '' 's#COLUMN_DATA_LENGTH="3"#COLUMN_DATA_LENGTH="0.0"#g' ${CONFIG_DIR}db_data_config.txt; export COLUMN_DATA_LENGTH="0.0";</v>
      </c>
      <c r="BB222" s="73" t="str">
        <f t="shared" si="8"/>
        <v>sed -i '' 's#COLUMN_DATA_LENGTH="0.0"#COLUMN_DATA_LENGTH="3"#g' ${CONFIG_DIR}db_data_config.txt; export COLUMN_DATA_LENGTH="3";</v>
      </c>
      <c r="BC222" s="73" t="str">
        <f t="shared" si="9"/>
        <v/>
      </c>
      <c r="BD222" s="73" t="str">
        <f t="shared" si="10"/>
        <v/>
      </c>
      <c r="BE222" s="73" t="str">
        <f t="shared" si="11"/>
        <v/>
      </c>
      <c r="BF222" s="73" t="str">
        <f t="shared" si="12"/>
        <v/>
      </c>
      <c r="BG222" s="73" t="str">
        <f t="shared" si="13"/>
        <v/>
      </c>
      <c r="BH222" s="73" t="str">
        <f t="shared" si="14"/>
        <v/>
      </c>
      <c r="BI222" s="73" t="str">
        <f t="shared" si="15"/>
        <v/>
      </c>
      <c r="BJ222" s="73" t="str">
        <f t="shared" si="16"/>
        <v/>
      </c>
      <c r="BK222" s="73" t="str">
        <f t="shared" si="17"/>
        <v/>
      </c>
      <c r="BL222" s="73" t="str">
        <f t="shared" si="18"/>
        <v/>
      </c>
      <c r="BM222" s="73" t="str">
        <f t="shared" si="19"/>
        <v/>
      </c>
      <c r="BN222" s="73" t="str">
        <f t="shared" si="20"/>
        <v/>
      </c>
      <c r="BO222" s="73" t="str">
        <f t="shared" si="21"/>
        <v/>
      </c>
      <c r="BP222" s="73" t="str">
        <f t="shared" si="22"/>
        <v/>
      </c>
      <c r="BQ222" s="73" t="str">
        <f t="shared" si="23"/>
        <v/>
      </c>
      <c r="BR222" s="73" t="str">
        <f t="shared" si="24"/>
        <v/>
      </c>
      <c r="BS222" s="73" t="str">
        <f t="shared" si="25"/>
        <v/>
      </c>
      <c r="BT222" s="73" t="str">
        <f t="shared" si="26"/>
        <v/>
      </c>
      <c r="BU222" s="60" t="s">
        <v>1135</v>
      </c>
    </row>
    <row r="223" spans="4:73" ht="90" customHeight="1">
      <c r="D223" s="140">
        <f t="shared" si="27"/>
        <v>175</v>
      </c>
      <c r="E223" s="141"/>
      <c r="F223" s="141"/>
      <c r="G223" s="142"/>
      <c r="H223" s="45" t="str">
        <f t="shared" ca="1" si="2"/>
        <v>clear; echo テストケース175; sed -i '' 's#COLUMN_DATA_TYPE="char"#COLUMN_DATA_TYPE="double"#g' ${CONFIG_DIR}db_data_config.txt; export COLUMN_DATA_TYPE="double";sed -i '' 's#COLUMN_DATA_LENGTH="3"#COLUMN_DATA_LENGTH="99.15"#g' ${CONFIG_DIR}db_data_config.txt; export COLUMN_DATA_LENGTH="99.15";sh ./script/db_check_data_validate_config.sh; sed -i '' 's#COLUMN_DATA_TYPE="double"#COLUMN_DATA_TYPE="char"#g' ${CONFIG_DIR}db_data_config.txt; export COLUMN_DATA_TYPE="char";sed -i '' 's#COLUMN_DATA_LENGTH="99.15"#COLUMN_DATA_LENGTH="3"#g' ${CONFIG_DIR}db_data_config.txt; export COLUMN_DATA_LENGTH="3";</v>
      </c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7"/>
      <c r="AE223" s="149" t="str" cm="1">
        <f t="array" ref="AE223">SUBSTITUTE(INDEX($H$168:$AQ$168, , MATCH($D223, $70:$70, 0)-7),"-","")</f>
        <v>正常</v>
      </c>
      <c r="AF223" s="150"/>
      <c r="AG223" s="151"/>
      <c r="AH223" s="159" t="s">
        <v>1088</v>
      </c>
      <c r="AI223" s="160"/>
      <c r="AJ223" s="160"/>
      <c r="AK223" s="160"/>
      <c r="AL223" s="160"/>
      <c r="AM223" s="160"/>
      <c r="AN223" s="160"/>
      <c r="AO223" s="160"/>
      <c r="AP223" s="160"/>
      <c r="AQ223" s="161"/>
      <c r="AS223" s="69" t="str" cm="1">
        <f t="array" ref="AS223">SUBSTITUTE(TEXT(INDEX($H$171:$AQ$171,1,$D223-144),"000000"),"-","")</f>
        <v>220001</v>
      </c>
      <c r="AT223" s="70"/>
      <c r="AU223" s="71"/>
      <c r="AW223" s="73" t="str">
        <f t="shared" si="3"/>
        <v/>
      </c>
      <c r="AX223" s="73" t="str">
        <f t="shared" si="4"/>
        <v/>
      </c>
      <c r="AY223" s="73" t="str">
        <f t="shared" si="5"/>
        <v>sed -i '' 's#COLUMN_DATA_TYPE="char"#COLUMN_DATA_TYPE="double"#g' ${CONFIG_DIR}db_data_config.txt; export COLUMN_DATA_TYPE="double";</v>
      </c>
      <c r="AZ223" s="73" t="str">
        <f t="shared" si="6"/>
        <v>sed -i '' 's#COLUMN_DATA_TYPE="double"#COLUMN_DATA_TYPE="char"#g' ${CONFIG_DIR}db_data_config.txt; export COLUMN_DATA_TYPE="char";</v>
      </c>
      <c r="BA223" s="73" t="str">
        <f t="shared" si="7"/>
        <v>sed -i '' 's#COLUMN_DATA_LENGTH="3"#COLUMN_DATA_LENGTH="99.15"#g' ${CONFIG_DIR}db_data_config.txt; export COLUMN_DATA_LENGTH="99.15";</v>
      </c>
      <c r="BB223" s="73" t="str">
        <f t="shared" si="8"/>
        <v>sed -i '' 's#COLUMN_DATA_LENGTH="99.15"#COLUMN_DATA_LENGTH="3"#g' ${CONFIG_DIR}db_data_config.txt; export COLUMN_DATA_LENGTH="3";</v>
      </c>
      <c r="BC223" s="73" t="str">
        <f t="shared" si="9"/>
        <v/>
      </c>
      <c r="BD223" s="73" t="str">
        <f t="shared" si="10"/>
        <v/>
      </c>
      <c r="BE223" s="73" t="str">
        <f t="shared" si="11"/>
        <v/>
      </c>
      <c r="BF223" s="73" t="str">
        <f t="shared" si="12"/>
        <v/>
      </c>
      <c r="BG223" s="73" t="str">
        <f t="shared" si="13"/>
        <v/>
      </c>
      <c r="BH223" s="73" t="str">
        <f t="shared" si="14"/>
        <v/>
      </c>
      <c r="BI223" s="73" t="str">
        <f t="shared" si="15"/>
        <v/>
      </c>
      <c r="BJ223" s="73" t="str">
        <f t="shared" si="16"/>
        <v/>
      </c>
      <c r="BK223" s="73" t="str">
        <f t="shared" si="17"/>
        <v/>
      </c>
      <c r="BL223" s="73" t="str">
        <f t="shared" si="18"/>
        <v/>
      </c>
      <c r="BM223" s="73" t="str">
        <f t="shared" si="19"/>
        <v/>
      </c>
      <c r="BN223" s="73" t="str">
        <f t="shared" si="20"/>
        <v/>
      </c>
      <c r="BO223" s="73" t="str">
        <f t="shared" si="21"/>
        <v/>
      </c>
      <c r="BP223" s="73" t="str">
        <f t="shared" si="22"/>
        <v/>
      </c>
      <c r="BQ223" s="73" t="str">
        <f t="shared" si="23"/>
        <v/>
      </c>
      <c r="BR223" s="73" t="str">
        <f t="shared" si="24"/>
        <v/>
      </c>
      <c r="BS223" s="73" t="str">
        <f t="shared" si="25"/>
        <v/>
      </c>
      <c r="BT223" s="73" t="str">
        <f t="shared" si="26"/>
        <v/>
      </c>
      <c r="BU223" s="60" t="s">
        <v>1135</v>
      </c>
    </row>
    <row r="224" spans="4:73" ht="90" customHeight="1">
      <c r="D224" s="140">
        <f t="shared" si="27"/>
        <v>176</v>
      </c>
      <c r="E224" s="141"/>
      <c r="F224" s="141"/>
      <c r="G224" s="142"/>
      <c r="H224" s="45" t="str">
        <f t="shared" ca="1" si="2"/>
        <v>clear; echo テストケース176; sed -i '' 's#COLUMN_DATA_TYPE="char"#COLUMN_DATA_TYPE="double"#g' ${CONFIG_DIR}db_data_config.txt; export COLUMN_DATA_TYPE="double";sed -i '' 's#COLUMN_DATA_LENGTH="3"#COLUMN_DATA_LENGTH="100.15"#g' ${CONFIG_DIR}db_data_config.txt; export COLUMN_DATA_LENGTH="100.15";sh ./script/db_check_data_validate_config.sh; sed -i '' 's#COLUMN_DATA_TYPE="double"#COLUMN_DATA_TYPE="char"#g' ${CONFIG_DIR}db_data_config.txt; export COLUMN_DATA_TYPE="char";sed -i '' 's#COLUMN_DATA_LENGTH="100.15"#COLUMN_DATA_LENGTH="3"#g' ${CONFIG_DIR}db_data_config.txt; export COLUMN_DATA_LENGTH="3";</v>
      </c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7"/>
      <c r="AE224" s="149" t="str" cm="1">
        <f t="array" ref="AE224">SUBSTITUTE(INDEX($H$168:$AQ$168, , MATCH($D224, $70:$70, 0)-7),"-","")</f>
        <v>正常</v>
      </c>
      <c r="AF224" s="150"/>
      <c r="AG224" s="151"/>
      <c r="AH224" s="159" t="s">
        <v>1089</v>
      </c>
      <c r="AI224" s="160"/>
      <c r="AJ224" s="160"/>
      <c r="AK224" s="160"/>
      <c r="AL224" s="160"/>
      <c r="AM224" s="160"/>
      <c r="AN224" s="160"/>
      <c r="AO224" s="160"/>
      <c r="AP224" s="160"/>
      <c r="AQ224" s="161"/>
      <c r="AS224" s="69" t="str" cm="1">
        <f t="array" ref="AS224">SUBSTITUTE(TEXT(INDEX($H$171:$AQ$171,1,$D224-144),"000000"),"-","")</f>
        <v>220001</v>
      </c>
      <c r="AT224" s="70"/>
      <c r="AU224" s="71"/>
      <c r="AW224" s="73" t="str">
        <f t="shared" si="3"/>
        <v/>
      </c>
      <c r="AX224" s="73" t="str">
        <f t="shared" si="4"/>
        <v/>
      </c>
      <c r="AY224" s="73" t="str">
        <f t="shared" si="5"/>
        <v>sed -i '' 's#COLUMN_DATA_TYPE="char"#COLUMN_DATA_TYPE="double"#g' ${CONFIG_DIR}db_data_config.txt; export COLUMN_DATA_TYPE="double";</v>
      </c>
      <c r="AZ224" s="73" t="str">
        <f t="shared" si="6"/>
        <v>sed -i '' 's#COLUMN_DATA_TYPE="double"#COLUMN_DATA_TYPE="char"#g' ${CONFIG_DIR}db_data_config.txt; export COLUMN_DATA_TYPE="char";</v>
      </c>
      <c r="BA224" s="73" t="str">
        <f t="shared" si="7"/>
        <v>sed -i '' 's#COLUMN_DATA_LENGTH="3"#COLUMN_DATA_LENGTH="100.15"#g' ${CONFIG_DIR}db_data_config.txt; export COLUMN_DATA_LENGTH="100.15";</v>
      </c>
      <c r="BB224" s="73" t="str">
        <f t="shared" si="8"/>
        <v>sed -i '' 's#COLUMN_DATA_LENGTH="100.15"#COLUMN_DATA_LENGTH="3"#g' ${CONFIG_DIR}db_data_config.txt; export COLUMN_DATA_LENGTH="3";</v>
      </c>
      <c r="BC224" s="73" t="str">
        <f t="shared" si="9"/>
        <v/>
      </c>
      <c r="BD224" s="73" t="str">
        <f t="shared" si="10"/>
        <v/>
      </c>
      <c r="BE224" s="73" t="str">
        <f t="shared" si="11"/>
        <v/>
      </c>
      <c r="BF224" s="73" t="str">
        <f t="shared" si="12"/>
        <v/>
      </c>
      <c r="BG224" s="73" t="str">
        <f t="shared" si="13"/>
        <v/>
      </c>
      <c r="BH224" s="73" t="str">
        <f t="shared" si="14"/>
        <v/>
      </c>
      <c r="BI224" s="73" t="str">
        <f t="shared" si="15"/>
        <v/>
      </c>
      <c r="BJ224" s="73" t="str">
        <f t="shared" si="16"/>
        <v/>
      </c>
      <c r="BK224" s="73" t="str">
        <f t="shared" si="17"/>
        <v/>
      </c>
      <c r="BL224" s="73" t="str">
        <f t="shared" si="18"/>
        <v/>
      </c>
      <c r="BM224" s="73" t="str">
        <f t="shared" si="19"/>
        <v/>
      </c>
      <c r="BN224" s="73" t="str">
        <f t="shared" si="20"/>
        <v/>
      </c>
      <c r="BO224" s="73" t="str">
        <f t="shared" si="21"/>
        <v/>
      </c>
      <c r="BP224" s="73" t="str">
        <f t="shared" si="22"/>
        <v/>
      </c>
      <c r="BQ224" s="73" t="str">
        <f t="shared" si="23"/>
        <v/>
      </c>
      <c r="BR224" s="73" t="str">
        <f t="shared" si="24"/>
        <v/>
      </c>
      <c r="BS224" s="73" t="str">
        <f t="shared" si="25"/>
        <v/>
      </c>
      <c r="BT224" s="73" t="str">
        <f t="shared" si="26"/>
        <v/>
      </c>
      <c r="BU224" s="60" t="s">
        <v>1135</v>
      </c>
    </row>
    <row r="225" spans="4:73" ht="90" customHeight="1">
      <c r="D225" s="140">
        <f t="shared" si="27"/>
        <v>177</v>
      </c>
      <c r="E225" s="141"/>
      <c r="F225" s="141"/>
      <c r="G225" s="142"/>
      <c r="H225" s="45" t="str">
        <f t="shared" ca="1" si="2"/>
        <v>clear; echo テストケース177; sed -i '' 's#COLUMN_DATA_TYPE="char"#COLUMN_DATA_TYPE="double"#g' ${CONFIG_DIR}db_data_config.txt; export COLUMN_DATA_TYPE="double";sed -i '' 's#COLUMN_DATA_LENGTH="3"#COLUMN_DATA_LENGTH="101.15"#g' ${CONFIG_DIR}db_data_config.txt; export COLUMN_DATA_LENGTH="101.15";sh ./script/db_check_data_validate_config.sh; sed -i '' 's#COLUMN_DATA_TYPE="double"#COLUMN_DATA_TYPE="char"#g' ${CONFIG_DIR}db_data_config.txt; export COLUMN_DATA_TYPE="char";sed -i '' 's#COLUMN_DATA_LENGTH="101.15"#COLUMN_DATA_LENGTH="3"#g' ${CONFIG_DIR}db_data_config.txt; export COLUMN_DATA_LENGTH="3";</v>
      </c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7"/>
      <c r="AE225" s="149" t="str" cm="1">
        <f t="array" ref="AE225">SUBSTITUTE(INDEX($H$168:$AQ$168, , MATCH($D225, $70:$70, 0)-7),"-","")</f>
        <v>異常</v>
      </c>
      <c r="AF225" s="150"/>
      <c r="AG225" s="151"/>
      <c r="AH225" s="159" t="s">
        <v>1090</v>
      </c>
      <c r="AI225" s="160"/>
      <c r="AJ225" s="160"/>
      <c r="AK225" s="160"/>
      <c r="AL225" s="160"/>
      <c r="AM225" s="160"/>
      <c r="AN225" s="160"/>
      <c r="AO225" s="160"/>
      <c r="AP225" s="160"/>
      <c r="AQ225" s="161"/>
      <c r="AS225" s="69" t="str" cm="1">
        <f t="array" ref="AS225">SUBSTITUTE(TEXT(INDEX($H$171:$AQ$171,1,$D225-144),"000000"),"-","")</f>
        <v>220163</v>
      </c>
      <c r="AT225" s="70"/>
      <c r="AU225" s="71"/>
      <c r="AW225" s="73" t="str">
        <f t="shared" si="3"/>
        <v/>
      </c>
      <c r="AX225" s="73" t="str">
        <f t="shared" si="4"/>
        <v/>
      </c>
      <c r="AY225" s="73" t="str">
        <f t="shared" si="5"/>
        <v>sed -i '' 's#COLUMN_DATA_TYPE="char"#COLUMN_DATA_TYPE="double"#g' ${CONFIG_DIR}db_data_config.txt; export COLUMN_DATA_TYPE="double";</v>
      </c>
      <c r="AZ225" s="73" t="str">
        <f t="shared" si="6"/>
        <v>sed -i '' 's#COLUMN_DATA_TYPE="double"#COLUMN_DATA_TYPE="char"#g' ${CONFIG_DIR}db_data_config.txt; export COLUMN_DATA_TYPE="char";</v>
      </c>
      <c r="BA225" s="73" t="str">
        <f t="shared" si="7"/>
        <v>sed -i '' 's#COLUMN_DATA_LENGTH="3"#COLUMN_DATA_LENGTH="101.15"#g' ${CONFIG_DIR}db_data_config.txt; export COLUMN_DATA_LENGTH="101.15";</v>
      </c>
      <c r="BB225" s="73" t="str">
        <f t="shared" si="8"/>
        <v>sed -i '' 's#COLUMN_DATA_LENGTH="101.15"#COLUMN_DATA_LENGTH="3"#g' ${CONFIG_DIR}db_data_config.txt; export COLUMN_DATA_LENGTH="3";</v>
      </c>
      <c r="BC225" s="73" t="str">
        <f t="shared" si="9"/>
        <v/>
      </c>
      <c r="BD225" s="73" t="str">
        <f t="shared" si="10"/>
        <v/>
      </c>
      <c r="BE225" s="73" t="str">
        <f t="shared" si="11"/>
        <v/>
      </c>
      <c r="BF225" s="73" t="str">
        <f t="shared" si="12"/>
        <v/>
      </c>
      <c r="BG225" s="73" t="str">
        <f t="shared" si="13"/>
        <v/>
      </c>
      <c r="BH225" s="73" t="str">
        <f t="shared" si="14"/>
        <v/>
      </c>
      <c r="BI225" s="73" t="str">
        <f t="shared" si="15"/>
        <v/>
      </c>
      <c r="BJ225" s="73" t="str">
        <f t="shared" si="16"/>
        <v/>
      </c>
      <c r="BK225" s="73" t="str">
        <f t="shared" si="17"/>
        <v/>
      </c>
      <c r="BL225" s="73" t="str">
        <f t="shared" si="18"/>
        <v/>
      </c>
      <c r="BM225" s="73" t="str">
        <f t="shared" si="19"/>
        <v/>
      </c>
      <c r="BN225" s="73" t="str">
        <f t="shared" si="20"/>
        <v/>
      </c>
      <c r="BO225" s="73" t="str">
        <f t="shared" si="21"/>
        <v/>
      </c>
      <c r="BP225" s="73" t="str">
        <f t="shared" si="22"/>
        <v/>
      </c>
      <c r="BQ225" s="73" t="str">
        <f t="shared" si="23"/>
        <v/>
      </c>
      <c r="BR225" s="73" t="str">
        <f t="shared" si="24"/>
        <v/>
      </c>
      <c r="BS225" s="73" t="str">
        <f t="shared" si="25"/>
        <v/>
      </c>
      <c r="BT225" s="73" t="str">
        <f t="shared" si="26"/>
        <v/>
      </c>
      <c r="BU225" s="60" t="s">
        <v>1135</v>
      </c>
    </row>
    <row r="226" spans="4:73" ht="90" customHeight="1">
      <c r="D226" s="140">
        <f t="shared" si="27"/>
        <v>178</v>
      </c>
      <c r="E226" s="141"/>
      <c r="F226" s="141"/>
      <c r="G226" s="142"/>
      <c r="H226" s="45" t="str">
        <f t="shared" ca="1" si="2"/>
        <v>clear; echo テストケース178; sed -i '' 's#COLUMN_DATA_TYPE="char"#COLUMN_DATA_TYPE="double"#g' ${CONFIG_DIR}db_data_config.txt; export COLUMN_DATA_TYPE="double";sed -i '' 's#COLUMN_DATA_LENGTH="3"#COLUMN_DATA_LENGTH="100.14"#g' ${CONFIG_DIR}db_data_config.txt; export COLUMN_DATA_LENGTH="100.14";sh ./script/db_check_data_validate_config.sh; sed -i '' 's#COLUMN_DATA_TYPE="double"#COLUMN_DATA_TYPE="char"#g' ${CONFIG_DIR}db_data_config.txt; export COLUMN_DATA_TYPE="char";sed -i '' 's#COLUMN_DATA_LENGTH="100.14"#COLUMN_DATA_LENGTH="3"#g' ${CONFIG_DIR}db_data_config.txt; export COLUMN_DATA_LENGTH="3";</v>
      </c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7"/>
      <c r="AE226" s="149" t="str" cm="1">
        <f t="array" ref="AE226">SUBSTITUTE(INDEX($H$168:$AQ$168, , MATCH($D226, $70:$70, 0)-7),"-","")</f>
        <v>正常</v>
      </c>
      <c r="AF226" s="150"/>
      <c r="AG226" s="151"/>
      <c r="AH226" s="159" t="s">
        <v>1091</v>
      </c>
      <c r="AI226" s="160"/>
      <c r="AJ226" s="160"/>
      <c r="AK226" s="160"/>
      <c r="AL226" s="160"/>
      <c r="AM226" s="160"/>
      <c r="AN226" s="160"/>
      <c r="AO226" s="160"/>
      <c r="AP226" s="160"/>
      <c r="AQ226" s="161"/>
      <c r="AS226" s="69" t="str" cm="1">
        <f t="array" ref="AS226">SUBSTITUTE(TEXT(INDEX($H$171:$AQ$171,1,$D226-144),"000000"),"-","")</f>
        <v>220001</v>
      </c>
      <c r="AT226" s="70"/>
      <c r="AU226" s="71"/>
      <c r="AW226" s="73" t="str">
        <f t="shared" si="3"/>
        <v/>
      </c>
      <c r="AX226" s="73" t="str">
        <f t="shared" si="4"/>
        <v/>
      </c>
      <c r="AY226" s="73" t="str">
        <f t="shared" si="5"/>
        <v>sed -i '' 's#COLUMN_DATA_TYPE="char"#COLUMN_DATA_TYPE="double"#g' ${CONFIG_DIR}db_data_config.txt; export COLUMN_DATA_TYPE="double";</v>
      </c>
      <c r="AZ226" s="73" t="str">
        <f t="shared" si="6"/>
        <v>sed -i '' 's#COLUMN_DATA_TYPE="double"#COLUMN_DATA_TYPE="char"#g' ${CONFIG_DIR}db_data_config.txt; export COLUMN_DATA_TYPE="char";</v>
      </c>
      <c r="BA226" s="73" t="str">
        <f t="shared" si="7"/>
        <v>sed -i '' 's#COLUMN_DATA_LENGTH="3"#COLUMN_DATA_LENGTH="100.14"#g' ${CONFIG_DIR}db_data_config.txt; export COLUMN_DATA_LENGTH="100.14";</v>
      </c>
      <c r="BB226" s="73" t="str">
        <f t="shared" si="8"/>
        <v>sed -i '' 's#COLUMN_DATA_LENGTH="100.14"#COLUMN_DATA_LENGTH="3"#g' ${CONFIG_DIR}db_data_config.txt; export COLUMN_DATA_LENGTH="3";</v>
      </c>
      <c r="BC226" s="73" t="str">
        <f t="shared" si="9"/>
        <v/>
      </c>
      <c r="BD226" s="73" t="str">
        <f t="shared" si="10"/>
        <v/>
      </c>
      <c r="BE226" s="73" t="str">
        <f t="shared" si="11"/>
        <v/>
      </c>
      <c r="BF226" s="73" t="str">
        <f t="shared" si="12"/>
        <v/>
      </c>
      <c r="BG226" s="73" t="str">
        <f t="shared" si="13"/>
        <v/>
      </c>
      <c r="BH226" s="73" t="str">
        <f t="shared" si="14"/>
        <v/>
      </c>
      <c r="BI226" s="73" t="str">
        <f t="shared" si="15"/>
        <v/>
      </c>
      <c r="BJ226" s="73" t="str">
        <f t="shared" si="16"/>
        <v/>
      </c>
      <c r="BK226" s="73" t="str">
        <f t="shared" si="17"/>
        <v/>
      </c>
      <c r="BL226" s="73" t="str">
        <f t="shared" si="18"/>
        <v/>
      </c>
      <c r="BM226" s="73" t="str">
        <f t="shared" si="19"/>
        <v/>
      </c>
      <c r="BN226" s="73" t="str">
        <f t="shared" si="20"/>
        <v/>
      </c>
      <c r="BO226" s="73" t="str">
        <f t="shared" si="21"/>
        <v/>
      </c>
      <c r="BP226" s="73" t="str">
        <f t="shared" si="22"/>
        <v/>
      </c>
      <c r="BQ226" s="73" t="str">
        <f t="shared" si="23"/>
        <v/>
      </c>
      <c r="BR226" s="73" t="str">
        <f t="shared" si="24"/>
        <v/>
      </c>
      <c r="BS226" s="73" t="str">
        <f t="shared" si="25"/>
        <v/>
      </c>
      <c r="BT226" s="73" t="str">
        <f t="shared" si="26"/>
        <v/>
      </c>
      <c r="BU226" s="60" t="s">
        <v>1135</v>
      </c>
    </row>
    <row r="227" spans="4:73" ht="90" customHeight="1">
      <c r="D227" s="140">
        <f t="shared" si="27"/>
        <v>179</v>
      </c>
      <c r="E227" s="141"/>
      <c r="F227" s="141"/>
      <c r="G227" s="142"/>
      <c r="H227" s="45" t="str">
        <f t="shared" ca="1" si="2"/>
        <v>clear; echo テストケース179; sed -i '' 's#COLUMN_DATA_TYPE="char"#COLUMN_DATA_TYPE="double"#g' ${CONFIG_DIR}db_data_config.txt; export COLUMN_DATA_TYPE="double";sed -i '' 's#COLUMN_DATA_LENGTH="3"#COLUMN_DATA_LENGTH="100.16"#g' ${CONFIG_DIR}db_data_config.txt; export COLUMN_DATA_LENGTH="100.16";sh ./script/db_check_data_validate_config.sh; sed -i '' 's#COLUMN_DATA_TYPE="double"#COLUMN_DATA_TYPE="char"#g' ${CONFIG_DIR}db_data_config.txt; export COLUMN_DATA_TYPE="char";sed -i '' 's#COLUMN_DATA_LENGTH="100.16"#COLUMN_DATA_LENGTH="3"#g' ${CONFIG_DIR}db_data_config.txt; export COLUMN_DATA_LENGTH="3";</v>
      </c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7"/>
      <c r="AE227" s="149" t="str" cm="1">
        <f t="array" ref="AE227">SUBSTITUTE(INDEX($H$168:$AQ$168, , MATCH($D227, $70:$70, 0)-7),"-","")</f>
        <v>異常</v>
      </c>
      <c r="AF227" s="150"/>
      <c r="AG227" s="151"/>
      <c r="AH227" s="159" t="s">
        <v>1092</v>
      </c>
      <c r="AI227" s="160"/>
      <c r="AJ227" s="160"/>
      <c r="AK227" s="160"/>
      <c r="AL227" s="160"/>
      <c r="AM227" s="160"/>
      <c r="AN227" s="160"/>
      <c r="AO227" s="160"/>
      <c r="AP227" s="160"/>
      <c r="AQ227" s="161"/>
      <c r="AS227" s="69" t="str" cm="1">
        <f t="array" ref="AS227">SUBSTITUTE(TEXT(INDEX($H$171:$AQ$171,1,$D227-144),"000000"),"-","")</f>
        <v>220164</v>
      </c>
      <c r="AT227" s="70"/>
      <c r="AU227" s="71"/>
      <c r="AW227" s="73" t="str">
        <f t="shared" si="3"/>
        <v/>
      </c>
      <c r="AX227" s="73" t="str">
        <f t="shared" si="4"/>
        <v/>
      </c>
      <c r="AY227" s="73" t="str">
        <f t="shared" si="5"/>
        <v>sed -i '' 's#COLUMN_DATA_TYPE="char"#COLUMN_DATA_TYPE="double"#g' ${CONFIG_DIR}db_data_config.txt; export COLUMN_DATA_TYPE="double";</v>
      </c>
      <c r="AZ227" s="73" t="str">
        <f t="shared" si="6"/>
        <v>sed -i '' 's#COLUMN_DATA_TYPE="double"#COLUMN_DATA_TYPE="char"#g' ${CONFIG_DIR}db_data_config.txt; export COLUMN_DATA_TYPE="char";</v>
      </c>
      <c r="BA227" s="73" t="str">
        <f t="shared" si="7"/>
        <v>sed -i '' 's#COLUMN_DATA_LENGTH="3"#COLUMN_DATA_LENGTH="100.16"#g' ${CONFIG_DIR}db_data_config.txt; export COLUMN_DATA_LENGTH="100.16";</v>
      </c>
      <c r="BB227" s="73" t="str">
        <f t="shared" si="8"/>
        <v>sed -i '' 's#COLUMN_DATA_LENGTH="100.16"#COLUMN_DATA_LENGTH="3"#g' ${CONFIG_DIR}db_data_config.txt; export COLUMN_DATA_LENGTH="3";</v>
      </c>
      <c r="BC227" s="73" t="str">
        <f t="shared" si="9"/>
        <v/>
      </c>
      <c r="BD227" s="73" t="str">
        <f t="shared" si="10"/>
        <v/>
      </c>
      <c r="BE227" s="73" t="str">
        <f t="shared" si="11"/>
        <v/>
      </c>
      <c r="BF227" s="73" t="str">
        <f t="shared" si="12"/>
        <v/>
      </c>
      <c r="BG227" s="73" t="str">
        <f t="shared" si="13"/>
        <v/>
      </c>
      <c r="BH227" s="73" t="str">
        <f t="shared" si="14"/>
        <v/>
      </c>
      <c r="BI227" s="73" t="str">
        <f t="shared" si="15"/>
        <v/>
      </c>
      <c r="BJ227" s="73" t="str">
        <f t="shared" si="16"/>
        <v/>
      </c>
      <c r="BK227" s="73" t="str">
        <f t="shared" si="17"/>
        <v/>
      </c>
      <c r="BL227" s="73" t="str">
        <f t="shared" si="18"/>
        <v/>
      </c>
      <c r="BM227" s="73" t="str">
        <f t="shared" si="19"/>
        <v/>
      </c>
      <c r="BN227" s="73" t="str">
        <f t="shared" si="20"/>
        <v/>
      </c>
      <c r="BO227" s="73" t="str">
        <f t="shared" si="21"/>
        <v/>
      </c>
      <c r="BP227" s="73" t="str">
        <f t="shared" si="22"/>
        <v/>
      </c>
      <c r="BQ227" s="73" t="str">
        <f t="shared" si="23"/>
        <v/>
      </c>
      <c r="BR227" s="73" t="str">
        <f t="shared" si="24"/>
        <v/>
      </c>
      <c r="BS227" s="73" t="str">
        <f t="shared" si="25"/>
        <v/>
      </c>
      <c r="BT227" s="73" t="str">
        <f t="shared" si="26"/>
        <v/>
      </c>
      <c r="BU227" s="60" t="s">
        <v>1135</v>
      </c>
    </row>
    <row r="228" spans="4:73" ht="18" customHeight="1">
      <c r="D228" s="140">
        <f t="shared" si="27"/>
        <v>180</v>
      </c>
      <c r="E228" s="141"/>
      <c r="F228" s="141"/>
      <c r="G228" s="142"/>
      <c r="H228" s="45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7"/>
      <c r="AE228" s="149"/>
      <c r="AF228" s="150"/>
      <c r="AG228" s="151"/>
      <c r="AH228" s="159"/>
      <c r="AI228" s="160"/>
      <c r="AJ228" s="160"/>
      <c r="AK228" s="160"/>
      <c r="AL228" s="160"/>
      <c r="AM228" s="160"/>
      <c r="AN228" s="160"/>
      <c r="AO228" s="160"/>
      <c r="AP228" s="160"/>
      <c r="AQ228" s="161"/>
      <c r="AS228" s="69"/>
      <c r="AT228" s="70"/>
      <c r="AU228" s="71"/>
      <c r="AW228" s="73"/>
      <c r="AX228" s="73"/>
      <c r="AY228" s="73"/>
      <c r="AZ228" s="73"/>
      <c r="BA228" s="73"/>
      <c r="BB228" s="73"/>
      <c r="BC228" s="73"/>
      <c r="BD228" s="73"/>
      <c r="BE228" s="73"/>
      <c r="BF228" s="73"/>
      <c r="BG228" s="73"/>
      <c r="BH228" s="73"/>
      <c r="BI228" s="73"/>
      <c r="BJ228" s="73"/>
      <c r="BK228" s="73"/>
      <c r="BL228" s="73"/>
      <c r="BM228" s="73"/>
      <c r="BN228" s="73"/>
      <c r="BO228" s="73"/>
      <c r="BP228" s="73"/>
      <c r="BQ228" s="73"/>
      <c r="BR228" s="73"/>
      <c r="BS228" s="73"/>
      <c r="BT228" s="73"/>
      <c r="BU228" s="60" t="s">
        <v>1135</v>
      </c>
    </row>
  </sheetData>
  <mergeCells count="394">
    <mergeCell ref="AQ171:AQ175"/>
    <mergeCell ref="D70:G72"/>
    <mergeCell ref="H70:H72"/>
    <mergeCell ref="I70:I72"/>
    <mergeCell ref="J70:J72"/>
    <mergeCell ref="K70:K72"/>
    <mergeCell ref="L70:L72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S70:S72"/>
    <mergeCell ref="T70:T72"/>
    <mergeCell ref="U70:U72"/>
    <mergeCell ref="V70:V72"/>
    <mergeCell ref="W70:W72"/>
    <mergeCell ref="X70:X72"/>
    <mergeCell ref="M70:M72"/>
    <mergeCell ref="N70:N72"/>
    <mergeCell ref="O70:O72"/>
    <mergeCell ref="P70:P72"/>
    <mergeCell ref="Q70:Q72"/>
    <mergeCell ref="R70:R72"/>
    <mergeCell ref="AQ70:AQ72"/>
    <mergeCell ref="E74:G74"/>
    <mergeCell ref="AW75:AX75"/>
    <mergeCell ref="AY75:AZ75"/>
    <mergeCell ref="E76:G76"/>
    <mergeCell ref="E77:G77"/>
    <mergeCell ref="AK70:AK72"/>
    <mergeCell ref="AL70:AL72"/>
    <mergeCell ref="AM70:AM72"/>
    <mergeCell ref="AN70:AN72"/>
    <mergeCell ref="AO70:AO72"/>
    <mergeCell ref="AP70:AP72"/>
    <mergeCell ref="AE70:AE72"/>
    <mergeCell ref="AF70:AF72"/>
    <mergeCell ref="AG70:AG72"/>
    <mergeCell ref="AH70:AH72"/>
    <mergeCell ref="AI70:AI72"/>
    <mergeCell ref="AJ70:AJ72"/>
    <mergeCell ref="Y70:Y72"/>
    <mergeCell ref="Z70:Z72"/>
    <mergeCell ref="AA70:AA72"/>
    <mergeCell ref="AB70:AB72"/>
    <mergeCell ref="AC70:AC72"/>
    <mergeCell ref="AD70:AD72"/>
    <mergeCell ref="E85:G85"/>
    <mergeCell ref="E86:G86"/>
    <mergeCell ref="E87:G87"/>
    <mergeCell ref="E88:G88"/>
    <mergeCell ref="E89:G89"/>
    <mergeCell ref="E90:G90"/>
    <mergeCell ref="E78:G78"/>
    <mergeCell ref="E79:G79"/>
    <mergeCell ref="E80:G80"/>
    <mergeCell ref="E82:G82"/>
    <mergeCell ref="E83:G83"/>
    <mergeCell ref="E84:G84"/>
    <mergeCell ref="E99:G99"/>
    <mergeCell ref="E100:G100"/>
    <mergeCell ref="E101:G101"/>
    <mergeCell ref="E107:G107"/>
    <mergeCell ref="E108:G108"/>
    <mergeCell ref="E109:G109"/>
    <mergeCell ref="E91:G91"/>
    <mergeCell ref="E92:G92"/>
    <mergeCell ref="E94:G94"/>
    <mergeCell ref="E96:G96"/>
    <mergeCell ref="E97:G97"/>
    <mergeCell ref="E98:G98"/>
    <mergeCell ref="E93:G93"/>
    <mergeCell ref="E102:G102"/>
    <mergeCell ref="E103:G103"/>
    <mergeCell ref="E104:G104"/>
    <mergeCell ref="E105:G105"/>
    <mergeCell ref="E106:G106"/>
    <mergeCell ref="E116:G116"/>
    <mergeCell ref="E117:G117"/>
    <mergeCell ref="E118:G118"/>
    <mergeCell ref="E119:G119"/>
    <mergeCell ref="E120:G120"/>
    <mergeCell ref="E121:G121"/>
    <mergeCell ref="E110:G110"/>
    <mergeCell ref="E111:G111"/>
    <mergeCell ref="E112:G112"/>
    <mergeCell ref="E113:G113"/>
    <mergeCell ref="E114:G114"/>
    <mergeCell ref="E115:G115"/>
    <mergeCell ref="E130:G130"/>
    <mergeCell ref="E131:G131"/>
    <mergeCell ref="E132:G132"/>
    <mergeCell ref="E133:G133"/>
    <mergeCell ref="E134:G134"/>
    <mergeCell ref="E136:G136"/>
    <mergeCell ref="E122:G122"/>
    <mergeCell ref="E124:G124"/>
    <mergeCell ref="E125:G125"/>
    <mergeCell ref="E126:G126"/>
    <mergeCell ref="E127:G127"/>
    <mergeCell ref="E129:G129"/>
    <mergeCell ref="E144:G144"/>
    <mergeCell ref="E145:G145"/>
    <mergeCell ref="E146:G146"/>
    <mergeCell ref="E148:G148"/>
    <mergeCell ref="E149:G149"/>
    <mergeCell ref="E150:G150"/>
    <mergeCell ref="E137:G137"/>
    <mergeCell ref="E138:G138"/>
    <mergeCell ref="E139:G139"/>
    <mergeCell ref="E140:G140"/>
    <mergeCell ref="E142:G142"/>
    <mergeCell ref="E143:G143"/>
    <mergeCell ref="E160:G160"/>
    <mergeCell ref="E161:G161"/>
    <mergeCell ref="E162:G162"/>
    <mergeCell ref="E164:G164"/>
    <mergeCell ref="E165:G165"/>
    <mergeCell ref="E166:G166"/>
    <mergeCell ref="E152:G152"/>
    <mergeCell ref="E153:G153"/>
    <mergeCell ref="E154:G154"/>
    <mergeCell ref="E156:G156"/>
    <mergeCell ref="E157:G157"/>
    <mergeCell ref="E158:G158"/>
    <mergeCell ref="M168:M170"/>
    <mergeCell ref="N168:N170"/>
    <mergeCell ref="O168:O170"/>
    <mergeCell ref="P168:P170"/>
    <mergeCell ref="Q168:Q170"/>
    <mergeCell ref="R168:R170"/>
    <mergeCell ref="D168:G170"/>
    <mergeCell ref="H168:H170"/>
    <mergeCell ref="I168:I170"/>
    <mergeCell ref="J168:J170"/>
    <mergeCell ref="K168:K170"/>
    <mergeCell ref="L168:L170"/>
    <mergeCell ref="AA168:AA170"/>
    <mergeCell ref="AB168:AB170"/>
    <mergeCell ref="AC168:AC170"/>
    <mergeCell ref="AD168:AD170"/>
    <mergeCell ref="S168:S170"/>
    <mergeCell ref="T168:T170"/>
    <mergeCell ref="U168:U170"/>
    <mergeCell ref="V168:V170"/>
    <mergeCell ref="W168:W170"/>
    <mergeCell ref="X168:X170"/>
    <mergeCell ref="AQ168:AQ170"/>
    <mergeCell ref="D171:G175"/>
    <mergeCell ref="H171:H175"/>
    <mergeCell ref="I171:I175"/>
    <mergeCell ref="J171:J175"/>
    <mergeCell ref="K171:K175"/>
    <mergeCell ref="L171:L175"/>
    <mergeCell ref="M171:M175"/>
    <mergeCell ref="N171:N175"/>
    <mergeCell ref="O171:O175"/>
    <mergeCell ref="AK168:AK170"/>
    <mergeCell ref="AL168:AL170"/>
    <mergeCell ref="AM168:AM170"/>
    <mergeCell ref="AN168:AN170"/>
    <mergeCell ref="AO168:AO170"/>
    <mergeCell ref="AP168:AP170"/>
    <mergeCell ref="AE168:AE170"/>
    <mergeCell ref="AF168:AF170"/>
    <mergeCell ref="AG168:AG170"/>
    <mergeCell ref="AH168:AH170"/>
    <mergeCell ref="AI168:AI170"/>
    <mergeCell ref="AJ168:AJ170"/>
    <mergeCell ref="Y168:Y170"/>
    <mergeCell ref="Z168:Z170"/>
    <mergeCell ref="AG171:AG175"/>
    <mergeCell ref="V171:V175"/>
    <mergeCell ref="W171:W175"/>
    <mergeCell ref="X171:X175"/>
    <mergeCell ref="Y171:Y175"/>
    <mergeCell ref="Z171:Z175"/>
    <mergeCell ref="AA171:AA175"/>
    <mergeCell ref="P171:P175"/>
    <mergeCell ref="Q171:Q175"/>
    <mergeCell ref="R171:R175"/>
    <mergeCell ref="S171:S175"/>
    <mergeCell ref="T171:T175"/>
    <mergeCell ref="U171:U175"/>
    <mergeCell ref="Q177:Q179"/>
    <mergeCell ref="R177:R179"/>
    <mergeCell ref="S177:S179"/>
    <mergeCell ref="AN171:AN175"/>
    <mergeCell ref="AO171:AO175"/>
    <mergeCell ref="AP171:AP175"/>
    <mergeCell ref="D177:G179"/>
    <mergeCell ref="H177:H179"/>
    <mergeCell ref="I177:I179"/>
    <mergeCell ref="J177:J179"/>
    <mergeCell ref="K177:K179"/>
    <mergeCell ref="L177:L179"/>
    <mergeCell ref="M177:M179"/>
    <mergeCell ref="AH171:AH175"/>
    <mergeCell ref="AI171:AI175"/>
    <mergeCell ref="AJ171:AJ175"/>
    <mergeCell ref="AK171:AK175"/>
    <mergeCell ref="AL171:AL175"/>
    <mergeCell ref="AM171:AM175"/>
    <mergeCell ref="AB171:AB175"/>
    <mergeCell ref="AC171:AC175"/>
    <mergeCell ref="AD171:AD175"/>
    <mergeCell ref="AE171:AE175"/>
    <mergeCell ref="AF171:AF175"/>
    <mergeCell ref="AO177:AO179"/>
    <mergeCell ref="AP177:AP179"/>
    <mergeCell ref="AQ177:AQ179"/>
    <mergeCell ref="AF177:AF179"/>
    <mergeCell ref="AG177:AG179"/>
    <mergeCell ref="AH177:AH179"/>
    <mergeCell ref="AI177:AI179"/>
    <mergeCell ref="AJ177:AJ179"/>
    <mergeCell ref="AK177:AK179"/>
    <mergeCell ref="D180:G183"/>
    <mergeCell ref="H180:H183"/>
    <mergeCell ref="I180:I183"/>
    <mergeCell ref="J180:J183"/>
    <mergeCell ref="K180:K183"/>
    <mergeCell ref="L180:L183"/>
    <mergeCell ref="AL177:AL179"/>
    <mergeCell ref="AM177:AM179"/>
    <mergeCell ref="AN177:AN179"/>
    <mergeCell ref="Z177:Z179"/>
    <mergeCell ref="AA177:AA179"/>
    <mergeCell ref="AB177:AB179"/>
    <mergeCell ref="AC177:AC179"/>
    <mergeCell ref="AD177:AD179"/>
    <mergeCell ref="AE177:AE179"/>
    <mergeCell ref="T177:T179"/>
    <mergeCell ref="U177:U179"/>
    <mergeCell ref="V177:V179"/>
    <mergeCell ref="W177:W179"/>
    <mergeCell ref="X177:X179"/>
    <mergeCell ref="Y177:Y179"/>
    <mergeCell ref="N177:N179"/>
    <mergeCell ref="O177:O179"/>
    <mergeCell ref="P177:P179"/>
    <mergeCell ref="S180:S183"/>
    <mergeCell ref="T180:T183"/>
    <mergeCell ref="U180:U183"/>
    <mergeCell ref="V180:V183"/>
    <mergeCell ref="W180:W183"/>
    <mergeCell ref="X180:X183"/>
    <mergeCell ref="M180:M183"/>
    <mergeCell ref="N180:N183"/>
    <mergeCell ref="O180:O183"/>
    <mergeCell ref="P180:P183"/>
    <mergeCell ref="Q180:Q183"/>
    <mergeCell ref="R180:R183"/>
    <mergeCell ref="AQ180:AQ183"/>
    <mergeCell ref="AK189:AN189"/>
    <mergeCell ref="D191:G192"/>
    <mergeCell ref="H191:AD192"/>
    <mergeCell ref="AE191:AG192"/>
    <mergeCell ref="AH191:AQ192"/>
    <mergeCell ref="AK180:AK183"/>
    <mergeCell ref="AL180:AL183"/>
    <mergeCell ref="AM180:AM183"/>
    <mergeCell ref="AN180:AN183"/>
    <mergeCell ref="AO180:AO183"/>
    <mergeCell ref="AP180:AP183"/>
    <mergeCell ref="AE180:AE183"/>
    <mergeCell ref="AF180:AF183"/>
    <mergeCell ref="AG180:AG183"/>
    <mergeCell ref="AH180:AH183"/>
    <mergeCell ref="AI180:AI183"/>
    <mergeCell ref="AJ180:AJ183"/>
    <mergeCell ref="Y180:Y183"/>
    <mergeCell ref="Z180:Z183"/>
    <mergeCell ref="AA180:AA183"/>
    <mergeCell ref="AB180:AB183"/>
    <mergeCell ref="AC180:AC183"/>
    <mergeCell ref="AD180:AD183"/>
    <mergeCell ref="D195:G195"/>
    <mergeCell ref="AE195:AG195"/>
    <mergeCell ref="AH195:AQ195"/>
    <mergeCell ref="D196:G196"/>
    <mergeCell ref="AE196:AG196"/>
    <mergeCell ref="AH196:AQ196"/>
    <mergeCell ref="D193:G193"/>
    <mergeCell ref="AE193:AG193"/>
    <mergeCell ref="AH193:AQ193"/>
    <mergeCell ref="D194:G194"/>
    <mergeCell ref="AE194:AG194"/>
    <mergeCell ref="AH194:AQ194"/>
    <mergeCell ref="D199:G199"/>
    <mergeCell ref="AE199:AG199"/>
    <mergeCell ref="AH199:AQ199"/>
    <mergeCell ref="D200:G200"/>
    <mergeCell ref="AE200:AG200"/>
    <mergeCell ref="AH200:AQ200"/>
    <mergeCell ref="D197:G197"/>
    <mergeCell ref="AE197:AG197"/>
    <mergeCell ref="AH197:AQ197"/>
    <mergeCell ref="D198:G198"/>
    <mergeCell ref="AE198:AG198"/>
    <mergeCell ref="AH198:AQ198"/>
    <mergeCell ref="D203:G203"/>
    <mergeCell ref="AE203:AG203"/>
    <mergeCell ref="AH203:AQ203"/>
    <mergeCell ref="D204:G204"/>
    <mergeCell ref="AE204:AG204"/>
    <mergeCell ref="AH204:AQ204"/>
    <mergeCell ref="D201:G201"/>
    <mergeCell ref="AE201:AG201"/>
    <mergeCell ref="AH201:AQ201"/>
    <mergeCell ref="D202:G202"/>
    <mergeCell ref="AE202:AG202"/>
    <mergeCell ref="AH202:AQ202"/>
    <mergeCell ref="D207:G207"/>
    <mergeCell ref="AE207:AG207"/>
    <mergeCell ref="AH207:AQ207"/>
    <mergeCell ref="D208:G208"/>
    <mergeCell ref="AE208:AG208"/>
    <mergeCell ref="AH208:AQ208"/>
    <mergeCell ref="D205:G205"/>
    <mergeCell ref="AE205:AG205"/>
    <mergeCell ref="AH205:AQ205"/>
    <mergeCell ref="D206:G206"/>
    <mergeCell ref="AE206:AG206"/>
    <mergeCell ref="AH206:AQ206"/>
    <mergeCell ref="D211:G211"/>
    <mergeCell ref="AE211:AG211"/>
    <mergeCell ref="AH211:AQ211"/>
    <mergeCell ref="D212:G212"/>
    <mergeCell ref="AE212:AG212"/>
    <mergeCell ref="AH212:AQ212"/>
    <mergeCell ref="D209:G209"/>
    <mergeCell ref="AE209:AG209"/>
    <mergeCell ref="AH209:AQ209"/>
    <mergeCell ref="D210:G210"/>
    <mergeCell ref="AE210:AG210"/>
    <mergeCell ref="AH210:AQ210"/>
    <mergeCell ref="D215:G215"/>
    <mergeCell ref="AE215:AG215"/>
    <mergeCell ref="AH215:AQ215"/>
    <mergeCell ref="D216:G216"/>
    <mergeCell ref="AE216:AG216"/>
    <mergeCell ref="AH216:AQ216"/>
    <mergeCell ref="D213:G213"/>
    <mergeCell ref="AE213:AG213"/>
    <mergeCell ref="AH213:AQ213"/>
    <mergeCell ref="D214:G214"/>
    <mergeCell ref="AE214:AG214"/>
    <mergeCell ref="AH214:AQ214"/>
    <mergeCell ref="D219:G219"/>
    <mergeCell ref="AE219:AG219"/>
    <mergeCell ref="AH219:AQ219"/>
    <mergeCell ref="D220:G220"/>
    <mergeCell ref="AE220:AG220"/>
    <mergeCell ref="AH220:AQ220"/>
    <mergeCell ref="D217:G217"/>
    <mergeCell ref="AE217:AG217"/>
    <mergeCell ref="AH217:AQ217"/>
    <mergeCell ref="D218:G218"/>
    <mergeCell ref="AE218:AG218"/>
    <mergeCell ref="AH218:AQ218"/>
    <mergeCell ref="D223:G223"/>
    <mergeCell ref="AE223:AG223"/>
    <mergeCell ref="AH223:AQ223"/>
    <mergeCell ref="D224:G224"/>
    <mergeCell ref="AE224:AG224"/>
    <mergeCell ref="AH224:AQ224"/>
    <mergeCell ref="D221:G221"/>
    <mergeCell ref="AE221:AG221"/>
    <mergeCell ref="AH221:AQ221"/>
    <mergeCell ref="D222:G222"/>
    <mergeCell ref="AE222:AG222"/>
    <mergeCell ref="AH222:AQ222"/>
    <mergeCell ref="D227:G227"/>
    <mergeCell ref="AE227:AG227"/>
    <mergeCell ref="AH227:AQ227"/>
    <mergeCell ref="D228:G228"/>
    <mergeCell ref="AE228:AG228"/>
    <mergeCell ref="AH228:AQ228"/>
    <mergeCell ref="D225:G225"/>
    <mergeCell ref="AE225:AG225"/>
    <mergeCell ref="AH225:AQ225"/>
    <mergeCell ref="D226:G226"/>
    <mergeCell ref="AE226:AG226"/>
    <mergeCell ref="AH226:AQ226"/>
  </mergeCells>
  <phoneticPr fontId="1" type="noConversion"/>
  <dataValidations count="2">
    <dataValidation type="list" allowBlank="1" showInputMessage="1" showErrorMessage="1" sqref="AK189" xr:uid="{48CEDBBF-EE69-BA41-9677-4436AAE388DE}">
      <formula1>"MacOS,GNU(Linux)"</formula1>
    </dataValidation>
    <dataValidation type="list" allowBlank="1" showInputMessage="1" showErrorMessage="1" sqref="H168:AQ170 H177:AQ179" xr:uid="{7A278552-E158-8D47-93A2-5B8D47AB7BE9}">
      <formula1>"-,正常,異常,警告"</formula1>
    </dataValidation>
  </dataValidations>
  <hyperlinks>
    <hyperlink ref="AL5" location="詳細設計!A1" display="詳細設計" xr:uid="{5F7C3C58-2817-EF4D-B369-16141903CE20}"/>
  </hyperlinks>
  <pageMargins left="0.7" right="0.7" top="0.75" bottom="0.75" header="0.3" footer="0.3"/>
  <pageSetup paperSize="9" scale="51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823D-3DA2-D44C-BEFA-0BB5827D347C}">
  <sheetPr>
    <tabColor theme="7" tint="0.79998168889431442"/>
  </sheetPr>
  <dimension ref="B2:AS144"/>
  <sheetViews>
    <sheetView showGridLines="0" view="pageBreakPreview" topLeftCell="A12" zoomScale="130" zoomScaleNormal="100" zoomScaleSheetLayoutView="130" workbookViewId="0">
      <selection activeCell="F44" sqref="F44:P45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105" t="str" cm="1">
        <f t="array" aca="1" ref="B2" ca="1">RIGHT(CELL("filename",A1),LEN(CELL("filename",A1))-FIND("]",CELL("filename",A1)))</f>
        <v>ログ一覧</v>
      </c>
      <c r="C2" s="105"/>
      <c r="D2" s="105"/>
      <c r="E2" s="105"/>
      <c r="F2" s="105"/>
      <c r="G2" s="107" t="s">
        <v>19</v>
      </c>
      <c r="H2" s="107"/>
      <c r="I2" s="107"/>
      <c r="J2" s="107" t="str">
        <f>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TEXT(修正履歴!$X$4,"0.0")</f>
        <v>1.1</v>
      </c>
      <c r="AC3" s="108"/>
      <c r="AD3" s="108" t="s">
        <v>21</v>
      </c>
      <c r="AE3" s="108"/>
      <c r="AF3" s="108"/>
      <c r="AG3" s="108" t="str">
        <f>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修正履歴!$AC$4</f>
        <v>2025/03/24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383</v>
      </c>
    </row>
    <row r="7" spans="2:43" ht="18" customHeight="1">
      <c r="C7" s="5" t="s">
        <v>29</v>
      </c>
      <c r="D7" s="5" t="s">
        <v>405</v>
      </c>
    </row>
    <row r="8" spans="2:43" ht="18" customHeight="1">
      <c r="D8" s="19"/>
    </row>
    <row r="9" spans="2:43" ht="18" customHeight="1">
      <c r="D9" s="19" t="s">
        <v>409</v>
      </c>
    </row>
    <row r="10" spans="2:43" ht="18" customHeight="1">
      <c r="D10" s="19"/>
    </row>
    <row r="11" spans="2:43" ht="18" customHeight="1">
      <c r="C11" s="5" t="s">
        <v>28</v>
      </c>
      <c r="D11" s="5" t="s">
        <v>384</v>
      </c>
    </row>
    <row r="13" spans="2:43" ht="18" customHeight="1">
      <c r="D13" s="173" t="s">
        <v>75</v>
      </c>
      <c r="E13" s="173"/>
      <c r="F13" s="173" t="s">
        <v>381</v>
      </c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 t="s">
        <v>368</v>
      </c>
      <c r="R13" s="173"/>
      <c r="S13" s="173"/>
    </row>
    <row r="14" spans="2:43" ht="18" customHeight="1"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</row>
    <row r="15" spans="2:43" ht="18" customHeight="1">
      <c r="D15" s="171">
        <f>$D14+1</f>
        <v>1</v>
      </c>
      <c r="E15" s="172"/>
      <c r="F15" s="174" t="s">
        <v>353</v>
      </c>
      <c r="G15" s="174"/>
      <c r="H15" s="174"/>
      <c r="I15" s="174"/>
      <c r="J15" s="174"/>
      <c r="K15" s="174"/>
      <c r="L15" s="174"/>
      <c r="M15" s="174"/>
      <c r="N15" s="174"/>
      <c r="O15" s="174"/>
      <c r="P15" s="174"/>
      <c r="Q15" s="175">
        <v>1</v>
      </c>
      <c r="R15" s="176"/>
      <c r="S15" s="176"/>
      <c r="U15" s="5" t="s">
        <v>255</v>
      </c>
      <c r="V15" s="5" t="s">
        <v>544</v>
      </c>
      <c r="AB15" s="5" t="s">
        <v>13</v>
      </c>
      <c r="AC15" s="5" t="s">
        <v>545</v>
      </c>
    </row>
    <row r="16" spans="2:43" ht="18" customHeight="1">
      <c r="D16" s="171">
        <f>$D15+1</f>
        <v>2</v>
      </c>
      <c r="E16" s="172"/>
      <c r="F16" s="174" t="s">
        <v>395</v>
      </c>
      <c r="G16" s="174"/>
      <c r="H16" s="174"/>
      <c r="I16" s="174"/>
      <c r="J16" s="174"/>
      <c r="K16" s="174"/>
      <c r="L16" s="174"/>
      <c r="M16" s="174"/>
      <c r="N16" s="174"/>
      <c r="O16" s="174"/>
      <c r="P16" s="174"/>
      <c r="Q16" s="175">
        <v>2</v>
      </c>
      <c r="R16" s="176"/>
      <c r="S16" s="176"/>
    </row>
    <row r="17" spans="3:29" ht="18" customHeight="1">
      <c r="D17" s="171">
        <f t="shared" ref="D17:D28" si="0">$D16+1</f>
        <v>3</v>
      </c>
      <c r="E17" s="172"/>
      <c r="F17" s="174" t="s">
        <v>393</v>
      </c>
      <c r="G17" s="174"/>
      <c r="H17" s="174"/>
      <c r="I17" s="174"/>
      <c r="J17" s="174"/>
      <c r="K17" s="174"/>
      <c r="L17" s="174"/>
      <c r="M17" s="174"/>
      <c r="N17" s="174"/>
      <c r="O17" s="174"/>
      <c r="P17" s="174"/>
      <c r="Q17" s="175">
        <v>3</v>
      </c>
      <c r="R17" s="176"/>
      <c r="S17" s="176"/>
    </row>
    <row r="18" spans="3:29" ht="18" customHeight="1">
      <c r="D18" s="171">
        <f t="shared" si="0"/>
        <v>4</v>
      </c>
      <c r="E18" s="172"/>
      <c r="F18" s="174" t="s">
        <v>391</v>
      </c>
      <c r="G18" s="174"/>
      <c r="H18" s="174"/>
      <c r="I18" s="174"/>
      <c r="J18" s="174"/>
      <c r="K18" s="174"/>
      <c r="L18" s="174"/>
      <c r="M18" s="174"/>
      <c r="N18" s="174"/>
      <c r="O18" s="174"/>
      <c r="P18" s="174"/>
      <c r="Q18" s="175">
        <v>21</v>
      </c>
      <c r="R18" s="176"/>
      <c r="S18" s="176"/>
      <c r="U18" s="5" t="s">
        <v>255</v>
      </c>
      <c r="V18" s="5" t="s">
        <v>546</v>
      </c>
      <c r="AB18" s="5" t="s">
        <v>13</v>
      </c>
      <c r="AC18" s="5" t="s">
        <v>551</v>
      </c>
    </row>
    <row r="19" spans="3:29" ht="18" customHeight="1">
      <c r="D19" s="171">
        <f t="shared" si="0"/>
        <v>5</v>
      </c>
      <c r="E19" s="172"/>
      <c r="F19" s="174" t="s">
        <v>380</v>
      </c>
      <c r="G19" s="174"/>
      <c r="H19" s="174"/>
      <c r="I19" s="174"/>
      <c r="J19" s="174"/>
      <c r="K19" s="174"/>
      <c r="L19" s="174"/>
      <c r="M19" s="174"/>
      <c r="N19" s="174"/>
      <c r="O19" s="174"/>
      <c r="P19" s="174"/>
      <c r="Q19" s="175">
        <v>22</v>
      </c>
      <c r="R19" s="176"/>
      <c r="S19" s="176"/>
    </row>
    <row r="20" spans="3:29" ht="18" customHeight="1">
      <c r="D20" s="171">
        <f t="shared" si="0"/>
        <v>6</v>
      </c>
      <c r="E20" s="172"/>
      <c r="F20" s="174" t="s">
        <v>390</v>
      </c>
      <c r="G20" s="174"/>
      <c r="H20" s="174"/>
      <c r="I20" s="174"/>
      <c r="J20" s="174"/>
      <c r="K20" s="174"/>
      <c r="L20" s="174"/>
      <c r="M20" s="174"/>
      <c r="N20" s="174"/>
      <c r="O20" s="174"/>
      <c r="P20" s="174"/>
      <c r="Q20" s="175">
        <v>23</v>
      </c>
      <c r="R20" s="176"/>
      <c r="S20" s="176"/>
    </row>
    <row r="21" spans="3:29" ht="18" customHeight="1">
      <c r="D21" s="171">
        <f t="shared" si="0"/>
        <v>7</v>
      </c>
      <c r="E21" s="172"/>
      <c r="F21" s="174" t="s">
        <v>392</v>
      </c>
      <c r="G21" s="174"/>
      <c r="H21" s="174"/>
      <c r="I21" s="174"/>
      <c r="J21" s="174"/>
      <c r="K21" s="174"/>
      <c r="L21" s="174"/>
      <c r="M21" s="174"/>
      <c r="N21" s="174"/>
      <c r="O21" s="174"/>
      <c r="P21" s="174"/>
      <c r="Q21" s="175">
        <v>24</v>
      </c>
      <c r="R21" s="176"/>
      <c r="S21" s="176"/>
    </row>
    <row r="22" spans="3:29" ht="18" customHeight="1">
      <c r="D22" s="171">
        <f t="shared" si="0"/>
        <v>8</v>
      </c>
      <c r="E22" s="172"/>
      <c r="F22" s="174" t="s">
        <v>389</v>
      </c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5">
        <v>41</v>
      </c>
      <c r="R22" s="176"/>
      <c r="S22" s="176"/>
      <c r="U22" s="5" t="s">
        <v>255</v>
      </c>
      <c r="V22" s="5" t="s">
        <v>547</v>
      </c>
      <c r="AB22" s="5" t="s">
        <v>13</v>
      </c>
      <c r="AC22" s="5" t="s">
        <v>552</v>
      </c>
    </row>
    <row r="23" spans="3:29" ht="18" customHeight="1">
      <c r="D23" s="171">
        <f t="shared" si="0"/>
        <v>9</v>
      </c>
      <c r="E23" s="172"/>
      <c r="F23" s="174" t="s">
        <v>388</v>
      </c>
      <c r="G23" s="174"/>
      <c r="H23" s="174"/>
      <c r="I23" s="174"/>
      <c r="J23" s="174"/>
      <c r="K23" s="174"/>
      <c r="L23" s="174"/>
      <c r="M23" s="174"/>
      <c r="N23" s="174"/>
      <c r="O23" s="174"/>
      <c r="P23" s="174"/>
      <c r="Q23" s="175">
        <v>61</v>
      </c>
      <c r="R23" s="176"/>
      <c r="S23" s="176"/>
      <c r="U23" s="5" t="s">
        <v>255</v>
      </c>
      <c r="V23" s="5" t="s">
        <v>548</v>
      </c>
      <c r="AB23" s="5" t="s">
        <v>13</v>
      </c>
      <c r="AC23" s="5" t="s">
        <v>553</v>
      </c>
    </row>
    <row r="24" spans="3:29" ht="18" customHeight="1">
      <c r="D24" s="171">
        <f t="shared" si="0"/>
        <v>10</v>
      </c>
      <c r="E24" s="172"/>
      <c r="F24" s="174" t="s">
        <v>399</v>
      </c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5">
        <v>62</v>
      </c>
      <c r="R24" s="176"/>
      <c r="S24" s="176"/>
    </row>
    <row r="25" spans="3:29" ht="18" customHeight="1">
      <c r="D25" s="171">
        <f t="shared" si="0"/>
        <v>11</v>
      </c>
      <c r="E25" s="172"/>
      <c r="F25" s="174" t="s">
        <v>398</v>
      </c>
      <c r="G25" s="174"/>
      <c r="H25" s="174"/>
      <c r="I25" s="174"/>
      <c r="J25" s="174"/>
      <c r="K25" s="174"/>
      <c r="L25" s="174"/>
      <c r="M25" s="174"/>
      <c r="N25" s="174"/>
      <c r="O25" s="174"/>
      <c r="P25" s="174"/>
      <c r="Q25" s="175">
        <v>63</v>
      </c>
      <c r="R25" s="176"/>
      <c r="S25" s="176"/>
    </row>
    <row r="26" spans="3:29" ht="18" customHeight="1">
      <c r="D26" s="171">
        <f t="shared" si="0"/>
        <v>12</v>
      </c>
      <c r="E26" s="172"/>
      <c r="F26" s="174" t="s">
        <v>387</v>
      </c>
      <c r="G26" s="174"/>
      <c r="H26" s="174"/>
      <c r="I26" s="174"/>
      <c r="J26" s="174"/>
      <c r="K26" s="174"/>
      <c r="L26" s="174"/>
      <c r="M26" s="174"/>
      <c r="N26" s="174"/>
      <c r="O26" s="174"/>
      <c r="P26" s="174"/>
      <c r="Q26" s="175">
        <v>81</v>
      </c>
      <c r="R26" s="176"/>
      <c r="S26" s="176"/>
      <c r="U26" s="5" t="s">
        <v>255</v>
      </c>
      <c r="V26" s="5" t="s">
        <v>549</v>
      </c>
      <c r="AB26" s="5" t="s">
        <v>13</v>
      </c>
      <c r="AC26" s="5" t="s">
        <v>554</v>
      </c>
    </row>
    <row r="27" spans="3:29" ht="18" customHeight="1">
      <c r="D27" s="171">
        <f t="shared" si="0"/>
        <v>13</v>
      </c>
      <c r="E27" s="172"/>
      <c r="F27" s="174" t="s">
        <v>386</v>
      </c>
      <c r="G27" s="174"/>
      <c r="H27" s="174"/>
      <c r="I27" s="174"/>
      <c r="J27" s="174"/>
      <c r="K27" s="174"/>
      <c r="L27" s="174"/>
      <c r="M27" s="174"/>
      <c r="N27" s="174"/>
      <c r="O27" s="174"/>
      <c r="P27" s="174"/>
      <c r="Q27" s="175">
        <v>82</v>
      </c>
      <c r="R27" s="176"/>
      <c r="S27" s="176"/>
    </row>
    <row r="28" spans="3:29" ht="18" customHeight="1">
      <c r="D28" s="171">
        <f t="shared" si="0"/>
        <v>14</v>
      </c>
      <c r="E28" s="172"/>
      <c r="F28" s="174" t="s">
        <v>352</v>
      </c>
      <c r="G28" s="174"/>
      <c r="H28" s="174"/>
      <c r="I28" s="174"/>
      <c r="J28" s="174"/>
      <c r="K28" s="174"/>
      <c r="L28" s="174"/>
      <c r="M28" s="174"/>
      <c r="N28" s="174"/>
      <c r="O28" s="174"/>
      <c r="P28" s="174"/>
      <c r="Q28" s="175">
        <v>91</v>
      </c>
      <c r="R28" s="176"/>
      <c r="S28" s="176"/>
      <c r="U28" s="5" t="s">
        <v>255</v>
      </c>
      <c r="V28" s="5" t="s">
        <v>550</v>
      </c>
      <c r="AB28" s="5" t="s">
        <v>13</v>
      </c>
      <c r="AC28" s="5" t="s">
        <v>555</v>
      </c>
    </row>
    <row r="29" spans="3:29" ht="18" customHeight="1">
      <c r="D29" s="19"/>
    </row>
    <row r="30" spans="3:29" ht="18" customHeight="1">
      <c r="C30" s="5" t="s">
        <v>30</v>
      </c>
      <c r="D30" s="5" t="s">
        <v>400</v>
      </c>
    </row>
    <row r="31" spans="3:29" ht="18" customHeight="1">
      <c r="D31" s="19"/>
    </row>
    <row r="32" spans="3:29" ht="18" customHeight="1">
      <c r="D32" s="173" t="s">
        <v>75</v>
      </c>
      <c r="E32" s="173"/>
      <c r="F32" s="173" t="s">
        <v>400</v>
      </c>
      <c r="G32" s="173"/>
      <c r="H32" s="173"/>
      <c r="I32" s="173"/>
      <c r="J32" s="173"/>
      <c r="K32" s="173"/>
      <c r="L32" s="173"/>
      <c r="M32" s="173" t="s">
        <v>58</v>
      </c>
      <c r="N32" s="173"/>
      <c r="O32" s="173"/>
      <c r="P32" s="173"/>
    </row>
    <row r="33" spans="2:45" ht="18" customHeight="1">
      <c r="D33" s="173"/>
      <c r="E33" s="173"/>
      <c r="F33" s="173"/>
      <c r="G33" s="173"/>
      <c r="H33" s="173"/>
      <c r="I33" s="173"/>
      <c r="J33" s="173"/>
      <c r="K33" s="173"/>
      <c r="L33" s="173"/>
      <c r="M33" s="173"/>
      <c r="N33" s="173"/>
      <c r="O33" s="173"/>
      <c r="P33" s="173"/>
    </row>
    <row r="34" spans="2:45" ht="18" customHeight="1">
      <c r="D34" s="171">
        <f>$D33+1</f>
        <v>1</v>
      </c>
      <c r="E34" s="172"/>
      <c r="F34" s="175">
        <v>0</v>
      </c>
      <c r="G34" s="175"/>
      <c r="H34" s="175"/>
      <c r="I34" s="175"/>
      <c r="J34" s="175"/>
      <c r="K34" s="175"/>
      <c r="L34" s="175"/>
      <c r="M34" s="184" t="s">
        <v>401</v>
      </c>
      <c r="N34" s="184"/>
      <c r="O34" s="184"/>
      <c r="P34" s="184"/>
    </row>
    <row r="35" spans="2:45" ht="18" customHeight="1">
      <c r="D35" s="171">
        <f>$D34+1</f>
        <v>2</v>
      </c>
      <c r="E35" s="172"/>
      <c r="F35" s="175">
        <v>1</v>
      </c>
      <c r="G35" s="175"/>
      <c r="H35" s="175"/>
      <c r="I35" s="175"/>
      <c r="J35" s="175"/>
      <c r="K35" s="175"/>
      <c r="L35" s="175"/>
      <c r="M35" s="184" t="s">
        <v>402</v>
      </c>
      <c r="N35" s="184"/>
      <c r="O35" s="184"/>
      <c r="P35" s="184"/>
    </row>
    <row r="36" spans="2:45" ht="18" customHeight="1">
      <c r="D36" s="171">
        <f>$D35+1</f>
        <v>3</v>
      </c>
      <c r="E36" s="172"/>
      <c r="F36" s="175">
        <v>2</v>
      </c>
      <c r="G36" s="175"/>
      <c r="H36" s="175"/>
      <c r="I36" s="175"/>
      <c r="J36" s="175"/>
      <c r="K36" s="175"/>
      <c r="L36" s="175"/>
      <c r="M36" s="184" t="s">
        <v>404</v>
      </c>
      <c r="N36" s="184"/>
      <c r="O36" s="184"/>
      <c r="P36" s="184"/>
    </row>
    <row r="37" spans="2:45" ht="18" customHeight="1">
      <c r="D37" s="19"/>
    </row>
    <row r="38" spans="2:45" ht="18" customHeight="1">
      <c r="C38" s="5" t="s">
        <v>32</v>
      </c>
      <c r="D38" s="5" t="s">
        <v>406</v>
      </c>
    </row>
    <row r="39" spans="2:45" ht="18" customHeight="1">
      <c r="D39" s="19"/>
    </row>
    <row r="40" spans="2:45" ht="18" customHeight="1">
      <c r="D40" s="5" t="s">
        <v>408</v>
      </c>
    </row>
    <row r="42" spans="2:45" ht="18" customHeight="1">
      <c r="B42" s="5" t="s">
        <v>26</v>
      </c>
      <c r="C42" s="5" t="s">
        <v>379</v>
      </c>
    </row>
    <row r="44" spans="2:45" ht="18" customHeight="1">
      <c r="D44" s="177" t="s">
        <v>75</v>
      </c>
      <c r="E44" s="177"/>
      <c r="F44" s="178" t="s">
        <v>381</v>
      </c>
      <c r="G44" s="179"/>
      <c r="H44" s="179"/>
      <c r="I44" s="179"/>
      <c r="J44" s="179"/>
      <c r="K44" s="179"/>
      <c r="L44" s="179"/>
      <c r="M44" s="179"/>
      <c r="N44" s="179"/>
      <c r="O44" s="179"/>
      <c r="P44" s="180"/>
      <c r="Q44" s="178" t="s">
        <v>368</v>
      </c>
      <c r="R44" s="179"/>
      <c r="S44" s="180"/>
      <c r="T44" s="178" t="s">
        <v>382</v>
      </c>
      <c r="U44" s="179"/>
      <c r="V44" s="180"/>
      <c r="W44" s="117" t="s">
        <v>410</v>
      </c>
      <c r="X44" s="118"/>
      <c r="Y44" s="118"/>
      <c r="Z44" s="118"/>
      <c r="AA44" s="118"/>
      <c r="AB44" s="118"/>
      <c r="AC44" s="118"/>
      <c r="AD44" s="118"/>
      <c r="AE44" s="118"/>
      <c r="AF44" s="118"/>
      <c r="AG44" s="118"/>
      <c r="AH44" s="118"/>
      <c r="AI44" s="118"/>
      <c r="AJ44" s="118"/>
      <c r="AK44" s="118"/>
      <c r="AL44" s="118"/>
      <c r="AM44" s="118"/>
      <c r="AN44" s="118"/>
      <c r="AO44" s="118"/>
      <c r="AP44" s="118"/>
      <c r="AQ44" s="118"/>
      <c r="AR44" s="6"/>
    </row>
    <row r="45" spans="2:45" ht="18" customHeight="1">
      <c r="D45" s="177"/>
      <c r="E45" s="177"/>
      <c r="F45" s="181"/>
      <c r="G45" s="182"/>
      <c r="H45" s="182"/>
      <c r="I45" s="182"/>
      <c r="J45" s="182"/>
      <c r="K45" s="182"/>
      <c r="L45" s="182"/>
      <c r="M45" s="182"/>
      <c r="N45" s="182"/>
      <c r="O45" s="182"/>
      <c r="P45" s="183"/>
      <c r="Q45" s="181"/>
      <c r="R45" s="182"/>
      <c r="S45" s="183"/>
      <c r="T45" s="181"/>
      <c r="U45" s="182"/>
      <c r="V45" s="183"/>
      <c r="W45" s="120"/>
      <c r="X45" s="121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6"/>
    </row>
    <row r="46" spans="2:45" ht="36" customHeight="1">
      <c r="D46" s="171">
        <f>$D45+1</f>
        <v>1</v>
      </c>
      <c r="E46" s="172"/>
      <c r="F46" s="77" t="s">
        <v>397</v>
      </c>
      <c r="G46" s="78"/>
      <c r="H46" s="78"/>
      <c r="I46" s="78"/>
      <c r="J46" s="78"/>
      <c r="K46" s="78"/>
      <c r="L46" s="78"/>
      <c r="M46" s="78"/>
      <c r="N46" s="78"/>
      <c r="O46" s="78"/>
      <c r="P46" s="79"/>
      <c r="Q46" s="165">
        <v>10001</v>
      </c>
      <c r="R46" s="166"/>
      <c r="S46" s="167"/>
      <c r="T46" s="168" t="str">
        <f>IF(MID(TEXT($Q46,"000000"),3,2)="00","正常終了",IF(MID(TEXT($Q46,"000000"),3,2)="01","異常終了",IF(MID(TEXT($Q46,"000000"),3,2)="02","警告","未設定値")))</f>
        <v>正常終了</v>
      </c>
      <c r="U46" s="169"/>
      <c r="V46" s="170"/>
      <c r="W46" s="185" t="s">
        <v>485</v>
      </c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7"/>
      <c r="AR46" s="6" t="s">
        <v>784</v>
      </c>
      <c r="AS46" s="5" t="str">
        <f>"    "&amp;"["&amp;TEXT($Q46,"000000")&amp;"]"&amp;$W46</f>
        <v xml:space="preserve">    [010001]生成された文字列: ${_generated_data}</v>
      </c>
    </row>
    <row r="47" spans="2:45" ht="36" customHeight="1">
      <c r="D47" s="171">
        <f t="shared" ref="D47:D109" si="1">$D46+1</f>
        <v>2</v>
      </c>
      <c r="E47" s="172"/>
      <c r="F47" s="77" t="s">
        <v>397</v>
      </c>
      <c r="G47" s="78"/>
      <c r="H47" s="78"/>
      <c r="I47" s="78"/>
      <c r="J47" s="78"/>
      <c r="K47" s="78"/>
      <c r="L47" s="78"/>
      <c r="M47" s="78"/>
      <c r="N47" s="78"/>
      <c r="O47" s="78"/>
      <c r="P47" s="79"/>
      <c r="Q47" s="165">
        <v>10101</v>
      </c>
      <c r="R47" s="166"/>
      <c r="S47" s="167"/>
      <c r="T47" s="168" t="str">
        <f t="shared" ref="T47:T58" si="2">IF(MID(TEXT($Q47,"000000"),3,2)="00","正常終了",IF(MID(TEXT($Q47,"000000"),3,2)="01","異常終了",IF(MID(TEXT($Q47,"000000"),3,2)="02","警告","未設定値")))</f>
        <v>異常終了</v>
      </c>
      <c r="U47" s="169"/>
      <c r="V47" s="170"/>
      <c r="W47" s="185" t="s">
        <v>798</v>
      </c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7"/>
      <c r="AR47" s="6" t="s">
        <v>784</v>
      </c>
      <c r="AS47" s="5" t="str">
        <f t="shared" ref="AS47:AS110" si="3">"    "&amp;"["&amp;TEXT($Q47,"000000")&amp;"]"&amp;$W47</f>
        <v xml:space="preserve">    [010101]エラー: 指定できるパラメータの数は最大2つまでです。</v>
      </c>
    </row>
    <row r="48" spans="2:45" ht="36" customHeight="1">
      <c r="D48" s="171">
        <f t="shared" si="1"/>
        <v>3</v>
      </c>
      <c r="E48" s="172"/>
      <c r="F48" s="77" t="s">
        <v>397</v>
      </c>
      <c r="G48" s="78"/>
      <c r="H48" s="78"/>
      <c r="I48" s="78"/>
      <c r="J48" s="78"/>
      <c r="K48" s="78"/>
      <c r="L48" s="78"/>
      <c r="M48" s="78"/>
      <c r="N48" s="78"/>
      <c r="O48" s="78"/>
      <c r="P48" s="79"/>
      <c r="Q48" s="165">
        <v>10102</v>
      </c>
      <c r="R48" s="166"/>
      <c r="S48" s="167"/>
      <c r="T48" s="168" t="str">
        <f t="shared" si="2"/>
        <v>異常終了</v>
      </c>
      <c r="U48" s="169"/>
      <c r="V48" s="170"/>
      <c r="W48" s="146" t="s">
        <v>412</v>
      </c>
      <c r="X48" s="147"/>
      <c r="Y48" s="147"/>
      <c r="Z48" s="147"/>
      <c r="AA48" s="147"/>
      <c r="AB48" s="147"/>
      <c r="AC48" s="147"/>
      <c r="AD48" s="147"/>
      <c r="AE48" s="147"/>
      <c r="AF48" s="147"/>
      <c r="AG48" s="147"/>
      <c r="AH48" s="147"/>
      <c r="AI48" s="147"/>
      <c r="AJ48" s="147"/>
      <c r="AK48" s="147"/>
      <c r="AL48" s="147"/>
      <c r="AM48" s="147"/>
      <c r="AN48" s="147"/>
      <c r="AO48" s="147"/>
      <c r="AP48" s="147"/>
      <c r="AQ48" s="148"/>
      <c r="AR48" s="6" t="s">
        <v>784</v>
      </c>
      <c r="AS48" s="5" t="str">
        <f t="shared" si="3"/>
        <v xml:space="preserve">    [010102]エラー: パラメータ1は1以上の整数でなければなりません。</v>
      </c>
    </row>
    <row r="49" spans="4:45" ht="54" customHeight="1">
      <c r="D49" s="171">
        <f t="shared" si="1"/>
        <v>4</v>
      </c>
      <c r="E49" s="172"/>
      <c r="F49" s="77" t="s">
        <v>397</v>
      </c>
      <c r="G49" s="78"/>
      <c r="H49" s="78"/>
      <c r="I49" s="78"/>
      <c r="J49" s="78"/>
      <c r="K49" s="78"/>
      <c r="L49" s="78"/>
      <c r="M49" s="78"/>
      <c r="N49" s="78"/>
      <c r="O49" s="78"/>
      <c r="P49" s="79"/>
      <c r="Q49" s="165">
        <v>10201</v>
      </c>
      <c r="R49" s="166"/>
      <c r="S49" s="167"/>
      <c r="T49" s="168" t="str">
        <f t="shared" si="2"/>
        <v>警告</v>
      </c>
      <c r="U49" s="169"/>
      <c r="V49" s="170"/>
      <c r="W49" s="146" t="s">
        <v>799</v>
      </c>
      <c r="X49" s="147"/>
      <c r="Y49" s="147"/>
      <c r="Z49" s="147"/>
      <c r="AA49" s="147"/>
      <c r="AB49" s="147"/>
      <c r="AC49" s="147"/>
      <c r="AD49" s="147"/>
      <c r="AE49" s="147"/>
      <c r="AF49" s="147"/>
      <c r="AG49" s="147"/>
      <c r="AH49" s="147"/>
      <c r="AI49" s="147"/>
      <c r="AJ49" s="147"/>
      <c r="AK49" s="147"/>
      <c r="AL49" s="147"/>
      <c r="AM49" s="147"/>
      <c r="AN49" s="147"/>
      <c r="AO49" s="147"/>
      <c r="AP49" s="147"/>
      <c r="AQ49" s="148"/>
      <c r="AR49" s="6" t="s">
        <v>784</v>
      </c>
      <c r="AS49" s="5" t="str">
        <f t="shared" si="3"/>
        <v xml:space="preserve">    [010201]ワーニング: パラメータ2が「'UPPER','upper','U','u'」(大文字のみデータ),「'LOWER','lower','L','l'」(小文字のみデータ),以外文字列は大・小文字混在データ</v>
      </c>
    </row>
    <row r="50" spans="4:45" ht="36" customHeight="1">
      <c r="D50" s="171">
        <f t="shared" si="1"/>
        <v>5</v>
      </c>
      <c r="E50" s="172"/>
      <c r="F50" s="77" t="s">
        <v>396</v>
      </c>
      <c r="G50" s="78"/>
      <c r="H50" s="78"/>
      <c r="I50" s="78"/>
      <c r="J50" s="78"/>
      <c r="K50" s="78"/>
      <c r="L50" s="78"/>
      <c r="M50" s="78"/>
      <c r="N50" s="78"/>
      <c r="O50" s="78"/>
      <c r="P50" s="79"/>
      <c r="Q50" s="165">
        <v>20001</v>
      </c>
      <c r="R50" s="166"/>
      <c r="S50" s="167"/>
      <c r="T50" s="168" t="str">
        <f t="shared" si="2"/>
        <v>正常終了</v>
      </c>
      <c r="U50" s="169"/>
      <c r="V50" s="170"/>
      <c r="W50" s="146" t="s">
        <v>486</v>
      </c>
      <c r="X50" s="147"/>
      <c r="Y50" s="147"/>
      <c r="Z50" s="147"/>
      <c r="AA50" s="147"/>
      <c r="AB50" s="147"/>
      <c r="AC50" s="147"/>
      <c r="AD50" s="147"/>
      <c r="AE50" s="147"/>
      <c r="AF50" s="147"/>
      <c r="AG50" s="147"/>
      <c r="AH50" s="147"/>
      <c r="AI50" s="147"/>
      <c r="AJ50" s="147"/>
      <c r="AK50" s="147"/>
      <c r="AL50" s="147"/>
      <c r="AM50" s="147"/>
      <c r="AN50" s="147"/>
      <c r="AO50" s="147"/>
      <c r="AP50" s="147"/>
      <c r="AQ50" s="148"/>
      <c r="AR50" s="6" t="s">
        <v>784</v>
      </c>
      <c r="AS50" s="5" t="str">
        <f t="shared" si="3"/>
        <v xml:space="preserve">    [020001]生成された実数: ${_generated_data}</v>
      </c>
    </row>
    <row r="51" spans="4:45" ht="36" customHeight="1">
      <c r="D51" s="171">
        <f t="shared" si="1"/>
        <v>6</v>
      </c>
      <c r="E51" s="172"/>
      <c r="F51" s="77" t="s">
        <v>396</v>
      </c>
      <c r="G51" s="78"/>
      <c r="H51" s="78"/>
      <c r="I51" s="78"/>
      <c r="J51" s="78"/>
      <c r="K51" s="78"/>
      <c r="L51" s="78"/>
      <c r="M51" s="78"/>
      <c r="N51" s="78"/>
      <c r="O51" s="78"/>
      <c r="P51" s="79"/>
      <c r="Q51" s="165">
        <v>20002</v>
      </c>
      <c r="R51" s="166"/>
      <c r="S51" s="167"/>
      <c r="T51" s="168" t="str">
        <f t="shared" si="2"/>
        <v>正常終了</v>
      </c>
      <c r="U51" s="169"/>
      <c r="V51" s="170"/>
      <c r="W51" s="146" t="s">
        <v>487</v>
      </c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47"/>
      <c r="AK51" s="147"/>
      <c r="AL51" s="147"/>
      <c r="AM51" s="147"/>
      <c r="AN51" s="147"/>
      <c r="AO51" s="147"/>
      <c r="AP51" s="147"/>
      <c r="AQ51" s="148"/>
      <c r="AR51" s="6" t="s">
        <v>784</v>
      </c>
      <c r="AS51" s="5" t="str">
        <f t="shared" si="3"/>
        <v xml:space="preserve">    [020002]生成された整数: ${_generated_data}</v>
      </c>
    </row>
    <row r="52" spans="4:45" ht="36" customHeight="1">
      <c r="D52" s="171">
        <f t="shared" si="1"/>
        <v>7</v>
      </c>
      <c r="E52" s="172"/>
      <c r="F52" s="77" t="s">
        <v>396</v>
      </c>
      <c r="G52" s="78"/>
      <c r="H52" s="78"/>
      <c r="I52" s="78"/>
      <c r="J52" s="78"/>
      <c r="K52" s="78"/>
      <c r="L52" s="78"/>
      <c r="M52" s="78"/>
      <c r="N52" s="78"/>
      <c r="O52" s="78"/>
      <c r="P52" s="79"/>
      <c r="Q52" s="165">
        <v>20003</v>
      </c>
      <c r="R52" s="166"/>
      <c r="S52" s="167"/>
      <c r="T52" s="168" t="str">
        <f t="shared" si="2"/>
        <v>正常終了</v>
      </c>
      <c r="U52" s="169"/>
      <c r="V52" s="170"/>
      <c r="W52" s="146" t="s">
        <v>488</v>
      </c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7"/>
      <c r="AI52" s="147"/>
      <c r="AJ52" s="147"/>
      <c r="AK52" s="147"/>
      <c r="AL52" s="147"/>
      <c r="AM52" s="147"/>
      <c r="AN52" s="147"/>
      <c r="AO52" s="147"/>
      <c r="AP52" s="147"/>
      <c r="AQ52" s="148"/>
      <c r="AR52" s="6" t="s">
        <v>784</v>
      </c>
      <c r="AS52" s="5" t="str">
        <f t="shared" si="3"/>
        <v xml:space="preserve">    [020003]生成された小数: ${_generated_data}</v>
      </c>
    </row>
    <row r="53" spans="4:45" ht="36" customHeight="1">
      <c r="D53" s="171">
        <f t="shared" si="1"/>
        <v>8</v>
      </c>
      <c r="E53" s="172"/>
      <c r="F53" s="77" t="s">
        <v>396</v>
      </c>
      <c r="G53" s="78"/>
      <c r="H53" s="78"/>
      <c r="I53" s="78"/>
      <c r="J53" s="78"/>
      <c r="K53" s="78"/>
      <c r="L53" s="78"/>
      <c r="M53" s="78"/>
      <c r="N53" s="78"/>
      <c r="O53" s="78"/>
      <c r="P53" s="79"/>
      <c r="Q53" s="165">
        <v>20101</v>
      </c>
      <c r="R53" s="166"/>
      <c r="S53" s="167"/>
      <c r="T53" s="168" t="str">
        <f t="shared" si="2"/>
        <v>異常終了</v>
      </c>
      <c r="U53" s="169"/>
      <c r="V53" s="170"/>
      <c r="W53" s="146" t="s">
        <v>798</v>
      </c>
      <c r="X53" s="147"/>
      <c r="Y53" s="147"/>
      <c r="Z53" s="147"/>
      <c r="AA53" s="147"/>
      <c r="AB53" s="147"/>
      <c r="AC53" s="147"/>
      <c r="AD53" s="147"/>
      <c r="AE53" s="147"/>
      <c r="AF53" s="147"/>
      <c r="AG53" s="147"/>
      <c r="AH53" s="147"/>
      <c r="AI53" s="147"/>
      <c r="AJ53" s="147"/>
      <c r="AK53" s="147"/>
      <c r="AL53" s="147"/>
      <c r="AM53" s="147"/>
      <c r="AN53" s="147"/>
      <c r="AO53" s="147"/>
      <c r="AP53" s="147"/>
      <c r="AQ53" s="148"/>
      <c r="AR53" s="6" t="s">
        <v>784</v>
      </c>
      <c r="AS53" s="5" t="str">
        <f t="shared" si="3"/>
        <v xml:space="preserve">    [020101]エラー: 指定できるパラメータの数は最大2つまでです。</v>
      </c>
    </row>
    <row r="54" spans="4:45" ht="36" customHeight="1">
      <c r="D54" s="171">
        <f t="shared" si="1"/>
        <v>9</v>
      </c>
      <c r="E54" s="172"/>
      <c r="F54" s="77" t="s">
        <v>396</v>
      </c>
      <c r="G54" s="78"/>
      <c r="H54" s="78"/>
      <c r="I54" s="78"/>
      <c r="J54" s="78"/>
      <c r="K54" s="78"/>
      <c r="L54" s="78"/>
      <c r="M54" s="78"/>
      <c r="N54" s="78"/>
      <c r="O54" s="78"/>
      <c r="P54" s="79"/>
      <c r="Q54" s="165">
        <v>20102</v>
      </c>
      <c r="R54" s="166"/>
      <c r="S54" s="167"/>
      <c r="T54" s="168" t="str">
        <f t="shared" si="2"/>
        <v>異常終了</v>
      </c>
      <c r="U54" s="169"/>
      <c r="V54" s="170"/>
      <c r="W54" s="146" t="s">
        <v>413</v>
      </c>
      <c r="X54" s="147"/>
      <c r="Y54" s="147"/>
      <c r="Z54" s="147"/>
      <c r="AA54" s="147"/>
      <c r="AB54" s="147"/>
      <c r="AC54" s="147"/>
      <c r="AD54" s="147"/>
      <c r="AE54" s="147"/>
      <c r="AF54" s="147"/>
      <c r="AG54" s="147"/>
      <c r="AH54" s="147"/>
      <c r="AI54" s="147"/>
      <c r="AJ54" s="147"/>
      <c r="AK54" s="147"/>
      <c r="AL54" s="147"/>
      <c r="AM54" s="147"/>
      <c r="AN54" s="147"/>
      <c r="AO54" s="147"/>
      <c r="AP54" s="147"/>
      <c r="AQ54" s="148"/>
      <c r="AR54" s="6" t="s">
        <v>784</v>
      </c>
      <c r="AS54" s="5" t="str">
        <f t="shared" si="3"/>
        <v xml:space="preserve">    [020102]エラー: パラメータ1は0以上の整数でなければなりません。</v>
      </c>
    </row>
    <row r="55" spans="4:45" ht="36" customHeight="1">
      <c r="D55" s="171">
        <f t="shared" si="1"/>
        <v>10</v>
      </c>
      <c r="E55" s="172"/>
      <c r="F55" s="77" t="s">
        <v>396</v>
      </c>
      <c r="G55" s="78"/>
      <c r="H55" s="78"/>
      <c r="I55" s="78"/>
      <c r="J55" s="78"/>
      <c r="K55" s="78"/>
      <c r="L55" s="78"/>
      <c r="M55" s="78"/>
      <c r="N55" s="78"/>
      <c r="O55" s="78"/>
      <c r="P55" s="79"/>
      <c r="Q55" s="165">
        <v>20103</v>
      </c>
      <c r="R55" s="166"/>
      <c r="S55" s="167"/>
      <c r="T55" s="168" t="str">
        <f t="shared" si="2"/>
        <v>異常終了</v>
      </c>
      <c r="U55" s="169"/>
      <c r="V55" s="170"/>
      <c r="W55" s="146" t="s">
        <v>414</v>
      </c>
      <c r="X55" s="147"/>
      <c r="Y55" s="147"/>
      <c r="Z55" s="147"/>
      <c r="AA55" s="147"/>
      <c r="AB55" s="147"/>
      <c r="AC55" s="147"/>
      <c r="AD55" s="147"/>
      <c r="AE55" s="147"/>
      <c r="AF55" s="147"/>
      <c r="AG55" s="147"/>
      <c r="AH55" s="147"/>
      <c r="AI55" s="147"/>
      <c r="AJ55" s="147"/>
      <c r="AK55" s="147"/>
      <c r="AL55" s="147"/>
      <c r="AM55" s="147"/>
      <c r="AN55" s="147"/>
      <c r="AO55" s="147"/>
      <c r="AP55" s="147"/>
      <c r="AQ55" s="148"/>
      <c r="AR55" s="6" t="s">
        <v>784</v>
      </c>
      <c r="AS55" s="5" t="str">
        <f t="shared" si="3"/>
        <v xml:space="preserve">    [020103]エラー: パラメータ2は数字でなければなりません。</v>
      </c>
    </row>
    <row r="56" spans="4:45" ht="36" customHeight="1">
      <c r="D56" s="171">
        <f t="shared" si="1"/>
        <v>11</v>
      </c>
      <c r="E56" s="172"/>
      <c r="F56" s="77" t="s">
        <v>396</v>
      </c>
      <c r="G56" s="78"/>
      <c r="H56" s="78"/>
      <c r="I56" s="78"/>
      <c r="J56" s="78"/>
      <c r="K56" s="78"/>
      <c r="L56" s="78"/>
      <c r="M56" s="78"/>
      <c r="N56" s="78"/>
      <c r="O56" s="78"/>
      <c r="P56" s="79"/>
      <c r="Q56" s="165">
        <v>20104</v>
      </c>
      <c r="R56" s="166"/>
      <c r="S56" s="167"/>
      <c r="T56" s="168" t="str">
        <f t="shared" si="2"/>
        <v>異常終了</v>
      </c>
      <c r="U56" s="169"/>
      <c r="V56" s="170"/>
      <c r="W56" s="146" t="s">
        <v>415</v>
      </c>
      <c r="X56" s="147"/>
      <c r="Y56" s="147"/>
      <c r="Z56" s="147"/>
      <c r="AA56" s="147"/>
      <c r="AB56" s="147"/>
      <c r="AC56" s="147"/>
      <c r="AD56" s="147"/>
      <c r="AE56" s="147"/>
      <c r="AF56" s="147"/>
      <c r="AG56" s="147"/>
      <c r="AH56" s="147"/>
      <c r="AI56" s="147"/>
      <c r="AJ56" s="147"/>
      <c r="AK56" s="147"/>
      <c r="AL56" s="147"/>
      <c r="AM56" s="147"/>
      <c r="AN56" s="147"/>
      <c r="AO56" s="147"/>
      <c r="AP56" s="147"/>
      <c r="AQ56" s="148"/>
      <c r="AR56" s="6" t="s">
        <v>784</v>
      </c>
      <c r="AS56" s="5" t="str">
        <f t="shared" si="3"/>
        <v xml:space="preserve">    [020104]エラー: 整数部が0の場合、小数部の桁数（パラメータ2）を指定してください。</v>
      </c>
    </row>
    <row r="57" spans="4:45" ht="36" customHeight="1">
      <c r="D57" s="171">
        <f t="shared" si="1"/>
        <v>12</v>
      </c>
      <c r="E57" s="172"/>
      <c r="F57" s="77" t="s">
        <v>396</v>
      </c>
      <c r="G57" s="78"/>
      <c r="H57" s="78"/>
      <c r="I57" s="78"/>
      <c r="J57" s="78"/>
      <c r="K57" s="78"/>
      <c r="L57" s="78"/>
      <c r="M57" s="78"/>
      <c r="N57" s="78"/>
      <c r="O57" s="78"/>
      <c r="P57" s="79"/>
      <c r="Q57" s="165">
        <v>20105</v>
      </c>
      <c r="R57" s="166"/>
      <c r="S57" s="167"/>
      <c r="T57" s="168" t="str">
        <f t="shared" si="2"/>
        <v>異常終了</v>
      </c>
      <c r="U57" s="169"/>
      <c r="V57" s="170"/>
      <c r="W57" s="146" t="s">
        <v>416</v>
      </c>
      <c r="X57" s="147"/>
      <c r="Y57" s="147"/>
      <c r="Z57" s="147"/>
      <c r="AA57" s="147"/>
      <c r="AB57" s="147"/>
      <c r="AC57" s="147"/>
      <c r="AD57" s="147"/>
      <c r="AE57" s="147"/>
      <c r="AF57" s="147"/>
      <c r="AG57" s="147"/>
      <c r="AH57" s="147"/>
      <c r="AI57" s="147"/>
      <c r="AJ57" s="147"/>
      <c r="AK57" s="147"/>
      <c r="AL57" s="147"/>
      <c r="AM57" s="147"/>
      <c r="AN57" s="147"/>
      <c r="AO57" s="147"/>
      <c r="AP57" s="147"/>
      <c r="AQ57" s="148"/>
      <c r="AR57" s="6" t="s">
        <v>784</v>
      </c>
      <c r="AS57" s="5" t="str">
        <f t="shared" si="3"/>
        <v xml:space="preserve">    [020105]エラー: 整数部と小数部の桁数がどちらも0の場合、無効です。</v>
      </c>
    </row>
    <row r="58" spans="4:45" ht="36" customHeight="1">
      <c r="D58" s="171">
        <f t="shared" si="1"/>
        <v>13</v>
      </c>
      <c r="E58" s="172"/>
      <c r="F58" s="77" t="s">
        <v>394</v>
      </c>
      <c r="G58" s="78"/>
      <c r="H58" s="78"/>
      <c r="I58" s="78"/>
      <c r="J58" s="78"/>
      <c r="K58" s="78"/>
      <c r="L58" s="78"/>
      <c r="M58" s="78"/>
      <c r="N58" s="78"/>
      <c r="O58" s="78"/>
      <c r="P58" s="79"/>
      <c r="Q58" s="165">
        <v>30001</v>
      </c>
      <c r="R58" s="166"/>
      <c r="S58" s="167"/>
      <c r="T58" s="168" t="str">
        <f t="shared" si="2"/>
        <v>正常終了</v>
      </c>
      <c r="U58" s="169"/>
      <c r="V58" s="170"/>
      <c r="W58" s="146" t="s">
        <v>484</v>
      </c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47"/>
      <c r="AK58" s="147"/>
      <c r="AL58" s="147"/>
      <c r="AM58" s="147"/>
      <c r="AN58" s="147"/>
      <c r="AO58" s="147"/>
      <c r="AP58" s="147"/>
      <c r="AQ58" s="148"/>
      <c r="AR58" s="6" t="s">
        <v>784</v>
      </c>
      <c r="AS58" s="5" t="str">
        <f t="shared" si="3"/>
        <v xml:space="preserve">    [030001]生成された日付: ${_generated_data}</v>
      </c>
    </row>
    <row r="59" spans="4:45" ht="36" customHeight="1">
      <c r="D59" s="171">
        <f>$D57+1</f>
        <v>13</v>
      </c>
      <c r="E59" s="172"/>
      <c r="F59" s="77" t="s">
        <v>394</v>
      </c>
      <c r="G59" s="78"/>
      <c r="H59" s="78"/>
      <c r="I59" s="78"/>
      <c r="J59" s="78"/>
      <c r="K59" s="78"/>
      <c r="L59" s="78"/>
      <c r="M59" s="78"/>
      <c r="N59" s="78"/>
      <c r="O59" s="78"/>
      <c r="P59" s="79"/>
      <c r="Q59" s="165">
        <v>30101</v>
      </c>
      <c r="R59" s="166"/>
      <c r="S59" s="167"/>
      <c r="T59" s="168" t="str">
        <f>IF(MID(TEXT($Q59,"000000"),3,2)="00","正常終了",IF(MID(TEXT($Q59,"000000"),3,2)="01","異常終了",IF(MID(TEXT($Q59,"000000"),3,2)="02","警告","未設定値")))</f>
        <v>異常終了</v>
      </c>
      <c r="U59" s="169"/>
      <c r="V59" s="170"/>
      <c r="W59" s="146" t="s">
        <v>798</v>
      </c>
      <c r="X59" s="147"/>
      <c r="Y59" s="147"/>
      <c r="Z59" s="147"/>
      <c r="AA59" s="147"/>
      <c r="AB59" s="147"/>
      <c r="AC59" s="147"/>
      <c r="AD59" s="147"/>
      <c r="AE59" s="147"/>
      <c r="AF59" s="147"/>
      <c r="AG59" s="147"/>
      <c r="AH59" s="147"/>
      <c r="AI59" s="147"/>
      <c r="AJ59" s="147"/>
      <c r="AK59" s="147"/>
      <c r="AL59" s="147"/>
      <c r="AM59" s="147"/>
      <c r="AN59" s="147"/>
      <c r="AO59" s="147"/>
      <c r="AP59" s="147"/>
      <c r="AQ59" s="148"/>
      <c r="AR59" s="6" t="s">
        <v>784</v>
      </c>
      <c r="AS59" s="5" t="str">
        <f t="shared" si="3"/>
        <v xml:space="preserve">    [030101]エラー: 指定できるパラメータの数は最大2つまでです。</v>
      </c>
    </row>
    <row r="60" spans="4:45" ht="36" customHeight="1">
      <c r="D60" s="171">
        <f>$D58+1</f>
        <v>14</v>
      </c>
      <c r="E60" s="172"/>
      <c r="F60" s="77" t="s">
        <v>394</v>
      </c>
      <c r="G60" s="78"/>
      <c r="H60" s="78"/>
      <c r="I60" s="78"/>
      <c r="J60" s="78"/>
      <c r="K60" s="78"/>
      <c r="L60" s="78"/>
      <c r="M60" s="78"/>
      <c r="N60" s="78"/>
      <c r="O60" s="78"/>
      <c r="P60" s="79"/>
      <c r="Q60" s="165">
        <v>30102</v>
      </c>
      <c r="R60" s="166"/>
      <c r="S60" s="167"/>
      <c r="T60" s="168" t="str">
        <f>IF(MID(TEXT($Q60,"000000"),3,2)="00","正常終了",IF(MID(TEXT($Q60,"000000"),3,2)="01","異常終了",IF(MID(TEXT($Q60,"000000"),3,2)="02","警告","未設定値")))</f>
        <v>異常終了</v>
      </c>
      <c r="U60" s="169"/>
      <c r="V60" s="170"/>
      <c r="W60" s="146" t="s">
        <v>800</v>
      </c>
      <c r="X60" s="147"/>
      <c r="Y60" s="147"/>
      <c r="Z60" s="147"/>
      <c r="AA60" s="147"/>
      <c r="AB60" s="147"/>
      <c r="AC60" s="147"/>
      <c r="AD60" s="147"/>
      <c r="AE60" s="147"/>
      <c r="AF60" s="147"/>
      <c r="AG60" s="147"/>
      <c r="AH60" s="147"/>
      <c r="AI60" s="147"/>
      <c r="AJ60" s="147"/>
      <c r="AK60" s="147"/>
      <c r="AL60" s="147"/>
      <c r="AM60" s="147"/>
      <c r="AN60" s="147"/>
      <c r="AO60" s="147"/>
      <c r="AP60" s="147"/>
      <c r="AQ60" s="148"/>
      <c r="AR60" s="6" t="s">
        <v>784</v>
      </c>
      <c r="AS60" s="5" t="str">
        <f t="shared" si="3"/>
        <v xml:space="preserve">    [030102]エラー: 日付フォーマットには「%」を含める必要があります。例: %Y/%m/%d</v>
      </c>
    </row>
    <row r="61" spans="4:45" ht="36" customHeight="1">
      <c r="D61" s="171">
        <f t="shared" si="1"/>
        <v>15</v>
      </c>
      <c r="E61" s="172"/>
      <c r="F61" s="77" t="s">
        <v>394</v>
      </c>
      <c r="G61" s="78"/>
      <c r="H61" s="78"/>
      <c r="I61" s="78"/>
      <c r="J61" s="78"/>
      <c r="K61" s="78"/>
      <c r="L61" s="78"/>
      <c r="M61" s="78"/>
      <c r="N61" s="78"/>
      <c r="O61" s="78"/>
      <c r="P61" s="79"/>
      <c r="Q61" s="165">
        <v>30103</v>
      </c>
      <c r="R61" s="166"/>
      <c r="S61" s="167"/>
      <c r="T61" s="168" t="str">
        <f>IF(MID(TEXT($Q61,"000000"),3,2)="00","正常終了",IF(MID(TEXT($Q61,"000000"),3,2)="01","異常終了",IF(MID(TEXT($Q61,"000000"),3,2)="02","警告","未設定値")))</f>
        <v>異常終了</v>
      </c>
      <c r="U61" s="169"/>
      <c r="V61" s="170"/>
      <c r="W61" s="146" t="s">
        <v>801</v>
      </c>
      <c r="X61" s="147"/>
      <c r="Y61" s="147"/>
      <c r="Z61" s="147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  <c r="AK61" s="147"/>
      <c r="AL61" s="147"/>
      <c r="AM61" s="147"/>
      <c r="AN61" s="147"/>
      <c r="AO61" s="147"/>
      <c r="AP61" s="147"/>
      <c r="AQ61" s="148"/>
      <c r="AR61" s="6" t="s">
        <v>784</v>
      </c>
      <c r="AS61" s="5" t="str">
        <f t="shared" si="3"/>
        <v xml:space="preserve">    [030103]エラー: パラメータ2は「YYYY/MM/DD」形式で指定してください。</v>
      </c>
    </row>
    <row r="62" spans="4:45" ht="36" customHeight="1">
      <c r="D62" s="171">
        <f t="shared" si="1"/>
        <v>16</v>
      </c>
      <c r="E62" s="172"/>
      <c r="F62" s="77" t="s">
        <v>394</v>
      </c>
      <c r="G62" s="78"/>
      <c r="H62" s="78"/>
      <c r="I62" s="78"/>
      <c r="J62" s="78"/>
      <c r="K62" s="78"/>
      <c r="L62" s="78"/>
      <c r="M62" s="78"/>
      <c r="N62" s="78"/>
      <c r="O62" s="78"/>
      <c r="P62" s="79"/>
      <c r="Q62" s="165">
        <v>30104</v>
      </c>
      <c r="R62" s="166"/>
      <c r="S62" s="167"/>
      <c r="T62" s="168" t="str">
        <f>IF(MID(TEXT($Q62,"000000"),3,2)="00","正常終了",IF(MID(TEXT($Q62,"000000"),3,2)="01","異常終了",IF(MID(TEXT($Q62,"000000"),3,2)="02","警告","未設定値")))</f>
        <v>異常終了</v>
      </c>
      <c r="U62" s="169"/>
      <c r="V62" s="170"/>
      <c r="W62" s="146" t="s">
        <v>802</v>
      </c>
      <c r="X62" s="147"/>
      <c r="Y62" s="147"/>
      <c r="Z62" s="147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  <c r="AK62" s="147"/>
      <c r="AL62" s="147"/>
      <c r="AM62" s="147"/>
      <c r="AN62" s="147"/>
      <c r="AO62" s="147"/>
      <c r="AP62" s="147"/>
      <c r="AQ62" s="148"/>
      <c r="AR62" s="6" t="s">
        <v>784</v>
      </c>
      <c r="AS62" s="5" t="str">
        <f t="shared" si="3"/>
        <v xml:space="preserve">    [030104]エラー: 入力された日付またはフォーマットが無効です。日付の指定が誤っているか、フォーマットが正しくありません。</v>
      </c>
    </row>
    <row r="63" spans="4:45" ht="36" customHeight="1">
      <c r="D63" s="171">
        <f t="shared" si="1"/>
        <v>17</v>
      </c>
      <c r="E63" s="172"/>
      <c r="F63" s="40" t="s">
        <v>524</v>
      </c>
      <c r="G63" s="41"/>
      <c r="H63" s="41"/>
      <c r="I63" s="41"/>
      <c r="J63" s="41"/>
      <c r="K63" s="41"/>
      <c r="L63" s="41"/>
      <c r="M63" s="41"/>
      <c r="N63" s="41"/>
      <c r="O63" s="41"/>
      <c r="P63" s="42"/>
      <c r="Q63" s="165">
        <v>210001</v>
      </c>
      <c r="R63" s="166"/>
      <c r="S63" s="167"/>
      <c r="T63" s="168" t="str">
        <f>IF(MID(TEXT($Q63,"000000"),3,2)="00","正常終了",IF(MID(TEXT($Q63,"000000"),3,2)="01","異常終了",IF(MID(TEXT($Q63,"000000"),3,2)="02","警告","未設定値")))</f>
        <v>正常終了</v>
      </c>
      <c r="U63" s="169"/>
      <c r="V63" s="170"/>
      <c r="W63" s="146" t="s">
        <v>556</v>
      </c>
      <c r="X63" s="147"/>
      <c r="Y63" s="147"/>
      <c r="Z63" s="147"/>
      <c r="AA63" s="147"/>
      <c r="AB63" s="147"/>
      <c r="AC63" s="147"/>
      <c r="AD63" s="147"/>
      <c r="AE63" s="147"/>
      <c r="AF63" s="147"/>
      <c r="AG63" s="147"/>
      <c r="AH63" s="147"/>
      <c r="AI63" s="147"/>
      <c r="AJ63" s="147"/>
      <c r="AK63" s="147"/>
      <c r="AL63" s="147"/>
      <c r="AM63" s="147"/>
      <c r="AN63" s="147"/>
      <c r="AO63" s="147"/>
      <c r="AP63" s="147"/>
      <c r="AQ63" s="148"/>
      <c r="AR63" s="6" t="s">
        <v>784</v>
      </c>
      <c r="AS63" s="5" t="str">
        <f t="shared" si="3"/>
        <v xml:space="preserve">    [210001]スクリプトと設定ファイルに問題なし。</v>
      </c>
    </row>
    <row r="64" spans="4:45" ht="36" customHeight="1">
      <c r="D64" s="171">
        <f t="shared" si="1"/>
        <v>18</v>
      </c>
      <c r="E64" s="172"/>
      <c r="F64" s="40" t="s">
        <v>524</v>
      </c>
      <c r="G64" s="41"/>
      <c r="H64" s="41"/>
      <c r="I64" s="41"/>
      <c r="J64" s="41"/>
      <c r="K64" s="41"/>
      <c r="L64" s="41"/>
      <c r="M64" s="41"/>
      <c r="N64" s="41"/>
      <c r="O64" s="41"/>
      <c r="P64" s="42"/>
      <c r="Q64" s="165">
        <v>210101</v>
      </c>
      <c r="R64" s="166"/>
      <c r="S64" s="167"/>
      <c r="T64" s="168" t="str">
        <f t="shared" ref="T64:T127" si="4">IF(MID(TEXT($Q64,"000000"),3,2)="00","正常終了",IF(MID(TEXT($Q64,"000000"),3,2)="01","異常終了",IF(MID(TEXT($Q64,"000000"),3,2)="02","警告")))</f>
        <v>異常終了</v>
      </c>
      <c r="U64" s="169"/>
      <c r="V64" s="170"/>
      <c r="W64" s="146" t="s">
        <v>805</v>
      </c>
      <c r="X64" s="147"/>
      <c r="Y64" s="147"/>
      <c r="Z64" s="147"/>
      <c r="AA64" s="147"/>
      <c r="AB64" s="147"/>
      <c r="AC64" s="147"/>
      <c r="AD64" s="147"/>
      <c r="AE64" s="147"/>
      <c r="AF64" s="147"/>
      <c r="AG64" s="147"/>
      <c r="AH64" s="147"/>
      <c r="AI64" s="147"/>
      <c r="AJ64" s="147"/>
      <c r="AK64" s="147"/>
      <c r="AL64" s="147"/>
      <c r="AM64" s="147"/>
      <c r="AN64" s="147"/>
      <c r="AO64" s="147"/>
      <c r="AP64" s="147"/>
      <c r="AQ64" s="148"/>
      <c r="AR64" s="6" t="s">
        <v>784</v>
      </c>
      <c r="AS64" s="5" t="str">
        <f t="shared" si="3"/>
        <v xml:space="preserve">    [210101]エラー: 設定ファイルディレクトリ ${CONFIG_DIR} が存在しません。</v>
      </c>
    </row>
    <row r="65" spans="4:45" ht="36" customHeight="1">
      <c r="D65" s="171">
        <f t="shared" si="1"/>
        <v>19</v>
      </c>
      <c r="E65" s="172"/>
      <c r="F65" s="40" t="s">
        <v>524</v>
      </c>
      <c r="G65" s="41"/>
      <c r="H65" s="41"/>
      <c r="I65" s="41"/>
      <c r="J65" s="41"/>
      <c r="K65" s="41"/>
      <c r="L65" s="41"/>
      <c r="M65" s="41"/>
      <c r="N65" s="41"/>
      <c r="O65" s="41"/>
      <c r="P65" s="42"/>
      <c r="Q65" s="165">
        <v>210102</v>
      </c>
      <c r="R65" s="166"/>
      <c r="S65" s="167"/>
      <c r="T65" s="168" t="str">
        <f t="shared" si="4"/>
        <v>異常終了</v>
      </c>
      <c r="U65" s="169"/>
      <c r="V65" s="170"/>
      <c r="W65" s="146" t="s">
        <v>806</v>
      </c>
      <c r="X65" s="147"/>
      <c r="Y65" s="147"/>
      <c r="Z65" s="147"/>
      <c r="AA65" s="147"/>
      <c r="AB65" s="147"/>
      <c r="AC65" s="147"/>
      <c r="AD65" s="147"/>
      <c r="AE65" s="147"/>
      <c r="AF65" s="147"/>
      <c r="AG65" s="147"/>
      <c r="AH65" s="147"/>
      <c r="AI65" s="147"/>
      <c r="AJ65" s="147"/>
      <c r="AK65" s="147"/>
      <c r="AL65" s="147"/>
      <c r="AM65" s="147"/>
      <c r="AN65" s="147"/>
      <c r="AO65" s="147"/>
      <c r="AP65" s="147"/>
      <c r="AQ65" s="148"/>
      <c r="AR65" s="6" t="s">
        <v>784</v>
      </c>
      <c r="AS65" s="5" t="str">
        <f t="shared" si="3"/>
        <v xml:space="preserve">    [210102]エラー: スクリプトファイル ${_missing_scripts} が存在しません。</v>
      </c>
    </row>
    <row r="66" spans="4:45" ht="36" customHeight="1">
      <c r="D66" s="171">
        <f t="shared" si="1"/>
        <v>20</v>
      </c>
      <c r="E66" s="172"/>
      <c r="F66" s="40" t="s">
        <v>524</v>
      </c>
      <c r="G66" s="41"/>
      <c r="H66" s="41"/>
      <c r="I66" s="41"/>
      <c r="J66" s="41"/>
      <c r="K66" s="41"/>
      <c r="L66" s="41"/>
      <c r="M66" s="41"/>
      <c r="N66" s="41"/>
      <c r="O66" s="41"/>
      <c r="P66" s="42"/>
      <c r="Q66" s="165">
        <v>210103</v>
      </c>
      <c r="R66" s="166"/>
      <c r="S66" s="167"/>
      <c r="T66" s="168" t="str">
        <f t="shared" si="4"/>
        <v>異常終了</v>
      </c>
      <c r="U66" s="169"/>
      <c r="V66" s="170"/>
      <c r="W66" s="146" t="s">
        <v>807</v>
      </c>
      <c r="X66" s="147"/>
      <c r="Y66" s="147"/>
      <c r="Z66" s="147"/>
      <c r="AA66" s="147"/>
      <c r="AB66" s="147"/>
      <c r="AC66" s="147"/>
      <c r="AD66" s="147"/>
      <c r="AE66" s="147"/>
      <c r="AF66" s="147"/>
      <c r="AG66" s="147"/>
      <c r="AH66" s="147"/>
      <c r="AI66" s="147"/>
      <c r="AJ66" s="147"/>
      <c r="AK66" s="147"/>
      <c r="AL66" s="147"/>
      <c r="AM66" s="147"/>
      <c r="AN66" s="147"/>
      <c r="AO66" s="147"/>
      <c r="AP66" s="147"/>
      <c r="AQ66" s="148"/>
      <c r="AR66" s="6" t="s">
        <v>784</v>
      </c>
      <c r="AS66" s="5" t="str">
        <f t="shared" si="3"/>
        <v xml:space="preserve">    [210103]エラー: 設定ファイル ${_missing_configs} が存在しません。</v>
      </c>
    </row>
    <row r="67" spans="4:45" ht="36" customHeight="1">
      <c r="D67" s="171">
        <f t="shared" si="1"/>
        <v>21</v>
      </c>
      <c r="E67" s="172"/>
      <c r="F67" s="77" t="s">
        <v>380</v>
      </c>
      <c r="G67" s="78"/>
      <c r="H67" s="78"/>
      <c r="I67" s="78"/>
      <c r="J67" s="78"/>
      <c r="K67" s="78"/>
      <c r="L67" s="78"/>
      <c r="M67" s="78"/>
      <c r="N67" s="78"/>
      <c r="O67" s="78"/>
      <c r="P67" s="79"/>
      <c r="Q67" s="165">
        <v>220001</v>
      </c>
      <c r="R67" s="166"/>
      <c r="S67" s="167"/>
      <c r="T67" s="168" t="str">
        <f t="shared" si="4"/>
        <v>正常終了</v>
      </c>
      <c r="U67" s="169"/>
      <c r="V67" s="170"/>
      <c r="W67" s="146" t="s">
        <v>725</v>
      </c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  <c r="AP67" s="147"/>
      <c r="AQ67" s="148"/>
      <c r="AR67" s="6" t="s">
        <v>784</v>
      </c>
      <c r="AS67" s="5" t="str">
        <f t="shared" si="3"/>
        <v xml:space="preserve">    [220001]設定ファイルの内容問題なし。</v>
      </c>
    </row>
    <row r="68" spans="4:45" ht="36" customHeight="1">
      <c r="D68" s="171">
        <f t="shared" si="1"/>
        <v>22</v>
      </c>
      <c r="E68" s="172"/>
      <c r="F68" s="77" t="s">
        <v>380</v>
      </c>
      <c r="G68" s="78"/>
      <c r="H68" s="78"/>
      <c r="I68" s="78"/>
      <c r="J68" s="78"/>
      <c r="K68" s="78"/>
      <c r="L68" s="78"/>
      <c r="M68" s="78"/>
      <c r="N68" s="78"/>
      <c r="O68" s="78"/>
      <c r="P68" s="79"/>
      <c r="Q68" s="165">
        <v>220101</v>
      </c>
      <c r="R68" s="166"/>
      <c r="S68" s="167"/>
      <c r="T68" s="168" t="str">
        <f t="shared" si="4"/>
        <v>異常終了</v>
      </c>
      <c r="U68" s="169"/>
      <c r="V68" s="170"/>
      <c r="W68" s="146" t="s">
        <v>726</v>
      </c>
      <c r="X68" s="147"/>
      <c r="Y68" s="147"/>
      <c r="Z68" s="147"/>
      <c r="AA68" s="147"/>
      <c r="AB68" s="147"/>
      <c r="AC68" s="147"/>
      <c r="AD68" s="147"/>
      <c r="AE68" s="147"/>
      <c r="AF68" s="147"/>
      <c r="AG68" s="147"/>
      <c r="AH68" s="147"/>
      <c r="AI68" s="147"/>
      <c r="AJ68" s="147"/>
      <c r="AK68" s="147"/>
      <c r="AL68" s="147"/>
      <c r="AM68" s="147"/>
      <c r="AN68" s="147"/>
      <c r="AO68" s="147"/>
      <c r="AP68" s="147"/>
      <c r="AQ68" s="148"/>
      <c r="AR68" s="6" t="s">
        <v>784</v>
      </c>
      <c r="AS68" s="5" t="str">
        <f t="shared" si="3"/>
        <v xml:space="preserve">    [220101]エラー: 設定ファイル${_config_file}が存在しません。</v>
      </c>
    </row>
    <row r="69" spans="4:45" ht="36" customHeight="1">
      <c r="D69" s="171">
        <f t="shared" si="1"/>
        <v>23</v>
      </c>
      <c r="E69" s="172"/>
      <c r="F69" s="77" t="s">
        <v>380</v>
      </c>
      <c r="G69" s="78"/>
      <c r="H69" s="78"/>
      <c r="I69" s="78"/>
      <c r="J69" s="78"/>
      <c r="K69" s="78"/>
      <c r="L69" s="78"/>
      <c r="M69" s="78"/>
      <c r="N69" s="78"/>
      <c r="O69" s="78"/>
      <c r="P69" s="79"/>
      <c r="Q69" s="165">
        <v>220102</v>
      </c>
      <c r="R69" s="166"/>
      <c r="S69" s="167"/>
      <c r="T69" s="168" t="str">
        <f t="shared" si="4"/>
        <v>異常終了</v>
      </c>
      <c r="U69" s="169"/>
      <c r="V69" s="170"/>
      <c r="W69" s="146" t="s">
        <v>812</v>
      </c>
      <c r="X69" s="147"/>
      <c r="Y69" s="147"/>
      <c r="Z69" s="147"/>
      <c r="AA69" s="147"/>
      <c r="AB69" s="147"/>
      <c r="AC69" s="147"/>
      <c r="AD69" s="147"/>
      <c r="AE69" s="147"/>
      <c r="AF69" s="147"/>
      <c r="AG69" s="147"/>
      <c r="AH69" s="147"/>
      <c r="AI69" s="147"/>
      <c r="AJ69" s="147"/>
      <c r="AK69" s="147"/>
      <c r="AL69" s="147"/>
      <c r="AM69" s="147"/>
      <c r="AN69" s="147"/>
      <c r="AO69" s="147"/>
      <c r="AP69" s="147"/>
      <c r="AQ69" s="148"/>
      <c r="AR69" s="6" t="s">
        <v>784</v>
      </c>
      <c r="AS69" s="5" t="str">
        <f t="shared" si="3"/>
        <v xml:space="preserve">    [220102]エラー: COLUMN_COUNTSが設定されていません。</v>
      </c>
    </row>
    <row r="70" spans="4:45" ht="36" customHeight="1">
      <c r="D70" s="171">
        <f t="shared" si="1"/>
        <v>24</v>
      </c>
      <c r="E70" s="172"/>
      <c r="F70" s="77" t="s">
        <v>380</v>
      </c>
      <c r="G70" s="78"/>
      <c r="H70" s="78"/>
      <c r="I70" s="78"/>
      <c r="J70" s="78"/>
      <c r="K70" s="78"/>
      <c r="L70" s="78"/>
      <c r="M70" s="78"/>
      <c r="N70" s="78"/>
      <c r="O70" s="78"/>
      <c r="P70" s="79"/>
      <c r="Q70" s="165">
        <v>220103</v>
      </c>
      <c r="R70" s="166"/>
      <c r="S70" s="167"/>
      <c r="T70" s="168" t="str">
        <f t="shared" si="4"/>
        <v>異常終了</v>
      </c>
      <c r="U70" s="169"/>
      <c r="V70" s="170"/>
      <c r="W70" s="146" t="s">
        <v>813</v>
      </c>
      <c r="X70" s="147"/>
      <c r="Y70" s="147"/>
      <c r="Z70" s="147"/>
      <c r="AA70" s="147"/>
      <c r="AB70" s="147"/>
      <c r="AC70" s="147"/>
      <c r="AD70" s="147"/>
      <c r="AE70" s="147"/>
      <c r="AF70" s="147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8"/>
      <c r="AR70" s="6" t="s">
        <v>784</v>
      </c>
      <c r="AS70" s="5" t="str">
        <f t="shared" si="3"/>
        <v xml:space="preserve">    [220103]エラー: COLUMN_DATA_TYPEが設定されていません。</v>
      </c>
    </row>
    <row r="71" spans="4:45" ht="36" customHeight="1">
      <c r="D71" s="171">
        <f t="shared" si="1"/>
        <v>25</v>
      </c>
      <c r="E71" s="172"/>
      <c r="F71" s="77" t="s">
        <v>380</v>
      </c>
      <c r="G71" s="78"/>
      <c r="H71" s="78"/>
      <c r="I71" s="78"/>
      <c r="J71" s="78"/>
      <c r="K71" s="78"/>
      <c r="L71" s="78"/>
      <c r="M71" s="78"/>
      <c r="N71" s="78"/>
      <c r="O71" s="78"/>
      <c r="P71" s="79"/>
      <c r="Q71" s="165">
        <v>220104</v>
      </c>
      <c r="R71" s="166"/>
      <c r="S71" s="167"/>
      <c r="T71" s="168" t="str">
        <f t="shared" si="4"/>
        <v>異常終了</v>
      </c>
      <c r="U71" s="169"/>
      <c r="V71" s="170"/>
      <c r="W71" s="146" t="s">
        <v>814</v>
      </c>
      <c r="X71" s="147"/>
      <c r="Y71" s="147"/>
      <c r="Z71" s="147"/>
      <c r="AA71" s="147"/>
      <c r="AB71" s="147"/>
      <c r="AC71" s="147"/>
      <c r="AD71" s="147"/>
      <c r="AE71" s="147"/>
      <c r="AF71" s="147"/>
      <c r="AG71" s="147"/>
      <c r="AH71" s="147"/>
      <c r="AI71" s="147"/>
      <c r="AJ71" s="147"/>
      <c r="AK71" s="147"/>
      <c r="AL71" s="147"/>
      <c r="AM71" s="147"/>
      <c r="AN71" s="147"/>
      <c r="AO71" s="147"/>
      <c r="AP71" s="147"/>
      <c r="AQ71" s="148"/>
      <c r="AR71" s="6" t="s">
        <v>784</v>
      </c>
      <c r="AS71" s="5" t="str">
        <f t="shared" si="3"/>
        <v xml:space="preserve">    [220104]エラー: COLUMN_DATA_LENGTHが設定されていません。</v>
      </c>
    </row>
    <row r="72" spans="4:45" ht="36" customHeight="1">
      <c r="D72" s="171">
        <f t="shared" si="1"/>
        <v>26</v>
      </c>
      <c r="E72" s="172"/>
      <c r="F72" s="77" t="s">
        <v>380</v>
      </c>
      <c r="G72" s="78"/>
      <c r="H72" s="78"/>
      <c r="I72" s="78"/>
      <c r="J72" s="78"/>
      <c r="K72" s="78"/>
      <c r="L72" s="78"/>
      <c r="M72" s="78"/>
      <c r="N72" s="78"/>
      <c r="O72" s="78"/>
      <c r="P72" s="79"/>
      <c r="Q72" s="165">
        <v>220105</v>
      </c>
      <c r="R72" s="166"/>
      <c r="S72" s="167"/>
      <c r="T72" s="168" t="str">
        <f t="shared" si="4"/>
        <v>異常終了</v>
      </c>
      <c r="U72" s="169"/>
      <c r="V72" s="170"/>
      <c r="W72" s="146" t="s">
        <v>815</v>
      </c>
      <c r="X72" s="147"/>
      <c r="Y72" s="147"/>
      <c r="Z72" s="147"/>
      <c r="AA72" s="147"/>
      <c r="AB72" s="147"/>
      <c r="AC72" s="147"/>
      <c r="AD72" s="147"/>
      <c r="AE72" s="147"/>
      <c r="AF72" s="147"/>
      <c r="AG72" s="147"/>
      <c r="AH72" s="147"/>
      <c r="AI72" s="147"/>
      <c r="AJ72" s="147"/>
      <c r="AK72" s="147"/>
      <c r="AL72" s="147"/>
      <c r="AM72" s="147"/>
      <c r="AN72" s="147"/>
      <c r="AO72" s="147"/>
      <c r="AP72" s="147"/>
      <c r="AQ72" s="148"/>
      <c r="AR72" s="6" t="s">
        <v>784</v>
      </c>
      <c r="AS72" s="5" t="str">
        <f t="shared" si="3"/>
        <v xml:space="preserve">    [220105]エラー: COLUMN_DATA_TRIMが設定されていません。</v>
      </c>
    </row>
    <row r="73" spans="4:45" ht="36" customHeight="1">
      <c r="D73" s="171">
        <f t="shared" si="1"/>
        <v>27</v>
      </c>
      <c r="E73" s="172"/>
      <c r="F73" s="77" t="s">
        <v>380</v>
      </c>
      <c r="G73" s="78"/>
      <c r="H73" s="78"/>
      <c r="I73" s="78"/>
      <c r="J73" s="78"/>
      <c r="K73" s="78"/>
      <c r="L73" s="78"/>
      <c r="M73" s="78"/>
      <c r="N73" s="78"/>
      <c r="O73" s="78"/>
      <c r="P73" s="79"/>
      <c r="Q73" s="165">
        <v>220106</v>
      </c>
      <c r="R73" s="166"/>
      <c r="S73" s="167"/>
      <c r="T73" s="168" t="str">
        <f t="shared" si="4"/>
        <v>異常終了</v>
      </c>
      <c r="U73" s="169"/>
      <c r="V73" s="170"/>
      <c r="W73" s="146" t="s">
        <v>816</v>
      </c>
      <c r="X73" s="147"/>
      <c r="Y73" s="147"/>
      <c r="Z73" s="147"/>
      <c r="AA73" s="147"/>
      <c r="AB73" s="147"/>
      <c r="AC73" s="147"/>
      <c r="AD73" s="147"/>
      <c r="AE73" s="147"/>
      <c r="AF73" s="147"/>
      <c r="AG73" s="147"/>
      <c r="AH73" s="147"/>
      <c r="AI73" s="147"/>
      <c r="AJ73" s="147"/>
      <c r="AK73" s="147"/>
      <c r="AL73" s="147"/>
      <c r="AM73" s="147"/>
      <c r="AN73" s="147"/>
      <c r="AO73" s="147"/>
      <c r="AP73" s="147"/>
      <c r="AQ73" s="148"/>
      <c r="AR73" s="6" t="s">
        <v>784</v>
      </c>
      <c r="AS73" s="5" t="str">
        <f t="shared" si="3"/>
        <v xml:space="preserve">    [220106]エラー: COLUMN_DATA_SIGNEDが設定されていません。</v>
      </c>
    </row>
    <row r="74" spans="4:45" ht="36" customHeight="1">
      <c r="D74" s="171">
        <f t="shared" si="1"/>
        <v>28</v>
      </c>
      <c r="E74" s="172"/>
      <c r="F74" s="77" t="s">
        <v>380</v>
      </c>
      <c r="G74" s="78"/>
      <c r="H74" s="78"/>
      <c r="I74" s="78"/>
      <c r="J74" s="78"/>
      <c r="K74" s="78"/>
      <c r="L74" s="78"/>
      <c r="M74" s="78"/>
      <c r="N74" s="78"/>
      <c r="O74" s="78"/>
      <c r="P74" s="79"/>
      <c r="Q74" s="165">
        <v>220107</v>
      </c>
      <c r="R74" s="166"/>
      <c r="S74" s="167"/>
      <c r="T74" s="168" t="str">
        <f t="shared" si="4"/>
        <v>異常終了</v>
      </c>
      <c r="U74" s="169"/>
      <c r="V74" s="170"/>
      <c r="W74" s="146" t="s">
        <v>817</v>
      </c>
      <c r="X74" s="147"/>
      <c r="Y74" s="147"/>
      <c r="Z74" s="147"/>
      <c r="AA74" s="147"/>
      <c r="AB74" s="147"/>
      <c r="AC74" s="147"/>
      <c r="AD74" s="147"/>
      <c r="AE74" s="147"/>
      <c r="AF74" s="147"/>
      <c r="AG74" s="147"/>
      <c r="AH74" s="147"/>
      <c r="AI74" s="147"/>
      <c r="AJ74" s="147"/>
      <c r="AK74" s="147"/>
      <c r="AL74" s="147"/>
      <c r="AM74" s="147"/>
      <c r="AN74" s="147"/>
      <c r="AO74" s="147"/>
      <c r="AP74" s="147"/>
      <c r="AQ74" s="148"/>
      <c r="AR74" s="6" t="s">
        <v>784</v>
      </c>
      <c r="AS74" s="5" t="str">
        <f t="shared" si="3"/>
        <v xml:space="preserve">    [220107]エラー: SIGN_DIGITが設定されていません。</v>
      </c>
    </row>
    <row r="75" spans="4:45" ht="36" customHeight="1">
      <c r="D75" s="171">
        <f t="shared" si="1"/>
        <v>29</v>
      </c>
      <c r="E75" s="172"/>
      <c r="F75" s="77" t="s">
        <v>380</v>
      </c>
      <c r="G75" s="78"/>
      <c r="H75" s="78"/>
      <c r="I75" s="78"/>
      <c r="J75" s="78"/>
      <c r="K75" s="78"/>
      <c r="L75" s="78"/>
      <c r="M75" s="78"/>
      <c r="N75" s="78"/>
      <c r="O75" s="78"/>
      <c r="P75" s="79"/>
      <c r="Q75" s="165">
        <v>220108</v>
      </c>
      <c r="R75" s="166"/>
      <c r="S75" s="167"/>
      <c r="T75" s="168" t="str">
        <f t="shared" si="4"/>
        <v>異常終了</v>
      </c>
      <c r="U75" s="169"/>
      <c r="V75" s="170"/>
      <c r="W75" s="146" t="s">
        <v>818</v>
      </c>
      <c r="X75" s="147"/>
      <c r="Y75" s="147"/>
      <c r="Z75" s="147"/>
      <c r="AA75" s="147"/>
      <c r="AB75" s="147"/>
      <c r="AC75" s="147"/>
      <c r="AD75" s="147"/>
      <c r="AE75" s="147"/>
      <c r="AF75" s="147"/>
      <c r="AG75" s="147"/>
      <c r="AH75" s="147"/>
      <c r="AI75" s="147"/>
      <c r="AJ75" s="147"/>
      <c r="AK75" s="147"/>
      <c r="AL75" s="147"/>
      <c r="AM75" s="147"/>
      <c r="AN75" s="147"/>
      <c r="AO75" s="147"/>
      <c r="AP75" s="147"/>
      <c r="AQ75" s="148"/>
      <c r="AR75" s="6" t="s">
        <v>784</v>
      </c>
      <c r="AS75" s="5" t="str">
        <f t="shared" si="3"/>
        <v xml:space="preserve">    [220108]エラー: DATE_SEPARATORが設定されていません。</v>
      </c>
    </row>
    <row r="76" spans="4:45" ht="36" customHeight="1">
      <c r="D76" s="171">
        <f t="shared" si="1"/>
        <v>30</v>
      </c>
      <c r="E76" s="172"/>
      <c r="F76" s="77" t="s">
        <v>380</v>
      </c>
      <c r="G76" s="78"/>
      <c r="H76" s="78"/>
      <c r="I76" s="78"/>
      <c r="J76" s="78"/>
      <c r="K76" s="78"/>
      <c r="L76" s="78"/>
      <c r="M76" s="78"/>
      <c r="N76" s="78"/>
      <c r="O76" s="78"/>
      <c r="P76" s="79"/>
      <c r="Q76" s="165">
        <v>220109</v>
      </c>
      <c r="R76" s="166"/>
      <c r="S76" s="167"/>
      <c r="T76" s="168" t="str">
        <f t="shared" si="4"/>
        <v>異常終了</v>
      </c>
      <c r="U76" s="169"/>
      <c r="V76" s="170"/>
      <c r="W76" s="146" t="s">
        <v>819</v>
      </c>
      <c r="X76" s="147"/>
      <c r="Y76" s="147"/>
      <c r="Z76" s="147"/>
      <c r="AA76" s="147"/>
      <c r="AB76" s="147"/>
      <c r="AC76" s="147"/>
      <c r="AD76" s="147"/>
      <c r="AE76" s="147"/>
      <c r="AF76" s="147"/>
      <c r="AG76" s="147"/>
      <c r="AH76" s="147"/>
      <c r="AI76" s="147"/>
      <c r="AJ76" s="147"/>
      <c r="AK76" s="147"/>
      <c r="AL76" s="147"/>
      <c r="AM76" s="147"/>
      <c r="AN76" s="147"/>
      <c r="AO76" s="147"/>
      <c r="AP76" s="147"/>
      <c r="AQ76" s="148"/>
      <c r="AR76" s="6" t="s">
        <v>784</v>
      </c>
      <c r="AS76" s="5" t="str">
        <f t="shared" si="3"/>
        <v xml:space="preserve">    [220109]エラー: TIME_SEPARATORが設定されていません。</v>
      </c>
    </row>
    <row r="77" spans="4:45" ht="36" customHeight="1">
      <c r="D77" s="171">
        <f t="shared" si="1"/>
        <v>31</v>
      </c>
      <c r="E77" s="172"/>
      <c r="F77" s="77" t="s">
        <v>380</v>
      </c>
      <c r="G77" s="78"/>
      <c r="H77" s="78"/>
      <c r="I77" s="78"/>
      <c r="J77" s="78"/>
      <c r="K77" s="78"/>
      <c r="L77" s="78"/>
      <c r="M77" s="78"/>
      <c r="N77" s="78"/>
      <c r="O77" s="78"/>
      <c r="P77" s="79"/>
      <c r="Q77" s="165">
        <v>220110</v>
      </c>
      <c r="R77" s="166"/>
      <c r="S77" s="167"/>
      <c r="T77" s="168" t="str">
        <f t="shared" si="4"/>
        <v>異常終了</v>
      </c>
      <c r="U77" s="169"/>
      <c r="V77" s="170"/>
      <c r="W77" s="146" t="s">
        <v>820</v>
      </c>
      <c r="X77" s="147"/>
      <c r="Y77" s="147"/>
      <c r="Z77" s="147"/>
      <c r="AA77" s="147"/>
      <c r="AB77" s="147"/>
      <c r="AC77" s="147"/>
      <c r="AD77" s="147"/>
      <c r="AE77" s="147"/>
      <c r="AF77" s="147"/>
      <c r="AG77" s="147"/>
      <c r="AH77" s="147"/>
      <c r="AI77" s="147"/>
      <c r="AJ77" s="147"/>
      <c r="AK77" s="147"/>
      <c r="AL77" s="147"/>
      <c r="AM77" s="147"/>
      <c r="AN77" s="147"/>
      <c r="AO77" s="147"/>
      <c r="AP77" s="147"/>
      <c r="AQ77" s="148"/>
      <c r="AR77" s="6" t="s">
        <v>784</v>
      </c>
      <c r="AS77" s="5" t="str">
        <f t="shared" si="3"/>
        <v xml:space="preserve">    [220110]エラー: SEPARATOR_DATE_TIMEが設定されていません。</v>
      </c>
    </row>
    <row r="78" spans="4:45" ht="36" customHeight="1">
      <c r="D78" s="171">
        <f t="shared" si="1"/>
        <v>32</v>
      </c>
      <c r="E78" s="172"/>
      <c r="F78" s="77" t="s">
        <v>380</v>
      </c>
      <c r="G78" s="78"/>
      <c r="H78" s="78"/>
      <c r="I78" s="78"/>
      <c r="J78" s="78"/>
      <c r="K78" s="78"/>
      <c r="L78" s="78"/>
      <c r="M78" s="78"/>
      <c r="N78" s="78"/>
      <c r="O78" s="78"/>
      <c r="P78" s="79"/>
      <c r="Q78" s="165">
        <v>220111</v>
      </c>
      <c r="R78" s="166"/>
      <c r="S78" s="167"/>
      <c r="T78" s="168" t="str">
        <f t="shared" si="4"/>
        <v>異常終了</v>
      </c>
      <c r="U78" s="169"/>
      <c r="V78" s="170"/>
      <c r="W78" s="146" t="s">
        <v>821</v>
      </c>
      <c r="X78" s="147"/>
      <c r="Y78" s="147"/>
      <c r="Z78" s="147"/>
      <c r="AA78" s="147"/>
      <c r="AB78" s="147"/>
      <c r="AC78" s="147"/>
      <c r="AD78" s="147"/>
      <c r="AE78" s="147"/>
      <c r="AF78" s="147"/>
      <c r="AG78" s="147"/>
      <c r="AH78" s="147"/>
      <c r="AI78" s="147"/>
      <c r="AJ78" s="147"/>
      <c r="AK78" s="147"/>
      <c r="AL78" s="147"/>
      <c r="AM78" s="147"/>
      <c r="AN78" s="147"/>
      <c r="AO78" s="147"/>
      <c r="AP78" s="147"/>
      <c r="AQ78" s="148"/>
      <c r="AR78" s="6" t="s">
        <v>784</v>
      </c>
      <c r="AS78" s="5" t="str">
        <f t="shared" si="3"/>
        <v xml:space="preserve">    [220111]エラー: REFERENCE_DATEが設定されていません。</v>
      </c>
    </row>
    <row r="79" spans="4:45" ht="36" customHeight="1">
      <c r="D79" s="171">
        <f t="shared" si="1"/>
        <v>33</v>
      </c>
      <c r="E79" s="172"/>
      <c r="F79" s="77" t="s">
        <v>380</v>
      </c>
      <c r="G79" s="78"/>
      <c r="H79" s="78"/>
      <c r="I79" s="78"/>
      <c r="J79" s="78"/>
      <c r="K79" s="78"/>
      <c r="L79" s="78"/>
      <c r="M79" s="78"/>
      <c r="N79" s="78"/>
      <c r="O79" s="78"/>
      <c r="P79" s="79"/>
      <c r="Q79" s="165">
        <v>220112</v>
      </c>
      <c r="R79" s="166"/>
      <c r="S79" s="167"/>
      <c r="T79" s="168" t="str">
        <f t="shared" si="4"/>
        <v>異常終了</v>
      </c>
      <c r="U79" s="169"/>
      <c r="V79" s="170"/>
      <c r="W79" s="146" t="s">
        <v>822</v>
      </c>
      <c r="X79" s="147"/>
      <c r="Y79" s="147"/>
      <c r="Z79" s="147"/>
      <c r="AA79" s="147"/>
      <c r="AB79" s="147"/>
      <c r="AC79" s="147"/>
      <c r="AD79" s="147"/>
      <c r="AE79" s="147"/>
      <c r="AF79" s="147"/>
      <c r="AG79" s="147"/>
      <c r="AH79" s="147"/>
      <c r="AI79" s="147"/>
      <c r="AJ79" s="147"/>
      <c r="AK79" s="147"/>
      <c r="AL79" s="147"/>
      <c r="AM79" s="147"/>
      <c r="AN79" s="147"/>
      <c r="AO79" s="147"/>
      <c r="AP79" s="147"/>
      <c r="AQ79" s="148"/>
      <c r="AR79" s="6" t="s">
        <v>784</v>
      </c>
      <c r="AS79" s="5" t="str">
        <f t="shared" si="3"/>
        <v xml:space="preserve">    [220112]エラー: CASE_MODEが設定されていません。</v>
      </c>
    </row>
    <row r="80" spans="4:45" ht="36" customHeight="1">
      <c r="D80" s="171">
        <f t="shared" si="1"/>
        <v>34</v>
      </c>
      <c r="E80" s="172"/>
      <c r="F80" s="77" t="s">
        <v>380</v>
      </c>
      <c r="G80" s="78"/>
      <c r="H80" s="78"/>
      <c r="I80" s="78"/>
      <c r="J80" s="78"/>
      <c r="K80" s="78"/>
      <c r="L80" s="78"/>
      <c r="M80" s="78"/>
      <c r="N80" s="78"/>
      <c r="O80" s="78"/>
      <c r="P80" s="79"/>
      <c r="Q80" s="165">
        <v>220113</v>
      </c>
      <c r="R80" s="166"/>
      <c r="S80" s="167"/>
      <c r="T80" s="168" t="str">
        <f t="shared" si="4"/>
        <v>異常終了</v>
      </c>
      <c r="U80" s="169"/>
      <c r="V80" s="170"/>
      <c r="W80" s="146" t="s">
        <v>823</v>
      </c>
      <c r="X80" s="147"/>
      <c r="Y80" s="147"/>
      <c r="Z80" s="147"/>
      <c r="AA80" s="147"/>
      <c r="AB80" s="147"/>
      <c r="AC80" s="147"/>
      <c r="AD80" s="147"/>
      <c r="AE80" s="147"/>
      <c r="AF80" s="147"/>
      <c r="AG80" s="147"/>
      <c r="AH80" s="147"/>
      <c r="AI80" s="147"/>
      <c r="AJ80" s="147"/>
      <c r="AK80" s="147"/>
      <c r="AL80" s="147"/>
      <c r="AM80" s="147"/>
      <c r="AN80" s="147"/>
      <c r="AO80" s="147"/>
      <c r="AP80" s="147"/>
      <c r="AQ80" s="148"/>
      <c r="AR80" s="6" t="s">
        <v>784</v>
      </c>
      <c r="AS80" s="5" t="str">
        <f t="shared" si="3"/>
        <v xml:space="preserve">    [220113]エラー: MULTIBYTE_STRINGが設定されていません。</v>
      </c>
    </row>
    <row r="81" spans="4:45" ht="36" customHeight="1">
      <c r="D81" s="171">
        <f t="shared" si="1"/>
        <v>35</v>
      </c>
      <c r="E81" s="172"/>
      <c r="F81" s="77" t="s">
        <v>380</v>
      </c>
      <c r="G81" s="78"/>
      <c r="H81" s="78"/>
      <c r="I81" s="78"/>
      <c r="J81" s="78"/>
      <c r="K81" s="78"/>
      <c r="L81" s="78"/>
      <c r="M81" s="78"/>
      <c r="N81" s="78"/>
      <c r="O81" s="78"/>
      <c r="P81" s="79"/>
      <c r="Q81" s="165">
        <v>220114</v>
      </c>
      <c r="R81" s="166"/>
      <c r="S81" s="167"/>
      <c r="T81" s="168" t="str">
        <f t="shared" si="4"/>
        <v>異常終了</v>
      </c>
      <c r="U81" s="169"/>
      <c r="V81" s="170"/>
      <c r="W81" s="146" t="s">
        <v>824</v>
      </c>
      <c r="X81" s="147"/>
      <c r="Y81" s="147"/>
      <c r="Z81" s="147"/>
      <c r="AA81" s="147"/>
      <c r="AB81" s="147"/>
      <c r="AC81" s="147"/>
      <c r="AD81" s="147"/>
      <c r="AE81" s="147"/>
      <c r="AF81" s="147"/>
      <c r="AG81" s="147"/>
      <c r="AH81" s="147"/>
      <c r="AI81" s="147"/>
      <c r="AJ81" s="147"/>
      <c r="AK81" s="147"/>
      <c r="AL81" s="147"/>
      <c r="AM81" s="147"/>
      <c r="AN81" s="147"/>
      <c r="AO81" s="147"/>
      <c r="AP81" s="147"/>
      <c r="AQ81" s="148"/>
      <c r="AR81" s="6" t="s">
        <v>784</v>
      </c>
      <c r="AS81" s="5" t="str">
        <f t="shared" si="3"/>
        <v xml:space="preserve">    [220114]エラー: COLUMN_COUNTSは1以上の整数を指定してください。</v>
      </c>
    </row>
    <row r="82" spans="4:45" ht="36" customHeight="1">
      <c r="D82" s="171">
        <f t="shared" si="1"/>
        <v>36</v>
      </c>
      <c r="E82" s="172"/>
      <c r="F82" s="77" t="s">
        <v>380</v>
      </c>
      <c r="G82" s="78"/>
      <c r="H82" s="78"/>
      <c r="I82" s="78"/>
      <c r="J82" s="78"/>
      <c r="K82" s="78"/>
      <c r="L82" s="78"/>
      <c r="M82" s="78"/>
      <c r="N82" s="78"/>
      <c r="O82" s="78"/>
      <c r="P82" s="79"/>
      <c r="Q82" s="165">
        <v>220115</v>
      </c>
      <c r="R82" s="166"/>
      <c r="S82" s="167"/>
      <c r="T82" s="168" t="str">
        <f t="shared" si="4"/>
        <v>異常終了</v>
      </c>
      <c r="U82" s="169"/>
      <c r="V82" s="170"/>
      <c r="W82" s="146" t="s">
        <v>825</v>
      </c>
      <c r="X82" s="147"/>
      <c r="Y82" s="147"/>
      <c r="Z82" s="147"/>
      <c r="AA82" s="147"/>
      <c r="AB82" s="147"/>
      <c r="AC82" s="147"/>
      <c r="AD82" s="147"/>
      <c r="AE82" s="147"/>
      <c r="AF82" s="147"/>
      <c r="AG82" s="147"/>
      <c r="AH82" s="147"/>
      <c r="AI82" s="147"/>
      <c r="AJ82" s="147"/>
      <c r="AK82" s="147"/>
      <c r="AL82" s="147"/>
      <c r="AM82" s="147"/>
      <c r="AN82" s="147"/>
      <c r="AO82" s="147"/>
      <c r="AP82" s="147"/>
      <c r="AQ82" s="148"/>
      <c r="AR82" s="6" t="s">
        <v>784</v>
      </c>
      <c r="AS82" s="5" t="str">
        <f t="shared" si="3"/>
        <v xml:space="preserve">    [220115]エラー: COLUMN_DATA_TYPEの項目数がCOLUMN_COUNTSと異なります。</v>
      </c>
    </row>
    <row r="83" spans="4:45" ht="36" customHeight="1">
      <c r="D83" s="171">
        <f t="shared" si="1"/>
        <v>37</v>
      </c>
      <c r="E83" s="172"/>
      <c r="F83" s="77" t="s">
        <v>380</v>
      </c>
      <c r="G83" s="78"/>
      <c r="H83" s="78"/>
      <c r="I83" s="78"/>
      <c r="J83" s="78"/>
      <c r="K83" s="78"/>
      <c r="L83" s="78"/>
      <c r="M83" s="78"/>
      <c r="N83" s="78"/>
      <c r="O83" s="78"/>
      <c r="P83" s="79"/>
      <c r="Q83" s="165">
        <v>220116</v>
      </c>
      <c r="R83" s="166"/>
      <c r="S83" s="167"/>
      <c r="T83" s="168" t="str">
        <f t="shared" si="4"/>
        <v>異常終了</v>
      </c>
      <c r="U83" s="169"/>
      <c r="V83" s="170"/>
      <c r="W83" s="146" t="s">
        <v>826</v>
      </c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  <c r="AH83" s="147"/>
      <c r="AI83" s="147"/>
      <c r="AJ83" s="147"/>
      <c r="AK83" s="147"/>
      <c r="AL83" s="147"/>
      <c r="AM83" s="147"/>
      <c r="AN83" s="147"/>
      <c r="AO83" s="147"/>
      <c r="AP83" s="147"/>
      <c r="AQ83" s="148"/>
      <c r="AR83" s="6" t="s">
        <v>784</v>
      </c>
      <c r="AS83" s="5" t="str">
        <f t="shared" si="3"/>
        <v xml:space="preserve">    [220116]エラー: COLUMN_DATA_LENGTHの項目数がCOLUMN_COUNTSと異なります。</v>
      </c>
    </row>
    <row r="84" spans="4:45" ht="36" customHeight="1">
      <c r="D84" s="171">
        <f t="shared" si="1"/>
        <v>38</v>
      </c>
      <c r="E84" s="172"/>
      <c r="F84" s="77" t="s">
        <v>380</v>
      </c>
      <c r="G84" s="78"/>
      <c r="H84" s="78"/>
      <c r="I84" s="78"/>
      <c r="J84" s="78"/>
      <c r="K84" s="78"/>
      <c r="L84" s="78"/>
      <c r="M84" s="78"/>
      <c r="N84" s="78"/>
      <c r="O84" s="78"/>
      <c r="P84" s="79"/>
      <c r="Q84" s="165">
        <v>220117</v>
      </c>
      <c r="R84" s="166"/>
      <c r="S84" s="167"/>
      <c r="T84" s="168" t="str">
        <f t="shared" si="4"/>
        <v>異常終了</v>
      </c>
      <c r="U84" s="169"/>
      <c r="V84" s="170"/>
      <c r="W84" s="146" t="s">
        <v>827</v>
      </c>
      <c r="X84" s="147"/>
      <c r="Y84" s="147"/>
      <c r="Z84" s="147"/>
      <c r="AA84" s="147"/>
      <c r="AB84" s="147"/>
      <c r="AC84" s="147"/>
      <c r="AD84" s="147"/>
      <c r="AE84" s="147"/>
      <c r="AF84" s="147"/>
      <c r="AG84" s="147"/>
      <c r="AH84" s="147"/>
      <c r="AI84" s="147"/>
      <c r="AJ84" s="147"/>
      <c r="AK84" s="147"/>
      <c r="AL84" s="147"/>
      <c r="AM84" s="147"/>
      <c r="AN84" s="147"/>
      <c r="AO84" s="147"/>
      <c r="AP84" s="147"/>
      <c r="AQ84" s="148"/>
      <c r="AR84" s="6" t="s">
        <v>784</v>
      </c>
      <c r="AS84" s="5" t="str">
        <f t="shared" si="3"/>
        <v xml:space="preserve">    [220117]エラー: COLUMN_DATA_TRIMの項目数がCOLUMN_COUNTSと異なります。</v>
      </c>
    </row>
    <row r="85" spans="4:45" ht="36" customHeight="1">
      <c r="D85" s="171">
        <f t="shared" si="1"/>
        <v>39</v>
      </c>
      <c r="E85" s="172"/>
      <c r="F85" s="77" t="s">
        <v>380</v>
      </c>
      <c r="G85" s="78"/>
      <c r="H85" s="78"/>
      <c r="I85" s="78"/>
      <c r="J85" s="78"/>
      <c r="K85" s="78"/>
      <c r="L85" s="78"/>
      <c r="M85" s="78"/>
      <c r="N85" s="78"/>
      <c r="O85" s="78"/>
      <c r="P85" s="79"/>
      <c r="Q85" s="165">
        <v>220118</v>
      </c>
      <c r="R85" s="166"/>
      <c r="S85" s="167"/>
      <c r="T85" s="168" t="str">
        <f t="shared" si="4"/>
        <v>異常終了</v>
      </c>
      <c r="U85" s="169"/>
      <c r="V85" s="170"/>
      <c r="W85" s="146" t="s">
        <v>828</v>
      </c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  <c r="AP85" s="147"/>
      <c r="AQ85" s="148"/>
      <c r="AR85" s="6" t="s">
        <v>784</v>
      </c>
      <c r="AS85" s="5" t="str">
        <f t="shared" si="3"/>
        <v xml:space="preserve">    [220118]エラー: COLUMN_DATA_SIGNEDの項目数がCOLUMN_COUNTSと異なります。</v>
      </c>
    </row>
    <row r="86" spans="4:45" ht="36" customHeight="1">
      <c r="D86" s="171">
        <f t="shared" si="1"/>
        <v>40</v>
      </c>
      <c r="E86" s="172"/>
      <c r="F86" s="77" t="s">
        <v>380</v>
      </c>
      <c r="G86" s="78"/>
      <c r="H86" s="78"/>
      <c r="I86" s="78"/>
      <c r="J86" s="78"/>
      <c r="K86" s="78"/>
      <c r="L86" s="78"/>
      <c r="M86" s="78"/>
      <c r="N86" s="78"/>
      <c r="O86" s="78"/>
      <c r="P86" s="79"/>
      <c r="Q86" s="165">
        <v>220119</v>
      </c>
      <c r="R86" s="166"/>
      <c r="S86" s="167"/>
      <c r="T86" s="168" t="str">
        <f t="shared" si="4"/>
        <v>異常終了</v>
      </c>
      <c r="U86" s="169"/>
      <c r="V86" s="170"/>
      <c r="W86" s="146" t="s">
        <v>829</v>
      </c>
      <c r="X86" s="147"/>
      <c r="Y86" s="147"/>
      <c r="Z86" s="147"/>
      <c r="AA86" s="147"/>
      <c r="AB86" s="147"/>
      <c r="AC86" s="147"/>
      <c r="AD86" s="147"/>
      <c r="AE86" s="147"/>
      <c r="AF86" s="147"/>
      <c r="AG86" s="147"/>
      <c r="AH86" s="147"/>
      <c r="AI86" s="147"/>
      <c r="AJ86" s="147"/>
      <c r="AK86" s="147"/>
      <c r="AL86" s="147"/>
      <c r="AM86" s="147"/>
      <c r="AN86" s="147"/>
      <c r="AO86" s="147"/>
      <c r="AP86" s="147"/>
      <c r="AQ86" s="148"/>
      <c r="AR86" s="6" t="s">
        <v>784</v>
      </c>
      <c r="AS86" s="5" t="str">
        <f t="shared" si="3"/>
        <v xml:space="preserve">    [220119]エラー: 無効なデータタイプ${_type}が指定されています。</v>
      </c>
    </row>
    <row r="87" spans="4:45" ht="36" customHeight="1">
      <c r="D87" s="171">
        <f t="shared" si="1"/>
        <v>41</v>
      </c>
      <c r="E87" s="172"/>
      <c r="F87" s="77" t="s">
        <v>380</v>
      </c>
      <c r="G87" s="78"/>
      <c r="H87" s="78"/>
      <c r="I87" s="78"/>
      <c r="J87" s="78"/>
      <c r="K87" s="78"/>
      <c r="L87" s="78"/>
      <c r="M87" s="78"/>
      <c r="N87" s="78"/>
      <c r="O87" s="78"/>
      <c r="P87" s="79"/>
      <c r="Q87" s="165">
        <v>220120</v>
      </c>
      <c r="R87" s="166"/>
      <c r="S87" s="167"/>
      <c r="T87" s="168" t="str">
        <f t="shared" si="4"/>
        <v>異常終了</v>
      </c>
      <c r="U87" s="169"/>
      <c r="V87" s="170"/>
      <c r="W87" s="146" t="s">
        <v>830</v>
      </c>
      <c r="X87" s="147"/>
      <c r="Y87" s="147"/>
      <c r="Z87" s="147"/>
      <c r="AA87" s="147"/>
      <c r="AB87" s="147"/>
      <c r="AC87" s="147"/>
      <c r="AD87" s="147"/>
      <c r="AE87" s="147"/>
      <c r="AF87" s="147"/>
      <c r="AG87" s="147"/>
      <c r="AH87" s="147"/>
      <c r="AI87" s="147"/>
      <c r="AJ87" s="147"/>
      <c r="AK87" s="147"/>
      <c r="AL87" s="147"/>
      <c r="AM87" s="147"/>
      <c r="AN87" s="147"/>
      <c r="AO87" s="147"/>
      <c r="AP87" s="147"/>
      <c r="AQ87" s="148"/>
      <c r="AR87" s="6" t="s">
        <v>784</v>
      </c>
      <c r="AS87" s="5" t="str">
        <f t="shared" si="3"/>
        <v xml:space="preserve">    [220120]エラー: 無効なトリム${_type}が指定されています。'NONE' または 'FT', 'BT', 'ft', 'bt' を含む文字列を指定してください。</v>
      </c>
    </row>
    <row r="88" spans="4:45" ht="36" customHeight="1">
      <c r="D88" s="171">
        <f t="shared" si="1"/>
        <v>42</v>
      </c>
      <c r="E88" s="172"/>
      <c r="F88" s="77" t="s">
        <v>380</v>
      </c>
      <c r="G88" s="78"/>
      <c r="H88" s="78"/>
      <c r="I88" s="78"/>
      <c r="J88" s="78"/>
      <c r="K88" s="78"/>
      <c r="L88" s="78"/>
      <c r="M88" s="78"/>
      <c r="N88" s="78"/>
      <c r="O88" s="78"/>
      <c r="P88" s="79"/>
      <c r="Q88" s="165">
        <v>220121</v>
      </c>
      <c r="R88" s="166"/>
      <c r="S88" s="167"/>
      <c r="T88" s="168" t="str">
        <f t="shared" si="4"/>
        <v>異常終了</v>
      </c>
      <c r="U88" s="169"/>
      <c r="V88" s="170"/>
      <c r="W88" s="146" t="s">
        <v>831</v>
      </c>
      <c r="X88" s="147"/>
      <c r="Y88" s="147"/>
      <c r="Z88" s="147"/>
      <c r="AA88" s="147"/>
      <c r="AB88" s="147"/>
      <c r="AC88" s="147"/>
      <c r="AD88" s="147"/>
      <c r="AE88" s="147"/>
      <c r="AF88" s="147"/>
      <c r="AG88" s="147"/>
      <c r="AH88" s="147"/>
      <c r="AI88" s="147"/>
      <c r="AJ88" s="147"/>
      <c r="AK88" s="147"/>
      <c r="AL88" s="147"/>
      <c r="AM88" s="147"/>
      <c r="AN88" s="147"/>
      <c r="AO88" s="147"/>
      <c r="AP88" s="147"/>
      <c r="AQ88" s="148"/>
      <c r="AR88" s="6" t="s">
        <v>784</v>
      </c>
      <c r="AS88" s="5" t="str">
        <f t="shared" si="3"/>
        <v xml:space="preserve">    [220121]エラー: 無効な値${_type}が指定されています。</v>
      </c>
    </row>
    <row r="89" spans="4:45" ht="36" customHeight="1">
      <c r="D89" s="171">
        <f t="shared" si="1"/>
        <v>43</v>
      </c>
      <c r="E89" s="172"/>
      <c r="F89" s="77" t="s">
        <v>380</v>
      </c>
      <c r="G89" s="78"/>
      <c r="H89" s="78"/>
      <c r="I89" s="78"/>
      <c r="J89" s="78"/>
      <c r="K89" s="78"/>
      <c r="L89" s="78"/>
      <c r="M89" s="78"/>
      <c r="N89" s="78"/>
      <c r="O89" s="78"/>
      <c r="P89" s="79"/>
      <c r="Q89" s="165">
        <v>220122</v>
      </c>
      <c r="R89" s="166"/>
      <c r="S89" s="167"/>
      <c r="T89" s="168" t="str">
        <f t="shared" si="4"/>
        <v>異常終了</v>
      </c>
      <c r="U89" s="169"/>
      <c r="V89" s="170"/>
      <c r="W89" s="146" t="s">
        <v>832</v>
      </c>
      <c r="X89" s="147"/>
      <c r="Y89" s="147"/>
      <c r="Z89" s="147"/>
      <c r="AA89" s="147"/>
      <c r="AB89" s="147"/>
      <c r="AC89" s="147"/>
      <c r="AD89" s="147"/>
      <c r="AE89" s="147"/>
      <c r="AF89" s="147"/>
      <c r="AG89" s="147"/>
      <c r="AH89" s="147"/>
      <c r="AI89" s="147"/>
      <c r="AJ89" s="147"/>
      <c r="AK89" s="147"/>
      <c r="AL89" s="147"/>
      <c r="AM89" s="147"/>
      <c r="AN89" s="147"/>
      <c r="AO89" s="147"/>
      <c r="AP89" s="147"/>
      <c r="AQ89" s="148"/>
      <c r="AR89" s="6" t="s">
        <v>784</v>
      </c>
      <c r="AS89" s="5" t="str">
        <f t="shared" si="3"/>
        <v xml:space="preserve">    [220122]エラー: SIGN_DIGITは「0」または「1」を指定してください。</v>
      </c>
    </row>
    <row r="90" spans="4:45" ht="36" customHeight="1">
      <c r="D90" s="171">
        <f t="shared" si="1"/>
        <v>44</v>
      </c>
      <c r="E90" s="172"/>
      <c r="F90" s="77" t="s">
        <v>380</v>
      </c>
      <c r="G90" s="78"/>
      <c r="H90" s="78"/>
      <c r="I90" s="78"/>
      <c r="J90" s="78"/>
      <c r="K90" s="78"/>
      <c r="L90" s="78"/>
      <c r="M90" s="78"/>
      <c r="N90" s="78"/>
      <c r="O90" s="78"/>
      <c r="P90" s="79"/>
      <c r="Q90" s="165">
        <v>220123</v>
      </c>
      <c r="R90" s="166"/>
      <c r="S90" s="167"/>
      <c r="T90" s="168" t="str">
        <f t="shared" si="4"/>
        <v>異常終了</v>
      </c>
      <c r="U90" s="169"/>
      <c r="V90" s="170"/>
      <c r="W90" s="146" t="s">
        <v>833</v>
      </c>
      <c r="X90" s="147"/>
      <c r="Y90" s="147"/>
      <c r="Z90" s="147"/>
      <c r="AA90" s="147"/>
      <c r="AB90" s="147"/>
      <c r="AC90" s="147"/>
      <c r="AD90" s="147"/>
      <c r="AE90" s="147"/>
      <c r="AF90" s="147"/>
      <c r="AG90" s="147"/>
      <c r="AH90" s="147"/>
      <c r="AI90" s="147"/>
      <c r="AJ90" s="147"/>
      <c r="AK90" s="147"/>
      <c r="AL90" s="147"/>
      <c r="AM90" s="147"/>
      <c r="AN90" s="147"/>
      <c r="AO90" s="147"/>
      <c r="AP90" s="147"/>
      <c r="AQ90" s="148"/>
      <c r="AR90" s="6" t="s">
        <v>784</v>
      </c>
      <c r="AS90" s="5" t="str">
        <f t="shared" si="3"/>
        <v xml:space="preserve">    [220123]エラー: 無効な日付区切り文字です。「/」、「-」、または「NONE」を指定してください。</v>
      </c>
    </row>
    <row r="91" spans="4:45" ht="36" customHeight="1">
      <c r="D91" s="171">
        <f t="shared" si="1"/>
        <v>45</v>
      </c>
      <c r="E91" s="172"/>
      <c r="F91" s="77" t="s">
        <v>380</v>
      </c>
      <c r="G91" s="78"/>
      <c r="H91" s="78"/>
      <c r="I91" s="78"/>
      <c r="J91" s="78"/>
      <c r="K91" s="78"/>
      <c r="L91" s="78"/>
      <c r="M91" s="78"/>
      <c r="N91" s="78"/>
      <c r="O91" s="78"/>
      <c r="P91" s="79"/>
      <c r="Q91" s="165">
        <v>220124</v>
      </c>
      <c r="R91" s="166"/>
      <c r="S91" s="167"/>
      <c r="T91" s="168" t="str">
        <f t="shared" si="4"/>
        <v>異常終了</v>
      </c>
      <c r="U91" s="169"/>
      <c r="V91" s="170"/>
      <c r="W91" s="188" t="s">
        <v>834</v>
      </c>
      <c r="X91" s="189"/>
      <c r="Y91" s="189"/>
      <c r="Z91" s="189"/>
      <c r="AA91" s="189"/>
      <c r="AB91" s="189"/>
      <c r="AC91" s="189"/>
      <c r="AD91" s="189"/>
      <c r="AE91" s="189"/>
      <c r="AF91" s="189"/>
      <c r="AG91" s="189"/>
      <c r="AH91" s="189"/>
      <c r="AI91" s="189"/>
      <c r="AJ91" s="189"/>
      <c r="AK91" s="189"/>
      <c r="AL91" s="189"/>
      <c r="AM91" s="189"/>
      <c r="AN91" s="189"/>
      <c r="AO91" s="189"/>
      <c r="AP91" s="189"/>
      <c r="AQ91" s="190"/>
      <c r="AR91" s="6" t="s">
        <v>784</v>
      </c>
      <c r="AS91" s="5" t="str">
        <f t="shared" si="3"/>
        <v xml:space="preserve">    [220124]エラー: 無効な時間区切り文字です。「:」または「NONE」を指定してください。</v>
      </c>
    </row>
    <row r="92" spans="4:45" ht="36" customHeight="1">
      <c r="D92" s="171">
        <f t="shared" si="1"/>
        <v>46</v>
      </c>
      <c r="E92" s="172"/>
      <c r="F92" s="77" t="s">
        <v>380</v>
      </c>
      <c r="G92" s="78"/>
      <c r="H92" s="78"/>
      <c r="I92" s="78"/>
      <c r="J92" s="78"/>
      <c r="K92" s="78"/>
      <c r="L92" s="78"/>
      <c r="M92" s="78"/>
      <c r="N92" s="78"/>
      <c r="O92" s="78"/>
      <c r="P92" s="79"/>
      <c r="Q92" s="165">
        <v>220125</v>
      </c>
      <c r="R92" s="166"/>
      <c r="S92" s="167"/>
      <c r="T92" s="168" t="str">
        <f t="shared" si="4"/>
        <v>異常終了</v>
      </c>
      <c r="U92" s="169"/>
      <c r="V92" s="170"/>
      <c r="W92" s="188" t="s">
        <v>835</v>
      </c>
      <c r="X92" s="189"/>
      <c r="Y92" s="189"/>
      <c r="Z92" s="189"/>
      <c r="AA92" s="189"/>
      <c r="AB92" s="189"/>
      <c r="AC92" s="189"/>
      <c r="AD92" s="189"/>
      <c r="AE92" s="189"/>
      <c r="AF92" s="189"/>
      <c r="AG92" s="189"/>
      <c r="AH92" s="189"/>
      <c r="AI92" s="189"/>
      <c r="AJ92" s="189"/>
      <c r="AK92" s="189"/>
      <c r="AL92" s="189"/>
      <c r="AM92" s="189"/>
      <c r="AN92" s="189"/>
      <c r="AO92" s="189"/>
      <c r="AP92" s="189"/>
      <c r="AQ92" s="190"/>
      <c r="AR92" s="6" t="s">
        <v>784</v>
      </c>
      <c r="AS92" s="5" t="str">
        <f t="shared" si="3"/>
        <v xml:space="preserve">    [220125]エラー: 無効な日付・時間区切り文字です。「NONE」または「SPACE」を指定してください。</v>
      </c>
    </row>
    <row r="93" spans="4:45" ht="36" customHeight="1">
      <c r="D93" s="171">
        <f t="shared" si="1"/>
        <v>47</v>
      </c>
      <c r="E93" s="172"/>
      <c r="F93" s="77" t="s">
        <v>380</v>
      </c>
      <c r="G93" s="78"/>
      <c r="H93" s="78"/>
      <c r="I93" s="78"/>
      <c r="J93" s="78"/>
      <c r="K93" s="78"/>
      <c r="L93" s="78"/>
      <c r="M93" s="78"/>
      <c r="N93" s="78"/>
      <c r="O93" s="78"/>
      <c r="P93" s="79"/>
      <c r="Q93" s="165">
        <v>220126</v>
      </c>
      <c r="R93" s="166"/>
      <c r="S93" s="167"/>
      <c r="T93" s="168" t="str">
        <f t="shared" si="4"/>
        <v>異常終了</v>
      </c>
      <c r="U93" s="169"/>
      <c r="V93" s="170"/>
      <c r="W93" s="188" t="s">
        <v>732</v>
      </c>
      <c r="X93" s="189"/>
      <c r="Y93" s="189"/>
      <c r="Z93" s="189"/>
      <c r="AA93" s="189"/>
      <c r="AB93" s="189"/>
      <c r="AC93" s="189"/>
      <c r="AD93" s="189"/>
      <c r="AE93" s="189"/>
      <c r="AF93" s="189"/>
      <c r="AG93" s="189"/>
      <c r="AH93" s="189"/>
      <c r="AI93" s="189"/>
      <c r="AJ93" s="189"/>
      <c r="AK93" s="189"/>
      <c r="AL93" s="189"/>
      <c r="AM93" s="189"/>
      <c r="AN93" s="189"/>
      <c r="AO93" s="189"/>
      <c r="AP93" s="189"/>
      <c r="AQ93" s="190"/>
      <c r="AR93" s="6" t="s">
        <v>784</v>
      </c>
      <c r="AS93" s="5" t="str">
        <f t="shared" si="3"/>
        <v xml:space="preserve">    [220126]エラー: 無効な日付です。${REFERENCE_DATE}は無効な日付です。(GNU date (Linux))</v>
      </c>
    </row>
    <row r="94" spans="4:45" ht="36" customHeight="1">
      <c r="D94" s="171">
        <f t="shared" si="1"/>
        <v>48</v>
      </c>
      <c r="E94" s="172"/>
      <c r="F94" s="77" t="s">
        <v>380</v>
      </c>
      <c r="G94" s="78"/>
      <c r="H94" s="78"/>
      <c r="I94" s="78"/>
      <c r="J94" s="78"/>
      <c r="K94" s="78"/>
      <c r="L94" s="78"/>
      <c r="M94" s="78"/>
      <c r="N94" s="78"/>
      <c r="O94" s="78"/>
      <c r="P94" s="79"/>
      <c r="Q94" s="165">
        <v>220127</v>
      </c>
      <c r="R94" s="166"/>
      <c r="S94" s="167"/>
      <c r="T94" s="168" t="str">
        <f t="shared" si="4"/>
        <v>異常終了</v>
      </c>
      <c r="U94" s="169"/>
      <c r="V94" s="170"/>
      <c r="W94" s="188" t="s">
        <v>733</v>
      </c>
      <c r="X94" s="189"/>
      <c r="Y94" s="189"/>
      <c r="Z94" s="189"/>
      <c r="AA94" s="189"/>
      <c r="AB94" s="189"/>
      <c r="AC94" s="189"/>
      <c r="AD94" s="189"/>
      <c r="AE94" s="189"/>
      <c r="AF94" s="189"/>
      <c r="AG94" s="189"/>
      <c r="AH94" s="189"/>
      <c r="AI94" s="189"/>
      <c r="AJ94" s="189"/>
      <c r="AK94" s="189"/>
      <c r="AL94" s="189"/>
      <c r="AM94" s="189"/>
      <c r="AN94" s="189"/>
      <c r="AO94" s="189"/>
      <c r="AP94" s="189"/>
      <c r="AQ94" s="190"/>
      <c r="AR94" s="6" t="s">
        <v>784</v>
      </c>
      <c r="AS94" s="5" t="str">
        <f t="shared" si="3"/>
        <v xml:space="preserve">    [220127]エラー: 無効な日付です。${REFERENCE_DATE}は無効な日付です。(BSD/macOS date)</v>
      </c>
    </row>
    <row r="95" spans="4:45" ht="36" customHeight="1">
      <c r="D95" s="171">
        <f t="shared" si="1"/>
        <v>49</v>
      </c>
      <c r="E95" s="172"/>
      <c r="F95" s="77" t="s">
        <v>380</v>
      </c>
      <c r="G95" s="78"/>
      <c r="H95" s="78"/>
      <c r="I95" s="78"/>
      <c r="J95" s="78"/>
      <c r="K95" s="78"/>
      <c r="L95" s="78"/>
      <c r="M95" s="78"/>
      <c r="N95" s="78"/>
      <c r="O95" s="78"/>
      <c r="P95" s="79"/>
      <c r="Q95" s="165">
        <v>220128</v>
      </c>
      <c r="R95" s="166"/>
      <c r="S95" s="167"/>
      <c r="T95" s="168" t="str">
        <f t="shared" si="4"/>
        <v>異常終了</v>
      </c>
      <c r="U95" s="169"/>
      <c r="V95" s="170"/>
      <c r="W95" s="188" t="s">
        <v>836</v>
      </c>
      <c r="X95" s="189"/>
      <c r="Y95" s="189"/>
      <c r="Z95" s="189"/>
      <c r="AA95" s="189"/>
      <c r="AB95" s="189"/>
      <c r="AC95" s="189"/>
      <c r="AD95" s="189"/>
      <c r="AE95" s="189"/>
      <c r="AF95" s="189"/>
      <c r="AG95" s="189"/>
      <c r="AH95" s="189"/>
      <c r="AI95" s="189"/>
      <c r="AJ95" s="189"/>
      <c r="AK95" s="189"/>
      <c r="AL95" s="189"/>
      <c r="AM95" s="189"/>
      <c r="AN95" s="189"/>
      <c r="AO95" s="189"/>
      <c r="AP95" s="189"/>
      <c r="AQ95" s="190"/>
      <c r="AR95" s="6" t="s">
        <v>784</v>
      </c>
      <c r="AS95" s="5" t="str">
        <f t="shared" si="3"/>
        <v xml:space="preserve">    [220128]エラー: 無効なCASE_MODEの値です。「UPPER」「LOWER」「NONE」のいずれかを指定してください。</v>
      </c>
    </row>
    <row r="96" spans="4:45" ht="36" customHeight="1">
      <c r="D96" s="171">
        <f t="shared" si="1"/>
        <v>50</v>
      </c>
      <c r="E96" s="172"/>
      <c r="F96" s="77" t="s">
        <v>380</v>
      </c>
      <c r="G96" s="78"/>
      <c r="H96" s="78"/>
      <c r="I96" s="78"/>
      <c r="J96" s="78"/>
      <c r="K96" s="78"/>
      <c r="L96" s="78"/>
      <c r="M96" s="78"/>
      <c r="N96" s="78"/>
      <c r="O96" s="78"/>
      <c r="P96" s="79"/>
      <c r="Q96" s="165">
        <v>220129</v>
      </c>
      <c r="R96" s="166"/>
      <c r="S96" s="167"/>
      <c r="T96" s="168" t="str">
        <f t="shared" si="4"/>
        <v>異常終了</v>
      </c>
      <c r="U96" s="169"/>
      <c r="V96" s="170"/>
      <c r="W96" s="188" t="s">
        <v>837</v>
      </c>
      <c r="X96" s="189"/>
      <c r="Y96" s="189"/>
      <c r="Z96" s="189"/>
      <c r="AA96" s="189"/>
      <c r="AB96" s="189"/>
      <c r="AC96" s="189"/>
      <c r="AD96" s="189"/>
      <c r="AE96" s="189"/>
      <c r="AF96" s="189"/>
      <c r="AG96" s="189"/>
      <c r="AH96" s="189"/>
      <c r="AI96" s="189"/>
      <c r="AJ96" s="189"/>
      <c r="AK96" s="189"/>
      <c r="AL96" s="189"/>
      <c r="AM96" s="189"/>
      <c r="AN96" s="189"/>
      <c r="AO96" s="189"/>
      <c r="AP96" s="189"/>
      <c r="AQ96" s="190"/>
      <c r="AR96" s="6" t="s">
        <v>784</v>
      </c>
      <c r="AS96" s="5" t="str">
        <f t="shared" si="3"/>
        <v xml:space="preserve">    [220129]エラー: マルチバイトの1文字を設定してください。</v>
      </c>
    </row>
    <row r="97" spans="4:45" ht="36" customHeight="1">
      <c r="D97" s="171">
        <f t="shared" si="1"/>
        <v>51</v>
      </c>
      <c r="E97" s="172"/>
      <c r="F97" s="77" t="s">
        <v>380</v>
      </c>
      <c r="G97" s="78"/>
      <c r="H97" s="78"/>
      <c r="I97" s="78"/>
      <c r="J97" s="78"/>
      <c r="K97" s="78"/>
      <c r="L97" s="78"/>
      <c r="M97" s="78"/>
      <c r="N97" s="78"/>
      <c r="O97" s="78"/>
      <c r="P97" s="79"/>
      <c r="Q97" s="165">
        <v>220130</v>
      </c>
      <c r="R97" s="166"/>
      <c r="S97" s="167"/>
      <c r="T97" s="168" t="str">
        <f t="shared" si="4"/>
        <v>異常終了</v>
      </c>
      <c r="U97" s="169"/>
      <c r="V97" s="170"/>
      <c r="W97" s="188" t="s">
        <v>838</v>
      </c>
      <c r="X97" s="189"/>
      <c r="Y97" s="189"/>
      <c r="Z97" s="189"/>
      <c r="AA97" s="189"/>
      <c r="AB97" s="189"/>
      <c r="AC97" s="189"/>
      <c r="AD97" s="189"/>
      <c r="AE97" s="189"/>
      <c r="AF97" s="189"/>
      <c r="AG97" s="189"/>
      <c r="AH97" s="189"/>
      <c r="AI97" s="189"/>
      <c r="AJ97" s="189"/>
      <c r="AK97" s="189"/>
      <c r="AL97" s="189"/>
      <c r="AM97" s="189"/>
      <c r="AN97" s="189"/>
      <c r="AO97" s="189"/>
      <c r="AP97" s="189"/>
      <c r="AQ97" s="190"/>
      <c r="AR97" s="6" t="s">
        <v>784</v>
      </c>
      <c r="AS97" s="5" t="str">
        <f t="shared" si="3"/>
        <v xml:space="preserve">    [220130]エラー: 第${_item_number}項目 - データ型 charの設定桁数は${_length}です。1以上の整数を指定してください。</v>
      </c>
    </row>
    <row r="98" spans="4:45" ht="36" customHeight="1">
      <c r="D98" s="171">
        <f t="shared" si="1"/>
        <v>52</v>
      </c>
      <c r="E98" s="172"/>
      <c r="F98" s="77" t="s">
        <v>380</v>
      </c>
      <c r="G98" s="78"/>
      <c r="H98" s="78"/>
      <c r="I98" s="78"/>
      <c r="J98" s="78"/>
      <c r="K98" s="78"/>
      <c r="L98" s="78"/>
      <c r="M98" s="78"/>
      <c r="N98" s="78"/>
      <c r="O98" s="78"/>
      <c r="P98" s="79"/>
      <c r="Q98" s="165">
        <v>220131</v>
      </c>
      <c r="R98" s="166"/>
      <c r="S98" s="167"/>
      <c r="T98" s="168" t="str">
        <f t="shared" si="4"/>
        <v>異常終了</v>
      </c>
      <c r="U98" s="169"/>
      <c r="V98" s="170"/>
      <c r="W98" s="188" t="s">
        <v>839</v>
      </c>
      <c r="X98" s="189"/>
      <c r="Y98" s="189"/>
      <c r="Z98" s="189"/>
      <c r="AA98" s="189"/>
      <c r="AB98" s="189"/>
      <c r="AC98" s="189"/>
      <c r="AD98" s="189"/>
      <c r="AE98" s="189"/>
      <c r="AF98" s="189"/>
      <c r="AG98" s="189"/>
      <c r="AH98" s="189"/>
      <c r="AI98" s="189"/>
      <c r="AJ98" s="189"/>
      <c r="AK98" s="189"/>
      <c r="AL98" s="189"/>
      <c r="AM98" s="189"/>
      <c r="AN98" s="189"/>
      <c r="AO98" s="189"/>
      <c r="AP98" s="189"/>
      <c r="AQ98" s="190"/>
      <c r="AR98" s="6" t="s">
        <v>784</v>
      </c>
      <c r="AS98" s="5" t="str">
        <f t="shared" si="3"/>
        <v xml:space="preserve">    [220131]エラー: 「FT」または「BT」を指定した場合、_lengthは3以上である必要があります。</v>
      </c>
    </row>
    <row r="99" spans="4:45" ht="36" customHeight="1">
      <c r="D99" s="171">
        <f t="shared" si="1"/>
        <v>53</v>
      </c>
      <c r="E99" s="172"/>
      <c r="F99" s="77" t="s">
        <v>380</v>
      </c>
      <c r="G99" s="78"/>
      <c r="H99" s="78"/>
      <c r="I99" s="78"/>
      <c r="J99" s="78"/>
      <c r="K99" s="78"/>
      <c r="L99" s="78"/>
      <c r="M99" s="78"/>
      <c r="N99" s="78"/>
      <c r="O99" s="78"/>
      <c r="P99" s="79"/>
      <c r="Q99" s="165">
        <v>220132</v>
      </c>
      <c r="R99" s="166"/>
      <c r="S99" s="167"/>
      <c r="T99" s="168" t="str">
        <f t="shared" si="4"/>
        <v>異常終了</v>
      </c>
      <c r="U99" s="169"/>
      <c r="V99" s="170"/>
      <c r="W99" s="146" t="s">
        <v>840</v>
      </c>
      <c r="X99" s="147"/>
      <c r="Y99" s="147"/>
      <c r="Z99" s="147"/>
      <c r="AA99" s="147"/>
      <c r="AB99" s="147"/>
      <c r="AC99" s="147"/>
      <c r="AD99" s="147"/>
      <c r="AE99" s="147"/>
      <c r="AF99" s="147"/>
      <c r="AG99" s="147"/>
      <c r="AH99" s="147"/>
      <c r="AI99" s="147"/>
      <c r="AJ99" s="147"/>
      <c r="AK99" s="147"/>
      <c r="AL99" s="147"/>
      <c r="AM99" s="147"/>
      <c r="AN99" s="147"/>
      <c r="AO99" s="147"/>
      <c r="AP99" s="147"/>
      <c r="AQ99" s="148"/>
      <c r="AR99" s="6" t="s">
        <v>784</v>
      </c>
      <c r="AS99" s="5" t="str">
        <f t="shared" si="3"/>
        <v xml:space="preserve">    [220132]エラー: 「ft」または「bt」を指定した場合、_lengthは2以上である必要があります。</v>
      </c>
    </row>
    <row r="100" spans="4:45" ht="36" customHeight="1">
      <c r="D100" s="171">
        <f t="shared" si="1"/>
        <v>54</v>
      </c>
      <c r="E100" s="172"/>
      <c r="F100" s="77" t="s">
        <v>380</v>
      </c>
      <c r="G100" s="78"/>
      <c r="H100" s="78"/>
      <c r="I100" s="78"/>
      <c r="J100" s="78"/>
      <c r="K100" s="78"/>
      <c r="L100" s="78"/>
      <c r="M100" s="78"/>
      <c r="N100" s="78"/>
      <c r="O100" s="78"/>
      <c r="P100" s="79"/>
      <c r="Q100" s="165">
        <v>220133</v>
      </c>
      <c r="R100" s="166"/>
      <c r="S100" s="167"/>
      <c r="T100" s="168" t="str">
        <f t="shared" si="4"/>
        <v>異常終了</v>
      </c>
      <c r="U100" s="169"/>
      <c r="V100" s="170"/>
      <c r="W100" s="146" t="s">
        <v>841</v>
      </c>
      <c r="X100" s="147"/>
      <c r="Y100" s="147"/>
      <c r="Z100" s="147"/>
      <c r="AA100" s="147"/>
      <c r="AB100" s="147"/>
      <c r="AC100" s="147"/>
      <c r="AD100" s="147"/>
      <c r="AE100" s="147"/>
      <c r="AF100" s="147"/>
      <c r="AG100" s="147"/>
      <c r="AH100" s="147"/>
      <c r="AI100" s="147"/>
      <c r="AJ100" s="147"/>
      <c r="AK100" s="147"/>
      <c r="AL100" s="147"/>
      <c r="AM100" s="147"/>
      <c r="AN100" s="147"/>
      <c r="AO100" s="147"/>
      <c r="AP100" s="147"/>
      <c r="AQ100" s="148"/>
      <c r="AR100" s="6" t="s">
        <v>784</v>
      </c>
      <c r="AS100" s="5" t="str">
        <f t="shared" si="3"/>
        <v xml:space="preserve">    [220133]エラー: 第${_item_number}項目 - データ型 stringの設定桁数は${_length}です。1以上の整数を指定してください。</v>
      </c>
    </row>
    <row r="101" spans="4:45" ht="36" customHeight="1">
      <c r="D101" s="171">
        <f t="shared" si="1"/>
        <v>55</v>
      </c>
      <c r="E101" s="172"/>
      <c r="F101" s="77" t="s">
        <v>380</v>
      </c>
      <c r="G101" s="78"/>
      <c r="H101" s="78"/>
      <c r="I101" s="78"/>
      <c r="J101" s="78"/>
      <c r="K101" s="78"/>
      <c r="L101" s="78"/>
      <c r="M101" s="78"/>
      <c r="N101" s="78"/>
      <c r="O101" s="78"/>
      <c r="P101" s="79"/>
      <c r="Q101" s="165">
        <v>220134</v>
      </c>
      <c r="R101" s="166"/>
      <c r="S101" s="167"/>
      <c r="T101" s="168" t="str">
        <f t="shared" si="4"/>
        <v>異常終了</v>
      </c>
      <c r="U101" s="169"/>
      <c r="V101" s="170"/>
      <c r="W101" s="146" t="s">
        <v>839</v>
      </c>
      <c r="X101" s="147"/>
      <c r="Y101" s="147"/>
      <c r="Z101" s="147"/>
      <c r="AA101" s="147"/>
      <c r="AB101" s="147"/>
      <c r="AC101" s="147"/>
      <c r="AD101" s="147"/>
      <c r="AE101" s="147"/>
      <c r="AF101" s="147"/>
      <c r="AG101" s="147"/>
      <c r="AH101" s="147"/>
      <c r="AI101" s="147"/>
      <c r="AJ101" s="147"/>
      <c r="AK101" s="147"/>
      <c r="AL101" s="147"/>
      <c r="AM101" s="147"/>
      <c r="AN101" s="147"/>
      <c r="AO101" s="147"/>
      <c r="AP101" s="147"/>
      <c r="AQ101" s="148"/>
      <c r="AR101" s="6" t="s">
        <v>784</v>
      </c>
      <c r="AS101" s="5" t="str">
        <f t="shared" si="3"/>
        <v xml:space="preserve">    [220134]エラー: 「FT」または「BT」を指定した場合、_lengthは3以上である必要があります。</v>
      </c>
    </row>
    <row r="102" spans="4:45" ht="36" customHeight="1">
      <c r="D102" s="171">
        <f t="shared" si="1"/>
        <v>56</v>
      </c>
      <c r="E102" s="172"/>
      <c r="F102" s="77" t="s">
        <v>380</v>
      </c>
      <c r="G102" s="78"/>
      <c r="H102" s="78"/>
      <c r="I102" s="78"/>
      <c r="J102" s="78"/>
      <c r="K102" s="78"/>
      <c r="L102" s="78"/>
      <c r="M102" s="78"/>
      <c r="N102" s="78"/>
      <c r="O102" s="78"/>
      <c r="P102" s="79"/>
      <c r="Q102" s="165">
        <v>220135</v>
      </c>
      <c r="R102" s="166"/>
      <c r="S102" s="167"/>
      <c r="T102" s="168" t="str">
        <f t="shared" si="4"/>
        <v>異常終了</v>
      </c>
      <c r="U102" s="169"/>
      <c r="V102" s="170"/>
      <c r="W102" s="146" t="s">
        <v>840</v>
      </c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  <c r="AH102" s="147"/>
      <c r="AI102" s="147"/>
      <c r="AJ102" s="147"/>
      <c r="AK102" s="147"/>
      <c r="AL102" s="147"/>
      <c r="AM102" s="147"/>
      <c r="AN102" s="147"/>
      <c r="AO102" s="147"/>
      <c r="AP102" s="147"/>
      <c r="AQ102" s="148"/>
      <c r="AR102" s="6" t="s">
        <v>784</v>
      </c>
      <c r="AS102" s="5" t="str">
        <f t="shared" si="3"/>
        <v xml:space="preserve">    [220135]エラー: 「ft」または「bt」を指定した場合、_lengthは2以上である必要があります。</v>
      </c>
    </row>
    <row r="103" spans="4:45" ht="36" customHeight="1">
      <c r="D103" s="171">
        <f t="shared" si="1"/>
        <v>57</v>
      </c>
      <c r="E103" s="172"/>
      <c r="F103" s="77" t="s">
        <v>380</v>
      </c>
      <c r="G103" s="78"/>
      <c r="H103" s="78"/>
      <c r="I103" s="78"/>
      <c r="J103" s="78"/>
      <c r="K103" s="78"/>
      <c r="L103" s="78"/>
      <c r="M103" s="78"/>
      <c r="N103" s="78"/>
      <c r="O103" s="78"/>
      <c r="P103" s="79"/>
      <c r="Q103" s="165">
        <v>220136</v>
      </c>
      <c r="R103" s="166"/>
      <c r="S103" s="167"/>
      <c r="T103" s="168" t="str">
        <f t="shared" si="4"/>
        <v>異常終了</v>
      </c>
      <c r="U103" s="169"/>
      <c r="V103" s="170"/>
      <c r="W103" s="146" t="s">
        <v>842</v>
      </c>
      <c r="X103" s="147"/>
      <c r="Y103" s="147"/>
      <c r="Z103" s="147"/>
      <c r="AA103" s="147"/>
      <c r="AB103" s="147"/>
      <c r="AC103" s="147"/>
      <c r="AD103" s="147"/>
      <c r="AE103" s="147"/>
      <c r="AF103" s="147"/>
      <c r="AG103" s="147"/>
      <c r="AH103" s="147"/>
      <c r="AI103" s="147"/>
      <c r="AJ103" s="147"/>
      <c r="AK103" s="147"/>
      <c r="AL103" s="147"/>
      <c r="AM103" s="147"/>
      <c r="AN103" s="147"/>
      <c r="AO103" s="147"/>
      <c r="AP103" s="147"/>
      <c r="AQ103" s="148"/>
      <c r="AR103" s="6" t="s">
        <v>784</v>
      </c>
      <c r="AS103" s="5" t="str">
        <f t="shared" si="3"/>
        <v xml:space="preserve">    [220136]エラー: 第${_item_number}項目 - データ型 booleanの設定桁数は${_length}です。常に'0'または'1'または'2'でなければなりません。</v>
      </c>
    </row>
    <row r="104" spans="4:45" ht="54" customHeight="1">
      <c r="D104" s="171">
        <f t="shared" si="1"/>
        <v>58</v>
      </c>
      <c r="E104" s="172"/>
      <c r="F104" s="77" t="s">
        <v>380</v>
      </c>
      <c r="G104" s="78"/>
      <c r="H104" s="78"/>
      <c r="I104" s="78"/>
      <c r="J104" s="78"/>
      <c r="K104" s="78"/>
      <c r="L104" s="78"/>
      <c r="M104" s="78"/>
      <c r="N104" s="78"/>
      <c r="O104" s="78"/>
      <c r="P104" s="79"/>
      <c r="Q104" s="165">
        <v>220137</v>
      </c>
      <c r="R104" s="166"/>
      <c r="S104" s="167"/>
      <c r="T104" s="168" t="str">
        <f t="shared" si="4"/>
        <v>異常終了</v>
      </c>
      <c r="U104" s="169"/>
      <c r="V104" s="170"/>
      <c r="W104" s="146" t="s">
        <v>843</v>
      </c>
      <c r="X104" s="147"/>
      <c r="Y104" s="147"/>
      <c r="Z104" s="147"/>
      <c r="AA104" s="147"/>
      <c r="AB104" s="147"/>
      <c r="AC104" s="147"/>
      <c r="AD104" s="147"/>
      <c r="AE104" s="147"/>
      <c r="AF104" s="147"/>
      <c r="AG104" s="147"/>
      <c r="AH104" s="147"/>
      <c r="AI104" s="147"/>
      <c r="AJ104" s="147"/>
      <c r="AK104" s="147"/>
      <c r="AL104" s="147"/>
      <c r="AM104" s="147"/>
      <c r="AN104" s="147"/>
      <c r="AO104" s="147"/>
      <c r="AP104" s="147"/>
      <c r="AQ104" s="148"/>
      <c r="AR104" s="6" t="s">
        <v>784</v>
      </c>
      <c r="AS104" s="5" t="str">
        <f>"    "&amp;"["&amp;TEXT($Q104,"000000")&amp;"]"&amp;$W104</f>
        <v xml:space="preserve">    [220137]エラー: 第${_item_number}項目 - データ型 dateの設定桁数は${_length}です。'YYYYMMDDhhmmss','YYMMDDhhmmss','YYYY','YY'などの形式で指定してください。</v>
      </c>
    </row>
    <row r="105" spans="4:45" ht="36" customHeight="1">
      <c r="D105" s="171">
        <f t="shared" si="1"/>
        <v>59</v>
      </c>
      <c r="E105" s="172"/>
      <c r="F105" s="77" t="s">
        <v>380</v>
      </c>
      <c r="G105" s="78"/>
      <c r="H105" s="78"/>
      <c r="I105" s="78"/>
      <c r="J105" s="78"/>
      <c r="K105" s="78"/>
      <c r="L105" s="78"/>
      <c r="M105" s="78"/>
      <c r="N105" s="78"/>
      <c r="O105" s="78"/>
      <c r="P105" s="79"/>
      <c r="Q105" s="165">
        <v>220138</v>
      </c>
      <c r="R105" s="166"/>
      <c r="S105" s="167"/>
      <c r="T105" s="168" t="str">
        <f t="shared" si="4"/>
        <v>異常終了</v>
      </c>
      <c r="U105" s="169"/>
      <c r="V105" s="170"/>
      <c r="W105" s="146" t="s">
        <v>844</v>
      </c>
      <c r="X105" s="147"/>
      <c r="Y105" s="147"/>
      <c r="Z105" s="147"/>
      <c r="AA105" s="147"/>
      <c r="AB105" s="147"/>
      <c r="AC105" s="147"/>
      <c r="AD105" s="147"/>
      <c r="AE105" s="147"/>
      <c r="AF105" s="147"/>
      <c r="AG105" s="147"/>
      <c r="AH105" s="147"/>
      <c r="AI105" s="147"/>
      <c r="AJ105" s="147"/>
      <c r="AK105" s="147"/>
      <c r="AL105" s="147"/>
      <c r="AM105" s="147"/>
      <c r="AN105" s="147"/>
      <c r="AO105" s="147"/>
      <c r="AP105" s="147"/>
      <c r="AQ105" s="148"/>
      <c r="AR105" s="6" t="s">
        <v>784</v>
      </c>
      <c r="AS105" s="5" t="str">
        <f t="shared" si="3"/>
        <v xml:space="preserve">    [220138]エラー: 第${_item_number}項目 - データ型 byteの設定桁数は${_length}です。1以上の整数を指定してください。</v>
      </c>
    </row>
    <row r="106" spans="4:45" ht="36" customHeight="1">
      <c r="D106" s="171">
        <f t="shared" si="1"/>
        <v>60</v>
      </c>
      <c r="E106" s="172"/>
      <c r="F106" s="77" t="s">
        <v>380</v>
      </c>
      <c r="G106" s="78"/>
      <c r="H106" s="78"/>
      <c r="I106" s="78"/>
      <c r="J106" s="78"/>
      <c r="K106" s="78"/>
      <c r="L106" s="78"/>
      <c r="M106" s="78"/>
      <c r="N106" s="78"/>
      <c r="O106" s="78"/>
      <c r="P106" s="79"/>
      <c r="Q106" s="165">
        <v>220139</v>
      </c>
      <c r="R106" s="166"/>
      <c r="S106" s="167"/>
      <c r="T106" s="168" t="str">
        <f t="shared" si="4"/>
        <v>異常終了</v>
      </c>
      <c r="U106" s="169"/>
      <c r="V106" s="170"/>
      <c r="W106" s="146" t="s">
        <v>727</v>
      </c>
      <c r="X106" s="147"/>
      <c r="Y106" s="147"/>
      <c r="Z106" s="147"/>
      <c r="AA106" s="147"/>
      <c r="AB106" s="147"/>
      <c r="AC106" s="147"/>
      <c r="AD106" s="147"/>
      <c r="AE106" s="147"/>
      <c r="AF106" s="147"/>
      <c r="AG106" s="147"/>
      <c r="AH106" s="147"/>
      <c r="AI106" s="147"/>
      <c r="AJ106" s="147"/>
      <c r="AK106" s="147"/>
      <c r="AL106" s="147"/>
      <c r="AM106" s="147"/>
      <c r="AN106" s="147"/>
      <c r="AO106" s="147"/>
      <c r="AP106" s="147"/>
      <c r="AQ106" s="148"/>
      <c r="AR106" s="6" t="s">
        <v>784</v>
      </c>
      <c r="AS106" s="5" t="str">
        <f t="shared" si="3"/>
        <v xml:space="preserve">    [220139]エラー: 第${_item_number}項目 - データ型 byteの長さ${_length}は最大3桁までしか指定できません。</v>
      </c>
    </row>
    <row r="107" spans="4:45" ht="36" customHeight="1">
      <c r="D107" s="171">
        <f t="shared" si="1"/>
        <v>61</v>
      </c>
      <c r="E107" s="172"/>
      <c r="F107" s="77" t="s">
        <v>380</v>
      </c>
      <c r="G107" s="78"/>
      <c r="H107" s="78"/>
      <c r="I107" s="78"/>
      <c r="J107" s="78"/>
      <c r="K107" s="78"/>
      <c r="L107" s="78"/>
      <c r="M107" s="78"/>
      <c r="N107" s="78"/>
      <c r="O107" s="78"/>
      <c r="P107" s="79"/>
      <c r="Q107" s="165">
        <v>220140</v>
      </c>
      <c r="R107" s="166"/>
      <c r="S107" s="167"/>
      <c r="T107" s="168" t="str">
        <f t="shared" si="4"/>
        <v>異常終了</v>
      </c>
      <c r="U107" s="169"/>
      <c r="V107" s="170"/>
      <c r="W107" s="146" t="s">
        <v>839</v>
      </c>
      <c r="X107" s="147"/>
      <c r="Y107" s="147"/>
      <c r="Z107" s="147"/>
      <c r="AA107" s="147"/>
      <c r="AB107" s="147"/>
      <c r="AC107" s="147"/>
      <c r="AD107" s="147"/>
      <c r="AE107" s="147"/>
      <c r="AF107" s="147"/>
      <c r="AG107" s="147"/>
      <c r="AH107" s="147"/>
      <c r="AI107" s="147"/>
      <c r="AJ107" s="147"/>
      <c r="AK107" s="147"/>
      <c r="AL107" s="147"/>
      <c r="AM107" s="147"/>
      <c r="AN107" s="147"/>
      <c r="AO107" s="147"/>
      <c r="AP107" s="147"/>
      <c r="AQ107" s="148"/>
      <c r="AR107" s="6" t="s">
        <v>784</v>
      </c>
      <c r="AS107" s="5" t="str">
        <f t="shared" si="3"/>
        <v xml:space="preserve">    [220140]エラー: 「FT」または「BT」を指定した場合、_lengthは3以上である必要があります。</v>
      </c>
    </row>
    <row r="108" spans="4:45" ht="36" customHeight="1">
      <c r="D108" s="171">
        <f t="shared" si="1"/>
        <v>62</v>
      </c>
      <c r="E108" s="172"/>
      <c r="F108" s="77" t="s">
        <v>380</v>
      </c>
      <c r="G108" s="78"/>
      <c r="H108" s="78"/>
      <c r="I108" s="78"/>
      <c r="J108" s="78"/>
      <c r="K108" s="78"/>
      <c r="L108" s="78"/>
      <c r="M108" s="78"/>
      <c r="N108" s="78"/>
      <c r="O108" s="78"/>
      <c r="P108" s="79"/>
      <c r="Q108" s="165">
        <v>220141</v>
      </c>
      <c r="R108" s="166"/>
      <c r="S108" s="167"/>
      <c r="T108" s="168" t="str">
        <f t="shared" si="4"/>
        <v>異常終了</v>
      </c>
      <c r="U108" s="169"/>
      <c r="V108" s="170"/>
      <c r="W108" s="146" t="s">
        <v>840</v>
      </c>
      <c r="X108" s="147"/>
      <c r="Y108" s="147"/>
      <c r="Z108" s="147"/>
      <c r="AA108" s="147"/>
      <c r="AB108" s="147"/>
      <c r="AC108" s="147"/>
      <c r="AD108" s="147"/>
      <c r="AE108" s="147"/>
      <c r="AF108" s="147"/>
      <c r="AG108" s="147"/>
      <c r="AH108" s="147"/>
      <c r="AI108" s="147"/>
      <c r="AJ108" s="147"/>
      <c r="AK108" s="147"/>
      <c r="AL108" s="147"/>
      <c r="AM108" s="147"/>
      <c r="AN108" s="147"/>
      <c r="AO108" s="147"/>
      <c r="AP108" s="147"/>
      <c r="AQ108" s="148"/>
      <c r="AR108" s="6" t="s">
        <v>784</v>
      </c>
      <c r="AS108" s="5" t="str">
        <f t="shared" si="3"/>
        <v xml:space="preserve">    [220141]エラー: 「ft」または「bt」を指定した場合、_lengthは2以上である必要があります。</v>
      </c>
    </row>
    <row r="109" spans="4:45" ht="36" customHeight="1">
      <c r="D109" s="171">
        <f t="shared" si="1"/>
        <v>63</v>
      </c>
      <c r="E109" s="172"/>
      <c r="F109" s="77" t="s">
        <v>380</v>
      </c>
      <c r="G109" s="78"/>
      <c r="H109" s="78"/>
      <c r="I109" s="78"/>
      <c r="J109" s="78"/>
      <c r="K109" s="78"/>
      <c r="L109" s="78"/>
      <c r="M109" s="78"/>
      <c r="N109" s="78"/>
      <c r="O109" s="78"/>
      <c r="P109" s="79"/>
      <c r="Q109" s="165">
        <v>220142</v>
      </c>
      <c r="R109" s="166"/>
      <c r="S109" s="167"/>
      <c r="T109" s="168" t="str">
        <f t="shared" si="4"/>
        <v>異常終了</v>
      </c>
      <c r="U109" s="169"/>
      <c r="V109" s="170"/>
      <c r="W109" s="146" t="s">
        <v>845</v>
      </c>
      <c r="X109" s="147"/>
      <c r="Y109" s="147"/>
      <c r="Z109" s="147"/>
      <c r="AA109" s="147"/>
      <c r="AB109" s="147"/>
      <c r="AC109" s="147"/>
      <c r="AD109" s="147"/>
      <c r="AE109" s="147"/>
      <c r="AF109" s="147"/>
      <c r="AG109" s="147"/>
      <c r="AH109" s="147"/>
      <c r="AI109" s="147"/>
      <c r="AJ109" s="147"/>
      <c r="AK109" s="147"/>
      <c r="AL109" s="147"/>
      <c r="AM109" s="147"/>
      <c r="AN109" s="147"/>
      <c r="AO109" s="147"/>
      <c r="AP109" s="147"/>
      <c r="AQ109" s="148"/>
      <c r="AR109" s="6" t="s">
        <v>784</v>
      </c>
      <c r="AS109" s="5" t="str">
        <f t="shared" si="3"/>
        <v xml:space="preserve">    [220142]エラー: 「ft」または「bt」を指定した場合、_lengthは3以上である必要があります。</v>
      </c>
    </row>
    <row r="110" spans="4:45" ht="36" customHeight="1">
      <c r="D110" s="171">
        <f t="shared" ref="D110:D121" si="5">$D109+1</f>
        <v>64</v>
      </c>
      <c r="E110" s="172"/>
      <c r="F110" s="40" t="s">
        <v>380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2"/>
      <c r="Q110" s="165">
        <v>220143</v>
      </c>
      <c r="R110" s="166"/>
      <c r="S110" s="167"/>
      <c r="T110" s="168" t="str">
        <f t="shared" si="4"/>
        <v>異常終了</v>
      </c>
      <c r="U110" s="169"/>
      <c r="V110" s="170"/>
      <c r="W110" s="146" t="s">
        <v>846</v>
      </c>
      <c r="X110" s="147"/>
      <c r="Y110" s="147"/>
      <c r="Z110" s="147"/>
      <c r="AA110" s="147"/>
      <c r="AB110" s="147"/>
      <c r="AC110" s="147"/>
      <c r="AD110" s="147"/>
      <c r="AE110" s="147"/>
      <c r="AF110" s="147"/>
      <c r="AG110" s="147"/>
      <c r="AH110" s="147"/>
      <c r="AI110" s="147"/>
      <c r="AJ110" s="147"/>
      <c r="AK110" s="147"/>
      <c r="AL110" s="147"/>
      <c r="AM110" s="147"/>
      <c r="AN110" s="147"/>
      <c r="AO110" s="147"/>
      <c r="AP110" s="147"/>
      <c r="AQ110" s="148"/>
      <c r="AR110" s="6" t="s">
        <v>784</v>
      </c>
      <c r="AS110" s="5" t="str">
        <f t="shared" si="3"/>
        <v xml:space="preserve">    [220143]エラー: 第${_item_number}項目 - データ型 shortの設定桁数は${_length}です。1以上の整数を指定してください。</v>
      </c>
    </row>
    <row r="111" spans="4:45" ht="36" customHeight="1">
      <c r="D111" s="171">
        <f t="shared" si="5"/>
        <v>65</v>
      </c>
      <c r="E111" s="172"/>
      <c r="F111" s="77" t="s">
        <v>380</v>
      </c>
      <c r="G111" s="78"/>
      <c r="H111" s="78"/>
      <c r="I111" s="78"/>
      <c r="J111" s="78"/>
      <c r="K111" s="78"/>
      <c r="L111" s="78"/>
      <c r="M111" s="78"/>
      <c r="N111" s="78"/>
      <c r="O111" s="78"/>
      <c r="P111" s="79"/>
      <c r="Q111" s="165">
        <v>220144</v>
      </c>
      <c r="R111" s="166"/>
      <c r="S111" s="167"/>
      <c r="T111" s="168" t="str">
        <f t="shared" si="4"/>
        <v>異常終了</v>
      </c>
      <c r="U111" s="169"/>
      <c r="V111" s="170"/>
      <c r="W111" s="146" t="s">
        <v>728</v>
      </c>
      <c r="X111" s="147"/>
      <c r="Y111" s="147"/>
      <c r="Z111" s="147"/>
      <c r="AA111" s="147"/>
      <c r="AB111" s="147"/>
      <c r="AC111" s="147"/>
      <c r="AD111" s="147"/>
      <c r="AE111" s="147"/>
      <c r="AF111" s="147"/>
      <c r="AG111" s="147"/>
      <c r="AH111" s="147"/>
      <c r="AI111" s="147"/>
      <c r="AJ111" s="147"/>
      <c r="AK111" s="147"/>
      <c r="AL111" s="147"/>
      <c r="AM111" s="147"/>
      <c r="AN111" s="147"/>
      <c r="AO111" s="147"/>
      <c r="AP111" s="147"/>
      <c r="AQ111" s="148"/>
      <c r="AR111" s="6" t="s">
        <v>784</v>
      </c>
      <c r="AS111" s="5" t="str">
        <f t="shared" ref="AS111:AS131" si="6">"    "&amp;"["&amp;TEXT($Q111,"000000")&amp;"]"&amp;$W111</f>
        <v xml:space="preserve">    [220144]エラー: 第${_item_number}項目 - データ型 shortの長さ${_length}は最大5桁までしか指定できません。</v>
      </c>
    </row>
    <row r="112" spans="4:45" ht="36" customHeight="1">
      <c r="D112" s="171">
        <f t="shared" si="5"/>
        <v>66</v>
      </c>
      <c r="E112" s="172"/>
      <c r="F112" s="77" t="s">
        <v>380</v>
      </c>
      <c r="G112" s="78"/>
      <c r="H112" s="78"/>
      <c r="I112" s="78"/>
      <c r="J112" s="78"/>
      <c r="K112" s="78"/>
      <c r="L112" s="78"/>
      <c r="M112" s="78"/>
      <c r="N112" s="78"/>
      <c r="O112" s="78"/>
      <c r="P112" s="79"/>
      <c r="Q112" s="165">
        <v>220145</v>
      </c>
      <c r="R112" s="166"/>
      <c r="S112" s="167"/>
      <c r="T112" s="168" t="str">
        <f t="shared" si="4"/>
        <v>異常終了</v>
      </c>
      <c r="U112" s="169"/>
      <c r="V112" s="170"/>
      <c r="W112" s="146" t="s">
        <v>839</v>
      </c>
      <c r="X112" s="147"/>
      <c r="Y112" s="147"/>
      <c r="Z112" s="147"/>
      <c r="AA112" s="147"/>
      <c r="AB112" s="147"/>
      <c r="AC112" s="147"/>
      <c r="AD112" s="147"/>
      <c r="AE112" s="147"/>
      <c r="AF112" s="147"/>
      <c r="AG112" s="147"/>
      <c r="AH112" s="147"/>
      <c r="AI112" s="147"/>
      <c r="AJ112" s="147"/>
      <c r="AK112" s="147"/>
      <c r="AL112" s="147"/>
      <c r="AM112" s="147"/>
      <c r="AN112" s="147"/>
      <c r="AO112" s="147"/>
      <c r="AP112" s="147"/>
      <c r="AQ112" s="148"/>
      <c r="AR112" s="6" t="s">
        <v>784</v>
      </c>
      <c r="AS112" s="5" t="str">
        <f t="shared" si="6"/>
        <v xml:space="preserve">    [220145]エラー: 「FT」または「BT」を指定した場合、_lengthは3以上である必要があります。</v>
      </c>
    </row>
    <row r="113" spans="4:45" ht="36" customHeight="1">
      <c r="D113" s="171">
        <f t="shared" si="5"/>
        <v>67</v>
      </c>
      <c r="E113" s="172"/>
      <c r="F113" s="77" t="s">
        <v>380</v>
      </c>
      <c r="G113" s="78"/>
      <c r="H113" s="78"/>
      <c r="I113" s="78"/>
      <c r="J113" s="78"/>
      <c r="K113" s="78"/>
      <c r="L113" s="78"/>
      <c r="M113" s="78"/>
      <c r="N113" s="78"/>
      <c r="O113" s="78"/>
      <c r="P113" s="79"/>
      <c r="Q113" s="165">
        <v>220146</v>
      </c>
      <c r="R113" s="166"/>
      <c r="S113" s="167"/>
      <c r="T113" s="168" t="str">
        <f t="shared" si="4"/>
        <v>異常終了</v>
      </c>
      <c r="U113" s="169"/>
      <c r="V113" s="170"/>
      <c r="W113" s="146" t="s">
        <v>840</v>
      </c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  <c r="AP113" s="147"/>
      <c r="AQ113" s="148"/>
      <c r="AR113" s="6" t="s">
        <v>784</v>
      </c>
      <c r="AS113" s="5" t="str">
        <f t="shared" si="6"/>
        <v xml:space="preserve">    [220146]エラー: 「ft」または「bt」を指定した場合、_lengthは2以上である必要があります。</v>
      </c>
    </row>
    <row r="114" spans="4:45" ht="36" customHeight="1">
      <c r="D114" s="171">
        <f t="shared" si="5"/>
        <v>68</v>
      </c>
      <c r="E114" s="172"/>
      <c r="F114" s="77" t="s">
        <v>380</v>
      </c>
      <c r="G114" s="78"/>
      <c r="H114" s="78"/>
      <c r="I114" s="78"/>
      <c r="J114" s="78"/>
      <c r="K114" s="78"/>
      <c r="L114" s="78"/>
      <c r="M114" s="78"/>
      <c r="N114" s="78"/>
      <c r="O114" s="78"/>
      <c r="P114" s="79"/>
      <c r="Q114" s="165">
        <v>220147</v>
      </c>
      <c r="R114" s="166"/>
      <c r="S114" s="167"/>
      <c r="T114" s="168" t="str">
        <f t="shared" si="4"/>
        <v>異常終了</v>
      </c>
      <c r="U114" s="169"/>
      <c r="V114" s="170"/>
      <c r="W114" s="146" t="s">
        <v>847</v>
      </c>
      <c r="X114" s="147"/>
      <c r="Y114" s="147"/>
      <c r="Z114" s="147"/>
      <c r="AA114" s="147"/>
      <c r="AB114" s="147"/>
      <c r="AC114" s="147"/>
      <c r="AD114" s="147"/>
      <c r="AE114" s="147"/>
      <c r="AF114" s="147"/>
      <c r="AG114" s="147"/>
      <c r="AH114" s="147"/>
      <c r="AI114" s="147"/>
      <c r="AJ114" s="147"/>
      <c r="AK114" s="147"/>
      <c r="AL114" s="147"/>
      <c r="AM114" s="147"/>
      <c r="AN114" s="147"/>
      <c r="AO114" s="147"/>
      <c r="AP114" s="147"/>
      <c r="AQ114" s="148"/>
      <c r="AR114" s="6" t="s">
        <v>784</v>
      </c>
      <c r="AS114" s="5" t="str">
        <f t="shared" si="6"/>
        <v xml:space="preserve">    [220147]エラー: 「ft」または「bt」を指定した場合、_lengthは4以上である必要があります。</v>
      </c>
    </row>
    <row r="115" spans="4:45" ht="36" customHeight="1">
      <c r="D115" s="171">
        <f t="shared" si="5"/>
        <v>69</v>
      </c>
      <c r="E115" s="172"/>
      <c r="F115" s="77" t="s">
        <v>380</v>
      </c>
      <c r="G115" s="78"/>
      <c r="H115" s="78"/>
      <c r="I115" s="78"/>
      <c r="J115" s="78"/>
      <c r="K115" s="78"/>
      <c r="L115" s="78"/>
      <c r="M115" s="78"/>
      <c r="N115" s="78"/>
      <c r="O115" s="78"/>
      <c r="P115" s="79"/>
      <c r="Q115" s="165">
        <v>220148</v>
      </c>
      <c r="R115" s="166"/>
      <c r="S115" s="167"/>
      <c r="T115" s="168" t="str">
        <f t="shared" si="4"/>
        <v>異常終了</v>
      </c>
      <c r="U115" s="169"/>
      <c r="V115" s="170"/>
      <c r="W115" s="146" t="s">
        <v>845</v>
      </c>
      <c r="X115" s="147"/>
      <c r="Y115" s="147"/>
      <c r="Z115" s="147"/>
      <c r="AA115" s="147"/>
      <c r="AB115" s="147"/>
      <c r="AC115" s="147"/>
      <c r="AD115" s="147"/>
      <c r="AE115" s="147"/>
      <c r="AF115" s="147"/>
      <c r="AG115" s="147"/>
      <c r="AH115" s="147"/>
      <c r="AI115" s="147"/>
      <c r="AJ115" s="147"/>
      <c r="AK115" s="147"/>
      <c r="AL115" s="147"/>
      <c r="AM115" s="147"/>
      <c r="AN115" s="147"/>
      <c r="AO115" s="147"/>
      <c r="AP115" s="147"/>
      <c r="AQ115" s="148"/>
      <c r="AR115" s="6" t="s">
        <v>784</v>
      </c>
      <c r="AS115" s="5" t="str">
        <f t="shared" si="6"/>
        <v xml:space="preserve">    [220148]エラー: 「ft」または「bt」を指定した場合、_lengthは3以上である必要があります。</v>
      </c>
    </row>
    <row r="116" spans="4:45" ht="36" customHeight="1">
      <c r="D116" s="171">
        <f t="shared" si="5"/>
        <v>70</v>
      </c>
      <c r="E116" s="172"/>
      <c r="F116" s="77" t="s">
        <v>380</v>
      </c>
      <c r="G116" s="78"/>
      <c r="H116" s="78"/>
      <c r="I116" s="78"/>
      <c r="J116" s="78"/>
      <c r="K116" s="78"/>
      <c r="L116" s="78"/>
      <c r="M116" s="78"/>
      <c r="N116" s="78"/>
      <c r="O116" s="78"/>
      <c r="P116" s="79"/>
      <c r="Q116" s="165">
        <v>220149</v>
      </c>
      <c r="R116" s="166"/>
      <c r="S116" s="167"/>
      <c r="T116" s="168" t="str">
        <f t="shared" si="4"/>
        <v>異常終了</v>
      </c>
      <c r="U116" s="169"/>
      <c r="V116" s="170"/>
      <c r="W116" s="146" t="s">
        <v>848</v>
      </c>
      <c r="X116" s="147"/>
      <c r="Y116" s="147"/>
      <c r="Z116" s="147"/>
      <c r="AA116" s="147"/>
      <c r="AB116" s="147"/>
      <c r="AC116" s="147"/>
      <c r="AD116" s="147"/>
      <c r="AE116" s="147"/>
      <c r="AF116" s="147"/>
      <c r="AG116" s="147"/>
      <c r="AH116" s="147"/>
      <c r="AI116" s="147"/>
      <c r="AJ116" s="147"/>
      <c r="AK116" s="147"/>
      <c r="AL116" s="147"/>
      <c r="AM116" s="147"/>
      <c r="AN116" s="147"/>
      <c r="AO116" s="147"/>
      <c r="AP116" s="147"/>
      <c r="AQ116" s="148"/>
      <c r="AR116" s="6" t="s">
        <v>784</v>
      </c>
      <c r="AS116" s="5" t="str">
        <f t="shared" si="6"/>
        <v xml:space="preserve">    [220149]エラー: 第${_item_number}項目 - データ型 intの設定桁数は${_length}です。1以上の整数を指定してください。</v>
      </c>
    </row>
    <row r="117" spans="4:45" ht="36" customHeight="1">
      <c r="D117" s="171">
        <f t="shared" si="5"/>
        <v>71</v>
      </c>
      <c r="E117" s="172"/>
      <c r="F117" s="77" t="s">
        <v>380</v>
      </c>
      <c r="G117" s="78"/>
      <c r="H117" s="78"/>
      <c r="I117" s="78"/>
      <c r="J117" s="78"/>
      <c r="K117" s="78"/>
      <c r="L117" s="78"/>
      <c r="M117" s="78"/>
      <c r="N117" s="78"/>
      <c r="O117" s="78"/>
      <c r="P117" s="79"/>
      <c r="Q117" s="165">
        <v>220150</v>
      </c>
      <c r="R117" s="166"/>
      <c r="S117" s="167"/>
      <c r="T117" s="168" t="str">
        <f t="shared" si="4"/>
        <v>異常終了</v>
      </c>
      <c r="U117" s="169"/>
      <c r="V117" s="170"/>
      <c r="W117" s="146" t="s">
        <v>729</v>
      </c>
      <c r="X117" s="147"/>
      <c r="Y117" s="147"/>
      <c r="Z117" s="147"/>
      <c r="AA117" s="147"/>
      <c r="AB117" s="147"/>
      <c r="AC117" s="147"/>
      <c r="AD117" s="147"/>
      <c r="AE117" s="147"/>
      <c r="AF117" s="147"/>
      <c r="AG117" s="147"/>
      <c r="AH117" s="147"/>
      <c r="AI117" s="147"/>
      <c r="AJ117" s="147"/>
      <c r="AK117" s="147"/>
      <c r="AL117" s="147"/>
      <c r="AM117" s="147"/>
      <c r="AN117" s="147"/>
      <c r="AO117" s="147"/>
      <c r="AP117" s="147"/>
      <c r="AQ117" s="148"/>
      <c r="AR117" s="6" t="s">
        <v>784</v>
      </c>
      <c r="AS117" s="5" t="str">
        <f t="shared" si="6"/>
        <v xml:space="preserve">    [220150]エラー: 第${_item_number}項目 - データ型 intの長さ${_length}は最大10桁までしか指定できません。</v>
      </c>
    </row>
    <row r="118" spans="4:45" ht="36" customHeight="1">
      <c r="D118" s="171">
        <f t="shared" si="5"/>
        <v>72</v>
      </c>
      <c r="E118" s="172"/>
      <c r="F118" s="77" t="s">
        <v>380</v>
      </c>
      <c r="G118" s="78"/>
      <c r="H118" s="78"/>
      <c r="I118" s="78"/>
      <c r="J118" s="78"/>
      <c r="K118" s="78"/>
      <c r="L118" s="78"/>
      <c r="M118" s="78"/>
      <c r="N118" s="78"/>
      <c r="O118" s="78"/>
      <c r="P118" s="79"/>
      <c r="Q118" s="165">
        <v>220151</v>
      </c>
      <c r="R118" s="166"/>
      <c r="S118" s="167"/>
      <c r="T118" s="168" t="str">
        <f t="shared" si="4"/>
        <v>異常終了</v>
      </c>
      <c r="U118" s="169"/>
      <c r="V118" s="170"/>
      <c r="W118" s="146" t="s">
        <v>839</v>
      </c>
      <c r="X118" s="147"/>
      <c r="Y118" s="147"/>
      <c r="Z118" s="147"/>
      <c r="AA118" s="147"/>
      <c r="AB118" s="147"/>
      <c r="AC118" s="147"/>
      <c r="AD118" s="147"/>
      <c r="AE118" s="147"/>
      <c r="AF118" s="147"/>
      <c r="AG118" s="147"/>
      <c r="AH118" s="147"/>
      <c r="AI118" s="147"/>
      <c r="AJ118" s="147"/>
      <c r="AK118" s="147"/>
      <c r="AL118" s="147"/>
      <c r="AM118" s="147"/>
      <c r="AN118" s="147"/>
      <c r="AO118" s="147"/>
      <c r="AP118" s="147"/>
      <c r="AQ118" s="148"/>
      <c r="AR118" s="6" t="s">
        <v>784</v>
      </c>
      <c r="AS118" s="5" t="str">
        <f t="shared" si="6"/>
        <v xml:space="preserve">    [220151]エラー: 「FT」または「BT」を指定した場合、_lengthは3以上である必要があります。</v>
      </c>
    </row>
    <row r="119" spans="4:45" ht="36" customHeight="1">
      <c r="D119" s="171">
        <f t="shared" si="5"/>
        <v>73</v>
      </c>
      <c r="E119" s="172"/>
      <c r="F119" s="77" t="s">
        <v>380</v>
      </c>
      <c r="G119" s="78"/>
      <c r="H119" s="78"/>
      <c r="I119" s="78"/>
      <c r="J119" s="78"/>
      <c r="K119" s="78"/>
      <c r="L119" s="78"/>
      <c r="M119" s="78"/>
      <c r="N119" s="78"/>
      <c r="O119" s="78"/>
      <c r="P119" s="79"/>
      <c r="Q119" s="165">
        <v>220152</v>
      </c>
      <c r="R119" s="166"/>
      <c r="S119" s="167"/>
      <c r="T119" s="168" t="str">
        <f t="shared" si="4"/>
        <v>異常終了</v>
      </c>
      <c r="U119" s="169"/>
      <c r="V119" s="170"/>
      <c r="W119" s="146" t="s">
        <v>840</v>
      </c>
      <c r="X119" s="147"/>
      <c r="Y119" s="147"/>
      <c r="Z119" s="147"/>
      <c r="AA119" s="147"/>
      <c r="AB119" s="147"/>
      <c r="AC119" s="147"/>
      <c r="AD119" s="147"/>
      <c r="AE119" s="147"/>
      <c r="AF119" s="147"/>
      <c r="AG119" s="147"/>
      <c r="AH119" s="147"/>
      <c r="AI119" s="147"/>
      <c r="AJ119" s="147"/>
      <c r="AK119" s="147"/>
      <c r="AL119" s="147"/>
      <c r="AM119" s="147"/>
      <c r="AN119" s="147"/>
      <c r="AO119" s="147"/>
      <c r="AP119" s="147"/>
      <c r="AQ119" s="148"/>
      <c r="AR119" s="6" t="s">
        <v>784</v>
      </c>
      <c r="AS119" s="5" t="str">
        <f t="shared" si="6"/>
        <v xml:space="preserve">    [220152]エラー: 「ft」または「bt」を指定した場合、_lengthは2以上である必要があります。</v>
      </c>
    </row>
    <row r="120" spans="4:45" ht="36" customHeight="1">
      <c r="D120" s="171">
        <f t="shared" si="5"/>
        <v>74</v>
      </c>
      <c r="E120" s="172"/>
      <c r="F120" s="77" t="s">
        <v>380</v>
      </c>
      <c r="G120" s="78"/>
      <c r="H120" s="78"/>
      <c r="I120" s="78"/>
      <c r="J120" s="78"/>
      <c r="K120" s="78"/>
      <c r="L120" s="78"/>
      <c r="M120" s="78"/>
      <c r="N120" s="78"/>
      <c r="O120" s="78"/>
      <c r="P120" s="79"/>
      <c r="Q120" s="165">
        <v>220153</v>
      </c>
      <c r="R120" s="166"/>
      <c r="S120" s="167"/>
      <c r="T120" s="168" t="str">
        <f t="shared" si="4"/>
        <v>異常終了</v>
      </c>
      <c r="U120" s="169"/>
      <c r="V120" s="170"/>
      <c r="W120" s="146" t="s">
        <v>849</v>
      </c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  <c r="AH120" s="147"/>
      <c r="AI120" s="147"/>
      <c r="AJ120" s="147"/>
      <c r="AK120" s="147"/>
      <c r="AL120" s="147"/>
      <c r="AM120" s="147"/>
      <c r="AN120" s="147"/>
      <c r="AO120" s="147"/>
      <c r="AP120" s="147"/>
      <c r="AQ120" s="148"/>
      <c r="AR120" s="6" t="s">
        <v>784</v>
      </c>
      <c r="AS120" s="5" t="str">
        <f t="shared" si="6"/>
        <v xml:space="preserve">    [220153]エラー: 「FT」または「BT」を指定した場合、_lengthは4以上である必要があります。</v>
      </c>
    </row>
    <row r="121" spans="4:45" ht="36" customHeight="1">
      <c r="D121" s="171">
        <f t="shared" si="5"/>
        <v>75</v>
      </c>
      <c r="E121" s="172"/>
      <c r="F121" s="77" t="s">
        <v>380</v>
      </c>
      <c r="G121" s="78"/>
      <c r="H121" s="78"/>
      <c r="I121" s="78"/>
      <c r="J121" s="78"/>
      <c r="K121" s="78"/>
      <c r="L121" s="78"/>
      <c r="M121" s="78"/>
      <c r="N121" s="78"/>
      <c r="O121" s="78"/>
      <c r="P121" s="79"/>
      <c r="Q121" s="165">
        <v>220154</v>
      </c>
      <c r="R121" s="166"/>
      <c r="S121" s="167"/>
      <c r="T121" s="168" t="str">
        <f t="shared" si="4"/>
        <v>異常終了</v>
      </c>
      <c r="U121" s="169"/>
      <c r="V121" s="170"/>
      <c r="W121" s="146" t="s">
        <v>845</v>
      </c>
      <c r="X121" s="147"/>
      <c r="Y121" s="147"/>
      <c r="Z121" s="147"/>
      <c r="AA121" s="147"/>
      <c r="AB121" s="147"/>
      <c r="AC121" s="147"/>
      <c r="AD121" s="147"/>
      <c r="AE121" s="147"/>
      <c r="AF121" s="147"/>
      <c r="AG121" s="147"/>
      <c r="AH121" s="147"/>
      <c r="AI121" s="147"/>
      <c r="AJ121" s="147"/>
      <c r="AK121" s="147"/>
      <c r="AL121" s="147"/>
      <c r="AM121" s="147"/>
      <c r="AN121" s="147"/>
      <c r="AO121" s="147"/>
      <c r="AP121" s="147"/>
      <c r="AQ121" s="148"/>
      <c r="AR121" s="6" t="s">
        <v>784</v>
      </c>
      <c r="AS121" s="5" t="str">
        <f t="shared" si="6"/>
        <v xml:space="preserve">    [220154]エラー: 「ft」または「bt」を指定した場合、_lengthは3以上である必要があります。</v>
      </c>
    </row>
    <row r="122" spans="4:45" ht="36" customHeight="1">
      <c r="D122" s="171">
        <f t="shared" ref="D122:D144" si="7">$D121+1</f>
        <v>76</v>
      </c>
      <c r="E122" s="172"/>
      <c r="F122" s="77" t="s">
        <v>380</v>
      </c>
      <c r="G122" s="78"/>
      <c r="H122" s="78"/>
      <c r="I122" s="78"/>
      <c r="J122" s="78"/>
      <c r="K122" s="78"/>
      <c r="L122" s="78"/>
      <c r="M122" s="78"/>
      <c r="N122" s="78"/>
      <c r="O122" s="78"/>
      <c r="P122" s="79"/>
      <c r="Q122" s="165">
        <v>220155</v>
      </c>
      <c r="R122" s="166"/>
      <c r="S122" s="167"/>
      <c r="T122" s="168" t="str">
        <f t="shared" si="4"/>
        <v>異常終了</v>
      </c>
      <c r="U122" s="169"/>
      <c r="V122" s="170"/>
      <c r="W122" s="146" t="s">
        <v>850</v>
      </c>
      <c r="X122" s="147"/>
      <c r="Y122" s="147"/>
      <c r="Z122" s="147"/>
      <c r="AA122" s="147"/>
      <c r="AB122" s="147"/>
      <c r="AC122" s="147"/>
      <c r="AD122" s="147"/>
      <c r="AE122" s="147"/>
      <c r="AF122" s="147"/>
      <c r="AG122" s="147"/>
      <c r="AH122" s="147"/>
      <c r="AI122" s="147"/>
      <c r="AJ122" s="147"/>
      <c r="AK122" s="147"/>
      <c r="AL122" s="147"/>
      <c r="AM122" s="147"/>
      <c r="AN122" s="147"/>
      <c r="AO122" s="147"/>
      <c r="AP122" s="147"/>
      <c r="AQ122" s="148"/>
      <c r="AR122" s="6" t="s">
        <v>784</v>
      </c>
      <c r="AS122" s="5" t="str">
        <f t="shared" si="6"/>
        <v xml:space="preserve">    [220155]エラー: 第${_item_number}項目 - データ型 longの設定桁数は${_length}です。1以上の整数を指定してください。</v>
      </c>
    </row>
    <row r="123" spans="4:45" ht="36" customHeight="1">
      <c r="D123" s="171">
        <f t="shared" si="7"/>
        <v>77</v>
      </c>
      <c r="E123" s="172"/>
      <c r="F123" s="77" t="s">
        <v>380</v>
      </c>
      <c r="G123" s="78"/>
      <c r="H123" s="78"/>
      <c r="I123" s="78"/>
      <c r="J123" s="78"/>
      <c r="K123" s="78"/>
      <c r="L123" s="78"/>
      <c r="M123" s="78"/>
      <c r="N123" s="78"/>
      <c r="O123" s="78"/>
      <c r="P123" s="79"/>
      <c r="Q123" s="165">
        <v>220156</v>
      </c>
      <c r="R123" s="166"/>
      <c r="S123" s="167"/>
      <c r="T123" s="168" t="str">
        <f t="shared" si="4"/>
        <v>異常終了</v>
      </c>
      <c r="U123" s="169"/>
      <c r="V123" s="170"/>
      <c r="W123" s="146" t="s">
        <v>731</v>
      </c>
      <c r="X123" s="147"/>
      <c r="Y123" s="147"/>
      <c r="Z123" s="147"/>
      <c r="AA123" s="147"/>
      <c r="AB123" s="147"/>
      <c r="AC123" s="147"/>
      <c r="AD123" s="147"/>
      <c r="AE123" s="147"/>
      <c r="AF123" s="147"/>
      <c r="AG123" s="147"/>
      <c r="AH123" s="147"/>
      <c r="AI123" s="147"/>
      <c r="AJ123" s="147"/>
      <c r="AK123" s="147"/>
      <c r="AL123" s="147"/>
      <c r="AM123" s="147"/>
      <c r="AN123" s="147"/>
      <c r="AO123" s="147"/>
      <c r="AP123" s="147"/>
      <c r="AQ123" s="148"/>
      <c r="AR123" s="6" t="s">
        <v>784</v>
      </c>
      <c r="AS123" s="5" t="str">
        <f t="shared" si="6"/>
        <v xml:space="preserve">    [220156]エラー: 第${_item_number}項目 - データ型 longの長さ${_length}は最大20桁までしか指定できません。(無符号：整数のみ)</v>
      </c>
    </row>
    <row r="124" spans="4:45" ht="36" customHeight="1">
      <c r="D124" s="171">
        <f t="shared" si="7"/>
        <v>78</v>
      </c>
      <c r="E124" s="172"/>
      <c r="F124" s="77" t="s">
        <v>380</v>
      </c>
      <c r="G124" s="78"/>
      <c r="H124" s="78"/>
      <c r="I124" s="78"/>
      <c r="J124" s="78"/>
      <c r="K124" s="78"/>
      <c r="L124" s="78"/>
      <c r="M124" s="78"/>
      <c r="N124" s="78"/>
      <c r="O124" s="78"/>
      <c r="P124" s="79"/>
      <c r="Q124" s="165">
        <v>220157</v>
      </c>
      <c r="R124" s="166"/>
      <c r="S124" s="167"/>
      <c r="T124" s="168" t="str">
        <f t="shared" si="4"/>
        <v>異常終了</v>
      </c>
      <c r="U124" s="169"/>
      <c r="V124" s="170"/>
      <c r="W124" s="146" t="s">
        <v>730</v>
      </c>
      <c r="X124" s="147"/>
      <c r="Y124" s="147"/>
      <c r="Z124" s="147"/>
      <c r="AA124" s="147"/>
      <c r="AB124" s="147"/>
      <c r="AC124" s="147"/>
      <c r="AD124" s="147"/>
      <c r="AE124" s="147"/>
      <c r="AF124" s="147"/>
      <c r="AG124" s="147"/>
      <c r="AH124" s="147"/>
      <c r="AI124" s="147"/>
      <c r="AJ124" s="147"/>
      <c r="AK124" s="147"/>
      <c r="AL124" s="147"/>
      <c r="AM124" s="147"/>
      <c r="AN124" s="147"/>
      <c r="AO124" s="147"/>
      <c r="AP124" s="147"/>
      <c r="AQ124" s="148"/>
      <c r="AR124" s="6" t="s">
        <v>784</v>
      </c>
      <c r="AS124" s="5" t="str">
        <f t="shared" si="6"/>
        <v xml:space="preserve">    [220157]エラー: 第${_item_number}項目 - データ型 longの長さ${_length}は最大19桁までしか指定できません。(符号付き)</v>
      </c>
    </row>
    <row r="125" spans="4:45" ht="36" customHeight="1">
      <c r="D125" s="171">
        <f t="shared" si="7"/>
        <v>79</v>
      </c>
      <c r="E125" s="172"/>
      <c r="F125" s="77" t="s">
        <v>380</v>
      </c>
      <c r="G125" s="78"/>
      <c r="H125" s="78"/>
      <c r="I125" s="78"/>
      <c r="J125" s="78"/>
      <c r="K125" s="78"/>
      <c r="L125" s="78"/>
      <c r="M125" s="78"/>
      <c r="N125" s="78"/>
      <c r="O125" s="78"/>
      <c r="P125" s="79"/>
      <c r="Q125" s="165">
        <v>220158</v>
      </c>
      <c r="R125" s="166"/>
      <c r="S125" s="167"/>
      <c r="T125" s="168" t="str">
        <f t="shared" si="4"/>
        <v>異常終了</v>
      </c>
      <c r="U125" s="169"/>
      <c r="V125" s="170"/>
      <c r="W125" s="146" t="s">
        <v>839</v>
      </c>
      <c r="X125" s="147"/>
      <c r="Y125" s="147"/>
      <c r="Z125" s="147"/>
      <c r="AA125" s="147"/>
      <c r="AB125" s="147"/>
      <c r="AC125" s="147"/>
      <c r="AD125" s="147"/>
      <c r="AE125" s="147"/>
      <c r="AF125" s="147"/>
      <c r="AG125" s="147"/>
      <c r="AH125" s="147"/>
      <c r="AI125" s="147"/>
      <c r="AJ125" s="147"/>
      <c r="AK125" s="147"/>
      <c r="AL125" s="147"/>
      <c r="AM125" s="147"/>
      <c r="AN125" s="147"/>
      <c r="AO125" s="147"/>
      <c r="AP125" s="147"/>
      <c r="AQ125" s="148"/>
      <c r="AR125" s="6" t="s">
        <v>784</v>
      </c>
      <c r="AS125" s="5" t="str">
        <f t="shared" si="6"/>
        <v xml:space="preserve">    [220158]エラー: 「FT」または「BT」を指定した場合、_lengthは3以上である必要があります。</v>
      </c>
    </row>
    <row r="126" spans="4:45" ht="36" customHeight="1">
      <c r="D126" s="171">
        <f t="shared" si="7"/>
        <v>80</v>
      </c>
      <c r="E126" s="172"/>
      <c r="F126" s="77" t="s">
        <v>380</v>
      </c>
      <c r="G126" s="78"/>
      <c r="H126" s="78"/>
      <c r="I126" s="78"/>
      <c r="J126" s="78"/>
      <c r="K126" s="78"/>
      <c r="L126" s="78"/>
      <c r="M126" s="78"/>
      <c r="N126" s="78"/>
      <c r="O126" s="78"/>
      <c r="P126" s="79"/>
      <c r="Q126" s="165">
        <v>220159</v>
      </c>
      <c r="R126" s="166"/>
      <c r="S126" s="167"/>
      <c r="T126" s="168" t="str">
        <f t="shared" si="4"/>
        <v>異常終了</v>
      </c>
      <c r="U126" s="169"/>
      <c r="V126" s="170"/>
      <c r="W126" s="146" t="s">
        <v>840</v>
      </c>
      <c r="X126" s="147"/>
      <c r="Y126" s="147"/>
      <c r="Z126" s="147"/>
      <c r="AA126" s="147"/>
      <c r="AB126" s="147"/>
      <c r="AC126" s="147"/>
      <c r="AD126" s="147"/>
      <c r="AE126" s="147"/>
      <c r="AF126" s="147"/>
      <c r="AG126" s="147"/>
      <c r="AH126" s="147"/>
      <c r="AI126" s="147"/>
      <c r="AJ126" s="147"/>
      <c r="AK126" s="147"/>
      <c r="AL126" s="147"/>
      <c r="AM126" s="147"/>
      <c r="AN126" s="147"/>
      <c r="AO126" s="147"/>
      <c r="AP126" s="147"/>
      <c r="AQ126" s="148"/>
      <c r="AR126" s="6" t="s">
        <v>784</v>
      </c>
      <c r="AS126" s="5" t="str">
        <f t="shared" si="6"/>
        <v xml:space="preserve">    [220159]エラー: 「ft」または「bt」を指定した場合、_lengthは2以上である必要があります。</v>
      </c>
    </row>
    <row r="127" spans="4:45" ht="36" customHeight="1">
      <c r="D127" s="171">
        <f t="shared" si="7"/>
        <v>81</v>
      </c>
      <c r="E127" s="172"/>
      <c r="F127" s="77" t="s">
        <v>380</v>
      </c>
      <c r="G127" s="78"/>
      <c r="H127" s="78"/>
      <c r="I127" s="78"/>
      <c r="J127" s="78"/>
      <c r="K127" s="78"/>
      <c r="L127" s="78"/>
      <c r="M127" s="78"/>
      <c r="N127" s="78"/>
      <c r="O127" s="78"/>
      <c r="P127" s="79"/>
      <c r="Q127" s="165">
        <v>220160</v>
      </c>
      <c r="R127" s="166"/>
      <c r="S127" s="167"/>
      <c r="T127" s="168" t="str">
        <f t="shared" si="4"/>
        <v>異常終了</v>
      </c>
      <c r="U127" s="169"/>
      <c r="V127" s="170"/>
      <c r="W127" s="146" t="s">
        <v>849</v>
      </c>
      <c r="X127" s="147"/>
      <c r="Y127" s="147"/>
      <c r="Z127" s="147"/>
      <c r="AA127" s="147"/>
      <c r="AB127" s="147"/>
      <c r="AC127" s="147"/>
      <c r="AD127" s="147"/>
      <c r="AE127" s="147"/>
      <c r="AF127" s="147"/>
      <c r="AG127" s="147"/>
      <c r="AH127" s="147"/>
      <c r="AI127" s="147"/>
      <c r="AJ127" s="147"/>
      <c r="AK127" s="147"/>
      <c r="AL127" s="147"/>
      <c r="AM127" s="147"/>
      <c r="AN127" s="147"/>
      <c r="AO127" s="147"/>
      <c r="AP127" s="147"/>
      <c r="AQ127" s="148"/>
      <c r="AR127" s="6" t="s">
        <v>784</v>
      </c>
      <c r="AS127" s="5" t="str">
        <f t="shared" si="6"/>
        <v xml:space="preserve">    [220160]エラー: 「FT」または「BT」を指定した場合、_lengthは4以上である必要があります。</v>
      </c>
    </row>
    <row r="128" spans="4:45" ht="36" customHeight="1">
      <c r="D128" s="171">
        <f t="shared" si="7"/>
        <v>82</v>
      </c>
      <c r="E128" s="172"/>
      <c r="F128" s="77" t="s">
        <v>380</v>
      </c>
      <c r="G128" s="78"/>
      <c r="H128" s="78"/>
      <c r="I128" s="78"/>
      <c r="J128" s="78"/>
      <c r="K128" s="78"/>
      <c r="L128" s="78"/>
      <c r="M128" s="78"/>
      <c r="N128" s="78"/>
      <c r="O128" s="78"/>
      <c r="P128" s="79"/>
      <c r="Q128" s="165">
        <v>220161</v>
      </c>
      <c r="R128" s="166"/>
      <c r="S128" s="167"/>
      <c r="T128" s="168" t="str">
        <f>IF(MID(TEXT($Q128,"000000"),3,2)="00","正常終了",IF(MID(TEXT($Q128,"000000"),3,2)="01","異常終了",IF(MID(TEXT($Q128,"000000"),3,2)="02","警告")))</f>
        <v>異常終了</v>
      </c>
      <c r="U128" s="169"/>
      <c r="V128" s="170"/>
      <c r="W128" s="146" t="s">
        <v>845</v>
      </c>
      <c r="X128" s="147"/>
      <c r="Y128" s="147"/>
      <c r="Z128" s="147"/>
      <c r="AA128" s="147"/>
      <c r="AB128" s="147"/>
      <c r="AC128" s="147"/>
      <c r="AD128" s="147"/>
      <c r="AE128" s="147"/>
      <c r="AF128" s="147"/>
      <c r="AG128" s="147"/>
      <c r="AH128" s="147"/>
      <c r="AI128" s="147"/>
      <c r="AJ128" s="147"/>
      <c r="AK128" s="147"/>
      <c r="AL128" s="147"/>
      <c r="AM128" s="147"/>
      <c r="AN128" s="147"/>
      <c r="AO128" s="147"/>
      <c r="AP128" s="147"/>
      <c r="AQ128" s="148"/>
      <c r="AR128" s="6" t="s">
        <v>784</v>
      </c>
      <c r="AS128" s="5" t="str">
        <f t="shared" si="6"/>
        <v xml:space="preserve">    [220161]エラー: 「ft」または「bt」を指定した場合、_lengthは3以上である必要があります。</v>
      </c>
    </row>
    <row r="129" spans="4:45" ht="36" customHeight="1">
      <c r="D129" s="171">
        <f t="shared" si="7"/>
        <v>83</v>
      </c>
      <c r="E129" s="172"/>
      <c r="F129" s="77" t="s">
        <v>380</v>
      </c>
      <c r="G129" s="78"/>
      <c r="H129" s="78"/>
      <c r="I129" s="78"/>
      <c r="J129" s="78"/>
      <c r="K129" s="78"/>
      <c r="L129" s="78"/>
      <c r="M129" s="78"/>
      <c r="N129" s="78"/>
      <c r="O129" s="78"/>
      <c r="P129" s="79"/>
      <c r="Q129" s="165">
        <v>220162</v>
      </c>
      <c r="R129" s="166"/>
      <c r="S129" s="167"/>
      <c r="T129" s="168" t="str">
        <f>IF(MID(TEXT($Q129,"000000"),3,2)="00","正常終了",IF(MID(TEXT($Q129,"000000"),3,2)="01","異常終了",IF(MID(TEXT($Q129,"000000"),3,2)="02","警告")))</f>
        <v>異常終了</v>
      </c>
      <c r="U129" s="169"/>
      <c r="V129" s="170"/>
      <c r="W129" s="146" t="s">
        <v>851</v>
      </c>
      <c r="X129" s="147"/>
      <c r="Y129" s="147"/>
      <c r="Z129" s="147"/>
      <c r="AA129" s="147"/>
      <c r="AB129" s="147"/>
      <c r="AC129" s="147"/>
      <c r="AD129" s="147"/>
      <c r="AE129" s="147"/>
      <c r="AF129" s="147"/>
      <c r="AG129" s="147"/>
      <c r="AH129" s="147"/>
      <c r="AI129" s="147"/>
      <c r="AJ129" s="147"/>
      <c r="AK129" s="147"/>
      <c r="AL129" s="147"/>
      <c r="AM129" s="147"/>
      <c r="AN129" s="147"/>
      <c r="AO129" s="147"/>
      <c r="AP129" s="147"/>
      <c r="AQ129" s="148"/>
      <c r="AR129" s="6" t="s">
        <v>784</v>
      </c>
      <c r="AS129" s="5" t="str">
        <f t="shared" si="6"/>
        <v xml:space="preserve">    [220162]エラー: _lengthの値が無効です。小数点(.)を含める必要があります。</v>
      </c>
    </row>
    <row r="130" spans="4:45" ht="36" customHeight="1">
      <c r="D130" s="171">
        <f t="shared" si="7"/>
        <v>84</v>
      </c>
      <c r="E130" s="172"/>
      <c r="F130" s="77" t="s">
        <v>380</v>
      </c>
      <c r="G130" s="78"/>
      <c r="H130" s="78"/>
      <c r="I130" s="78"/>
      <c r="J130" s="78"/>
      <c r="K130" s="78"/>
      <c r="L130" s="78"/>
      <c r="M130" s="78"/>
      <c r="N130" s="78"/>
      <c r="O130" s="78"/>
      <c r="P130" s="79"/>
      <c r="Q130" s="165">
        <v>220163</v>
      </c>
      <c r="R130" s="166"/>
      <c r="S130" s="167"/>
      <c r="T130" s="168" t="str">
        <f>IF(MID(TEXT($Q130,"000000"),3,2)="00","正常終了",IF(MID(TEXT($Q130,"000000"),3,2)="01","異常終了",IF(MID(TEXT($Q130,"000000"),3,2)="02","警告")))</f>
        <v>異常終了</v>
      </c>
      <c r="U130" s="169"/>
      <c r="V130" s="170"/>
      <c r="W130" s="146" t="s">
        <v>1093</v>
      </c>
      <c r="X130" s="147"/>
      <c r="Y130" s="147"/>
      <c r="Z130" s="147"/>
      <c r="AA130" s="147"/>
      <c r="AB130" s="147"/>
      <c r="AC130" s="147"/>
      <c r="AD130" s="147"/>
      <c r="AE130" s="147"/>
      <c r="AF130" s="147"/>
      <c r="AG130" s="147"/>
      <c r="AH130" s="147"/>
      <c r="AI130" s="147"/>
      <c r="AJ130" s="147"/>
      <c r="AK130" s="147"/>
      <c r="AL130" s="147"/>
      <c r="AM130" s="147"/>
      <c r="AN130" s="147"/>
      <c r="AO130" s="147"/>
      <c r="AP130" s="147"/>
      <c r="AQ130" s="148"/>
      <c r="AR130" s="6" t="s">
        <v>784</v>
      </c>
      <c r="AS130" s="5" t="str">
        <f t="shared" si="6"/>
        <v xml:space="preserve">    [220163]エラー: 第${_item_number}項目 - データ型 double整数部の設定桁数は${_integer_part}です。最大100桁までしか指定できません。</v>
      </c>
    </row>
    <row r="131" spans="4:45" ht="36" customHeight="1">
      <c r="D131" s="171">
        <f t="shared" si="7"/>
        <v>85</v>
      </c>
      <c r="E131" s="172"/>
      <c r="F131" s="77" t="s">
        <v>380</v>
      </c>
      <c r="G131" s="78"/>
      <c r="H131" s="78"/>
      <c r="I131" s="78"/>
      <c r="J131" s="78"/>
      <c r="K131" s="78"/>
      <c r="L131" s="78"/>
      <c r="M131" s="78"/>
      <c r="N131" s="78"/>
      <c r="O131" s="78"/>
      <c r="P131" s="79"/>
      <c r="Q131" s="165">
        <v>220164</v>
      </c>
      <c r="R131" s="166"/>
      <c r="S131" s="167"/>
      <c r="T131" s="168" t="str">
        <f>IF(MID(TEXT($Q131,"000000"),3,2)="00","正常終了",IF(MID(TEXT($Q131,"000000"),3,2)="01","異常終了",IF(MID(TEXT($Q131,"000000"),3,2)="02","警告")))</f>
        <v>異常終了</v>
      </c>
      <c r="U131" s="169"/>
      <c r="V131" s="170"/>
      <c r="W131" s="146" t="s">
        <v>1094</v>
      </c>
      <c r="X131" s="147"/>
      <c r="Y131" s="147"/>
      <c r="Z131" s="147"/>
      <c r="AA131" s="147"/>
      <c r="AB131" s="147"/>
      <c r="AC131" s="147"/>
      <c r="AD131" s="147"/>
      <c r="AE131" s="147"/>
      <c r="AF131" s="147"/>
      <c r="AG131" s="147"/>
      <c r="AH131" s="147"/>
      <c r="AI131" s="147"/>
      <c r="AJ131" s="147"/>
      <c r="AK131" s="147"/>
      <c r="AL131" s="147"/>
      <c r="AM131" s="147"/>
      <c r="AN131" s="147"/>
      <c r="AO131" s="147"/>
      <c r="AP131" s="147"/>
      <c r="AQ131" s="148"/>
      <c r="AR131" s="6" t="s">
        <v>784</v>
      </c>
      <c r="AS131" s="5" t="str">
        <f t="shared" si="6"/>
        <v xml:space="preserve">    [220164]エラー: 第${_item_number}項目 - データ型 double小数部の設定桁数は${_fractional_part}です。最大15桁までしか指定できません。</v>
      </c>
    </row>
    <row r="132" spans="4:45" ht="36" customHeight="1">
      <c r="D132" s="171">
        <f t="shared" si="7"/>
        <v>86</v>
      </c>
      <c r="E132" s="172"/>
      <c r="F132" s="77"/>
      <c r="G132" s="78"/>
      <c r="H132" s="78"/>
      <c r="I132" s="78"/>
      <c r="J132" s="78"/>
      <c r="K132" s="78"/>
      <c r="L132" s="78"/>
      <c r="M132" s="78"/>
      <c r="N132" s="78"/>
      <c r="O132" s="78"/>
      <c r="P132" s="79"/>
      <c r="AR132" s="6" t="s">
        <v>784</v>
      </c>
    </row>
    <row r="133" spans="4:45" ht="36" customHeight="1">
      <c r="D133" s="171">
        <f t="shared" si="7"/>
        <v>87</v>
      </c>
      <c r="E133" s="172"/>
      <c r="F133" s="77"/>
      <c r="G133" s="78"/>
      <c r="H133" s="78"/>
      <c r="I133" s="78"/>
      <c r="J133" s="78"/>
      <c r="K133" s="78"/>
      <c r="L133" s="78"/>
      <c r="M133" s="78"/>
      <c r="N133" s="78"/>
      <c r="O133" s="78"/>
      <c r="P133" s="79"/>
      <c r="AR133" s="6" t="s">
        <v>784</v>
      </c>
    </row>
    <row r="134" spans="4:45" ht="36" customHeight="1">
      <c r="D134" s="171">
        <f t="shared" si="7"/>
        <v>88</v>
      </c>
      <c r="E134" s="172"/>
      <c r="F134" s="77"/>
      <c r="G134" s="78"/>
      <c r="H134" s="78"/>
      <c r="I134" s="78"/>
      <c r="J134" s="78"/>
      <c r="K134" s="78"/>
      <c r="L134" s="78"/>
      <c r="M134" s="78"/>
      <c r="N134" s="78"/>
      <c r="O134" s="78"/>
      <c r="P134" s="79"/>
      <c r="AR134" s="6" t="s">
        <v>784</v>
      </c>
    </row>
    <row r="135" spans="4:45" ht="36" customHeight="1">
      <c r="D135" s="171">
        <f t="shared" si="7"/>
        <v>89</v>
      </c>
      <c r="E135" s="172"/>
      <c r="F135" s="77"/>
      <c r="G135" s="78"/>
      <c r="H135" s="78"/>
      <c r="I135" s="78"/>
      <c r="J135" s="78"/>
      <c r="K135" s="78"/>
      <c r="L135" s="78"/>
      <c r="M135" s="78"/>
      <c r="N135" s="78"/>
      <c r="O135" s="78"/>
      <c r="P135" s="79"/>
      <c r="AR135" s="6" t="s">
        <v>784</v>
      </c>
    </row>
    <row r="136" spans="4:45" ht="36" customHeight="1">
      <c r="D136" s="171">
        <f t="shared" si="7"/>
        <v>90</v>
      </c>
      <c r="E136" s="172"/>
      <c r="F136" s="77"/>
      <c r="G136" s="78"/>
      <c r="H136" s="78"/>
      <c r="I136" s="78"/>
      <c r="J136" s="78"/>
      <c r="K136" s="78"/>
      <c r="L136" s="78"/>
      <c r="M136" s="78"/>
      <c r="N136" s="78"/>
      <c r="O136" s="78"/>
      <c r="P136" s="79"/>
      <c r="AR136" s="6" t="s">
        <v>784</v>
      </c>
    </row>
    <row r="137" spans="4:45" ht="36" customHeight="1">
      <c r="D137" s="171">
        <f t="shared" si="7"/>
        <v>91</v>
      </c>
      <c r="E137" s="172"/>
      <c r="F137" s="77"/>
      <c r="G137" s="78"/>
      <c r="H137" s="78"/>
      <c r="I137" s="78"/>
      <c r="J137" s="78"/>
      <c r="K137" s="78"/>
      <c r="L137" s="78"/>
      <c r="M137" s="78"/>
      <c r="N137" s="78"/>
      <c r="O137" s="78"/>
      <c r="P137" s="79"/>
      <c r="AR137" s="6" t="s">
        <v>784</v>
      </c>
    </row>
    <row r="138" spans="4:45" ht="36" customHeight="1">
      <c r="D138" s="171">
        <f t="shared" si="7"/>
        <v>92</v>
      </c>
      <c r="E138" s="172"/>
      <c r="F138" s="77"/>
      <c r="G138" s="78"/>
      <c r="H138" s="78"/>
      <c r="I138" s="78"/>
      <c r="J138" s="78"/>
      <c r="K138" s="78"/>
      <c r="L138" s="78"/>
      <c r="M138" s="78"/>
      <c r="N138" s="78"/>
      <c r="O138" s="78"/>
      <c r="P138" s="79"/>
      <c r="AR138" s="6" t="s">
        <v>784</v>
      </c>
    </row>
    <row r="139" spans="4:45" ht="36" customHeight="1">
      <c r="D139" s="171">
        <f t="shared" si="7"/>
        <v>93</v>
      </c>
      <c r="E139" s="172"/>
      <c r="F139" s="77"/>
      <c r="G139" s="78"/>
      <c r="H139" s="78"/>
      <c r="I139" s="78"/>
      <c r="J139" s="78"/>
      <c r="K139" s="78"/>
      <c r="L139" s="78"/>
      <c r="M139" s="78"/>
      <c r="N139" s="78"/>
      <c r="O139" s="78"/>
      <c r="P139" s="79"/>
      <c r="AR139" s="6" t="s">
        <v>784</v>
      </c>
    </row>
    <row r="140" spans="4:45" ht="36" customHeight="1">
      <c r="D140" s="171">
        <f t="shared" si="7"/>
        <v>94</v>
      </c>
      <c r="E140" s="172"/>
      <c r="F140" s="77"/>
      <c r="G140" s="78"/>
      <c r="H140" s="78"/>
      <c r="I140" s="78"/>
      <c r="J140" s="78"/>
      <c r="K140" s="78"/>
      <c r="L140" s="78"/>
      <c r="M140" s="78"/>
      <c r="N140" s="78"/>
      <c r="O140" s="78"/>
      <c r="P140" s="79"/>
      <c r="AR140" s="6" t="s">
        <v>784</v>
      </c>
    </row>
    <row r="141" spans="4:45" ht="36" customHeight="1">
      <c r="D141" s="171">
        <f t="shared" si="7"/>
        <v>95</v>
      </c>
      <c r="E141" s="172"/>
      <c r="F141" s="77"/>
      <c r="G141" s="78"/>
      <c r="H141" s="78"/>
      <c r="I141" s="78"/>
      <c r="J141" s="78"/>
      <c r="K141" s="78"/>
      <c r="L141" s="78"/>
      <c r="M141" s="78"/>
      <c r="N141" s="78"/>
      <c r="O141" s="78"/>
      <c r="P141" s="79"/>
      <c r="AR141" s="6" t="s">
        <v>784</v>
      </c>
    </row>
    <row r="142" spans="4:45" ht="36" customHeight="1">
      <c r="D142" s="171">
        <f t="shared" si="7"/>
        <v>96</v>
      </c>
      <c r="E142" s="172"/>
      <c r="F142" s="77"/>
      <c r="G142" s="78"/>
      <c r="H142" s="78"/>
      <c r="I142" s="78"/>
      <c r="J142" s="78"/>
      <c r="K142" s="78"/>
      <c r="L142" s="78"/>
      <c r="M142" s="78"/>
      <c r="N142" s="78"/>
      <c r="O142" s="78"/>
      <c r="P142" s="79"/>
      <c r="AR142" s="6" t="s">
        <v>784</v>
      </c>
    </row>
    <row r="143" spans="4:45" ht="36" customHeight="1">
      <c r="D143" s="171">
        <f t="shared" si="7"/>
        <v>97</v>
      </c>
      <c r="E143" s="172"/>
      <c r="F143" s="77"/>
      <c r="G143" s="78"/>
      <c r="H143" s="78"/>
      <c r="I143" s="78"/>
      <c r="J143" s="78"/>
      <c r="K143" s="78"/>
      <c r="L143" s="78"/>
      <c r="M143" s="78"/>
      <c r="N143" s="78"/>
      <c r="O143" s="78"/>
      <c r="P143" s="79"/>
      <c r="AR143" s="6" t="s">
        <v>784</v>
      </c>
    </row>
    <row r="144" spans="4:45" ht="36" customHeight="1">
      <c r="D144" s="171">
        <f t="shared" si="7"/>
        <v>98</v>
      </c>
      <c r="E144" s="172"/>
      <c r="F144" s="77"/>
      <c r="G144" s="78"/>
      <c r="H144" s="78"/>
      <c r="I144" s="78"/>
      <c r="J144" s="78"/>
      <c r="K144" s="78"/>
      <c r="L144" s="78"/>
      <c r="M144" s="78"/>
      <c r="N144" s="78"/>
      <c r="O144" s="78"/>
      <c r="P144" s="79"/>
      <c r="AR144" s="6" t="s">
        <v>784</v>
      </c>
    </row>
  </sheetData>
  <autoFilter ref="D44:AQ45" xr:uid="{9A38823D-3DA2-D44C-BEFA-0BB5827D347C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</autoFilter>
  <mergeCells count="432">
    <mergeCell ref="D109:E109"/>
    <mergeCell ref="Q109:S109"/>
    <mergeCell ref="T109:V109"/>
    <mergeCell ref="W109:AQ109"/>
    <mergeCell ref="D110:E110"/>
    <mergeCell ref="Q110:S110"/>
    <mergeCell ref="T110:V110"/>
    <mergeCell ref="W110:AQ110"/>
    <mergeCell ref="D106:E106"/>
    <mergeCell ref="Q106:S106"/>
    <mergeCell ref="T106:V106"/>
    <mergeCell ref="W106:AQ106"/>
    <mergeCell ref="D107:E107"/>
    <mergeCell ref="Q107:S107"/>
    <mergeCell ref="T107:V107"/>
    <mergeCell ref="W107:AQ107"/>
    <mergeCell ref="D108:E108"/>
    <mergeCell ref="Q108:S108"/>
    <mergeCell ref="T108:V108"/>
    <mergeCell ref="W108:AQ108"/>
    <mergeCell ref="D103:E103"/>
    <mergeCell ref="Q103:S103"/>
    <mergeCell ref="T103:V103"/>
    <mergeCell ref="W103:AQ103"/>
    <mergeCell ref="D104:E104"/>
    <mergeCell ref="Q104:S104"/>
    <mergeCell ref="T104:V104"/>
    <mergeCell ref="W104:AQ104"/>
    <mergeCell ref="D105:E105"/>
    <mergeCell ref="Q105:S105"/>
    <mergeCell ref="T105:V105"/>
    <mergeCell ref="W105:AQ105"/>
    <mergeCell ref="D100:E100"/>
    <mergeCell ref="Q100:S100"/>
    <mergeCell ref="T100:V100"/>
    <mergeCell ref="W100:AQ100"/>
    <mergeCell ref="D101:E101"/>
    <mergeCell ref="Q101:S101"/>
    <mergeCell ref="T101:V101"/>
    <mergeCell ref="W101:AQ101"/>
    <mergeCell ref="D102:E102"/>
    <mergeCell ref="Q102:S102"/>
    <mergeCell ref="T102:V102"/>
    <mergeCell ref="W102:AQ102"/>
    <mergeCell ref="D97:E97"/>
    <mergeCell ref="Q97:S97"/>
    <mergeCell ref="T97:V97"/>
    <mergeCell ref="W97:AQ97"/>
    <mergeCell ref="D98:E98"/>
    <mergeCell ref="Q98:S98"/>
    <mergeCell ref="T98:V98"/>
    <mergeCell ref="W98:AQ98"/>
    <mergeCell ref="D99:E99"/>
    <mergeCell ref="Q99:S99"/>
    <mergeCell ref="T99:V99"/>
    <mergeCell ref="W99:AQ99"/>
    <mergeCell ref="D94:E94"/>
    <mergeCell ref="Q94:S94"/>
    <mergeCell ref="T94:V94"/>
    <mergeCell ref="W94:AQ94"/>
    <mergeCell ref="D95:E95"/>
    <mergeCell ref="Q95:S95"/>
    <mergeCell ref="T95:V95"/>
    <mergeCell ref="W95:AQ95"/>
    <mergeCell ref="D96:E96"/>
    <mergeCell ref="Q96:S96"/>
    <mergeCell ref="T96:V96"/>
    <mergeCell ref="W96:AQ96"/>
    <mergeCell ref="D91:E91"/>
    <mergeCell ref="Q91:S91"/>
    <mergeCell ref="T91:V91"/>
    <mergeCell ref="W91:AQ91"/>
    <mergeCell ref="D92:E92"/>
    <mergeCell ref="Q92:S92"/>
    <mergeCell ref="T92:V92"/>
    <mergeCell ref="W92:AQ92"/>
    <mergeCell ref="D93:E93"/>
    <mergeCell ref="Q93:S93"/>
    <mergeCell ref="T93:V93"/>
    <mergeCell ref="W93:AQ93"/>
    <mergeCell ref="D88:E88"/>
    <mergeCell ref="Q88:S88"/>
    <mergeCell ref="T88:V88"/>
    <mergeCell ref="W88:AQ88"/>
    <mergeCell ref="D89:E89"/>
    <mergeCell ref="Q89:S89"/>
    <mergeCell ref="T89:V89"/>
    <mergeCell ref="W89:AQ89"/>
    <mergeCell ref="D90:E90"/>
    <mergeCell ref="Q90:S90"/>
    <mergeCell ref="T90:V90"/>
    <mergeCell ref="W90:AQ90"/>
    <mergeCell ref="D85:E85"/>
    <mergeCell ref="Q85:S85"/>
    <mergeCell ref="T85:V85"/>
    <mergeCell ref="W85:AQ85"/>
    <mergeCell ref="D86:E86"/>
    <mergeCell ref="Q86:S86"/>
    <mergeCell ref="T86:V86"/>
    <mergeCell ref="W86:AQ86"/>
    <mergeCell ref="D87:E87"/>
    <mergeCell ref="Q87:S87"/>
    <mergeCell ref="T87:V87"/>
    <mergeCell ref="W87:AQ87"/>
    <mergeCell ref="D82:E82"/>
    <mergeCell ref="Q82:S82"/>
    <mergeCell ref="T82:V82"/>
    <mergeCell ref="W82:AQ82"/>
    <mergeCell ref="D83:E83"/>
    <mergeCell ref="Q83:S83"/>
    <mergeCell ref="T83:V83"/>
    <mergeCell ref="W83:AQ83"/>
    <mergeCell ref="D84:E84"/>
    <mergeCell ref="Q84:S84"/>
    <mergeCell ref="T84:V84"/>
    <mergeCell ref="W84:AQ84"/>
    <mergeCell ref="D79:E79"/>
    <mergeCell ref="Q79:S79"/>
    <mergeCell ref="T79:V79"/>
    <mergeCell ref="W79:AQ79"/>
    <mergeCell ref="D80:E80"/>
    <mergeCell ref="Q80:S80"/>
    <mergeCell ref="T80:V80"/>
    <mergeCell ref="W80:AQ80"/>
    <mergeCell ref="D81:E81"/>
    <mergeCell ref="Q81:S81"/>
    <mergeCell ref="T81:V81"/>
    <mergeCell ref="W81:AQ81"/>
    <mergeCell ref="D76:E76"/>
    <mergeCell ref="Q76:S76"/>
    <mergeCell ref="T76:V76"/>
    <mergeCell ref="W76:AQ76"/>
    <mergeCell ref="D77:E77"/>
    <mergeCell ref="Q77:S77"/>
    <mergeCell ref="T77:V77"/>
    <mergeCell ref="W77:AQ77"/>
    <mergeCell ref="D78:E78"/>
    <mergeCell ref="Q78:S78"/>
    <mergeCell ref="T78:V78"/>
    <mergeCell ref="W78:AQ78"/>
    <mergeCell ref="D73:E73"/>
    <mergeCell ref="Q73:S73"/>
    <mergeCell ref="T73:V73"/>
    <mergeCell ref="W73:AQ73"/>
    <mergeCell ref="D74:E74"/>
    <mergeCell ref="Q74:S74"/>
    <mergeCell ref="T74:V74"/>
    <mergeCell ref="W74:AQ74"/>
    <mergeCell ref="D75:E75"/>
    <mergeCell ref="Q75:S75"/>
    <mergeCell ref="T75:V75"/>
    <mergeCell ref="W75:AQ75"/>
    <mergeCell ref="W67:AQ67"/>
    <mergeCell ref="W68:AQ68"/>
    <mergeCell ref="W69:AQ69"/>
    <mergeCell ref="W70:AQ70"/>
    <mergeCell ref="W71:AQ71"/>
    <mergeCell ref="W72:AQ72"/>
    <mergeCell ref="W59:AQ59"/>
    <mergeCell ref="W60:AQ60"/>
    <mergeCell ref="W61:AQ61"/>
    <mergeCell ref="W62:AQ62"/>
    <mergeCell ref="W63:AQ63"/>
    <mergeCell ref="W64:AQ64"/>
    <mergeCell ref="W65:AQ65"/>
    <mergeCell ref="W66:AQ66"/>
    <mergeCell ref="W56:AQ56"/>
    <mergeCell ref="W57:AQ57"/>
    <mergeCell ref="W58:AQ58"/>
    <mergeCell ref="W50:AQ50"/>
    <mergeCell ref="W51:AQ51"/>
    <mergeCell ref="W52:AQ52"/>
    <mergeCell ref="W53:AQ53"/>
    <mergeCell ref="W54:AQ54"/>
    <mergeCell ref="W55:AQ55"/>
    <mergeCell ref="W44:AQ45"/>
    <mergeCell ref="D49:E49"/>
    <mergeCell ref="Q49:S49"/>
    <mergeCell ref="T49:V49"/>
    <mergeCell ref="W46:AQ46"/>
    <mergeCell ref="W47:AQ47"/>
    <mergeCell ref="W48:AQ48"/>
    <mergeCell ref="W49:AQ49"/>
    <mergeCell ref="Q46:S46"/>
    <mergeCell ref="T46:V46"/>
    <mergeCell ref="D47:E47"/>
    <mergeCell ref="Q47:S47"/>
    <mergeCell ref="T47:V47"/>
    <mergeCell ref="T44:V45"/>
    <mergeCell ref="D71:E71"/>
    <mergeCell ref="Q71:S71"/>
    <mergeCell ref="T71:V71"/>
    <mergeCell ref="D72:E72"/>
    <mergeCell ref="Q72:S72"/>
    <mergeCell ref="T72:V72"/>
    <mergeCell ref="D69:E69"/>
    <mergeCell ref="Q69:S69"/>
    <mergeCell ref="T69:V69"/>
    <mergeCell ref="D70:E70"/>
    <mergeCell ref="Q70:S70"/>
    <mergeCell ref="T70:V70"/>
    <mergeCell ref="D67:E67"/>
    <mergeCell ref="Q67:S67"/>
    <mergeCell ref="T67:V67"/>
    <mergeCell ref="D68:E68"/>
    <mergeCell ref="Q68:S68"/>
    <mergeCell ref="T68:V68"/>
    <mergeCell ref="D65:E65"/>
    <mergeCell ref="Q65:S65"/>
    <mergeCell ref="T65:V65"/>
    <mergeCell ref="D66:E66"/>
    <mergeCell ref="Q66:S66"/>
    <mergeCell ref="T66:V66"/>
    <mergeCell ref="D64:E64"/>
    <mergeCell ref="Q64:S64"/>
    <mergeCell ref="T64:V64"/>
    <mergeCell ref="D62:E62"/>
    <mergeCell ref="Q62:S62"/>
    <mergeCell ref="T62:V62"/>
    <mergeCell ref="D63:E63"/>
    <mergeCell ref="Q63:S63"/>
    <mergeCell ref="T63:V63"/>
    <mergeCell ref="D60:E60"/>
    <mergeCell ref="Q60:S60"/>
    <mergeCell ref="T60:V60"/>
    <mergeCell ref="D61:E61"/>
    <mergeCell ref="Q61:S61"/>
    <mergeCell ref="T61:V61"/>
    <mergeCell ref="D57:E57"/>
    <mergeCell ref="Q57:S57"/>
    <mergeCell ref="T57:V57"/>
    <mergeCell ref="D58:E58"/>
    <mergeCell ref="Q58:S58"/>
    <mergeCell ref="T58:V58"/>
    <mergeCell ref="D59:E59"/>
    <mergeCell ref="Q59:S59"/>
    <mergeCell ref="T59:V59"/>
    <mergeCell ref="D55:E55"/>
    <mergeCell ref="Q55:S55"/>
    <mergeCell ref="T55:V55"/>
    <mergeCell ref="D56:E56"/>
    <mergeCell ref="Q56:S56"/>
    <mergeCell ref="T56:V56"/>
    <mergeCell ref="D53:E53"/>
    <mergeCell ref="Q53:S53"/>
    <mergeCell ref="T53:V53"/>
    <mergeCell ref="D54:E54"/>
    <mergeCell ref="Q54:S54"/>
    <mergeCell ref="T54:V54"/>
    <mergeCell ref="D51:E51"/>
    <mergeCell ref="Q51:S51"/>
    <mergeCell ref="T51:V51"/>
    <mergeCell ref="D52:E52"/>
    <mergeCell ref="Q52:S52"/>
    <mergeCell ref="T52:V52"/>
    <mergeCell ref="D48:E48"/>
    <mergeCell ref="Q48:S48"/>
    <mergeCell ref="T48:V48"/>
    <mergeCell ref="D50:E50"/>
    <mergeCell ref="Q50:S50"/>
    <mergeCell ref="T50:V50"/>
    <mergeCell ref="M34:P34"/>
    <mergeCell ref="M35:P35"/>
    <mergeCell ref="M36:P36"/>
    <mergeCell ref="D36:E36"/>
    <mergeCell ref="F32:L33"/>
    <mergeCell ref="F34:L34"/>
    <mergeCell ref="F35:L35"/>
    <mergeCell ref="F36:L36"/>
    <mergeCell ref="D34:E34"/>
    <mergeCell ref="D35:E35"/>
    <mergeCell ref="F27:P27"/>
    <mergeCell ref="Q27:S27"/>
    <mergeCell ref="F28:P28"/>
    <mergeCell ref="Q28:S28"/>
    <mergeCell ref="D32:E33"/>
    <mergeCell ref="Q23:S23"/>
    <mergeCell ref="F24:P24"/>
    <mergeCell ref="Q24:S24"/>
    <mergeCell ref="F25:P25"/>
    <mergeCell ref="Q25:S25"/>
    <mergeCell ref="F26:P26"/>
    <mergeCell ref="Q26:S26"/>
    <mergeCell ref="D25:E25"/>
    <mergeCell ref="D26:E26"/>
    <mergeCell ref="D27:E27"/>
    <mergeCell ref="D28:E28"/>
    <mergeCell ref="M32:P33"/>
    <mergeCell ref="F20:P20"/>
    <mergeCell ref="Q20:S20"/>
    <mergeCell ref="F21:P21"/>
    <mergeCell ref="Q21:S21"/>
    <mergeCell ref="F16:P16"/>
    <mergeCell ref="Q16:S16"/>
    <mergeCell ref="F17:P17"/>
    <mergeCell ref="Q17:S17"/>
    <mergeCell ref="F18:P18"/>
    <mergeCell ref="Q18:S18"/>
    <mergeCell ref="F13:P14"/>
    <mergeCell ref="Q13:S14"/>
    <mergeCell ref="F15:P15"/>
    <mergeCell ref="Q15:S15"/>
    <mergeCell ref="F19:P19"/>
    <mergeCell ref="D46:E46"/>
    <mergeCell ref="D13:E14"/>
    <mergeCell ref="D15:E15"/>
    <mergeCell ref="D16:E16"/>
    <mergeCell ref="D17:E17"/>
    <mergeCell ref="D18:E18"/>
    <mergeCell ref="D19:E19"/>
    <mergeCell ref="D20:E20"/>
    <mergeCell ref="D21:E21"/>
    <mergeCell ref="D22:E22"/>
    <mergeCell ref="D44:E45"/>
    <mergeCell ref="F44:P45"/>
    <mergeCell ref="Q44:S45"/>
    <mergeCell ref="D23:E23"/>
    <mergeCell ref="D24:E24"/>
    <mergeCell ref="F22:P22"/>
    <mergeCell ref="Q22:S22"/>
    <mergeCell ref="F23:P23"/>
    <mergeCell ref="Q19:S19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Q111:S111"/>
    <mergeCell ref="T111:V111"/>
    <mergeCell ref="W111:AQ111"/>
    <mergeCell ref="Q112:S112"/>
    <mergeCell ref="T112:V112"/>
    <mergeCell ref="W112:AQ112"/>
    <mergeCell ref="Q113:S113"/>
    <mergeCell ref="T113:V113"/>
    <mergeCell ref="W113:AQ113"/>
    <mergeCell ref="Q114:S114"/>
    <mergeCell ref="T114:V114"/>
    <mergeCell ref="W114:AQ114"/>
    <mergeCell ref="Q115:S115"/>
    <mergeCell ref="T115:V115"/>
    <mergeCell ref="W115:AQ115"/>
    <mergeCell ref="Q116:S116"/>
    <mergeCell ref="T116:V116"/>
    <mergeCell ref="W116:AQ116"/>
    <mergeCell ref="Q117:S117"/>
    <mergeCell ref="T117:V117"/>
    <mergeCell ref="W117:AQ117"/>
    <mergeCell ref="Q118:S118"/>
    <mergeCell ref="T118:V118"/>
    <mergeCell ref="W118:AQ118"/>
    <mergeCell ref="Q119:S119"/>
    <mergeCell ref="T119:V119"/>
    <mergeCell ref="W119:AQ119"/>
    <mergeCell ref="Q120:S120"/>
    <mergeCell ref="T120:V120"/>
    <mergeCell ref="W120:AQ120"/>
    <mergeCell ref="Q121:S121"/>
    <mergeCell ref="T121:V121"/>
    <mergeCell ref="W121:AQ121"/>
    <mergeCell ref="Q122:S122"/>
    <mergeCell ref="T122:V122"/>
    <mergeCell ref="W122:AQ122"/>
    <mergeCell ref="W126:AQ126"/>
    <mergeCell ref="Q127:S127"/>
    <mergeCell ref="T127:V127"/>
    <mergeCell ref="W127:AQ127"/>
    <mergeCell ref="Q128:S128"/>
    <mergeCell ref="T128:V128"/>
    <mergeCell ref="W128:AQ128"/>
    <mergeCell ref="Q123:S123"/>
    <mergeCell ref="T123:V123"/>
    <mergeCell ref="W123:AQ123"/>
    <mergeCell ref="Q124:S124"/>
    <mergeCell ref="T124:V124"/>
    <mergeCell ref="W124:AQ124"/>
    <mergeCell ref="Q125:S125"/>
    <mergeCell ref="T125:V125"/>
    <mergeCell ref="W125:AQ125"/>
    <mergeCell ref="Q129:S129"/>
    <mergeCell ref="T129:V129"/>
    <mergeCell ref="W129:AQ129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Q126:S126"/>
    <mergeCell ref="T126:V126"/>
    <mergeCell ref="D142:E142"/>
    <mergeCell ref="D143:E143"/>
    <mergeCell ref="D144:E144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Q130:S130"/>
    <mergeCell ref="T130:V130"/>
    <mergeCell ref="W130:AQ130"/>
    <mergeCell ref="Q131:S131"/>
    <mergeCell ref="T131:V131"/>
    <mergeCell ref="W131:AQ131"/>
    <mergeCell ref="D139:E139"/>
    <mergeCell ref="D140:E140"/>
    <mergeCell ref="D141:E141"/>
  </mergeCells>
  <phoneticPr fontId="1" type="noConversion"/>
  <dataValidations count="1">
    <dataValidation type="list" allowBlank="1" showInputMessage="1" showErrorMessage="1" sqref="T46:V63" xr:uid="{0067733C-D760-F94D-A09B-ADB2DF08991A}">
      <formula1>"正常終了,異常終了,警告"</formula1>
    </dataValidation>
  </dataValidations>
  <pageMargins left="0.7" right="0.7" top="0.75" bottom="0.75" header="0.3" footer="0.3"/>
  <pageSetup paperSize="9" scale="58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43B9-F02C-AF49-8E13-4434BAC63171}">
  <sheetPr>
    <tabColor theme="7" tint="0.79998168889431442"/>
  </sheetPr>
  <dimension ref="B2:AQ300"/>
  <sheetViews>
    <sheetView view="pageBreakPreview" topLeftCell="A133" zoomScaleNormal="100" zoomScaleSheetLayoutView="100" workbookViewId="0">
      <selection activeCell="D128" sqref="D128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16384" width="2.7109375" style="5"/>
  </cols>
  <sheetData>
    <row r="2" spans="2:43" ht="18" customHeight="1">
      <c r="B2" s="105" t="str" cm="1">
        <f t="array" aca="1" ref="B2" ca="1">RIGHT(CELL("filename",A1),LEN(CELL("filename",A1))-FIND("]",CELL("filename",A1)))</f>
        <v>設定ファイル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49</v>
      </c>
    </row>
    <row r="7" spans="2:43" ht="18" customHeight="1">
      <c r="C7" s="5" t="s">
        <v>29</v>
      </c>
      <c r="D7" s="5" t="s">
        <v>50</v>
      </c>
      <c r="H7" s="5" t="s">
        <v>51</v>
      </c>
    </row>
    <row r="9" spans="2:43" ht="18" customHeight="1">
      <c r="C9" s="5" t="s">
        <v>28</v>
      </c>
      <c r="D9" s="5" t="s">
        <v>59</v>
      </c>
    </row>
    <row r="11" spans="2:43" ht="18" customHeight="1">
      <c r="D11" s="220"/>
      <c r="E11" s="221"/>
      <c r="F11" s="222" t="s">
        <v>60</v>
      </c>
      <c r="G11" s="223"/>
      <c r="H11" s="223"/>
      <c r="I11" s="224"/>
      <c r="J11" s="173" t="s">
        <v>61</v>
      </c>
      <c r="K11" s="173"/>
      <c r="L11" s="173"/>
      <c r="M11" s="173"/>
      <c r="N11" s="173" t="s">
        <v>113</v>
      </c>
      <c r="O11" s="173"/>
      <c r="P11" s="173"/>
      <c r="Q11" s="173"/>
      <c r="R11" s="173"/>
    </row>
    <row r="12" spans="2:43" ht="18" customHeight="1">
      <c r="D12" s="127" t="s">
        <v>62</v>
      </c>
      <c r="E12" s="129"/>
      <c r="F12" s="149" t="s">
        <v>66</v>
      </c>
      <c r="G12" s="150"/>
      <c r="H12" s="150"/>
      <c r="I12" s="151"/>
      <c r="J12" s="174" t="s">
        <v>63</v>
      </c>
      <c r="K12" s="174"/>
      <c r="L12" s="174"/>
      <c r="M12" s="174"/>
      <c r="N12" s="174" t="s">
        <v>236</v>
      </c>
      <c r="O12" s="174"/>
      <c r="P12" s="174"/>
      <c r="Q12" s="174"/>
      <c r="R12" s="174"/>
    </row>
    <row r="14" spans="2:43" ht="18" customHeight="1">
      <c r="C14" s="5" t="s">
        <v>30</v>
      </c>
      <c r="D14" s="5" t="s">
        <v>351</v>
      </c>
    </row>
    <row r="16" spans="2:43" ht="18" customHeight="1">
      <c r="D16" s="48" t="s">
        <v>75</v>
      </c>
      <c r="E16" s="216" t="s">
        <v>57</v>
      </c>
      <c r="F16" s="217"/>
      <c r="G16" s="217"/>
      <c r="H16" s="217"/>
      <c r="I16" s="217"/>
      <c r="J16" s="217"/>
      <c r="K16" s="217"/>
      <c r="L16" s="218"/>
      <c r="M16" s="216" t="s">
        <v>58</v>
      </c>
      <c r="N16" s="217"/>
      <c r="O16" s="217"/>
      <c r="P16" s="217"/>
      <c r="Q16" s="217"/>
      <c r="R16" s="217"/>
      <c r="S16" s="217"/>
      <c r="T16" s="217"/>
      <c r="U16" s="217"/>
      <c r="V16" s="217"/>
      <c r="W16" s="218"/>
      <c r="X16" s="216" t="s">
        <v>82</v>
      </c>
      <c r="Y16" s="217"/>
      <c r="Z16" s="217"/>
      <c r="AA16" s="217"/>
      <c r="AB16" s="217"/>
      <c r="AC16" s="217"/>
      <c r="AD16" s="217"/>
      <c r="AE16" s="217"/>
      <c r="AF16" s="217"/>
      <c r="AG16" s="217"/>
      <c r="AH16" s="217"/>
      <c r="AI16" s="217"/>
      <c r="AJ16" s="217"/>
      <c r="AK16" s="217"/>
      <c r="AL16" s="217"/>
      <c r="AM16" s="217"/>
      <c r="AN16" s="217"/>
      <c r="AO16" s="217"/>
      <c r="AP16" s="218"/>
    </row>
    <row r="17" spans="4:42" ht="18" customHeight="1">
      <c r="D17" s="211">
        <f>1</f>
        <v>1</v>
      </c>
      <c r="E17" s="193" t="s">
        <v>100</v>
      </c>
      <c r="F17" s="194"/>
      <c r="G17" s="194"/>
      <c r="H17" s="194"/>
      <c r="I17" s="194"/>
      <c r="J17" s="194"/>
      <c r="K17" s="194"/>
      <c r="L17" s="195"/>
      <c r="M17" s="193" t="s">
        <v>623</v>
      </c>
      <c r="N17" s="194"/>
      <c r="O17" s="194"/>
      <c r="P17" s="194"/>
      <c r="Q17" s="194"/>
      <c r="R17" s="194"/>
      <c r="S17" s="194"/>
      <c r="T17" s="194"/>
      <c r="U17" s="194"/>
      <c r="V17" s="194"/>
      <c r="W17" s="195"/>
      <c r="X17" s="210" t="s">
        <v>110</v>
      </c>
      <c r="Y17" s="203"/>
      <c r="Z17" s="203"/>
      <c r="AA17" s="203"/>
      <c r="AB17" s="203"/>
      <c r="AC17" s="203"/>
      <c r="AD17" s="203"/>
      <c r="AE17" s="203"/>
      <c r="AF17" s="203"/>
      <c r="AG17" s="203"/>
      <c r="AH17" s="203"/>
      <c r="AI17" s="203"/>
      <c r="AJ17" s="203"/>
      <c r="AK17" s="203"/>
      <c r="AL17" s="203"/>
      <c r="AM17" s="203"/>
      <c r="AN17" s="203"/>
      <c r="AO17" s="203"/>
      <c r="AP17" s="204"/>
    </row>
    <row r="18" spans="4:42" ht="18" customHeight="1">
      <c r="D18" s="211"/>
      <c r="E18" s="196"/>
      <c r="F18" s="197"/>
      <c r="G18" s="197"/>
      <c r="H18" s="197"/>
      <c r="I18" s="197"/>
      <c r="J18" s="197"/>
      <c r="K18" s="197"/>
      <c r="L18" s="198"/>
      <c r="M18" s="196"/>
      <c r="N18" s="197"/>
      <c r="O18" s="197"/>
      <c r="P18" s="197"/>
      <c r="Q18" s="197"/>
      <c r="R18" s="197"/>
      <c r="S18" s="197"/>
      <c r="T18" s="197"/>
      <c r="U18" s="197"/>
      <c r="V18" s="197"/>
      <c r="W18" s="198"/>
      <c r="X18" s="205"/>
      <c r="Y18" s="206"/>
      <c r="Z18" s="206"/>
      <c r="AA18" s="206"/>
      <c r="AB18" s="206"/>
      <c r="AC18" s="206"/>
      <c r="AD18" s="206"/>
      <c r="AE18" s="206"/>
      <c r="AF18" s="206"/>
      <c r="AG18" s="206"/>
      <c r="AH18" s="206"/>
      <c r="AI18" s="206"/>
      <c r="AJ18" s="206"/>
      <c r="AK18" s="206"/>
      <c r="AL18" s="206"/>
      <c r="AM18" s="206"/>
      <c r="AN18" s="206"/>
      <c r="AO18" s="206"/>
      <c r="AP18" s="207"/>
    </row>
    <row r="19" spans="4:42" ht="18" customHeight="1">
      <c r="D19" s="208">
        <f>$D17+1</f>
        <v>2</v>
      </c>
      <c r="E19" s="193" t="s">
        <v>101</v>
      </c>
      <c r="F19" s="194"/>
      <c r="G19" s="194"/>
      <c r="H19" s="194"/>
      <c r="I19" s="194"/>
      <c r="J19" s="194"/>
      <c r="K19" s="194"/>
      <c r="L19" s="195"/>
      <c r="M19" s="193" t="s">
        <v>624</v>
      </c>
      <c r="N19" s="194"/>
      <c r="O19" s="194"/>
      <c r="P19" s="194"/>
      <c r="Q19" s="194"/>
      <c r="R19" s="194"/>
      <c r="S19" s="194"/>
      <c r="T19" s="194"/>
      <c r="U19" s="194"/>
      <c r="V19" s="194"/>
      <c r="W19" s="195"/>
      <c r="X19" s="193" t="s">
        <v>111</v>
      </c>
      <c r="Y19" s="203"/>
      <c r="Z19" s="203"/>
      <c r="AA19" s="203"/>
      <c r="AB19" s="203"/>
      <c r="AC19" s="203"/>
      <c r="AD19" s="203"/>
      <c r="AE19" s="203"/>
      <c r="AF19" s="203"/>
      <c r="AG19" s="203"/>
      <c r="AH19" s="203"/>
      <c r="AI19" s="203"/>
      <c r="AJ19" s="203"/>
      <c r="AK19" s="203"/>
      <c r="AL19" s="203"/>
      <c r="AM19" s="203"/>
      <c r="AN19" s="203"/>
      <c r="AO19" s="203"/>
      <c r="AP19" s="204"/>
    </row>
    <row r="20" spans="4:42" ht="18" customHeight="1">
      <c r="D20" s="209"/>
      <c r="E20" s="196"/>
      <c r="F20" s="197"/>
      <c r="G20" s="197"/>
      <c r="H20" s="197"/>
      <c r="I20" s="197"/>
      <c r="J20" s="197"/>
      <c r="K20" s="197"/>
      <c r="L20" s="198"/>
      <c r="M20" s="196"/>
      <c r="N20" s="197"/>
      <c r="O20" s="197"/>
      <c r="P20" s="197"/>
      <c r="Q20" s="197"/>
      <c r="R20" s="197"/>
      <c r="S20" s="197"/>
      <c r="T20" s="197"/>
      <c r="U20" s="197"/>
      <c r="V20" s="197"/>
      <c r="W20" s="198"/>
      <c r="X20" s="205"/>
      <c r="Y20" s="206"/>
      <c r="Z20" s="206"/>
      <c r="AA20" s="206"/>
      <c r="AB20" s="206"/>
      <c r="AC20" s="206"/>
      <c r="AD20" s="206"/>
      <c r="AE20" s="206"/>
      <c r="AF20" s="206"/>
      <c r="AG20" s="206"/>
      <c r="AH20" s="206"/>
      <c r="AI20" s="206"/>
      <c r="AJ20" s="206"/>
      <c r="AK20" s="206"/>
      <c r="AL20" s="206"/>
      <c r="AM20" s="206"/>
      <c r="AN20" s="206"/>
      <c r="AO20" s="206"/>
      <c r="AP20" s="207"/>
    </row>
    <row r="21" spans="4:42" ht="18" customHeight="1">
      <c r="D21" s="208">
        <f>$D19+1</f>
        <v>3</v>
      </c>
      <c r="E21" s="193" t="s">
        <v>102</v>
      </c>
      <c r="F21" s="194"/>
      <c r="G21" s="194"/>
      <c r="H21" s="194"/>
      <c r="I21" s="194"/>
      <c r="J21" s="194"/>
      <c r="K21" s="194"/>
      <c r="L21" s="195"/>
      <c r="M21" s="193" t="s">
        <v>793</v>
      </c>
      <c r="N21" s="194"/>
      <c r="O21" s="194"/>
      <c r="P21" s="194"/>
      <c r="Q21" s="194"/>
      <c r="R21" s="194"/>
      <c r="S21" s="194"/>
      <c r="T21" s="194"/>
      <c r="U21" s="194"/>
      <c r="V21" s="194"/>
      <c r="W21" s="195"/>
      <c r="X21" s="193" t="s">
        <v>792</v>
      </c>
      <c r="Y21" s="203"/>
      <c r="Z21" s="203"/>
      <c r="AA21" s="203"/>
      <c r="AB21" s="203"/>
      <c r="AC21" s="203"/>
      <c r="AD21" s="203"/>
      <c r="AE21" s="203"/>
      <c r="AF21" s="203"/>
      <c r="AG21" s="203"/>
      <c r="AH21" s="203"/>
      <c r="AI21" s="203"/>
      <c r="AJ21" s="203"/>
      <c r="AK21" s="203"/>
      <c r="AL21" s="203"/>
      <c r="AM21" s="203"/>
      <c r="AN21" s="203"/>
      <c r="AO21" s="203"/>
      <c r="AP21" s="204"/>
    </row>
    <row r="22" spans="4:42" ht="18" customHeight="1">
      <c r="D22" s="214"/>
      <c r="E22" s="200"/>
      <c r="F22" s="201"/>
      <c r="G22" s="201"/>
      <c r="H22" s="201"/>
      <c r="I22" s="201"/>
      <c r="J22" s="201"/>
      <c r="K22" s="201"/>
      <c r="L22" s="202"/>
      <c r="M22" s="200"/>
      <c r="N22" s="201"/>
      <c r="O22" s="201"/>
      <c r="P22" s="201"/>
      <c r="Q22" s="201"/>
      <c r="R22" s="201"/>
      <c r="S22" s="201"/>
      <c r="T22" s="201"/>
      <c r="U22" s="201"/>
      <c r="V22" s="201"/>
      <c r="W22" s="202"/>
      <c r="X22" s="200"/>
      <c r="Y22" s="212"/>
      <c r="Z22" s="212"/>
      <c r="AA22" s="212"/>
      <c r="AB22" s="212"/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3"/>
    </row>
    <row r="23" spans="4:42" ht="18" customHeight="1">
      <c r="D23" s="214"/>
      <c r="E23" s="200"/>
      <c r="F23" s="201"/>
      <c r="G23" s="201"/>
      <c r="H23" s="201"/>
      <c r="I23" s="201"/>
      <c r="J23" s="201"/>
      <c r="K23" s="201"/>
      <c r="L23" s="202"/>
      <c r="M23" s="200"/>
      <c r="N23" s="201"/>
      <c r="O23" s="201"/>
      <c r="P23" s="201"/>
      <c r="Q23" s="201"/>
      <c r="R23" s="201"/>
      <c r="S23" s="201"/>
      <c r="T23" s="201"/>
      <c r="U23" s="201"/>
      <c r="V23" s="201"/>
      <c r="W23" s="202"/>
      <c r="X23" s="200"/>
      <c r="Y23" s="212"/>
      <c r="Z23" s="212"/>
      <c r="AA23" s="212"/>
      <c r="AB23" s="212"/>
      <c r="AC23" s="212"/>
      <c r="AD23" s="212"/>
      <c r="AE23" s="212"/>
      <c r="AF23" s="212"/>
      <c r="AG23" s="212"/>
      <c r="AH23" s="212"/>
      <c r="AI23" s="212"/>
      <c r="AJ23" s="212"/>
      <c r="AK23" s="212"/>
      <c r="AL23" s="212"/>
      <c r="AM23" s="212"/>
      <c r="AN23" s="212"/>
      <c r="AO23" s="212"/>
      <c r="AP23" s="213"/>
    </row>
    <row r="24" spans="4:42" ht="18" customHeight="1">
      <c r="D24" s="209"/>
      <c r="E24" s="196"/>
      <c r="F24" s="197"/>
      <c r="G24" s="197"/>
      <c r="H24" s="197"/>
      <c r="I24" s="197"/>
      <c r="J24" s="197"/>
      <c r="K24" s="197"/>
      <c r="L24" s="198"/>
      <c r="M24" s="196"/>
      <c r="N24" s="197"/>
      <c r="O24" s="197"/>
      <c r="P24" s="197"/>
      <c r="Q24" s="197"/>
      <c r="R24" s="197"/>
      <c r="S24" s="197"/>
      <c r="T24" s="197"/>
      <c r="U24" s="197"/>
      <c r="V24" s="197"/>
      <c r="W24" s="198"/>
      <c r="X24" s="205"/>
      <c r="Y24" s="206"/>
      <c r="Z24" s="206"/>
      <c r="AA24" s="206"/>
      <c r="AB24" s="206"/>
      <c r="AC24" s="206"/>
      <c r="AD24" s="206"/>
      <c r="AE24" s="206"/>
      <c r="AF24" s="206"/>
      <c r="AG24" s="206"/>
      <c r="AH24" s="206"/>
      <c r="AI24" s="206"/>
      <c r="AJ24" s="206"/>
      <c r="AK24" s="206"/>
      <c r="AL24" s="206"/>
      <c r="AM24" s="206"/>
      <c r="AN24" s="206"/>
      <c r="AO24" s="206"/>
      <c r="AP24" s="207"/>
    </row>
    <row r="25" spans="4:42" ht="18" customHeight="1">
      <c r="D25" s="208">
        <f>$D21+1</f>
        <v>4</v>
      </c>
      <c r="E25" s="193" t="s">
        <v>766</v>
      </c>
      <c r="F25" s="194"/>
      <c r="G25" s="194"/>
      <c r="H25" s="194"/>
      <c r="I25" s="194"/>
      <c r="J25" s="194"/>
      <c r="K25" s="194"/>
      <c r="L25" s="195"/>
      <c r="M25" s="193" t="s">
        <v>767</v>
      </c>
      <c r="N25" s="194"/>
      <c r="O25" s="194"/>
      <c r="P25" s="194"/>
      <c r="Q25" s="194"/>
      <c r="R25" s="194"/>
      <c r="S25" s="194"/>
      <c r="T25" s="194"/>
      <c r="U25" s="194"/>
      <c r="V25" s="194"/>
      <c r="W25" s="195"/>
      <c r="X25" s="193" t="s">
        <v>892</v>
      </c>
      <c r="Y25" s="203"/>
      <c r="Z25" s="203"/>
      <c r="AA25" s="203"/>
      <c r="AB25" s="203"/>
      <c r="AC25" s="203"/>
      <c r="AD25" s="203"/>
      <c r="AE25" s="203"/>
      <c r="AF25" s="203"/>
      <c r="AG25" s="203"/>
      <c r="AH25" s="203"/>
      <c r="AI25" s="203"/>
      <c r="AJ25" s="203"/>
      <c r="AK25" s="203"/>
      <c r="AL25" s="203"/>
      <c r="AM25" s="203"/>
      <c r="AN25" s="203"/>
      <c r="AO25" s="203"/>
      <c r="AP25" s="204"/>
    </row>
    <row r="26" spans="4:42" ht="18" customHeight="1">
      <c r="D26" s="214"/>
      <c r="E26" s="200"/>
      <c r="F26" s="201"/>
      <c r="G26" s="201"/>
      <c r="H26" s="201"/>
      <c r="I26" s="201"/>
      <c r="J26" s="201"/>
      <c r="K26" s="201"/>
      <c r="L26" s="202"/>
      <c r="M26" s="200"/>
      <c r="N26" s="201"/>
      <c r="O26" s="201"/>
      <c r="P26" s="201"/>
      <c r="Q26" s="201"/>
      <c r="R26" s="201"/>
      <c r="S26" s="201"/>
      <c r="T26" s="201"/>
      <c r="U26" s="201"/>
      <c r="V26" s="201"/>
      <c r="W26" s="202"/>
      <c r="X26" s="200"/>
      <c r="Y26" s="212"/>
      <c r="Z26" s="212"/>
      <c r="AA26" s="212"/>
      <c r="AB26" s="212"/>
      <c r="AC26" s="212"/>
      <c r="AD26" s="212"/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3"/>
    </row>
    <row r="27" spans="4:42" ht="18" customHeight="1">
      <c r="D27" s="214"/>
      <c r="E27" s="200"/>
      <c r="F27" s="201"/>
      <c r="G27" s="201"/>
      <c r="H27" s="201"/>
      <c r="I27" s="201"/>
      <c r="J27" s="201"/>
      <c r="K27" s="201"/>
      <c r="L27" s="202"/>
      <c r="M27" s="200"/>
      <c r="N27" s="201"/>
      <c r="O27" s="201"/>
      <c r="P27" s="201"/>
      <c r="Q27" s="201"/>
      <c r="R27" s="201"/>
      <c r="S27" s="201"/>
      <c r="T27" s="201"/>
      <c r="U27" s="201"/>
      <c r="V27" s="201"/>
      <c r="W27" s="202"/>
      <c r="X27" s="200"/>
      <c r="Y27" s="212"/>
      <c r="Z27" s="212"/>
      <c r="AA27" s="212"/>
      <c r="AB27" s="212"/>
      <c r="AC27" s="212"/>
      <c r="AD27" s="212"/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3"/>
    </row>
    <row r="28" spans="4:42" ht="18" customHeight="1">
      <c r="D28" s="214"/>
      <c r="E28" s="200"/>
      <c r="F28" s="201"/>
      <c r="G28" s="201"/>
      <c r="H28" s="201"/>
      <c r="I28" s="201"/>
      <c r="J28" s="201"/>
      <c r="K28" s="201"/>
      <c r="L28" s="202"/>
      <c r="M28" s="200"/>
      <c r="N28" s="201"/>
      <c r="O28" s="201"/>
      <c r="P28" s="201"/>
      <c r="Q28" s="201"/>
      <c r="R28" s="201"/>
      <c r="S28" s="201"/>
      <c r="T28" s="201"/>
      <c r="U28" s="201"/>
      <c r="V28" s="201"/>
      <c r="W28" s="202"/>
      <c r="X28" s="200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3"/>
    </row>
    <row r="29" spans="4:42" ht="18" customHeight="1">
      <c r="D29" s="209"/>
      <c r="E29" s="196"/>
      <c r="F29" s="197"/>
      <c r="G29" s="197"/>
      <c r="H29" s="197"/>
      <c r="I29" s="197"/>
      <c r="J29" s="197"/>
      <c r="K29" s="197"/>
      <c r="L29" s="198"/>
      <c r="M29" s="196"/>
      <c r="N29" s="197"/>
      <c r="O29" s="197"/>
      <c r="P29" s="197"/>
      <c r="Q29" s="197"/>
      <c r="R29" s="197"/>
      <c r="S29" s="197"/>
      <c r="T29" s="197"/>
      <c r="U29" s="197"/>
      <c r="V29" s="197"/>
      <c r="W29" s="198"/>
      <c r="X29" s="205"/>
      <c r="Y29" s="206"/>
      <c r="Z29" s="206"/>
      <c r="AA29" s="206"/>
      <c r="AB29" s="206"/>
      <c r="AC29" s="206"/>
      <c r="AD29" s="206"/>
      <c r="AE29" s="206"/>
      <c r="AF29" s="206"/>
      <c r="AG29" s="206"/>
      <c r="AH29" s="206"/>
      <c r="AI29" s="206"/>
      <c r="AJ29" s="206"/>
      <c r="AK29" s="206"/>
      <c r="AL29" s="206"/>
      <c r="AM29" s="206"/>
      <c r="AN29" s="206"/>
      <c r="AO29" s="206"/>
      <c r="AP29" s="207"/>
    </row>
    <row r="30" spans="4:42" ht="18" customHeight="1">
      <c r="D30" s="208">
        <f>$D25+1</f>
        <v>5</v>
      </c>
      <c r="E30" s="193" t="s">
        <v>622</v>
      </c>
      <c r="F30" s="194"/>
      <c r="G30" s="194"/>
      <c r="H30" s="194"/>
      <c r="I30" s="194"/>
      <c r="J30" s="194"/>
      <c r="K30" s="194"/>
      <c r="L30" s="195"/>
      <c r="M30" s="193" t="s">
        <v>734</v>
      </c>
      <c r="N30" s="194"/>
      <c r="O30" s="194"/>
      <c r="P30" s="194"/>
      <c r="Q30" s="194"/>
      <c r="R30" s="194"/>
      <c r="S30" s="194"/>
      <c r="T30" s="194"/>
      <c r="U30" s="194"/>
      <c r="V30" s="194"/>
      <c r="W30" s="195"/>
      <c r="X30" s="193" t="s">
        <v>736</v>
      </c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203"/>
      <c r="AO30" s="203"/>
      <c r="AP30" s="204"/>
    </row>
    <row r="31" spans="4:42" ht="18" customHeight="1">
      <c r="D31" s="209"/>
      <c r="E31" s="196"/>
      <c r="F31" s="197"/>
      <c r="G31" s="197"/>
      <c r="H31" s="197"/>
      <c r="I31" s="197"/>
      <c r="J31" s="197"/>
      <c r="K31" s="197"/>
      <c r="L31" s="198"/>
      <c r="M31" s="196"/>
      <c r="N31" s="197"/>
      <c r="O31" s="197"/>
      <c r="P31" s="197"/>
      <c r="Q31" s="197"/>
      <c r="R31" s="197"/>
      <c r="S31" s="197"/>
      <c r="T31" s="197"/>
      <c r="U31" s="197"/>
      <c r="V31" s="197"/>
      <c r="W31" s="198"/>
      <c r="X31" s="205"/>
      <c r="Y31" s="206"/>
      <c r="Z31" s="206"/>
      <c r="AA31" s="206"/>
      <c r="AB31" s="206"/>
      <c r="AC31" s="206"/>
      <c r="AD31" s="206"/>
      <c r="AE31" s="206"/>
      <c r="AF31" s="206"/>
      <c r="AG31" s="206"/>
      <c r="AH31" s="206"/>
      <c r="AI31" s="206"/>
      <c r="AJ31" s="206"/>
      <c r="AK31" s="206"/>
      <c r="AL31" s="206"/>
      <c r="AM31" s="206"/>
      <c r="AN31" s="206"/>
      <c r="AO31" s="206"/>
      <c r="AP31" s="207"/>
    </row>
    <row r="32" spans="4:42" ht="18" customHeight="1">
      <c r="D32" s="208">
        <f>$D30+1</f>
        <v>6</v>
      </c>
      <c r="E32" s="193" t="s">
        <v>714</v>
      </c>
      <c r="F32" s="194"/>
      <c r="G32" s="194"/>
      <c r="H32" s="194"/>
      <c r="I32" s="194"/>
      <c r="J32" s="194"/>
      <c r="K32" s="194"/>
      <c r="L32" s="195"/>
      <c r="M32" s="193" t="s">
        <v>713</v>
      </c>
      <c r="N32" s="194"/>
      <c r="O32" s="194"/>
      <c r="P32" s="194"/>
      <c r="Q32" s="194"/>
      <c r="R32" s="194"/>
      <c r="S32" s="194"/>
      <c r="T32" s="194"/>
      <c r="U32" s="194"/>
      <c r="V32" s="194"/>
      <c r="W32" s="195"/>
      <c r="X32" s="193" t="s">
        <v>724</v>
      </c>
      <c r="Y32" s="203"/>
      <c r="Z32" s="203"/>
      <c r="AA32" s="203"/>
      <c r="AB32" s="203"/>
      <c r="AC32" s="203"/>
      <c r="AD32" s="203"/>
      <c r="AE32" s="203"/>
      <c r="AF32" s="203"/>
      <c r="AG32" s="203"/>
      <c r="AH32" s="203"/>
      <c r="AI32" s="203"/>
      <c r="AJ32" s="203"/>
      <c r="AK32" s="203"/>
      <c r="AL32" s="203"/>
      <c r="AM32" s="203"/>
      <c r="AN32" s="203"/>
      <c r="AO32" s="203"/>
      <c r="AP32" s="204"/>
    </row>
    <row r="33" spans="3:42" ht="18" customHeight="1">
      <c r="D33" s="209"/>
      <c r="E33" s="196"/>
      <c r="F33" s="197"/>
      <c r="G33" s="197"/>
      <c r="H33" s="197"/>
      <c r="I33" s="197"/>
      <c r="J33" s="197"/>
      <c r="K33" s="197"/>
      <c r="L33" s="198"/>
      <c r="M33" s="196"/>
      <c r="N33" s="197"/>
      <c r="O33" s="197"/>
      <c r="P33" s="197"/>
      <c r="Q33" s="197"/>
      <c r="R33" s="197"/>
      <c r="S33" s="197"/>
      <c r="T33" s="197"/>
      <c r="U33" s="197"/>
      <c r="V33" s="197"/>
      <c r="W33" s="198"/>
      <c r="X33" s="205"/>
      <c r="Y33" s="206"/>
      <c r="Z33" s="206"/>
      <c r="AA33" s="206"/>
      <c r="AB33" s="206"/>
      <c r="AC33" s="206"/>
      <c r="AD33" s="206"/>
      <c r="AE33" s="206"/>
      <c r="AF33" s="206"/>
      <c r="AG33" s="206"/>
      <c r="AH33" s="206"/>
      <c r="AI33" s="206"/>
      <c r="AJ33" s="206"/>
      <c r="AK33" s="206"/>
      <c r="AL33" s="206"/>
      <c r="AM33" s="206"/>
      <c r="AN33" s="206"/>
      <c r="AO33" s="206"/>
      <c r="AP33" s="207"/>
    </row>
    <row r="34" spans="3:42" ht="18" customHeight="1">
      <c r="D34" s="208">
        <f>$D32+1</f>
        <v>7</v>
      </c>
      <c r="E34" s="193" t="s">
        <v>103</v>
      </c>
      <c r="F34" s="194"/>
      <c r="G34" s="194"/>
      <c r="H34" s="194"/>
      <c r="I34" s="194"/>
      <c r="J34" s="194"/>
      <c r="K34" s="194"/>
      <c r="L34" s="195"/>
      <c r="M34" s="193" t="s">
        <v>625</v>
      </c>
      <c r="N34" s="194"/>
      <c r="O34" s="194"/>
      <c r="P34" s="194"/>
      <c r="Q34" s="194"/>
      <c r="R34" s="194"/>
      <c r="S34" s="194"/>
      <c r="T34" s="194"/>
      <c r="U34" s="194"/>
      <c r="V34" s="194"/>
      <c r="W34" s="195"/>
      <c r="X34" s="193" t="s">
        <v>893</v>
      </c>
      <c r="Y34" s="203"/>
      <c r="Z34" s="203"/>
      <c r="AA34" s="203"/>
      <c r="AB34" s="203"/>
      <c r="AC34" s="203"/>
      <c r="AD34" s="203"/>
      <c r="AE34" s="203"/>
      <c r="AF34" s="203"/>
      <c r="AG34" s="203"/>
      <c r="AH34" s="203"/>
      <c r="AI34" s="203"/>
      <c r="AJ34" s="203"/>
      <c r="AK34" s="203"/>
      <c r="AL34" s="203"/>
      <c r="AM34" s="203"/>
      <c r="AN34" s="203"/>
      <c r="AO34" s="203"/>
      <c r="AP34" s="204"/>
    </row>
    <row r="35" spans="3:42" ht="18" customHeight="1">
      <c r="D35" s="209"/>
      <c r="E35" s="196"/>
      <c r="F35" s="197"/>
      <c r="G35" s="197"/>
      <c r="H35" s="197"/>
      <c r="I35" s="197"/>
      <c r="J35" s="197"/>
      <c r="K35" s="197"/>
      <c r="L35" s="198"/>
      <c r="M35" s="196"/>
      <c r="N35" s="197"/>
      <c r="O35" s="197"/>
      <c r="P35" s="197"/>
      <c r="Q35" s="197"/>
      <c r="R35" s="197"/>
      <c r="S35" s="197"/>
      <c r="T35" s="197"/>
      <c r="U35" s="197"/>
      <c r="V35" s="197"/>
      <c r="W35" s="198"/>
      <c r="X35" s="205"/>
      <c r="Y35" s="206"/>
      <c r="Z35" s="206"/>
      <c r="AA35" s="206"/>
      <c r="AB35" s="206"/>
      <c r="AC35" s="206"/>
      <c r="AD35" s="206"/>
      <c r="AE35" s="206"/>
      <c r="AF35" s="206"/>
      <c r="AG35" s="206"/>
      <c r="AH35" s="206"/>
      <c r="AI35" s="206"/>
      <c r="AJ35" s="206"/>
      <c r="AK35" s="206"/>
      <c r="AL35" s="206"/>
      <c r="AM35" s="206"/>
      <c r="AN35" s="206"/>
      <c r="AO35" s="206"/>
      <c r="AP35" s="207"/>
    </row>
    <row r="36" spans="3:42" ht="18" customHeight="1">
      <c r="D36" s="208">
        <f>$D34+1</f>
        <v>8</v>
      </c>
      <c r="E36" s="193" t="s">
        <v>104</v>
      </c>
      <c r="F36" s="194"/>
      <c r="G36" s="194"/>
      <c r="H36" s="194"/>
      <c r="I36" s="194"/>
      <c r="J36" s="194"/>
      <c r="K36" s="194"/>
      <c r="L36" s="195"/>
      <c r="M36" s="193" t="s">
        <v>107</v>
      </c>
      <c r="N36" s="194"/>
      <c r="O36" s="194"/>
      <c r="P36" s="194"/>
      <c r="Q36" s="194"/>
      <c r="R36" s="194"/>
      <c r="S36" s="194"/>
      <c r="T36" s="194"/>
      <c r="U36" s="194"/>
      <c r="V36" s="194"/>
      <c r="W36" s="195"/>
      <c r="X36" s="193" t="s">
        <v>894</v>
      </c>
      <c r="Y36" s="203"/>
      <c r="Z36" s="203"/>
      <c r="AA36" s="203"/>
      <c r="AB36" s="203"/>
      <c r="AC36" s="203"/>
      <c r="AD36" s="203"/>
      <c r="AE36" s="203"/>
      <c r="AF36" s="203"/>
      <c r="AG36" s="203"/>
      <c r="AH36" s="203"/>
      <c r="AI36" s="203"/>
      <c r="AJ36" s="203"/>
      <c r="AK36" s="203"/>
      <c r="AL36" s="203"/>
      <c r="AM36" s="203"/>
      <c r="AN36" s="203"/>
      <c r="AO36" s="203"/>
      <c r="AP36" s="204"/>
    </row>
    <row r="37" spans="3:42" ht="18" customHeight="1">
      <c r="D37" s="209"/>
      <c r="E37" s="196"/>
      <c r="F37" s="197"/>
      <c r="G37" s="197"/>
      <c r="H37" s="197"/>
      <c r="I37" s="197"/>
      <c r="J37" s="197"/>
      <c r="K37" s="197"/>
      <c r="L37" s="198"/>
      <c r="M37" s="196"/>
      <c r="N37" s="197"/>
      <c r="O37" s="197"/>
      <c r="P37" s="197"/>
      <c r="Q37" s="197"/>
      <c r="R37" s="197"/>
      <c r="S37" s="197"/>
      <c r="T37" s="197"/>
      <c r="U37" s="197"/>
      <c r="V37" s="197"/>
      <c r="W37" s="198"/>
      <c r="X37" s="205"/>
      <c r="Y37" s="206"/>
      <c r="Z37" s="206"/>
      <c r="AA37" s="206"/>
      <c r="AB37" s="206"/>
      <c r="AC37" s="206"/>
      <c r="AD37" s="206"/>
      <c r="AE37" s="206"/>
      <c r="AF37" s="206"/>
      <c r="AG37" s="206"/>
      <c r="AH37" s="206"/>
      <c r="AI37" s="206"/>
      <c r="AJ37" s="206"/>
      <c r="AK37" s="206"/>
      <c r="AL37" s="206"/>
      <c r="AM37" s="206"/>
      <c r="AN37" s="206"/>
      <c r="AO37" s="206"/>
      <c r="AP37" s="207"/>
    </row>
    <row r="38" spans="3:42" ht="18" customHeight="1">
      <c r="D38" s="208">
        <f>$D36+1</f>
        <v>9</v>
      </c>
      <c r="E38" s="193" t="s">
        <v>564</v>
      </c>
      <c r="F38" s="194"/>
      <c r="G38" s="194"/>
      <c r="H38" s="194"/>
      <c r="I38" s="194"/>
      <c r="J38" s="194"/>
      <c r="K38" s="194"/>
      <c r="L38" s="195"/>
      <c r="M38" s="193" t="s">
        <v>108</v>
      </c>
      <c r="N38" s="194"/>
      <c r="O38" s="194"/>
      <c r="P38" s="194"/>
      <c r="Q38" s="194"/>
      <c r="R38" s="194"/>
      <c r="S38" s="194"/>
      <c r="T38" s="194"/>
      <c r="U38" s="194"/>
      <c r="V38" s="194"/>
      <c r="W38" s="195"/>
      <c r="X38" s="193" t="s">
        <v>895</v>
      </c>
      <c r="Y38" s="194"/>
      <c r="Z38" s="194"/>
      <c r="AA38" s="194"/>
      <c r="AB38" s="194"/>
      <c r="AC38" s="194"/>
      <c r="AD38" s="194"/>
      <c r="AE38" s="194"/>
      <c r="AF38" s="194"/>
      <c r="AG38" s="194"/>
      <c r="AH38" s="194"/>
      <c r="AI38" s="194"/>
      <c r="AJ38" s="194"/>
      <c r="AK38" s="194"/>
      <c r="AL38" s="194"/>
      <c r="AM38" s="194"/>
      <c r="AN38" s="194"/>
      <c r="AO38" s="194"/>
      <c r="AP38" s="195"/>
    </row>
    <row r="39" spans="3:42" ht="18" customHeight="1">
      <c r="D39" s="209"/>
      <c r="E39" s="196"/>
      <c r="F39" s="197"/>
      <c r="G39" s="197"/>
      <c r="H39" s="197"/>
      <c r="I39" s="197"/>
      <c r="J39" s="197"/>
      <c r="K39" s="197"/>
      <c r="L39" s="198"/>
      <c r="M39" s="196"/>
      <c r="N39" s="197"/>
      <c r="O39" s="197"/>
      <c r="P39" s="197"/>
      <c r="Q39" s="197"/>
      <c r="R39" s="197"/>
      <c r="S39" s="197"/>
      <c r="T39" s="197"/>
      <c r="U39" s="197"/>
      <c r="V39" s="197"/>
      <c r="W39" s="198"/>
      <c r="X39" s="196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  <c r="AP39" s="198"/>
    </row>
    <row r="40" spans="3:42" ht="18" customHeight="1">
      <c r="D40" s="208">
        <f>$D38+1</f>
        <v>10</v>
      </c>
      <c r="E40" s="193" t="s">
        <v>105</v>
      </c>
      <c r="F40" s="194"/>
      <c r="G40" s="194"/>
      <c r="H40" s="194"/>
      <c r="I40" s="194"/>
      <c r="J40" s="194"/>
      <c r="K40" s="194"/>
      <c r="L40" s="195"/>
      <c r="M40" s="193" t="s">
        <v>109</v>
      </c>
      <c r="N40" s="194"/>
      <c r="O40" s="194"/>
      <c r="P40" s="194"/>
      <c r="Q40" s="194"/>
      <c r="R40" s="194"/>
      <c r="S40" s="194"/>
      <c r="T40" s="194"/>
      <c r="U40" s="194"/>
      <c r="V40" s="194"/>
      <c r="W40" s="195"/>
      <c r="X40" s="193" t="s">
        <v>112</v>
      </c>
      <c r="Y40" s="203"/>
      <c r="Z40" s="203"/>
      <c r="AA40" s="203"/>
      <c r="AB40" s="203"/>
      <c r="AC40" s="203"/>
      <c r="AD40" s="203"/>
      <c r="AE40" s="203"/>
      <c r="AF40" s="203"/>
      <c r="AG40" s="203"/>
      <c r="AH40" s="203"/>
      <c r="AI40" s="203"/>
      <c r="AJ40" s="203"/>
      <c r="AK40" s="203"/>
      <c r="AL40" s="203"/>
      <c r="AM40" s="203"/>
      <c r="AN40" s="203"/>
      <c r="AO40" s="203"/>
      <c r="AP40" s="204"/>
    </row>
    <row r="41" spans="3:42" ht="18" customHeight="1">
      <c r="D41" s="209"/>
      <c r="E41" s="196"/>
      <c r="F41" s="197"/>
      <c r="G41" s="197"/>
      <c r="H41" s="197"/>
      <c r="I41" s="197"/>
      <c r="J41" s="197"/>
      <c r="K41" s="197"/>
      <c r="L41" s="198"/>
      <c r="M41" s="196"/>
      <c r="N41" s="197"/>
      <c r="O41" s="197"/>
      <c r="P41" s="197"/>
      <c r="Q41" s="197"/>
      <c r="R41" s="197"/>
      <c r="S41" s="197"/>
      <c r="T41" s="197"/>
      <c r="U41" s="197"/>
      <c r="V41" s="197"/>
      <c r="W41" s="198"/>
      <c r="X41" s="205"/>
      <c r="Y41" s="206"/>
      <c r="Z41" s="206"/>
      <c r="AA41" s="206"/>
      <c r="AB41" s="206"/>
      <c r="AC41" s="206"/>
      <c r="AD41" s="206"/>
      <c r="AE41" s="206"/>
      <c r="AF41" s="206"/>
      <c r="AG41" s="206"/>
      <c r="AH41" s="206"/>
      <c r="AI41" s="206"/>
      <c r="AJ41" s="206"/>
      <c r="AK41" s="206"/>
      <c r="AL41" s="206"/>
      <c r="AM41" s="206"/>
      <c r="AN41" s="206"/>
      <c r="AO41" s="206"/>
      <c r="AP41" s="207"/>
    </row>
    <row r="42" spans="3:42" ht="18" customHeight="1">
      <c r="D42" s="208">
        <f>$D40+1</f>
        <v>11</v>
      </c>
      <c r="E42" s="193" t="s">
        <v>106</v>
      </c>
      <c r="F42" s="194"/>
      <c r="G42" s="194"/>
      <c r="H42" s="194"/>
      <c r="I42" s="194"/>
      <c r="J42" s="194"/>
      <c r="K42" s="194"/>
      <c r="L42" s="195"/>
      <c r="M42" s="193" t="s">
        <v>626</v>
      </c>
      <c r="N42" s="194"/>
      <c r="O42" s="194"/>
      <c r="P42" s="194"/>
      <c r="Q42" s="194"/>
      <c r="R42" s="194"/>
      <c r="S42" s="194"/>
      <c r="T42" s="194"/>
      <c r="U42" s="194"/>
      <c r="V42" s="194"/>
      <c r="W42" s="195"/>
      <c r="X42" s="193" t="s">
        <v>896</v>
      </c>
      <c r="Y42" s="203"/>
      <c r="Z42" s="203"/>
      <c r="AA42" s="203"/>
      <c r="AB42" s="203"/>
      <c r="AC42" s="203"/>
      <c r="AD42" s="203"/>
      <c r="AE42" s="203"/>
      <c r="AF42" s="203"/>
      <c r="AG42" s="203"/>
      <c r="AH42" s="203"/>
      <c r="AI42" s="203"/>
      <c r="AJ42" s="203"/>
      <c r="AK42" s="203"/>
      <c r="AL42" s="203"/>
      <c r="AM42" s="203"/>
      <c r="AN42" s="203"/>
      <c r="AO42" s="203"/>
      <c r="AP42" s="204"/>
    </row>
    <row r="43" spans="3:42" ht="18" customHeight="1">
      <c r="D43" s="209"/>
      <c r="E43" s="196"/>
      <c r="F43" s="197"/>
      <c r="G43" s="197"/>
      <c r="H43" s="197"/>
      <c r="I43" s="197"/>
      <c r="J43" s="197"/>
      <c r="K43" s="197"/>
      <c r="L43" s="198"/>
      <c r="M43" s="196"/>
      <c r="N43" s="197"/>
      <c r="O43" s="197"/>
      <c r="P43" s="197"/>
      <c r="Q43" s="197"/>
      <c r="R43" s="197"/>
      <c r="S43" s="197"/>
      <c r="T43" s="197"/>
      <c r="U43" s="197"/>
      <c r="V43" s="197"/>
      <c r="W43" s="198"/>
      <c r="X43" s="205"/>
      <c r="Y43" s="206"/>
      <c r="Z43" s="206"/>
      <c r="AA43" s="206"/>
      <c r="AB43" s="206"/>
      <c r="AC43" s="206"/>
      <c r="AD43" s="206"/>
      <c r="AE43" s="206"/>
      <c r="AF43" s="206"/>
      <c r="AG43" s="206"/>
      <c r="AH43" s="206"/>
      <c r="AI43" s="206"/>
      <c r="AJ43" s="206"/>
      <c r="AK43" s="206"/>
      <c r="AL43" s="206"/>
      <c r="AM43" s="206"/>
      <c r="AN43" s="206"/>
      <c r="AO43" s="206"/>
      <c r="AP43" s="207"/>
    </row>
    <row r="44" spans="3:42" ht="18" customHeight="1">
      <c r="D44" s="208">
        <f>$D42+1</f>
        <v>12</v>
      </c>
      <c r="E44" s="193" t="s">
        <v>743</v>
      </c>
      <c r="F44" s="194"/>
      <c r="G44" s="194"/>
      <c r="H44" s="194"/>
      <c r="I44" s="194"/>
      <c r="J44" s="194"/>
      <c r="K44" s="194"/>
      <c r="L44" s="195"/>
      <c r="M44" s="193" t="s">
        <v>745</v>
      </c>
      <c r="N44" s="194"/>
      <c r="O44" s="194"/>
      <c r="P44" s="194"/>
      <c r="Q44" s="194"/>
      <c r="R44" s="194"/>
      <c r="S44" s="194"/>
      <c r="T44" s="194"/>
      <c r="U44" s="194"/>
      <c r="V44" s="194"/>
      <c r="W44" s="195"/>
      <c r="X44" s="193" t="s">
        <v>897</v>
      </c>
      <c r="Y44" s="203"/>
      <c r="Z44" s="203"/>
      <c r="AA44" s="203"/>
      <c r="AB44" s="203"/>
      <c r="AC44" s="203"/>
      <c r="AD44" s="203"/>
      <c r="AE44" s="203"/>
      <c r="AF44" s="203"/>
      <c r="AG44" s="203"/>
      <c r="AH44" s="203"/>
      <c r="AI44" s="203"/>
      <c r="AJ44" s="203"/>
      <c r="AK44" s="203"/>
      <c r="AL44" s="203"/>
      <c r="AM44" s="203"/>
      <c r="AN44" s="203"/>
      <c r="AO44" s="203"/>
      <c r="AP44" s="204"/>
    </row>
    <row r="45" spans="3:42" ht="18" customHeight="1">
      <c r="D45" s="209"/>
      <c r="E45" s="196"/>
      <c r="F45" s="197"/>
      <c r="G45" s="197"/>
      <c r="H45" s="197"/>
      <c r="I45" s="197"/>
      <c r="J45" s="197"/>
      <c r="K45" s="197"/>
      <c r="L45" s="198"/>
      <c r="M45" s="196"/>
      <c r="N45" s="197"/>
      <c r="O45" s="197"/>
      <c r="P45" s="197"/>
      <c r="Q45" s="197"/>
      <c r="R45" s="197"/>
      <c r="S45" s="197"/>
      <c r="T45" s="197"/>
      <c r="U45" s="197"/>
      <c r="V45" s="197"/>
      <c r="W45" s="198"/>
      <c r="X45" s="205"/>
      <c r="Y45" s="206"/>
      <c r="Z45" s="206"/>
      <c r="AA45" s="206"/>
      <c r="AB45" s="206"/>
      <c r="AC45" s="206"/>
      <c r="AD45" s="206"/>
      <c r="AE45" s="206"/>
      <c r="AF45" s="206"/>
      <c r="AG45" s="206"/>
      <c r="AH45" s="206"/>
      <c r="AI45" s="206"/>
      <c r="AJ45" s="206"/>
      <c r="AK45" s="206"/>
      <c r="AL45" s="206"/>
      <c r="AM45" s="206"/>
      <c r="AN45" s="206"/>
      <c r="AO45" s="206"/>
      <c r="AP45" s="207"/>
    </row>
    <row r="47" spans="3:42" ht="17" customHeight="1">
      <c r="C47" s="5" t="s">
        <v>32</v>
      </c>
      <c r="D47" s="5" t="s">
        <v>151</v>
      </c>
    </row>
    <row r="48" spans="3:42" ht="17" customHeight="1">
      <c r="D48" s="19"/>
      <c r="E48" s="20"/>
    </row>
    <row r="49" spans="4:42" ht="18" customHeight="1">
      <c r="D49" s="49" t="s">
        <v>627</v>
      </c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</row>
    <row r="50" spans="4:42" ht="18" customHeight="1">
      <c r="D50" s="49" t="s">
        <v>52</v>
      </c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</row>
    <row r="51" spans="4:42" ht="18" customHeight="1">
      <c r="D51" s="50" t="s">
        <v>628</v>
      </c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</row>
    <row r="52" spans="4:42" ht="18" customHeight="1">
      <c r="D52" s="49" t="s">
        <v>53</v>
      </c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</row>
    <row r="53" spans="4:42" ht="18" customHeight="1">
      <c r="D53" s="49" t="s">
        <v>629</v>
      </c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</row>
    <row r="54" spans="4:42" ht="18" customHeight="1">
      <c r="D54" s="50" t="s">
        <v>54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</row>
    <row r="55" spans="4:42" ht="18" customHeight="1">
      <c r="D55" s="50" t="s">
        <v>790</v>
      </c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</row>
    <row r="56" spans="4:42" ht="18" customHeight="1">
      <c r="D56" s="50" t="s">
        <v>898</v>
      </c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</row>
    <row r="57" spans="4:42" ht="18" customHeight="1">
      <c r="D57" s="50" t="s">
        <v>768</v>
      </c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</row>
    <row r="58" spans="4:42" ht="18" customHeight="1">
      <c r="D58" s="50" t="s">
        <v>899</v>
      </c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</row>
    <row r="59" spans="4:42" ht="18" customHeight="1">
      <c r="D59" s="50" t="s">
        <v>681</v>
      </c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</row>
    <row r="60" spans="4:42" ht="18" customHeight="1">
      <c r="D60" s="50" t="s">
        <v>735</v>
      </c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</row>
    <row r="61" spans="4:42" ht="18" customHeight="1">
      <c r="D61" s="50" t="s">
        <v>737</v>
      </c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</row>
    <row r="62" spans="4:42" ht="18" customHeight="1">
      <c r="D62" s="50" t="s">
        <v>723</v>
      </c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</row>
    <row r="63" spans="4:42" ht="18" customHeight="1">
      <c r="D63" s="50" t="s">
        <v>715</v>
      </c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</row>
    <row r="64" spans="4:42" ht="18" customHeight="1">
      <c r="D64" s="50" t="s">
        <v>738</v>
      </c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</row>
    <row r="65" spans="4:42" ht="18" customHeight="1"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</row>
    <row r="66" spans="4:42" ht="18" customHeight="1">
      <c r="D66" s="49" t="s">
        <v>630</v>
      </c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</row>
    <row r="67" spans="4:42" ht="18" customHeight="1">
      <c r="D67" s="50" t="s">
        <v>712</v>
      </c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</row>
    <row r="68" spans="4:42" ht="18" customHeight="1">
      <c r="D68" s="49" t="s">
        <v>631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</row>
    <row r="69" spans="4:42" ht="18" customHeight="1">
      <c r="D69" s="49" t="s">
        <v>900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</row>
    <row r="70" spans="4:42" ht="18" customHeight="1">
      <c r="D70" s="50" t="s">
        <v>711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</row>
    <row r="71" spans="4:42" ht="18" customHeight="1">
      <c r="D71" s="50" t="s">
        <v>632</v>
      </c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</row>
    <row r="72" spans="4:42" ht="18" customHeight="1">
      <c r="D72" s="50" t="s">
        <v>901</v>
      </c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</row>
    <row r="73" spans="4:42" ht="18" customHeight="1">
      <c r="D73" s="50" t="s">
        <v>710</v>
      </c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</row>
    <row r="74" spans="4:42" ht="18" customHeight="1">
      <c r="D74" s="50" t="s">
        <v>633</v>
      </c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</row>
    <row r="75" spans="4:42" ht="18" customHeight="1">
      <c r="D75" s="50" t="s">
        <v>902</v>
      </c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</row>
    <row r="76" spans="4:42" ht="18" customHeight="1">
      <c r="D76" s="49" t="s">
        <v>55</v>
      </c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</row>
    <row r="77" spans="4:42" ht="18" customHeight="1">
      <c r="D77" s="49" t="s">
        <v>682</v>
      </c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</row>
    <row r="78" spans="4:42" ht="18" customHeight="1">
      <c r="D78" s="49" t="s">
        <v>56</v>
      </c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</row>
    <row r="79" spans="4:42" ht="18" customHeight="1"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</row>
    <row r="80" spans="4:42" ht="18" customHeight="1">
      <c r="D80" s="49" t="s">
        <v>634</v>
      </c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</row>
    <row r="81" spans="2:42" ht="18" customHeight="1">
      <c r="D81" s="49" t="s">
        <v>903</v>
      </c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</row>
    <row r="82" spans="2:42" ht="18" customHeight="1">
      <c r="D82" s="49" t="s">
        <v>635</v>
      </c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</row>
    <row r="83" spans="2:42" ht="18" customHeight="1">
      <c r="D83" s="49" t="s">
        <v>904</v>
      </c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</row>
    <row r="84" spans="2:42" ht="18" customHeight="1">
      <c r="D84" s="49" t="s">
        <v>744</v>
      </c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</row>
    <row r="85" spans="2:42" ht="18" customHeight="1">
      <c r="D85" s="49" t="s">
        <v>746</v>
      </c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</row>
    <row r="86" spans="2:42" ht="18" customHeight="1">
      <c r="D86" s="49" t="s">
        <v>905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</row>
    <row r="88" spans="2:42" ht="18" customHeight="1">
      <c r="B88" s="5" t="s">
        <v>26</v>
      </c>
      <c r="C88" s="5" t="s">
        <v>99</v>
      </c>
    </row>
    <row r="90" spans="2:42" ht="18" customHeight="1">
      <c r="C90" s="5" t="s">
        <v>29</v>
      </c>
      <c r="D90" s="5" t="s">
        <v>50</v>
      </c>
      <c r="I90" s="5" t="s">
        <v>98</v>
      </c>
    </row>
    <row r="92" spans="2:42" ht="18" customHeight="1">
      <c r="C92" s="5" t="s">
        <v>28</v>
      </c>
      <c r="D92" s="5" t="s">
        <v>59</v>
      </c>
    </row>
    <row r="94" spans="2:42" ht="18" customHeight="1">
      <c r="D94" s="219"/>
      <c r="E94" s="219"/>
      <c r="F94" s="173" t="s">
        <v>60</v>
      </c>
      <c r="G94" s="173"/>
      <c r="H94" s="173"/>
      <c r="I94" s="173"/>
      <c r="J94" s="173" t="s">
        <v>61</v>
      </c>
      <c r="K94" s="173"/>
      <c r="L94" s="173"/>
      <c r="M94" s="173"/>
      <c r="N94" s="173" t="s">
        <v>113</v>
      </c>
      <c r="O94" s="173"/>
      <c r="P94" s="173"/>
      <c r="Q94" s="173"/>
      <c r="R94" s="173"/>
    </row>
    <row r="95" spans="2:42" ht="18" customHeight="1">
      <c r="D95" s="211" t="s">
        <v>62</v>
      </c>
      <c r="E95" s="211"/>
      <c r="F95" s="174" t="s">
        <v>66</v>
      </c>
      <c r="G95" s="174"/>
      <c r="H95" s="174"/>
      <c r="I95" s="174"/>
      <c r="J95" s="174" t="s">
        <v>63</v>
      </c>
      <c r="K95" s="174"/>
      <c r="L95" s="174"/>
      <c r="M95" s="174"/>
      <c r="N95" s="174" t="s">
        <v>236</v>
      </c>
      <c r="O95" s="174"/>
      <c r="P95" s="174"/>
      <c r="Q95" s="174"/>
      <c r="R95" s="174"/>
    </row>
    <row r="97" spans="3:42" ht="18" customHeight="1">
      <c r="C97" s="5" t="s">
        <v>30</v>
      </c>
      <c r="D97" s="5" t="s">
        <v>351</v>
      </c>
    </row>
    <row r="99" spans="3:42" ht="18" customHeight="1">
      <c r="D99" s="48" t="s">
        <v>75</v>
      </c>
      <c r="E99" s="216" t="s">
        <v>57</v>
      </c>
      <c r="F99" s="217"/>
      <c r="G99" s="217"/>
      <c r="H99" s="217"/>
      <c r="I99" s="217"/>
      <c r="J99" s="217"/>
      <c r="K99" s="217"/>
      <c r="L99" s="218"/>
      <c r="M99" s="51" t="s">
        <v>58</v>
      </c>
      <c r="N99" s="52"/>
      <c r="O99" s="52"/>
      <c r="P99" s="52"/>
      <c r="Q99" s="52"/>
      <c r="R99" s="52"/>
      <c r="S99" s="52"/>
      <c r="T99" s="52"/>
      <c r="U99" s="52"/>
      <c r="V99" s="52"/>
      <c r="W99" s="53"/>
      <c r="X99" s="216" t="s">
        <v>82</v>
      </c>
      <c r="Y99" s="217"/>
      <c r="Z99" s="217"/>
      <c r="AA99" s="217"/>
      <c r="AB99" s="217"/>
      <c r="AC99" s="217"/>
      <c r="AD99" s="217"/>
      <c r="AE99" s="217"/>
      <c r="AF99" s="217"/>
      <c r="AG99" s="217"/>
      <c r="AH99" s="217"/>
      <c r="AI99" s="217"/>
      <c r="AJ99" s="217"/>
      <c r="AK99" s="217"/>
      <c r="AL99" s="217"/>
      <c r="AM99" s="217"/>
      <c r="AN99" s="217"/>
      <c r="AO99" s="217"/>
      <c r="AP99" s="218"/>
    </row>
    <row r="100" spans="3:42" ht="18" customHeight="1">
      <c r="D100" s="211">
        <f>1</f>
        <v>1</v>
      </c>
      <c r="E100" s="210" t="s">
        <v>72</v>
      </c>
      <c r="F100" s="203"/>
      <c r="G100" s="203"/>
      <c r="H100" s="203"/>
      <c r="I100" s="203"/>
      <c r="J100" s="203"/>
      <c r="K100" s="203"/>
      <c r="L100" s="204"/>
      <c r="M100" s="210" t="s">
        <v>81</v>
      </c>
      <c r="N100" s="203"/>
      <c r="O100" s="203"/>
      <c r="P100" s="203"/>
      <c r="Q100" s="203"/>
      <c r="R100" s="203"/>
      <c r="S100" s="203"/>
      <c r="T100" s="203"/>
      <c r="U100" s="203"/>
      <c r="V100" s="203"/>
      <c r="W100" s="204"/>
      <c r="X100" s="210" t="s">
        <v>84</v>
      </c>
      <c r="Y100" s="203"/>
      <c r="Z100" s="203"/>
      <c r="AA100" s="203"/>
      <c r="AB100" s="203"/>
      <c r="AC100" s="203"/>
      <c r="AD100" s="203"/>
      <c r="AE100" s="203"/>
      <c r="AF100" s="203"/>
      <c r="AG100" s="203"/>
      <c r="AH100" s="203"/>
      <c r="AI100" s="203"/>
      <c r="AJ100" s="203"/>
      <c r="AK100" s="203"/>
      <c r="AL100" s="203"/>
      <c r="AM100" s="203"/>
      <c r="AN100" s="203"/>
      <c r="AO100" s="203"/>
      <c r="AP100" s="204"/>
    </row>
    <row r="101" spans="3:42" ht="18" customHeight="1">
      <c r="D101" s="211"/>
      <c r="E101" s="205"/>
      <c r="F101" s="206"/>
      <c r="G101" s="206"/>
      <c r="H101" s="206"/>
      <c r="I101" s="206"/>
      <c r="J101" s="206"/>
      <c r="K101" s="206"/>
      <c r="L101" s="207"/>
      <c r="M101" s="205"/>
      <c r="N101" s="206"/>
      <c r="O101" s="206"/>
      <c r="P101" s="206"/>
      <c r="Q101" s="206"/>
      <c r="R101" s="206"/>
      <c r="S101" s="206"/>
      <c r="T101" s="206"/>
      <c r="U101" s="206"/>
      <c r="V101" s="206"/>
      <c r="W101" s="207"/>
      <c r="X101" s="205"/>
      <c r="Y101" s="206"/>
      <c r="Z101" s="206"/>
      <c r="AA101" s="206"/>
      <c r="AB101" s="206"/>
      <c r="AC101" s="206"/>
      <c r="AD101" s="206"/>
      <c r="AE101" s="206"/>
      <c r="AF101" s="206"/>
      <c r="AG101" s="206"/>
      <c r="AH101" s="206"/>
      <c r="AI101" s="206"/>
      <c r="AJ101" s="206"/>
      <c r="AK101" s="206"/>
      <c r="AL101" s="206"/>
      <c r="AM101" s="206"/>
      <c r="AN101" s="206"/>
      <c r="AO101" s="206"/>
      <c r="AP101" s="207"/>
    </row>
    <row r="102" spans="3:42" ht="18" customHeight="1">
      <c r="D102" s="208">
        <f>$D100+1</f>
        <v>2</v>
      </c>
      <c r="E102" s="210" t="s">
        <v>73</v>
      </c>
      <c r="F102" s="203"/>
      <c r="G102" s="203"/>
      <c r="H102" s="203"/>
      <c r="I102" s="203"/>
      <c r="J102" s="203"/>
      <c r="K102" s="203"/>
      <c r="L102" s="204"/>
      <c r="M102" s="210" t="s">
        <v>636</v>
      </c>
      <c r="N102" s="203"/>
      <c r="O102" s="203"/>
      <c r="P102" s="203"/>
      <c r="Q102" s="203"/>
      <c r="R102" s="203"/>
      <c r="S102" s="203"/>
      <c r="T102" s="203"/>
      <c r="U102" s="203"/>
      <c r="V102" s="203"/>
      <c r="W102" s="204"/>
      <c r="X102" s="193" t="s">
        <v>1095</v>
      </c>
      <c r="Y102" s="203"/>
      <c r="Z102" s="203"/>
      <c r="AA102" s="203"/>
      <c r="AB102" s="203"/>
      <c r="AC102" s="203"/>
      <c r="AD102" s="203"/>
      <c r="AE102" s="203"/>
      <c r="AF102" s="203"/>
      <c r="AG102" s="203"/>
      <c r="AH102" s="203"/>
      <c r="AI102" s="203"/>
      <c r="AJ102" s="203"/>
      <c r="AK102" s="203"/>
      <c r="AL102" s="203"/>
      <c r="AM102" s="203"/>
      <c r="AN102" s="203"/>
      <c r="AO102" s="203"/>
      <c r="AP102" s="204"/>
    </row>
    <row r="103" spans="3:42" ht="18" customHeight="1">
      <c r="D103" s="209"/>
      <c r="E103" s="205"/>
      <c r="F103" s="206"/>
      <c r="G103" s="206"/>
      <c r="H103" s="206"/>
      <c r="I103" s="206"/>
      <c r="J103" s="206"/>
      <c r="K103" s="206"/>
      <c r="L103" s="207"/>
      <c r="M103" s="205"/>
      <c r="N103" s="206"/>
      <c r="O103" s="206"/>
      <c r="P103" s="206"/>
      <c r="Q103" s="206"/>
      <c r="R103" s="206"/>
      <c r="S103" s="206"/>
      <c r="T103" s="206"/>
      <c r="U103" s="206"/>
      <c r="V103" s="206"/>
      <c r="W103" s="207"/>
      <c r="X103" s="205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6"/>
      <c r="AI103" s="206"/>
      <c r="AJ103" s="206"/>
      <c r="AK103" s="206"/>
      <c r="AL103" s="206"/>
      <c r="AM103" s="206"/>
      <c r="AN103" s="206"/>
      <c r="AO103" s="206"/>
      <c r="AP103" s="207"/>
    </row>
    <row r="104" spans="3:42" ht="18" customHeight="1">
      <c r="D104" s="208">
        <f>$D102+1</f>
        <v>3</v>
      </c>
      <c r="E104" s="210" t="s">
        <v>74</v>
      </c>
      <c r="F104" s="203"/>
      <c r="G104" s="203"/>
      <c r="H104" s="203"/>
      <c r="I104" s="203"/>
      <c r="J104" s="203"/>
      <c r="K104" s="203"/>
      <c r="L104" s="204"/>
      <c r="M104" s="210" t="s">
        <v>637</v>
      </c>
      <c r="N104" s="203"/>
      <c r="O104" s="203"/>
      <c r="P104" s="203"/>
      <c r="Q104" s="203"/>
      <c r="R104" s="203"/>
      <c r="S104" s="203"/>
      <c r="T104" s="203"/>
      <c r="U104" s="203"/>
      <c r="V104" s="203"/>
      <c r="W104" s="204"/>
      <c r="X104" s="193" t="s">
        <v>1096</v>
      </c>
      <c r="Y104" s="203"/>
      <c r="Z104" s="203"/>
      <c r="AA104" s="203"/>
      <c r="AB104" s="203"/>
      <c r="AC104" s="203"/>
      <c r="AD104" s="203"/>
      <c r="AE104" s="203"/>
      <c r="AF104" s="203"/>
      <c r="AG104" s="203"/>
      <c r="AH104" s="203"/>
      <c r="AI104" s="203"/>
      <c r="AJ104" s="203"/>
      <c r="AK104" s="203"/>
      <c r="AL104" s="203"/>
      <c r="AM104" s="203"/>
      <c r="AN104" s="203"/>
      <c r="AO104" s="203"/>
      <c r="AP104" s="204"/>
    </row>
    <row r="105" spans="3:42" ht="18" customHeight="1">
      <c r="D105" s="209"/>
      <c r="E105" s="205"/>
      <c r="F105" s="206"/>
      <c r="G105" s="206"/>
      <c r="H105" s="206"/>
      <c r="I105" s="206"/>
      <c r="J105" s="206"/>
      <c r="K105" s="206"/>
      <c r="L105" s="207"/>
      <c r="M105" s="205"/>
      <c r="N105" s="206"/>
      <c r="O105" s="206"/>
      <c r="P105" s="206"/>
      <c r="Q105" s="206"/>
      <c r="R105" s="206"/>
      <c r="S105" s="206"/>
      <c r="T105" s="206"/>
      <c r="U105" s="206"/>
      <c r="V105" s="206"/>
      <c r="W105" s="207"/>
      <c r="X105" s="205"/>
      <c r="Y105" s="206"/>
      <c r="Z105" s="206"/>
      <c r="AA105" s="206"/>
      <c r="AB105" s="206"/>
      <c r="AC105" s="206"/>
      <c r="AD105" s="206"/>
      <c r="AE105" s="206"/>
      <c r="AF105" s="206"/>
      <c r="AG105" s="206"/>
      <c r="AH105" s="206"/>
      <c r="AI105" s="206"/>
      <c r="AJ105" s="206"/>
      <c r="AK105" s="206"/>
      <c r="AL105" s="206"/>
      <c r="AM105" s="206"/>
      <c r="AN105" s="206"/>
      <c r="AO105" s="206"/>
      <c r="AP105" s="207"/>
    </row>
    <row r="106" spans="3:42" ht="18" customHeight="1">
      <c r="D106" s="208">
        <f>$D104+1</f>
        <v>4</v>
      </c>
      <c r="E106" s="210" t="s">
        <v>76</v>
      </c>
      <c r="F106" s="203"/>
      <c r="G106" s="203"/>
      <c r="H106" s="203"/>
      <c r="I106" s="203"/>
      <c r="J106" s="203"/>
      <c r="K106" s="203"/>
      <c r="L106" s="204"/>
      <c r="M106" s="210" t="s">
        <v>638</v>
      </c>
      <c r="N106" s="203"/>
      <c r="O106" s="203"/>
      <c r="P106" s="203"/>
      <c r="Q106" s="203"/>
      <c r="R106" s="203"/>
      <c r="S106" s="203"/>
      <c r="T106" s="203"/>
      <c r="U106" s="203"/>
      <c r="V106" s="203"/>
      <c r="W106" s="204"/>
      <c r="X106" s="193" t="s">
        <v>86</v>
      </c>
      <c r="Y106" s="203"/>
      <c r="Z106" s="203"/>
      <c r="AA106" s="203"/>
      <c r="AB106" s="203"/>
      <c r="AC106" s="203"/>
      <c r="AD106" s="203"/>
      <c r="AE106" s="203"/>
      <c r="AF106" s="203"/>
      <c r="AG106" s="203"/>
      <c r="AH106" s="203"/>
      <c r="AI106" s="203"/>
      <c r="AJ106" s="203"/>
      <c r="AK106" s="203"/>
      <c r="AL106" s="203"/>
      <c r="AM106" s="203"/>
      <c r="AN106" s="203"/>
      <c r="AO106" s="203"/>
      <c r="AP106" s="204"/>
    </row>
    <row r="107" spans="3:42" ht="18" customHeight="1">
      <c r="D107" s="214"/>
      <c r="E107" s="215"/>
      <c r="F107" s="212"/>
      <c r="G107" s="212"/>
      <c r="H107" s="212"/>
      <c r="I107" s="212"/>
      <c r="J107" s="212"/>
      <c r="K107" s="212"/>
      <c r="L107" s="213"/>
      <c r="M107" s="215"/>
      <c r="N107" s="212"/>
      <c r="O107" s="212"/>
      <c r="P107" s="212"/>
      <c r="Q107" s="212"/>
      <c r="R107" s="212"/>
      <c r="S107" s="212"/>
      <c r="T107" s="212"/>
      <c r="U107" s="212"/>
      <c r="V107" s="212"/>
      <c r="W107" s="213"/>
      <c r="X107" s="200"/>
      <c r="Y107" s="212"/>
      <c r="Z107" s="212"/>
      <c r="AA107" s="212"/>
      <c r="AB107" s="212"/>
      <c r="AC107" s="212"/>
      <c r="AD107" s="212"/>
      <c r="AE107" s="212"/>
      <c r="AF107" s="212"/>
      <c r="AG107" s="212"/>
      <c r="AH107" s="212"/>
      <c r="AI107" s="212"/>
      <c r="AJ107" s="212"/>
      <c r="AK107" s="212"/>
      <c r="AL107" s="212"/>
      <c r="AM107" s="212"/>
      <c r="AN107" s="212"/>
      <c r="AO107" s="212"/>
      <c r="AP107" s="213"/>
    </row>
    <row r="108" spans="3:42" ht="18" customHeight="1">
      <c r="D108" s="209"/>
      <c r="E108" s="205"/>
      <c r="F108" s="206"/>
      <c r="G108" s="206"/>
      <c r="H108" s="206"/>
      <c r="I108" s="206"/>
      <c r="J108" s="206"/>
      <c r="K108" s="206"/>
      <c r="L108" s="207"/>
      <c r="M108" s="205"/>
      <c r="N108" s="206"/>
      <c r="O108" s="206"/>
      <c r="P108" s="206"/>
      <c r="Q108" s="206"/>
      <c r="R108" s="206"/>
      <c r="S108" s="206"/>
      <c r="T108" s="206"/>
      <c r="U108" s="206"/>
      <c r="V108" s="206"/>
      <c r="W108" s="207"/>
      <c r="X108" s="205"/>
      <c r="Y108" s="206"/>
      <c r="Z108" s="206"/>
      <c r="AA108" s="206"/>
      <c r="AB108" s="206"/>
      <c r="AC108" s="206"/>
      <c r="AD108" s="206"/>
      <c r="AE108" s="206"/>
      <c r="AF108" s="206"/>
      <c r="AG108" s="206"/>
      <c r="AH108" s="206"/>
      <c r="AI108" s="206"/>
      <c r="AJ108" s="206"/>
      <c r="AK108" s="206"/>
      <c r="AL108" s="206"/>
      <c r="AM108" s="206"/>
      <c r="AN108" s="206"/>
      <c r="AO108" s="206"/>
      <c r="AP108" s="207"/>
    </row>
    <row r="109" spans="3:42" ht="18" customHeight="1">
      <c r="D109" s="208">
        <f>$D106+1</f>
        <v>5</v>
      </c>
      <c r="E109" s="210" t="s">
        <v>77</v>
      </c>
      <c r="F109" s="203"/>
      <c r="G109" s="203"/>
      <c r="H109" s="203"/>
      <c r="I109" s="203"/>
      <c r="J109" s="203"/>
      <c r="K109" s="203"/>
      <c r="L109" s="204"/>
      <c r="M109" s="210" t="s">
        <v>639</v>
      </c>
      <c r="N109" s="203"/>
      <c r="O109" s="203"/>
      <c r="P109" s="203"/>
      <c r="Q109" s="203"/>
      <c r="R109" s="203"/>
      <c r="S109" s="203"/>
      <c r="T109" s="203"/>
      <c r="U109" s="203"/>
      <c r="V109" s="203"/>
      <c r="W109" s="204"/>
      <c r="X109" s="193" t="s">
        <v>87</v>
      </c>
      <c r="Y109" s="203"/>
      <c r="Z109" s="203"/>
      <c r="AA109" s="203"/>
      <c r="AB109" s="203"/>
      <c r="AC109" s="203"/>
      <c r="AD109" s="203"/>
      <c r="AE109" s="203"/>
      <c r="AF109" s="203"/>
      <c r="AG109" s="203"/>
      <c r="AH109" s="203"/>
      <c r="AI109" s="203"/>
      <c r="AJ109" s="203"/>
      <c r="AK109" s="203"/>
      <c r="AL109" s="203"/>
      <c r="AM109" s="203"/>
      <c r="AN109" s="203"/>
      <c r="AO109" s="203"/>
      <c r="AP109" s="204"/>
    </row>
    <row r="110" spans="3:42" ht="18" customHeight="1">
      <c r="D110" s="209"/>
      <c r="E110" s="205"/>
      <c r="F110" s="206"/>
      <c r="G110" s="206"/>
      <c r="H110" s="206"/>
      <c r="I110" s="206"/>
      <c r="J110" s="206"/>
      <c r="K110" s="206"/>
      <c r="L110" s="207"/>
      <c r="M110" s="205"/>
      <c r="N110" s="206"/>
      <c r="O110" s="206"/>
      <c r="P110" s="206"/>
      <c r="Q110" s="206"/>
      <c r="R110" s="206"/>
      <c r="S110" s="206"/>
      <c r="T110" s="206"/>
      <c r="U110" s="206"/>
      <c r="V110" s="206"/>
      <c r="W110" s="207"/>
      <c r="X110" s="205"/>
      <c r="Y110" s="206"/>
      <c r="Z110" s="206"/>
      <c r="AA110" s="206"/>
      <c r="AB110" s="206"/>
      <c r="AC110" s="206"/>
      <c r="AD110" s="206"/>
      <c r="AE110" s="206"/>
      <c r="AF110" s="206"/>
      <c r="AG110" s="206"/>
      <c r="AH110" s="206"/>
      <c r="AI110" s="206"/>
      <c r="AJ110" s="206"/>
      <c r="AK110" s="206"/>
      <c r="AL110" s="206"/>
      <c r="AM110" s="206"/>
      <c r="AN110" s="206"/>
      <c r="AO110" s="206"/>
      <c r="AP110" s="207"/>
    </row>
    <row r="111" spans="3:42" ht="18" customHeight="1">
      <c r="D111" s="208">
        <f>$D109+1</f>
        <v>6</v>
      </c>
      <c r="E111" s="210" t="s">
        <v>78</v>
      </c>
      <c r="F111" s="203"/>
      <c r="G111" s="203"/>
      <c r="H111" s="203"/>
      <c r="I111" s="203"/>
      <c r="J111" s="203"/>
      <c r="K111" s="203"/>
      <c r="L111" s="204"/>
      <c r="M111" s="210" t="s">
        <v>640</v>
      </c>
      <c r="N111" s="203"/>
      <c r="O111" s="203"/>
      <c r="P111" s="203"/>
      <c r="Q111" s="203"/>
      <c r="R111" s="203"/>
      <c r="S111" s="203"/>
      <c r="T111" s="203"/>
      <c r="U111" s="203"/>
      <c r="V111" s="203"/>
      <c r="W111" s="204"/>
      <c r="X111" s="193" t="s">
        <v>1097</v>
      </c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194"/>
      <c r="AP111" s="195"/>
    </row>
    <row r="112" spans="3:42" ht="18" customHeight="1">
      <c r="D112" s="209"/>
      <c r="E112" s="205"/>
      <c r="F112" s="206"/>
      <c r="G112" s="206"/>
      <c r="H112" s="206"/>
      <c r="I112" s="206"/>
      <c r="J112" s="206"/>
      <c r="K112" s="206"/>
      <c r="L112" s="207"/>
      <c r="M112" s="205"/>
      <c r="N112" s="206"/>
      <c r="O112" s="206"/>
      <c r="P112" s="206"/>
      <c r="Q112" s="206"/>
      <c r="R112" s="206"/>
      <c r="S112" s="206"/>
      <c r="T112" s="206"/>
      <c r="U112" s="206"/>
      <c r="V112" s="206"/>
      <c r="W112" s="207"/>
      <c r="X112" s="196"/>
      <c r="Y112" s="197"/>
      <c r="Z112" s="197"/>
      <c r="AA112" s="197"/>
      <c r="AB112" s="197"/>
      <c r="AC112" s="197"/>
      <c r="AD112" s="197"/>
      <c r="AE112" s="197"/>
      <c r="AF112" s="197"/>
      <c r="AG112" s="197"/>
      <c r="AH112" s="197"/>
      <c r="AI112" s="197"/>
      <c r="AJ112" s="197"/>
      <c r="AK112" s="197"/>
      <c r="AL112" s="197"/>
      <c r="AM112" s="197"/>
      <c r="AN112" s="197"/>
      <c r="AO112" s="197"/>
      <c r="AP112" s="198"/>
    </row>
    <row r="113" spans="3:42" ht="18" customHeight="1">
      <c r="D113" s="208">
        <f>$D111+1</f>
        <v>7</v>
      </c>
      <c r="E113" s="210" t="s">
        <v>79</v>
      </c>
      <c r="F113" s="203"/>
      <c r="G113" s="203"/>
      <c r="H113" s="203"/>
      <c r="I113" s="203"/>
      <c r="J113" s="203"/>
      <c r="K113" s="203"/>
      <c r="L113" s="204"/>
      <c r="M113" s="210" t="s">
        <v>641</v>
      </c>
      <c r="N113" s="203"/>
      <c r="O113" s="203"/>
      <c r="P113" s="203"/>
      <c r="Q113" s="203"/>
      <c r="R113" s="203"/>
      <c r="S113" s="203"/>
      <c r="T113" s="203"/>
      <c r="U113" s="203"/>
      <c r="V113" s="203"/>
      <c r="W113" s="204"/>
      <c r="X113" s="193" t="s">
        <v>1098</v>
      </c>
      <c r="Y113" s="203"/>
      <c r="Z113" s="203"/>
      <c r="AA113" s="203"/>
      <c r="AB113" s="203"/>
      <c r="AC113" s="203"/>
      <c r="AD113" s="203"/>
      <c r="AE113" s="203"/>
      <c r="AF113" s="203"/>
      <c r="AG113" s="203"/>
      <c r="AH113" s="203"/>
      <c r="AI113" s="203"/>
      <c r="AJ113" s="203"/>
      <c r="AK113" s="203"/>
      <c r="AL113" s="203"/>
      <c r="AM113" s="203"/>
      <c r="AN113" s="203"/>
      <c r="AO113" s="203"/>
      <c r="AP113" s="204"/>
    </row>
    <row r="114" spans="3:42" ht="18" customHeight="1">
      <c r="D114" s="209"/>
      <c r="E114" s="205"/>
      <c r="F114" s="206"/>
      <c r="G114" s="206"/>
      <c r="H114" s="206"/>
      <c r="I114" s="206"/>
      <c r="J114" s="206"/>
      <c r="K114" s="206"/>
      <c r="L114" s="207"/>
      <c r="M114" s="205"/>
      <c r="N114" s="206"/>
      <c r="O114" s="206"/>
      <c r="P114" s="206"/>
      <c r="Q114" s="206"/>
      <c r="R114" s="206"/>
      <c r="S114" s="206"/>
      <c r="T114" s="206"/>
      <c r="U114" s="206"/>
      <c r="V114" s="206"/>
      <c r="W114" s="207"/>
      <c r="X114" s="205"/>
      <c r="Y114" s="206"/>
      <c r="Z114" s="206"/>
      <c r="AA114" s="206"/>
      <c r="AB114" s="206"/>
      <c r="AC114" s="206"/>
      <c r="AD114" s="206"/>
      <c r="AE114" s="206"/>
      <c r="AF114" s="206"/>
      <c r="AG114" s="206"/>
      <c r="AH114" s="206"/>
      <c r="AI114" s="206"/>
      <c r="AJ114" s="206"/>
      <c r="AK114" s="206"/>
      <c r="AL114" s="206"/>
      <c r="AM114" s="206"/>
      <c r="AN114" s="206"/>
      <c r="AO114" s="206"/>
      <c r="AP114" s="207"/>
    </row>
    <row r="115" spans="3:42" ht="18" customHeight="1">
      <c r="D115" s="208">
        <f>$D113+1</f>
        <v>8</v>
      </c>
      <c r="E115" s="210" t="s">
        <v>80</v>
      </c>
      <c r="F115" s="203"/>
      <c r="G115" s="203"/>
      <c r="H115" s="203"/>
      <c r="I115" s="203"/>
      <c r="J115" s="203"/>
      <c r="K115" s="203"/>
      <c r="L115" s="204"/>
      <c r="M115" s="210" t="s">
        <v>642</v>
      </c>
      <c r="N115" s="203"/>
      <c r="O115" s="203"/>
      <c r="P115" s="203"/>
      <c r="Q115" s="203"/>
      <c r="R115" s="203"/>
      <c r="S115" s="203"/>
      <c r="T115" s="203"/>
      <c r="U115" s="203"/>
      <c r="V115" s="203"/>
      <c r="W115" s="204"/>
      <c r="X115" s="210" t="s">
        <v>89</v>
      </c>
      <c r="Y115" s="203"/>
      <c r="Z115" s="203"/>
      <c r="AA115" s="203"/>
      <c r="AB115" s="203"/>
      <c r="AC115" s="203"/>
      <c r="AD115" s="203"/>
      <c r="AE115" s="203"/>
      <c r="AF115" s="203"/>
      <c r="AG115" s="203"/>
      <c r="AH115" s="203"/>
      <c r="AI115" s="203"/>
      <c r="AJ115" s="203"/>
      <c r="AK115" s="203"/>
      <c r="AL115" s="203"/>
      <c r="AM115" s="203"/>
      <c r="AN115" s="203"/>
      <c r="AO115" s="203"/>
      <c r="AP115" s="204"/>
    </row>
    <row r="116" spans="3:42" ht="18" customHeight="1">
      <c r="D116" s="209"/>
      <c r="E116" s="205"/>
      <c r="F116" s="206"/>
      <c r="G116" s="206"/>
      <c r="H116" s="206"/>
      <c r="I116" s="206"/>
      <c r="J116" s="206"/>
      <c r="K116" s="206"/>
      <c r="L116" s="207"/>
      <c r="M116" s="205"/>
      <c r="N116" s="206"/>
      <c r="O116" s="206"/>
      <c r="P116" s="206"/>
      <c r="Q116" s="206"/>
      <c r="R116" s="206"/>
      <c r="S116" s="206"/>
      <c r="T116" s="206"/>
      <c r="U116" s="206"/>
      <c r="V116" s="206"/>
      <c r="W116" s="207"/>
      <c r="X116" s="205"/>
      <c r="Y116" s="206"/>
      <c r="Z116" s="206"/>
      <c r="AA116" s="206"/>
      <c r="AB116" s="206"/>
      <c r="AC116" s="206"/>
      <c r="AD116" s="206"/>
      <c r="AE116" s="206"/>
      <c r="AF116" s="206"/>
      <c r="AG116" s="206"/>
      <c r="AH116" s="206"/>
      <c r="AI116" s="206"/>
      <c r="AJ116" s="206"/>
      <c r="AK116" s="206"/>
      <c r="AL116" s="206"/>
      <c r="AM116" s="206"/>
      <c r="AN116" s="206"/>
      <c r="AO116" s="206"/>
      <c r="AP116" s="207"/>
    </row>
    <row r="118" spans="3:42" ht="17" customHeight="1">
      <c r="C118" s="5" t="s">
        <v>32</v>
      </c>
      <c r="D118" s="5" t="s">
        <v>151</v>
      </c>
    </row>
    <row r="119" spans="3:42" ht="17" customHeight="1">
      <c r="D119" s="19"/>
      <c r="E119" s="20"/>
    </row>
    <row r="120" spans="3:42" ht="18" customHeight="1">
      <c r="D120" s="49" t="s">
        <v>643</v>
      </c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</row>
    <row r="121" spans="3:42" ht="18" customHeight="1">
      <c r="D121" s="49" t="s">
        <v>83</v>
      </c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</row>
    <row r="122" spans="3:42" ht="18" customHeight="1">
      <c r="D122" s="50" t="s">
        <v>644</v>
      </c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</row>
    <row r="123" spans="3:42" ht="18" customHeight="1">
      <c r="D123" s="49" t="s">
        <v>85</v>
      </c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</row>
    <row r="124" spans="3:42" ht="18" customHeight="1">
      <c r="D124" s="49" t="s">
        <v>645</v>
      </c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</row>
    <row r="125" spans="3:42" ht="18" customHeight="1">
      <c r="D125" s="50" t="s">
        <v>1099</v>
      </c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</row>
    <row r="126" spans="3:42" ht="18" customHeight="1">
      <c r="D126" s="50" t="s">
        <v>1107</v>
      </c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</row>
    <row r="127" spans="3:42" ht="18" customHeight="1">
      <c r="D127" s="49" t="s">
        <v>646</v>
      </c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</row>
    <row r="128" spans="3:42" ht="18" customHeight="1">
      <c r="D128" s="49" t="s">
        <v>1100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</row>
    <row r="129" spans="4:42" ht="18" customHeight="1">
      <c r="D129" s="50" t="s">
        <v>90</v>
      </c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</row>
    <row r="130" spans="4:42" ht="18" customHeight="1">
      <c r="D130" s="49" t="s">
        <v>647</v>
      </c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</row>
    <row r="131" spans="4:42" ht="18" customHeight="1">
      <c r="D131" s="49" t="s">
        <v>91</v>
      </c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</row>
    <row r="132" spans="4:42" ht="18" customHeight="1">
      <c r="D132" s="50" t="s">
        <v>92</v>
      </c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</row>
    <row r="133" spans="4:42" ht="18" customHeight="1">
      <c r="D133" s="50" t="s">
        <v>93</v>
      </c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</row>
    <row r="134" spans="4:42" ht="18" customHeight="1">
      <c r="D134" s="50" t="s">
        <v>94</v>
      </c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</row>
    <row r="135" spans="4:42" ht="18" customHeight="1">
      <c r="D135" s="50" t="s">
        <v>648</v>
      </c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</row>
    <row r="136" spans="4:42" ht="18" customHeight="1">
      <c r="D136" s="50" t="s">
        <v>95</v>
      </c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</row>
    <row r="137" spans="4:42" ht="18" customHeight="1">
      <c r="D137" s="50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</row>
    <row r="138" spans="4:42" ht="18" customHeight="1">
      <c r="D138" s="49" t="s">
        <v>649</v>
      </c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</row>
    <row r="139" spans="4:42" ht="18" customHeight="1">
      <c r="D139" s="49" t="s">
        <v>96</v>
      </c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</row>
    <row r="140" spans="4:42" ht="18" customHeight="1">
      <c r="D140" s="49" t="s">
        <v>650</v>
      </c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</row>
    <row r="141" spans="4:42" ht="18" customHeight="1">
      <c r="D141" s="49" t="s">
        <v>1101</v>
      </c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</row>
    <row r="142" spans="4:42" ht="18" customHeight="1">
      <c r="D142" s="49" t="s">
        <v>97</v>
      </c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</row>
    <row r="143" spans="4:42" ht="18" customHeight="1">
      <c r="D143" s="49" t="s">
        <v>651</v>
      </c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</row>
    <row r="144" spans="4:42" ht="18" customHeight="1">
      <c r="D144" s="49" t="s">
        <v>1102</v>
      </c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</row>
    <row r="145" spans="2:42" ht="18" customHeight="1"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</row>
    <row r="146" spans="2:42" ht="18" customHeight="1">
      <c r="D146" s="49" t="s">
        <v>652</v>
      </c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</row>
    <row r="147" spans="2:42" ht="18" customHeight="1">
      <c r="D147" s="49" t="s">
        <v>88</v>
      </c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</row>
    <row r="148" spans="2:42" ht="18" customHeight="1">
      <c r="D148" s="49" t="s">
        <v>653</v>
      </c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</row>
    <row r="150" spans="2:42" ht="18" customHeight="1">
      <c r="B150" s="5" t="s">
        <v>40</v>
      </c>
      <c r="C150" s="5" t="s">
        <v>114</v>
      </c>
    </row>
    <row r="152" spans="2:42" ht="18" customHeight="1">
      <c r="C152" s="5" t="s">
        <v>29</v>
      </c>
      <c r="D152" s="5" t="s">
        <v>50</v>
      </c>
      <c r="I152" s="5" t="s">
        <v>115</v>
      </c>
    </row>
    <row r="154" spans="2:42" ht="18" customHeight="1">
      <c r="C154" s="5" t="s">
        <v>28</v>
      </c>
      <c r="D154" s="5" t="s">
        <v>59</v>
      </c>
    </row>
    <row r="156" spans="2:42" ht="18" customHeight="1">
      <c r="D156" s="219"/>
      <c r="E156" s="219"/>
      <c r="F156" s="173" t="s">
        <v>60</v>
      </c>
      <c r="G156" s="173"/>
      <c r="H156" s="173"/>
      <c r="I156" s="173"/>
      <c r="J156" s="173" t="s">
        <v>61</v>
      </c>
      <c r="K156" s="173"/>
      <c r="L156" s="173"/>
      <c r="M156" s="173"/>
      <c r="N156" s="173" t="s">
        <v>113</v>
      </c>
      <c r="O156" s="173"/>
      <c r="P156" s="173"/>
      <c r="Q156" s="173"/>
      <c r="R156" s="173"/>
    </row>
    <row r="157" spans="2:42" ht="18" customHeight="1">
      <c r="D157" s="211" t="s">
        <v>62</v>
      </c>
      <c r="E157" s="211"/>
      <c r="F157" s="174" t="s">
        <v>66</v>
      </c>
      <c r="G157" s="174"/>
      <c r="H157" s="174"/>
      <c r="I157" s="174"/>
      <c r="J157" s="174" t="s">
        <v>63</v>
      </c>
      <c r="K157" s="174"/>
      <c r="L157" s="174"/>
      <c r="M157" s="174"/>
      <c r="N157" s="174" t="s">
        <v>236</v>
      </c>
      <c r="O157" s="174"/>
      <c r="P157" s="174"/>
      <c r="Q157" s="174"/>
      <c r="R157" s="174"/>
    </row>
    <row r="159" spans="2:42" ht="18" customHeight="1">
      <c r="C159" s="5" t="s">
        <v>30</v>
      </c>
      <c r="D159" s="5" t="s">
        <v>351</v>
      </c>
    </row>
    <row r="161" spans="4:42" ht="18" customHeight="1">
      <c r="D161" s="25" t="s">
        <v>75</v>
      </c>
      <c r="E161" s="225" t="s">
        <v>57</v>
      </c>
      <c r="F161" s="226"/>
      <c r="G161" s="226"/>
      <c r="H161" s="226"/>
      <c r="I161" s="226"/>
      <c r="J161" s="226"/>
      <c r="K161" s="226"/>
      <c r="L161" s="227"/>
      <c r="M161" s="26" t="s">
        <v>58</v>
      </c>
      <c r="N161" s="27"/>
      <c r="O161" s="27"/>
      <c r="P161" s="27"/>
      <c r="Q161" s="27"/>
      <c r="R161" s="27"/>
      <c r="S161" s="27"/>
      <c r="T161" s="27"/>
      <c r="U161" s="27"/>
      <c r="V161" s="27"/>
      <c r="W161" s="28"/>
      <c r="X161" s="225" t="s">
        <v>82</v>
      </c>
      <c r="Y161" s="226"/>
      <c r="Z161" s="226"/>
      <c r="AA161" s="226"/>
      <c r="AB161" s="226"/>
      <c r="AC161" s="226"/>
      <c r="AD161" s="226"/>
      <c r="AE161" s="226"/>
      <c r="AF161" s="226"/>
      <c r="AG161" s="226"/>
      <c r="AH161" s="226"/>
      <c r="AI161" s="226"/>
      <c r="AJ161" s="226"/>
      <c r="AK161" s="226"/>
      <c r="AL161" s="226"/>
      <c r="AM161" s="226"/>
      <c r="AN161" s="226"/>
      <c r="AO161" s="226"/>
      <c r="AP161" s="227"/>
    </row>
    <row r="162" spans="4:42" ht="18" customHeight="1">
      <c r="D162" s="228">
        <f>1</f>
        <v>1</v>
      </c>
      <c r="E162" s="193" t="s">
        <v>152</v>
      </c>
      <c r="F162" s="194"/>
      <c r="G162" s="194"/>
      <c r="H162" s="194"/>
      <c r="I162" s="194"/>
      <c r="J162" s="194"/>
      <c r="K162" s="194"/>
      <c r="L162" s="195"/>
      <c r="M162" s="193" t="s">
        <v>197</v>
      </c>
      <c r="N162" s="194"/>
      <c r="O162" s="194"/>
      <c r="P162" s="194"/>
      <c r="Q162" s="194"/>
      <c r="R162" s="194"/>
      <c r="S162" s="194"/>
      <c r="T162" s="194"/>
      <c r="U162" s="194"/>
      <c r="V162" s="194"/>
      <c r="W162" s="195"/>
      <c r="X162" s="193" t="s">
        <v>198</v>
      </c>
      <c r="Y162" s="194"/>
      <c r="Z162" s="194"/>
      <c r="AA162" s="194"/>
      <c r="AB162" s="194"/>
      <c r="AC162" s="194"/>
      <c r="AD162" s="194"/>
      <c r="AE162" s="194"/>
      <c r="AF162" s="194"/>
      <c r="AG162" s="194"/>
      <c r="AH162" s="194"/>
      <c r="AI162" s="194"/>
      <c r="AJ162" s="194"/>
      <c r="AK162" s="194"/>
      <c r="AL162" s="194"/>
      <c r="AM162" s="194"/>
      <c r="AN162" s="194"/>
      <c r="AO162" s="194"/>
      <c r="AP162" s="195"/>
    </row>
    <row r="163" spans="4:42" ht="18" customHeight="1">
      <c r="D163" s="228"/>
      <c r="E163" s="200"/>
      <c r="F163" s="201"/>
      <c r="G163" s="201"/>
      <c r="H163" s="201"/>
      <c r="I163" s="201"/>
      <c r="J163" s="201"/>
      <c r="K163" s="201"/>
      <c r="L163" s="202"/>
      <c r="M163" s="200"/>
      <c r="N163" s="201"/>
      <c r="O163" s="201"/>
      <c r="P163" s="201"/>
      <c r="Q163" s="201"/>
      <c r="R163" s="201"/>
      <c r="S163" s="201"/>
      <c r="T163" s="201"/>
      <c r="U163" s="201"/>
      <c r="V163" s="201"/>
      <c r="W163" s="202"/>
      <c r="X163" s="200"/>
      <c r="Y163" s="201"/>
      <c r="Z163" s="201"/>
      <c r="AA163" s="201"/>
      <c r="AB163" s="201"/>
      <c r="AC163" s="201"/>
      <c r="AD163" s="201"/>
      <c r="AE163" s="201"/>
      <c r="AF163" s="201"/>
      <c r="AG163" s="201"/>
      <c r="AH163" s="201"/>
      <c r="AI163" s="201"/>
      <c r="AJ163" s="201"/>
      <c r="AK163" s="201"/>
      <c r="AL163" s="201"/>
      <c r="AM163" s="201"/>
      <c r="AN163" s="201"/>
      <c r="AO163" s="201"/>
      <c r="AP163" s="202"/>
    </row>
    <row r="164" spans="4:42" ht="18" customHeight="1">
      <c r="D164" s="228"/>
      <c r="E164" s="200"/>
      <c r="F164" s="201"/>
      <c r="G164" s="201"/>
      <c r="H164" s="201"/>
      <c r="I164" s="201"/>
      <c r="J164" s="201"/>
      <c r="K164" s="201"/>
      <c r="L164" s="202"/>
      <c r="M164" s="200"/>
      <c r="N164" s="201"/>
      <c r="O164" s="201"/>
      <c r="P164" s="201"/>
      <c r="Q164" s="201"/>
      <c r="R164" s="201"/>
      <c r="S164" s="201"/>
      <c r="T164" s="201"/>
      <c r="U164" s="201"/>
      <c r="V164" s="201"/>
      <c r="W164" s="202"/>
      <c r="X164" s="200"/>
      <c r="Y164" s="201"/>
      <c r="Z164" s="201"/>
      <c r="AA164" s="201"/>
      <c r="AB164" s="201"/>
      <c r="AC164" s="201"/>
      <c r="AD164" s="201"/>
      <c r="AE164" s="201"/>
      <c r="AF164" s="201"/>
      <c r="AG164" s="201"/>
      <c r="AH164" s="201"/>
      <c r="AI164" s="201"/>
      <c r="AJ164" s="201"/>
      <c r="AK164" s="201"/>
      <c r="AL164" s="201"/>
      <c r="AM164" s="201"/>
      <c r="AN164" s="201"/>
      <c r="AO164" s="201"/>
      <c r="AP164" s="202"/>
    </row>
    <row r="165" spans="4:42" ht="18" customHeight="1">
      <c r="D165" s="228"/>
      <c r="E165" s="196"/>
      <c r="F165" s="197"/>
      <c r="G165" s="197"/>
      <c r="H165" s="197"/>
      <c r="I165" s="197"/>
      <c r="J165" s="197"/>
      <c r="K165" s="197"/>
      <c r="L165" s="198"/>
      <c r="M165" s="196"/>
      <c r="N165" s="197"/>
      <c r="O165" s="197"/>
      <c r="P165" s="197"/>
      <c r="Q165" s="197"/>
      <c r="R165" s="197"/>
      <c r="S165" s="197"/>
      <c r="T165" s="197"/>
      <c r="U165" s="197"/>
      <c r="V165" s="197"/>
      <c r="W165" s="198"/>
      <c r="X165" s="196"/>
      <c r="Y165" s="197"/>
      <c r="Z165" s="197"/>
      <c r="AA165" s="197"/>
      <c r="AB165" s="197"/>
      <c r="AC165" s="197"/>
      <c r="AD165" s="197"/>
      <c r="AE165" s="197"/>
      <c r="AF165" s="197"/>
      <c r="AG165" s="197"/>
      <c r="AH165" s="197"/>
      <c r="AI165" s="197"/>
      <c r="AJ165" s="197"/>
      <c r="AK165" s="197"/>
      <c r="AL165" s="197"/>
      <c r="AM165" s="197"/>
      <c r="AN165" s="197"/>
      <c r="AO165" s="197"/>
      <c r="AP165" s="198"/>
    </row>
    <row r="166" spans="4:42" ht="18" customHeight="1">
      <c r="D166" s="191">
        <f>$D162+1</f>
        <v>2</v>
      </c>
      <c r="E166" s="193" t="s">
        <v>153</v>
      </c>
      <c r="F166" s="194"/>
      <c r="G166" s="194"/>
      <c r="H166" s="194"/>
      <c r="I166" s="194"/>
      <c r="J166" s="194"/>
      <c r="K166" s="194"/>
      <c r="L166" s="195"/>
      <c r="M166" s="193" t="s">
        <v>200</v>
      </c>
      <c r="N166" s="194"/>
      <c r="O166" s="194"/>
      <c r="P166" s="194"/>
      <c r="Q166" s="194"/>
      <c r="R166" s="194"/>
      <c r="S166" s="194"/>
      <c r="T166" s="194"/>
      <c r="U166" s="194"/>
      <c r="V166" s="194"/>
      <c r="W166" s="195"/>
      <c r="X166" s="193" t="s">
        <v>199</v>
      </c>
      <c r="Y166" s="194"/>
      <c r="Z166" s="194"/>
      <c r="AA166" s="194"/>
      <c r="AB166" s="194"/>
      <c r="AC166" s="194"/>
      <c r="AD166" s="194"/>
      <c r="AE166" s="194"/>
      <c r="AF166" s="194"/>
      <c r="AG166" s="194"/>
      <c r="AH166" s="194"/>
      <c r="AI166" s="194"/>
      <c r="AJ166" s="194"/>
      <c r="AK166" s="194"/>
      <c r="AL166" s="194"/>
      <c r="AM166" s="194"/>
      <c r="AN166" s="194"/>
      <c r="AO166" s="194"/>
      <c r="AP166" s="195"/>
    </row>
    <row r="167" spans="4:42" ht="18" customHeight="1">
      <c r="D167" s="192"/>
      <c r="E167" s="196"/>
      <c r="F167" s="197"/>
      <c r="G167" s="197"/>
      <c r="H167" s="197"/>
      <c r="I167" s="197"/>
      <c r="J167" s="197"/>
      <c r="K167" s="197"/>
      <c r="L167" s="198"/>
      <c r="M167" s="196"/>
      <c r="N167" s="197"/>
      <c r="O167" s="197"/>
      <c r="P167" s="197"/>
      <c r="Q167" s="197"/>
      <c r="R167" s="197"/>
      <c r="S167" s="197"/>
      <c r="T167" s="197"/>
      <c r="U167" s="197"/>
      <c r="V167" s="197"/>
      <c r="W167" s="198"/>
      <c r="X167" s="196"/>
      <c r="Y167" s="197"/>
      <c r="Z167" s="197"/>
      <c r="AA167" s="197"/>
      <c r="AB167" s="197"/>
      <c r="AC167" s="197"/>
      <c r="AD167" s="197"/>
      <c r="AE167" s="197"/>
      <c r="AF167" s="197"/>
      <c r="AG167" s="197"/>
      <c r="AH167" s="197"/>
      <c r="AI167" s="197"/>
      <c r="AJ167" s="197"/>
      <c r="AK167" s="197"/>
      <c r="AL167" s="197"/>
      <c r="AM167" s="197"/>
      <c r="AN167" s="197"/>
      <c r="AO167" s="197"/>
      <c r="AP167" s="198"/>
    </row>
    <row r="168" spans="4:42" ht="18" customHeight="1">
      <c r="D168" s="191">
        <f>$D166+1</f>
        <v>3</v>
      </c>
      <c r="E168" s="193" t="s">
        <v>154</v>
      </c>
      <c r="F168" s="194"/>
      <c r="G168" s="194"/>
      <c r="H168" s="194"/>
      <c r="I168" s="194"/>
      <c r="J168" s="194"/>
      <c r="K168" s="194"/>
      <c r="L168" s="195"/>
      <c r="M168" s="193" t="s">
        <v>201</v>
      </c>
      <c r="N168" s="194"/>
      <c r="O168" s="194"/>
      <c r="P168" s="194"/>
      <c r="Q168" s="194"/>
      <c r="R168" s="194"/>
      <c r="S168" s="194"/>
      <c r="T168" s="194"/>
      <c r="U168" s="194"/>
      <c r="V168" s="194"/>
      <c r="W168" s="195"/>
      <c r="X168" s="193" t="s">
        <v>202</v>
      </c>
      <c r="Y168" s="194"/>
      <c r="Z168" s="194"/>
      <c r="AA168" s="194"/>
      <c r="AB168" s="194"/>
      <c r="AC168" s="194"/>
      <c r="AD168" s="194"/>
      <c r="AE168" s="194"/>
      <c r="AF168" s="194"/>
      <c r="AG168" s="194"/>
      <c r="AH168" s="194"/>
      <c r="AI168" s="194"/>
      <c r="AJ168" s="194"/>
      <c r="AK168" s="194"/>
      <c r="AL168" s="194"/>
      <c r="AM168" s="194"/>
      <c r="AN168" s="194"/>
      <c r="AO168" s="194"/>
      <c r="AP168" s="195"/>
    </row>
    <row r="169" spans="4:42" ht="18" customHeight="1">
      <c r="D169" s="199"/>
      <c r="E169" s="200"/>
      <c r="F169" s="201"/>
      <c r="G169" s="201"/>
      <c r="H169" s="201"/>
      <c r="I169" s="201"/>
      <c r="J169" s="201"/>
      <c r="K169" s="201"/>
      <c r="L169" s="202"/>
      <c r="M169" s="200"/>
      <c r="N169" s="201"/>
      <c r="O169" s="201"/>
      <c r="P169" s="201"/>
      <c r="Q169" s="201"/>
      <c r="R169" s="201"/>
      <c r="S169" s="201"/>
      <c r="T169" s="201"/>
      <c r="U169" s="201"/>
      <c r="V169" s="201"/>
      <c r="W169" s="202"/>
      <c r="X169" s="200"/>
      <c r="Y169" s="201"/>
      <c r="Z169" s="201"/>
      <c r="AA169" s="201"/>
      <c r="AB169" s="201"/>
      <c r="AC169" s="201"/>
      <c r="AD169" s="201"/>
      <c r="AE169" s="201"/>
      <c r="AF169" s="201"/>
      <c r="AG169" s="201"/>
      <c r="AH169" s="201"/>
      <c r="AI169" s="201"/>
      <c r="AJ169" s="201"/>
      <c r="AK169" s="201"/>
      <c r="AL169" s="201"/>
      <c r="AM169" s="201"/>
      <c r="AN169" s="201"/>
      <c r="AO169" s="201"/>
      <c r="AP169" s="202"/>
    </row>
    <row r="170" spans="4:42" ht="18" customHeight="1">
      <c r="D170" s="199"/>
      <c r="E170" s="200"/>
      <c r="F170" s="201"/>
      <c r="G170" s="201"/>
      <c r="H170" s="201"/>
      <c r="I170" s="201"/>
      <c r="J170" s="201"/>
      <c r="K170" s="201"/>
      <c r="L170" s="202"/>
      <c r="M170" s="200"/>
      <c r="N170" s="201"/>
      <c r="O170" s="201"/>
      <c r="P170" s="201"/>
      <c r="Q170" s="201"/>
      <c r="R170" s="201"/>
      <c r="S170" s="201"/>
      <c r="T170" s="201"/>
      <c r="U170" s="201"/>
      <c r="V170" s="201"/>
      <c r="W170" s="202"/>
      <c r="X170" s="200"/>
      <c r="Y170" s="201"/>
      <c r="Z170" s="201"/>
      <c r="AA170" s="201"/>
      <c r="AB170" s="201"/>
      <c r="AC170" s="201"/>
      <c r="AD170" s="201"/>
      <c r="AE170" s="201"/>
      <c r="AF170" s="201"/>
      <c r="AG170" s="201"/>
      <c r="AH170" s="201"/>
      <c r="AI170" s="201"/>
      <c r="AJ170" s="201"/>
      <c r="AK170" s="201"/>
      <c r="AL170" s="201"/>
      <c r="AM170" s="201"/>
      <c r="AN170" s="201"/>
      <c r="AO170" s="201"/>
      <c r="AP170" s="202"/>
    </row>
    <row r="171" spans="4:42" ht="18" customHeight="1">
      <c r="D171" s="192"/>
      <c r="E171" s="196"/>
      <c r="F171" s="197"/>
      <c r="G171" s="197"/>
      <c r="H171" s="197"/>
      <c r="I171" s="197"/>
      <c r="J171" s="197"/>
      <c r="K171" s="197"/>
      <c r="L171" s="198"/>
      <c r="M171" s="196"/>
      <c r="N171" s="197"/>
      <c r="O171" s="197"/>
      <c r="P171" s="197"/>
      <c r="Q171" s="197"/>
      <c r="R171" s="197"/>
      <c r="S171" s="197"/>
      <c r="T171" s="197"/>
      <c r="U171" s="197"/>
      <c r="V171" s="197"/>
      <c r="W171" s="198"/>
      <c r="X171" s="196"/>
      <c r="Y171" s="197"/>
      <c r="Z171" s="197"/>
      <c r="AA171" s="197"/>
      <c r="AB171" s="197"/>
      <c r="AC171" s="197"/>
      <c r="AD171" s="197"/>
      <c r="AE171" s="197"/>
      <c r="AF171" s="197"/>
      <c r="AG171" s="197"/>
      <c r="AH171" s="197"/>
      <c r="AI171" s="197"/>
      <c r="AJ171" s="197"/>
      <c r="AK171" s="197"/>
      <c r="AL171" s="197"/>
      <c r="AM171" s="197"/>
      <c r="AN171" s="197"/>
      <c r="AO171" s="197"/>
      <c r="AP171" s="198"/>
    </row>
    <row r="172" spans="4:42" ht="18" customHeight="1">
      <c r="D172" s="191">
        <f>$D168+1</f>
        <v>4</v>
      </c>
      <c r="E172" s="193" t="s">
        <v>155</v>
      </c>
      <c r="F172" s="194"/>
      <c r="G172" s="194"/>
      <c r="H172" s="194"/>
      <c r="I172" s="194"/>
      <c r="J172" s="194"/>
      <c r="K172" s="194"/>
      <c r="L172" s="195"/>
      <c r="M172" s="193" t="s">
        <v>204</v>
      </c>
      <c r="N172" s="194"/>
      <c r="O172" s="194"/>
      <c r="P172" s="194"/>
      <c r="Q172" s="194"/>
      <c r="R172" s="194"/>
      <c r="S172" s="194"/>
      <c r="T172" s="194"/>
      <c r="U172" s="194"/>
      <c r="V172" s="194"/>
      <c r="W172" s="195"/>
      <c r="X172" s="193" t="s">
        <v>203</v>
      </c>
      <c r="Y172" s="194"/>
      <c r="Z172" s="194"/>
      <c r="AA172" s="194"/>
      <c r="AB172" s="194"/>
      <c r="AC172" s="194"/>
      <c r="AD172" s="194"/>
      <c r="AE172" s="194"/>
      <c r="AF172" s="194"/>
      <c r="AG172" s="194"/>
      <c r="AH172" s="194"/>
      <c r="AI172" s="194"/>
      <c r="AJ172" s="194"/>
      <c r="AK172" s="194"/>
      <c r="AL172" s="194"/>
      <c r="AM172" s="194"/>
      <c r="AN172" s="194"/>
      <c r="AO172" s="194"/>
      <c r="AP172" s="195"/>
    </row>
    <row r="173" spans="4:42" ht="18" customHeight="1">
      <c r="D173" s="199"/>
      <c r="E173" s="200"/>
      <c r="F173" s="201"/>
      <c r="G173" s="201"/>
      <c r="H173" s="201"/>
      <c r="I173" s="201"/>
      <c r="J173" s="201"/>
      <c r="K173" s="201"/>
      <c r="L173" s="202"/>
      <c r="M173" s="200"/>
      <c r="N173" s="201"/>
      <c r="O173" s="201"/>
      <c r="P173" s="201"/>
      <c r="Q173" s="201"/>
      <c r="R173" s="201"/>
      <c r="S173" s="201"/>
      <c r="T173" s="201"/>
      <c r="U173" s="201"/>
      <c r="V173" s="201"/>
      <c r="W173" s="202"/>
      <c r="X173" s="200"/>
      <c r="Y173" s="201"/>
      <c r="Z173" s="201"/>
      <c r="AA173" s="201"/>
      <c r="AB173" s="201"/>
      <c r="AC173" s="201"/>
      <c r="AD173" s="201"/>
      <c r="AE173" s="201"/>
      <c r="AF173" s="201"/>
      <c r="AG173" s="201"/>
      <c r="AH173" s="201"/>
      <c r="AI173" s="201"/>
      <c r="AJ173" s="201"/>
      <c r="AK173" s="201"/>
      <c r="AL173" s="201"/>
      <c r="AM173" s="201"/>
      <c r="AN173" s="201"/>
      <c r="AO173" s="201"/>
      <c r="AP173" s="202"/>
    </row>
    <row r="174" spans="4:42" ht="18" customHeight="1">
      <c r="D174" s="199"/>
      <c r="E174" s="200"/>
      <c r="F174" s="201"/>
      <c r="G174" s="201"/>
      <c r="H174" s="201"/>
      <c r="I174" s="201"/>
      <c r="J174" s="201"/>
      <c r="K174" s="201"/>
      <c r="L174" s="202"/>
      <c r="M174" s="200"/>
      <c r="N174" s="201"/>
      <c r="O174" s="201"/>
      <c r="P174" s="201"/>
      <c r="Q174" s="201"/>
      <c r="R174" s="201"/>
      <c r="S174" s="201"/>
      <c r="T174" s="201"/>
      <c r="U174" s="201"/>
      <c r="V174" s="201"/>
      <c r="W174" s="202"/>
      <c r="X174" s="200"/>
      <c r="Y174" s="201"/>
      <c r="Z174" s="201"/>
      <c r="AA174" s="201"/>
      <c r="AB174" s="201"/>
      <c r="AC174" s="201"/>
      <c r="AD174" s="201"/>
      <c r="AE174" s="201"/>
      <c r="AF174" s="201"/>
      <c r="AG174" s="201"/>
      <c r="AH174" s="201"/>
      <c r="AI174" s="201"/>
      <c r="AJ174" s="201"/>
      <c r="AK174" s="201"/>
      <c r="AL174" s="201"/>
      <c r="AM174" s="201"/>
      <c r="AN174" s="201"/>
      <c r="AO174" s="201"/>
      <c r="AP174" s="202"/>
    </row>
    <row r="175" spans="4:42" ht="18" customHeight="1">
      <c r="D175" s="199"/>
      <c r="E175" s="200"/>
      <c r="F175" s="201"/>
      <c r="G175" s="201"/>
      <c r="H175" s="201"/>
      <c r="I175" s="201"/>
      <c r="J175" s="201"/>
      <c r="K175" s="201"/>
      <c r="L175" s="202"/>
      <c r="M175" s="200"/>
      <c r="N175" s="201"/>
      <c r="O175" s="201"/>
      <c r="P175" s="201"/>
      <c r="Q175" s="201"/>
      <c r="R175" s="201"/>
      <c r="S175" s="201"/>
      <c r="T175" s="201"/>
      <c r="U175" s="201"/>
      <c r="V175" s="201"/>
      <c r="W175" s="202"/>
      <c r="X175" s="200"/>
      <c r="Y175" s="201"/>
      <c r="Z175" s="201"/>
      <c r="AA175" s="201"/>
      <c r="AB175" s="201"/>
      <c r="AC175" s="201"/>
      <c r="AD175" s="201"/>
      <c r="AE175" s="201"/>
      <c r="AF175" s="201"/>
      <c r="AG175" s="201"/>
      <c r="AH175" s="201"/>
      <c r="AI175" s="201"/>
      <c r="AJ175" s="201"/>
      <c r="AK175" s="201"/>
      <c r="AL175" s="201"/>
      <c r="AM175" s="201"/>
      <c r="AN175" s="201"/>
      <c r="AO175" s="201"/>
      <c r="AP175" s="202"/>
    </row>
    <row r="176" spans="4:42" ht="18" customHeight="1">
      <c r="D176" s="199"/>
      <c r="E176" s="200"/>
      <c r="F176" s="201"/>
      <c r="G176" s="201"/>
      <c r="H176" s="201"/>
      <c r="I176" s="201"/>
      <c r="J176" s="201"/>
      <c r="K176" s="201"/>
      <c r="L176" s="202"/>
      <c r="M176" s="200"/>
      <c r="N176" s="201"/>
      <c r="O176" s="201"/>
      <c r="P176" s="201"/>
      <c r="Q176" s="201"/>
      <c r="R176" s="201"/>
      <c r="S176" s="201"/>
      <c r="T176" s="201"/>
      <c r="U176" s="201"/>
      <c r="V176" s="201"/>
      <c r="W176" s="202"/>
      <c r="X176" s="200"/>
      <c r="Y176" s="201"/>
      <c r="Z176" s="201"/>
      <c r="AA176" s="201"/>
      <c r="AB176" s="201"/>
      <c r="AC176" s="201"/>
      <c r="AD176" s="201"/>
      <c r="AE176" s="201"/>
      <c r="AF176" s="201"/>
      <c r="AG176" s="201"/>
      <c r="AH176" s="201"/>
      <c r="AI176" s="201"/>
      <c r="AJ176" s="201"/>
      <c r="AK176" s="201"/>
      <c r="AL176" s="201"/>
      <c r="AM176" s="201"/>
      <c r="AN176" s="201"/>
      <c r="AO176" s="201"/>
      <c r="AP176" s="202"/>
    </row>
    <row r="177" spans="4:42" ht="18" customHeight="1">
      <c r="D177" s="199"/>
      <c r="E177" s="200"/>
      <c r="F177" s="201"/>
      <c r="G177" s="201"/>
      <c r="H177" s="201"/>
      <c r="I177" s="201"/>
      <c r="J177" s="201"/>
      <c r="K177" s="201"/>
      <c r="L177" s="202"/>
      <c r="M177" s="200"/>
      <c r="N177" s="201"/>
      <c r="O177" s="201"/>
      <c r="P177" s="201"/>
      <c r="Q177" s="201"/>
      <c r="R177" s="201"/>
      <c r="S177" s="201"/>
      <c r="T177" s="201"/>
      <c r="U177" s="201"/>
      <c r="V177" s="201"/>
      <c r="W177" s="202"/>
      <c r="X177" s="200"/>
      <c r="Y177" s="201"/>
      <c r="Z177" s="201"/>
      <c r="AA177" s="201"/>
      <c r="AB177" s="201"/>
      <c r="AC177" s="201"/>
      <c r="AD177" s="201"/>
      <c r="AE177" s="201"/>
      <c r="AF177" s="201"/>
      <c r="AG177" s="201"/>
      <c r="AH177" s="201"/>
      <c r="AI177" s="201"/>
      <c r="AJ177" s="201"/>
      <c r="AK177" s="201"/>
      <c r="AL177" s="201"/>
      <c r="AM177" s="201"/>
      <c r="AN177" s="201"/>
      <c r="AO177" s="201"/>
      <c r="AP177" s="202"/>
    </row>
    <row r="178" spans="4:42" ht="18" customHeight="1">
      <c r="D178" s="199"/>
      <c r="E178" s="200"/>
      <c r="F178" s="201"/>
      <c r="G178" s="201"/>
      <c r="H178" s="201"/>
      <c r="I178" s="201"/>
      <c r="J178" s="201"/>
      <c r="K178" s="201"/>
      <c r="L178" s="202"/>
      <c r="M178" s="200"/>
      <c r="N178" s="201"/>
      <c r="O178" s="201"/>
      <c r="P178" s="201"/>
      <c r="Q178" s="201"/>
      <c r="R178" s="201"/>
      <c r="S178" s="201"/>
      <c r="T178" s="201"/>
      <c r="U178" s="201"/>
      <c r="V178" s="201"/>
      <c r="W178" s="202"/>
      <c r="X178" s="200"/>
      <c r="Y178" s="201"/>
      <c r="Z178" s="201"/>
      <c r="AA178" s="201"/>
      <c r="AB178" s="201"/>
      <c r="AC178" s="201"/>
      <c r="AD178" s="201"/>
      <c r="AE178" s="201"/>
      <c r="AF178" s="201"/>
      <c r="AG178" s="201"/>
      <c r="AH178" s="201"/>
      <c r="AI178" s="201"/>
      <c r="AJ178" s="201"/>
      <c r="AK178" s="201"/>
      <c r="AL178" s="201"/>
      <c r="AM178" s="201"/>
      <c r="AN178" s="201"/>
      <c r="AO178" s="201"/>
      <c r="AP178" s="202"/>
    </row>
    <row r="179" spans="4:42" ht="18" customHeight="1">
      <c r="D179" s="199"/>
      <c r="E179" s="200"/>
      <c r="F179" s="201"/>
      <c r="G179" s="201"/>
      <c r="H179" s="201"/>
      <c r="I179" s="201"/>
      <c r="J179" s="201"/>
      <c r="K179" s="201"/>
      <c r="L179" s="202"/>
      <c r="M179" s="200"/>
      <c r="N179" s="201"/>
      <c r="O179" s="201"/>
      <c r="P179" s="201"/>
      <c r="Q179" s="201"/>
      <c r="R179" s="201"/>
      <c r="S179" s="201"/>
      <c r="T179" s="201"/>
      <c r="U179" s="201"/>
      <c r="V179" s="201"/>
      <c r="W179" s="202"/>
      <c r="X179" s="200"/>
      <c r="Y179" s="201"/>
      <c r="Z179" s="201"/>
      <c r="AA179" s="201"/>
      <c r="AB179" s="201"/>
      <c r="AC179" s="201"/>
      <c r="AD179" s="201"/>
      <c r="AE179" s="201"/>
      <c r="AF179" s="201"/>
      <c r="AG179" s="201"/>
      <c r="AH179" s="201"/>
      <c r="AI179" s="201"/>
      <c r="AJ179" s="201"/>
      <c r="AK179" s="201"/>
      <c r="AL179" s="201"/>
      <c r="AM179" s="201"/>
      <c r="AN179" s="201"/>
      <c r="AO179" s="201"/>
      <c r="AP179" s="202"/>
    </row>
    <row r="180" spans="4:42" ht="18" customHeight="1">
      <c r="D180" s="192"/>
      <c r="E180" s="196"/>
      <c r="F180" s="197"/>
      <c r="G180" s="197"/>
      <c r="H180" s="197"/>
      <c r="I180" s="197"/>
      <c r="J180" s="197"/>
      <c r="K180" s="197"/>
      <c r="L180" s="198"/>
      <c r="M180" s="196"/>
      <c r="N180" s="197"/>
      <c r="O180" s="197"/>
      <c r="P180" s="197"/>
      <c r="Q180" s="197"/>
      <c r="R180" s="197"/>
      <c r="S180" s="197"/>
      <c r="T180" s="197"/>
      <c r="U180" s="197"/>
      <c r="V180" s="197"/>
      <c r="W180" s="198"/>
      <c r="X180" s="196"/>
      <c r="Y180" s="197"/>
      <c r="Z180" s="197"/>
      <c r="AA180" s="197"/>
      <c r="AB180" s="197"/>
      <c r="AC180" s="197"/>
      <c r="AD180" s="197"/>
      <c r="AE180" s="197"/>
      <c r="AF180" s="197"/>
      <c r="AG180" s="197"/>
      <c r="AH180" s="197"/>
      <c r="AI180" s="197"/>
      <c r="AJ180" s="197"/>
      <c r="AK180" s="197"/>
      <c r="AL180" s="197"/>
      <c r="AM180" s="197"/>
      <c r="AN180" s="197"/>
      <c r="AO180" s="197"/>
      <c r="AP180" s="198"/>
    </row>
    <row r="181" spans="4:42" ht="18" customHeight="1">
      <c r="D181" s="191">
        <f>$D172+1</f>
        <v>5</v>
      </c>
      <c r="E181" s="193" t="s">
        <v>156</v>
      </c>
      <c r="F181" s="194"/>
      <c r="G181" s="194"/>
      <c r="H181" s="194"/>
      <c r="I181" s="194"/>
      <c r="J181" s="194"/>
      <c r="K181" s="194"/>
      <c r="L181" s="195"/>
      <c r="M181" s="193" t="s">
        <v>205</v>
      </c>
      <c r="N181" s="194"/>
      <c r="O181" s="194"/>
      <c r="P181" s="194"/>
      <c r="Q181" s="194"/>
      <c r="R181" s="194"/>
      <c r="S181" s="194"/>
      <c r="T181" s="194"/>
      <c r="U181" s="194"/>
      <c r="V181" s="194"/>
      <c r="W181" s="195"/>
      <c r="X181" s="193" t="s">
        <v>235</v>
      </c>
      <c r="Y181" s="194"/>
      <c r="Z181" s="194"/>
      <c r="AA181" s="194"/>
      <c r="AB181" s="194"/>
      <c r="AC181" s="194"/>
      <c r="AD181" s="194"/>
      <c r="AE181" s="194"/>
      <c r="AF181" s="194"/>
      <c r="AG181" s="194"/>
      <c r="AH181" s="194"/>
      <c r="AI181" s="194"/>
      <c r="AJ181" s="194"/>
      <c r="AK181" s="194"/>
      <c r="AL181" s="194"/>
      <c r="AM181" s="194"/>
      <c r="AN181" s="194"/>
      <c r="AO181" s="194"/>
      <c r="AP181" s="195"/>
    </row>
    <row r="182" spans="4:42" ht="18" customHeight="1">
      <c r="D182" s="192"/>
      <c r="E182" s="196"/>
      <c r="F182" s="197"/>
      <c r="G182" s="197"/>
      <c r="H182" s="197"/>
      <c r="I182" s="197"/>
      <c r="J182" s="197"/>
      <c r="K182" s="197"/>
      <c r="L182" s="198"/>
      <c r="M182" s="196"/>
      <c r="N182" s="197"/>
      <c r="O182" s="197"/>
      <c r="P182" s="197"/>
      <c r="Q182" s="197"/>
      <c r="R182" s="197"/>
      <c r="S182" s="197"/>
      <c r="T182" s="197"/>
      <c r="U182" s="197"/>
      <c r="V182" s="197"/>
      <c r="W182" s="198"/>
      <c r="X182" s="196"/>
      <c r="Y182" s="197"/>
      <c r="Z182" s="197"/>
      <c r="AA182" s="197"/>
      <c r="AB182" s="197"/>
      <c r="AC182" s="197"/>
      <c r="AD182" s="197"/>
      <c r="AE182" s="197"/>
      <c r="AF182" s="197"/>
      <c r="AG182" s="197"/>
      <c r="AH182" s="197"/>
      <c r="AI182" s="197"/>
      <c r="AJ182" s="197"/>
      <c r="AK182" s="197"/>
      <c r="AL182" s="197"/>
      <c r="AM182" s="197"/>
      <c r="AN182" s="197"/>
      <c r="AO182" s="197"/>
      <c r="AP182" s="198"/>
    </row>
    <row r="183" spans="4:42" ht="18" customHeight="1">
      <c r="D183" s="191">
        <f>$D181+1</f>
        <v>6</v>
      </c>
      <c r="E183" s="193" t="s">
        <v>157</v>
      </c>
      <c r="F183" s="194"/>
      <c r="G183" s="194"/>
      <c r="H183" s="194"/>
      <c r="I183" s="194"/>
      <c r="J183" s="194"/>
      <c r="K183" s="194"/>
      <c r="L183" s="195"/>
      <c r="M183" s="193" t="s">
        <v>206</v>
      </c>
      <c r="N183" s="194"/>
      <c r="O183" s="194"/>
      <c r="P183" s="194"/>
      <c r="Q183" s="194"/>
      <c r="R183" s="194"/>
      <c r="S183" s="194"/>
      <c r="T183" s="194"/>
      <c r="U183" s="194"/>
      <c r="V183" s="194"/>
      <c r="W183" s="195"/>
      <c r="X183" s="193" t="s">
        <v>234</v>
      </c>
      <c r="Y183" s="194"/>
      <c r="Z183" s="194"/>
      <c r="AA183" s="194"/>
      <c r="AB183" s="194"/>
      <c r="AC183" s="194"/>
      <c r="AD183" s="194"/>
      <c r="AE183" s="194"/>
      <c r="AF183" s="194"/>
      <c r="AG183" s="194"/>
      <c r="AH183" s="194"/>
      <c r="AI183" s="194"/>
      <c r="AJ183" s="194"/>
      <c r="AK183" s="194"/>
      <c r="AL183" s="194"/>
      <c r="AM183" s="194"/>
      <c r="AN183" s="194"/>
      <c r="AO183" s="194"/>
      <c r="AP183" s="195"/>
    </row>
    <row r="184" spans="4:42" ht="18" customHeight="1">
      <c r="D184" s="192"/>
      <c r="E184" s="196"/>
      <c r="F184" s="197"/>
      <c r="G184" s="197"/>
      <c r="H184" s="197"/>
      <c r="I184" s="197"/>
      <c r="J184" s="197"/>
      <c r="K184" s="197"/>
      <c r="L184" s="198"/>
      <c r="M184" s="196"/>
      <c r="N184" s="197"/>
      <c r="O184" s="197"/>
      <c r="P184" s="197"/>
      <c r="Q184" s="197"/>
      <c r="R184" s="197"/>
      <c r="S184" s="197"/>
      <c r="T184" s="197"/>
      <c r="U184" s="197"/>
      <c r="V184" s="197"/>
      <c r="W184" s="198"/>
      <c r="X184" s="196"/>
      <c r="Y184" s="197"/>
      <c r="Z184" s="197"/>
      <c r="AA184" s="197"/>
      <c r="AB184" s="197"/>
      <c r="AC184" s="197"/>
      <c r="AD184" s="197"/>
      <c r="AE184" s="197"/>
      <c r="AF184" s="197"/>
      <c r="AG184" s="197"/>
      <c r="AH184" s="197"/>
      <c r="AI184" s="197"/>
      <c r="AJ184" s="197"/>
      <c r="AK184" s="197"/>
      <c r="AL184" s="197"/>
      <c r="AM184" s="197"/>
      <c r="AN184" s="197"/>
      <c r="AO184" s="197"/>
      <c r="AP184" s="198"/>
    </row>
    <row r="185" spans="4:42" ht="18" customHeight="1">
      <c r="D185" s="191">
        <f>$D183+1</f>
        <v>7</v>
      </c>
      <c r="E185" s="193" t="s">
        <v>158</v>
      </c>
      <c r="F185" s="194"/>
      <c r="G185" s="194"/>
      <c r="H185" s="194"/>
      <c r="I185" s="194"/>
      <c r="J185" s="194"/>
      <c r="K185" s="194"/>
      <c r="L185" s="195"/>
      <c r="M185" s="193" t="s">
        <v>208</v>
      </c>
      <c r="N185" s="194"/>
      <c r="O185" s="194"/>
      <c r="P185" s="194"/>
      <c r="Q185" s="194"/>
      <c r="R185" s="194"/>
      <c r="S185" s="194"/>
      <c r="T185" s="194"/>
      <c r="U185" s="194"/>
      <c r="V185" s="194"/>
      <c r="W185" s="195"/>
      <c r="X185" s="193" t="s">
        <v>207</v>
      </c>
      <c r="Y185" s="194"/>
      <c r="Z185" s="194"/>
      <c r="AA185" s="194"/>
      <c r="AB185" s="194"/>
      <c r="AC185" s="194"/>
      <c r="AD185" s="194"/>
      <c r="AE185" s="194"/>
      <c r="AF185" s="194"/>
      <c r="AG185" s="194"/>
      <c r="AH185" s="194"/>
      <c r="AI185" s="194"/>
      <c r="AJ185" s="194"/>
      <c r="AK185" s="194"/>
      <c r="AL185" s="194"/>
      <c r="AM185" s="194"/>
      <c r="AN185" s="194"/>
      <c r="AO185" s="194"/>
      <c r="AP185" s="195"/>
    </row>
    <row r="186" spans="4:42" ht="18" customHeight="1">
      <c r="D186" s="199"/>
      <c r="E186" s="200"/>
      <c r="F186" s="201"/>
      <c r="G186" s="201"/>
      <c r="H186" s="201"/>
      <c r="I186" s="201"/>
      <c r="J186" s="201"/>
      <c r="K186" s="201"/>
      <c r="L186" s="202"/>
      <c r="M186" s="200"/>
      <c r="N186" s="201"/>
      <c r="O186" s="201"/>
      <c r="P186" s="201"/>
      <c r="Q186" s="201"/>
      <c r="R186" s="201"/>
      <c r="S186" s="201"/>
      <c r="T186" s="201"/>
      <c r="U186" s="201"/>
      <c r="V186" s="201"/>
      <c r="W186" s="202"/>
      <c r="X186" s="200"/>
      <c r="Y186" s="201"/>
      <c r="Z186" s="201"/>
      <c r="AA186" s="201"/>
      <c r="AB186" s="201"/>
      <c r="AC186" s="201"/>
      <c r="AD186" s="201"/>
      <c r="AE186" s="201"/>
      <c r="AF186" s="201"/>
      <c r="AG186" s="201"/>
      <c r="AH186" s="201"/>
      <c r="AI186" s="201"/>
      <c r="AJ186" s="201"/>
      <c r="AK186" s="201"/>
      <c r="AL186" s="201"/>
      <c r="AM186" s="201"/>
      <c r="AN186" s="201"/>
      <c r="AO186" s="201"/>
      <c r="AP186" s="202"/>
    </row>
    <row r="187" spans="4:42" ht="18" customHeight="1">
      <c r="D187" s="199"/>
      <c r="E187" s="200"/>
      <c r="F187" s="201"/>
      <c r="G187" s="201"/>
      <c r="H187" s="201"/>
      <c r="I187" s="201"/>
      <c r="J187" s="201"/>
      <c r="K187" s="201"/>
      <c r="L187" s="202"/>
      <c r="M187" s="200"/>
      <c r="N187" s="201"/>
      <c r="O187" s="201"/>
      <c r="P187" s="201"/>
      <c r="Q187" s="201"/>
      <c r="R187" s="201"/>
      <c r="S187" s="201"/>
      <c r="T187" s="201"/>
      <c r="U187" s="201"/>
      <c r="V187" s="201"/>
      <c r="W187" s="202"/>
      <c r="X187" s="200"/>
      <c r="Y187" s="201"/>
      <c r="Z187" s="201"/>
      <c r="AA187" s="201"/>
      <c r="AB187" s="201"/>
      <c r="AC187" s="201"/>
      <c r="AD187" s="201"/>
      <c r="AE187" s="201"/>
      <c r="AF187" s="201"/>
      <c r="AG187" s="201"/>
      <c r="AH187" s="201"/>
      <c r="AI187" s="201"/>
      <c r="AJ187" s="201"/>
      <c r="AK187" s="201"/>
      <c r="AL187" s="201"/>
      <c r="AM187" s="201"/>
      <c r="AN187" s="201"/>
      <c r="AO187" s="201"/>
      <c r="AP187" s="202"/>
    </row>
    <row r="188" spans="4:42" ht="18" customHeight="1">
      <c r="D188" s="199"/>
      <c r="E188" s="200"/>
      <c r="F188" s="201"/>
      <c r="G188" s="201"/>
      <c r="H188" s="201"/>
      <c r="I188" s="201"/>
      <c r="J188" s="201"/>
      <c r="K188" s="201"/>
      <c r="L188" s="202"/>
      <c r="M188" s="200"/>
      <c r="N188" s="201"/>
      <c r="O188" s="201"/>
      <c r="P188" s="201"/>
      <c r="Q188" s="201"/>
      <c r="R188" s="201"/>
      <c r="S188" s="201"/>
      <c r="T188" s="201"/>
      <c r="U188" s="201"/>
      <c r="V188" s="201"/>
      <c r="W188" s="202"/>
      <c r="X188" s="200"/>
      <c r="Y188" s="201"/>
      <c r="Z188" s="201"/>
      <c r="AA188" s="201"/>
      <c r="AB188" s="201"/>
      <c r="AC188" s="201"/>
      <c r="AD188" s="201"/>
      <c r="AE188" s="201"/>
      <c r="AF188" s="201"/>
      <c r="AG188" s="201"/>
      <c r="AH188" s="201"/>
      <c r="AI188" s="201"/>
      <c r="AJ188" s="201"/>
      <c r="AK188" s="201"/>
      <c r="AL188" s="201"/>
      <c r="AM188" s="201"/>
      <c r="AN188" s="201"/>
      <c r="AO188" s="201"/>
      <c r="AP188" s="202"/>
    </row>
    <row r="189" spans="4:42" ht="18" customHeight="1">
      <c r="D189" s="192"/>
      <c r="E189" s="196"/>
      <c r="F189" s="197"/>
      <c r="G189" s="197"/>
      <c r="H189" s="197"/>
      <c r="I189" s="197"/>
      <c r="J189" s="197"/>
      <c r="K189" s="197"/>
      <c r="L189" s="198"/>
      <c r="M189" s="196"/>
      <c r="N189" s="197"/>
      <c r="O189" s="197"/>
      <c r="P189" s="197"/>
      <c r="Q189" s="197"/>
      <c r="R189" s="197"/>
      <c r="S189" s="197"/>
      <c r="T189" s="197"/>
      <c r="U189" s="197"/>
      <c r="V189" s="197"/>
      <c r="W189" s="198"/>
      <c r="X189" s="196"/>
      <c r="Y189" s="197"/>
      <c r="Z189" s="197"/>
      <c r="AA189" s="197"/>
      <c r="AB189" s="197"/>
      <c r="AC189" s="197"/>
      <c r="AD189" s="197"/>
      <c r="AE189" s="197"/>
      <c r="AF189" s="197"/>
      <c r="AG189" s="197"/>
      <c r="AH189" s="197"/>
      <c r="AI189" s="197"/>
      <c r="AJ189" s="197"/>
      <c r="AK189" s="197"/>
      <c r="AL189" s="197"/>
      <c r="AM189" s="197"/>
      <c r="AN189" s="197"/>
      <c r="AO189" s="197"/>
      <c r="AP189" s="198"/>
    </row>
    <row r="190" spans="4:42" ht="18" customHeight="1">
      <c r="D190" s="191">
        <f>$D185+1</f>
        <v>8</v>
      </c>
      <c r="E190" s="193" t="s">
        <v>159</v>
      </c>
      <c r="F190" s="194"/>
      <c r="G190" s="194"/>
      <c r="H190" s="194"/>
      <c r="I190" s="194"/>
      <c r="J190" s="194"/>
      <c r="K190" s="194"/>
      <c r="L190" s="195"/>
      <c r="M190" s="193" t="s">
        <v>209</v>
      </c>
      <c r="N190" s="194"/>
      <c r="O190" s="194"/>
      <c r="P190" s="194"/>
      <c r="Q190" s="194"/>
      <c r="R190" s="194"/>
      <c r="S190" s="194"/>
      <c r="T190" s="194"/>
      <c r="U190" s="194"/>
      <c r="V190" s="194"/>
      <c r="W190" s="195"/>
      <c r="X190" s="193" t="s">
        <v>210</v>
      </c>
      <c r="Y190" s="194"/>
      <c r="Z190" s="194"/>
      <c r="AA190" s="194"/>
      <c r="AB190" s="194"/>
      <c r="AC190" s="194"/>
      <c r="AD190" s="194"/>
      <c r="AE190" s="194"/>
      <c r="AF190" s="194"/>
      <c r="AG190" s="194"/>
      <c r="AH190" s="194"/>
      <c r="AI190" s="194"/>
      <c r="AJ190" s="194"/>
      <c r="AK190" s="194"/>
      <c r="AL190" s="194"/>
      <c r="AM190" s="194"/>
      <c r="AN190" s="194"/>
      <c r="AO190" s="194"/>
      <c r="AP190" s="195"/>
    </row>
    <row r="191" spans="4:42" ht="18" customHeight="1">
      <c r="D191" s="199"/>
      <c r="E191" s="200"/>
      <c r="F191" s="201"/>
      <c r="G191" s="201"/>
      <c r="H191" s="201"/>
      <c r="I191" s="201"/>
      <c r="J191" s="201"/>
      <c r="K191" s="201"/>
      <c r="L191" s="202"/>
      <c r="M191" s="200"/>
      <c r="N191" s="201"/>
      <c r="O191" s="201"/>
      <c r="P191" s="201"/>
      <c r="Q191" s="201"/>
      <c r="R191" s="201"/>
      <c r="S191" s="201"/>
      <c r="T191" s="201"/>
      <c r="U191" s="201"/>
      <c r="V191" s="201"/>
      <c r="W191" s="202"/>
      <c r="X191" s="200"/>
      <c r="Y191" s="201"/>
      <c r="Z191" s="201"/>
      <c r="AA191" s="201"/>
      <c r="AB191" s="201"/>
      <c r="AC191" s="201"/>
      <c r="AD191" s="201"/>
      <c r="AE191" s="201"/>
      <c r="AF191" s="201"/>
      <c r="AG191" s="201"/>
      <c r="AH191" s="201"/>
      <c r="AI191" s="201"/>
      <c r="AJ191" s="201"/>
      <c r="AK191" s="201"/>
      <c r="AL191" s="201"/>
      <c r="AM191" s="201"/>
      <c r="AN191" s="201"/>
      <c r="AO191" s="201"/>
      <c r="AP191" s="202"/>
    </row>
    <row r="192" spans="4:42" ht="18" customHeight="1">
      <c r="D192" s="192"/>
      <c r="E192" s="196"/>
      <c r="F192" s="197"/>
      <c r="G192" s="197"/>
      <c r="H192" s="197"/>
      <c r="I192" s="197"/>
      <c r="J192" s="197"/>
      <c r="K192" s="197"/>
      <c r="L192" s="198"/>
      <c r="M192" s="196"/>
      <c r="N192" s="197"/>
      <c r="O192" s="197"/>
      <c r="P192" s="197"/>
      <c r="Q192" s="197"/>
      <c r="R192" s="197"/>
      <c r="S192" s="197"/>
      <c r="T192" s="197"/>
      <c r="U192" s="197"/>
      <c r="V192" s="197"/>
      <c r="W192" s="198"/>
      <c r="X192" s="196"/>
      <c r="Y192" s="197"/>
      <c r="Z192" s="197"/>
      <c r="AA192" s="197"/>
      <c r="AB192" s="197"/>
      <c r="AC192" s="197"/>
      <c r="AD192" s="197"/>
      <c r="AE192" s="197"/>
      <c r="AF192" s="197"/>
      <c r="AG192" s="197"/>
      <c r="AH192" s="197"/>
      <c r="AI192" s="197"/>
      <c r="AJ192" s="197"/>
      <c r="AK192" s="197"/>
      <c r="AL192" s="197"/>
      <c r="AM192" s="197"/>
      <c r="AN192" s="197"/>
      <c r="AO192" s="197"/>
      <c r="AP192" s="198"/>
    </row>
    <row r="193" spans="4:42" ht="18" customHeight="1">
      <c r="D193" s="191">
        <f>$D190+1</f>
        <v>9</v>
      </c>
      <c r="E193" s="193" t="s">
        <v>160</v>
      </c>
      <c r="F193" s="194"/>
      <c r="G193" s="194"/>
      <c r="H193" s="194"/>
      <c r="I193" s="194"/>
      <c r="J193" s="194"/>
      <c r="K193" s="194"/>
      <c r="L193" s="195"/>
      <c r="M193" s="193" t="s">
        <v>213</v>
      </c>
      <c r="N193" s="194"/>
      <c r="O193" s="194"/>
      <c r="P193" s="194"/>
      <c r="Q193" s="194"/>
      <c r="R193" s="194"/>
      <c r="S193" s="194"/>
      <c r="T193" s="194"/>
      <c r="U193" s="194"/>
      <c r="V193" s="194"/>
      <c r="W193" s="195"/>
      <c r="X193" s="193" t="s">
        <v>211</v>
      </c>
      <c r="Y193" s="194"/>
      <c r="Z193" s="194"/>
      <c r="AA193" s="194"/>
      <c r="AB193" s="194"/>
      <c r="AC193" s="194"/>
      <c r="AD193" s="194"/>
      <c r="AE193" s="194"/>
      <c r="AF193" s="194"/>
      <c r="AG193" s="194"/>
      <c r="AH193" s="194"/>
      <c r="AI193" s="194"/>
      <c r="AJ193" s="194"/>
      <c r="AK193" s="194"/>
      <c r="AL193" s="194"/>
      <c r="AM193" s="194"/>
      <c r="AN193" s="194"/>
      <c r="AO193" s="194"/>
      <c r="AP193" s="195"/>
    </row>
    <row r="194" spans="4:42" ht="18" customHeight="1">
      <c r="D194" s="192"/>
      <c r="E194" s="196"/>
      <c r="F194" s="197"/>
      <c r="G194" s="197"/>
      <c r="H194" s="197"/>
      <c r="I194" s="197"/>
      <c r="J194" s="197"/>
      <c r="K194" s="197"/>
      <c r="L194" s="198"/>
      <c r="M194" s="196"/>
      <c r="N194" s="197"/>
      <c r="O194" s="197"/>
      <c r="P194" s="197"/>
      <c r="Q194" s="197"/>
      <c r="R194" s="197"/>
      <c r="S194" s="197"/>
      <c r="T194" s="197"/>
      <c r="U194" s="197"/>
      <c r="V194" s="197"/>
      <c r="W194" s="198"/>
      <c r="X194" s="196"/>
      <c r="Y194" s="197"/>
      <c r="Z194" s="197"/>
      <c r="AA194" s="197"/>
      <c r="AB194" s="197"/>
      <c r="AC194" s="197"/>
      <c r="AD194" s="197"/>
      <c r="AE194" s="197"/>
      <c r="AF194" s="197"/>
      <c r="AG194" s="197"/>
      <c r="AH194" s="197"/>
      <c r="AI194" s="197"/>
      <c r="AJ194" s="197"/>
      <c r="AK194" s="197"/>
      <c r="AL194" s="197"/>
      <c r="AM194" s="197"/>
      <c r="AN194" s="197"/>
      <c r="AO194" s="197"/>
      <c r="AP194" s="198"/>
    </row>
    <row r="195" spans="4:42" ht="18" customHeight="1">
      <c r="D195" s="191">
        <f>$D193+1</f>
        <v>10</v>
      </c>
      <c r="E195" s="193" t="s">
        <v>161</v>
      </c>
      <c r="F195" s="194"/>
      <c r="G195" s="194"/>
      <c r="H195" s="194"/>
      <c r="I195" s="194"/>
      <c r="J195" s="194"/>
      <c r="K195" s="194"/>
      <c r="L195" s="195"/>
      <c r="M195" s="193" t="s">
        <v>212</v>
      </c>
      <c r="N195" s="194"/>
      <c r="O195" s="194"/>
      <c r="P195" s="194"/>
      <c r="Q195" s="194"/>
      <c r="R195" s="194"/>
      <c r="S195" s="194"/>
      <c r="T195" s="194"/>
      <c r="U195" s="194"/>
      <c r="V195" s="194"/>
      <c r="W195" s="195"/>
      <c r="X195" s="193" t="s">
        <v>214</v>
      </c>
      <c r="Y195" s="194"/>
      <c r="Z195" s="194"/>
      <c r="AA195" s="194"/>
      <c r="AB195" s="194"/>
      <c r="AC195" s="194"/>
      <c r="AD195" s="194"/>
      <c r="AE195" s="194"/>
      <c r="AF195" s="194"/>
      <c r="AG195" s="194"/>
      <c r="AH195" s="194"/>
      <c r="AI195" s="194"/>
      <c r="AJ195" s="194"/>
      <c r="AK195" s="194"/>
      <c r="AL195" s="194"/>
      <c r="AM195" s="194"/>
      <c r="AN195" s="194"/>
      <c r="AO195" s="194"/>
      <c r="AP195" s="195"/>
    </row>
    <row r="196" spans="4:42" ht="18" customHeight="1">
      <c r="D196" s="192"/>
      <c r="E196" s="196"/>
      <c r="F196" s="197"/>
      <c r="G196" s="197"/>
      <c r="H196" s="197"/>
      <c r="I196" s="197"/>
      <c r="J196" s="197"/>
      <c r="K196" s="197"/>
      <c r="L196" s="198"/>
      <c r="M196" s="196"/>
      <c r="N196" s="197"/>
      <c r="O196" s="197"/>
      <c r="P196" s="197"/>
      <c r="Q196" s="197"/>
      <c r="R196" s="197"/>
      <c r="S196" s="197"/>
      <c r="T196" s="197"/>
      <c r="U196" s="197"/>
      <c r="V196" s="197"/>
      <c r="W196" s="198"/>
      <c r="X196" s="196"/>
      <c r="Y196" s="197"/>
      <c r="Z196" s="197"/>
      <c r="AA196" s="197"/>
      <c r="AB196" s="197"/>
      <c r="AC196" s="197"/>
      <c r="AD196" s="197"/>
      <c r="AE196" s="197"/>
      <c r="AF196" s="197"/>
      <c r="AG196" s="197"/>
      <c r="AH196" s="197"/>
      <c r="AI196" s="197"/>
      <c r="AJ196" s="197"/>
      <c r="AK196" s="197"/>
      <c r="AL196" s="197"/>
      <c r="AM196" s="197"/>
      <c r="AN196" s="197"/>
      <c r="AO196" s="197"/>
      <c r="AP196" s="198"/>
    </row>
    <row r="197" spans="4:42" ht="18" customHeight="1">
      <c r="D197" s="191">
        <f>$D195+1</f>
        <v>11</v>
      </c>
      <c r="E197" s="193" t="s">
        <v>162</v>
      </c>
      <c r="F197" s="194"/>
      <c r="G197" s="194"/>
      <c r="H197" s="194"/>
      <c r="I197" s="194"/>
      <c r="J197" s="194"/>
      <c r="K197" s="194"/>
      <c r="L197" s="195"/>
      <c r="M197" s="193" t="s">
        <v>216</v>
      </c>
      <c r="N197" s="194"/>
      <c r="O197" s="194"/>
      <c r="P197" s="194"/>
      <c r="Q197" s="194"/>
      <c r="R197" s="194"/>
      <c r="S197" s="194"/>
      <c r="T197" s="194"/>
      <c r="U197" s="194"/>
      <c r="V197" s="194"/>
      <c r="W197" s="195"/>
      <c r="X197" s="193" t="s">
        <v>215</v>
      </c>
      <c r="Y197" s="194"/>
      <c r="Z197" s="194"/>
      <c r="AA197" s="194"/>
      <c r="AB197" s="194"/>
      <c r="AC197" s="194"/>
      <c r="AD197" s="194"/>
      <c r="AE197" s="194"/>
      <c r="AF197" s="194"/>
      <c r="AG197" s="194"/>
      <c r="AH197" s="194"/>
      <c r="AI197" s="194"/>
      <c r="AJ197" s="194"/>
      <c r="AK197" s="194"/>
      <c r="AL197" s="194"/>
      <c r="AM197" s="194"/>
      <c r="AN197" s="194"/>
      <c r="AO197" s="194"/>
      <c r="AP197" s="195"/>
    </row>
    <row r="198" spans="4:42" ht="18" customHeight="1">
      <c r="D198" s="192"/>
      <c r="E198" s="196"/>
      <c r="F198" s="197"/>
      <c r="G198" s="197"/>
      <c r="H198" s="197"/>
      <c r="I198" s="197"/>
      <c r="J198" s="197"/>
      <c r="K198" s="197"/>
      <c r="L198" s="198"/>
      <c r="M198" s="196"/>
      <c r="N198" s="197"/>
      <c r="O198" s="197"/>
      <c r="P198" s="197"/>
      <c r="Q198" s="197"/>
      <c r="R198" s="197"/>
      <c r="S198" s="197"/>
      <c r="T198" s="197"/>
      <c r="U198" s="197"/>
      <c r="V198" s="197"/>
      <c r="W198" s="198"/>
      <c r="X198" s="196"/>
      <c r="Y198" s="197"/>
      <c r="Z198" s="197"/>
      <c r="AA198" s="197"/>
      <c r="AB198" s="197"/>
      <c r="AC198" s="197"/>
      <c r="AD198" s="197"/>
      <c r="AE198" s="197"/>
      <c r="AF198" s="197"/>
      <c r="AG198" s="197"/>
      <c r="AH198" s="197"/>
      <c r="AI198" s="197"/>
      <c r="AJ198" s="197"/>
      <c r="AK198" s="197"/>
      <c r="AL198" s="197"/>
      <c r="AM198" s="197"/>
      <c r="AN198" s="197"/>
      <c r="AO198" s="197"/>
      <c r="AP198" s="198"/>
    </row>
    <row r="199" spans="4:42" ht="18" customHeight="1">
      <c r="D199" s="191">
        <f>$D197+1</f>
        <v>12</v>
      </c>
      <c r="E199" s="193" t="s">
        <v>163</v>
      </c>
      <c r="F199" s="194"/>
      <c r="G199" s="194"/>
      <c r="H199" s="194"/>
      <c r="I199" s="194"/>
      <c r="J199" s="194"/>
      <c r="K199" s="194"/>
      <c r="L199" s="195"/>
      <c r="M199" s="193" t="s">
        <v>220</v>
      </c>
      <c r="N199" s="194"/>
      <c r="O199" s="194"/>
      <c r="P199" s="194"/>
      <c r="Q199" s="194"/>
      <c r="R199" s="194"/>
      <c r="S199" s="194"/>
      <c r="T199" s="194"/>
      <c r="U199" s="194"/>
      <c r="V199" s="194"/>
      <c r="W199" s="195"/>
      <c r="X199" s="193" t="s">
        <v>226</v>
      </c>
      <c r="Y199" s="194"/>
      <c r="Z199" s="194"/>
      <c r="AA199" s="194"/>
      <c r="AB199" s="194"/>
      <c r="AC199" s="194"/>
      <c r="AD199" s="194"/>
      <c r="AE199" s="194"/>
      <c r="AF199" s="194"/>
      <c r="AG199" s="194"/>
      <c r="AH199" s="194"/>
      <c r="AI199" s="194"/>
      <c r="AJ199" s="194"/>
      <c r="AK199" s="194"/>
      <c r="AL199" s="194"/>
      <c r="AM199" s="194"/>
      <c r="AN199" s="194"/>
      <c r="AO199" s="194"/>
      <c r="AP199" s="195"/>
    </row>
    <row r="200" spans="4:42" ht="18" customHeight="1">
      <c r="D200" s="192"/>
      <c r="E200" s="196"/>
      <c r="F200" s="197"/>
      <c r="G200" s="197"/>
      <c r="H200" s="197"/>
      <c r="I200" s="197"/>
      <c r="J200" s="197"/>
      <c r="K200" s="197"/>
      <c r="L200" s="198"/>
      <c r="M200" s="196"/>
      <c r="N200" s="197"/>
      <c r="O200" s="197"/>
      <c r="P200" s="197"/>
      <c r="Q200" s="197"/>
      <c r="R200" s="197"/>
      <c r="S200" s="197"/>
      <c r="T200" s="197"/>
      <c r="U200" s="197"/>
      <c r="V200" s="197"/>
      <c r="W200" s="198"/>
      <c r="X200" s="196"/>
      <c r="Y200" s="197"/>
      <c r="Z200" s="197"/>
      <c r="AA200" s="197"/>
      <c r="AB200" s="197"/>
      <c r="AC200" s="197"/>
      <c r="AD200" s="197"/>
      <c r="AE200" s="197"/>
      <c r="AF200" s="197"/>
      <c r="AG200" s="197"/>
      <c r="AH200" s="197"/>
      <c r="AI200" s="197"/>
      <c r="AJ200" s="197"/>
      <c r="AK200" s="197"/>
      <c r="AL200" s="197"/>
      <c r="AM200" s="197"/>
      <c r="AN200" s="197"/>
      <c r="AO200" s="197"/>
      <c r="AP200" s="198"/>
    </row>
    <row r="201" spans="4:42" ht="18" customHeight="1">
      <c r="D201" s="191">
        <f>$D199+1</f>
        <v>13</v>
      </c>
      <c r="E201" s="193" t="s">
        <v>164</v>
      </c>
      <c r="F201" s="194"/>
      <c r="G201" s="194"/>
      <c r="H201" s="194"/>
      <c r="I201" s="194"/>
      <c r="J201" s="194"/>
      <c r="K201" s="194"/>
      <c r="L201" s="195"/>
      <c r="M201" s="193" t="s">
        <v>221</v>
      </c>
      <c r="N201" s="194"/>
      <c r="O201" s="194"/>
      <c r="P201" s="194"/>
      <c r="Q201" s="194"/>
      <c r="R201" s="194"/>
      <c r="S201" s="194"/>
      <c r="T201" s="194"/>
      <c r="U201" s="194"/>
      <c r="V201" s="194"/>
      <c r="W201" s="195"/>
      <c r="X201" s="193" t="s">
        <v>227</v>
      </c>
      <c r="Y201" s="194"/>
      <c r="Z201" s="194"/>
      <c r="AA201" s="194"/>
      <c r="AB201" s="194"/>
      <c r="AC201" s="194"/>
      <c r="AD201" s="194"/>
      <c r="AE201" s="194"/>
      <c r="AF201" s="194"/>
      <c r="AG201" s="194"/>
      <c r="AH201" s="194"/>
      <c r="AI201" s="194"/>
      <c r="AJ201" s="194"/>
      <c r="AK201" s="194"/>
      <c r="AL201" s="194"/>
      <c r="AM201" s="194"/>
      <c r="AN201" s="194"/>
      <c r="AO201" s="194"/>
      <c r="AP201" s="195"/>
    </row>
    <row r="202" spans="4:42" ht="18" customHeight="1">
      <c r="D202" s="192"/>
      <c r="E202" s="196"/>
      <c r="F202" s="197"/>
      <c r="G202" s="197"/>
      <c r="H202" s="197"/>
      <c r="I202" s="197"/>
      <c r="J202" s="197"/>
      <c r="K202" s="197"/>
      <c r="L202" s="198"/>
      <c r="M202" s="196"/>
      <c r="N202" s="197"/>
      <c r="O202" s="197"/>
      <c r="P202" s="197"/>
      <c r="Q202" s="197"/>
      <c r="R202" s="197"/>
      <c r="S202" s="197"/>
      <c r="T202" s="197"/>
      <c r="U202" s="197"/>
      <c r="V202" s="197"/>
      <c r="W202" s="198"/>
      <c r="X202" s="196"/>
      <c r="Y202" s="197"/>
      <c r="Z202" s="197"/>
      <c r="AA202" s="197"/>
      <c r="AB202" s="197"/>
      <c r="AC202" s="197"/>
      <c r="AD202" s="197"/>
      <c r="AE202" s="197"/>
      <c r="AF202" s="197"/>
      <c r="AG202" s="197"/>
      <c r="AH202" s="197"/>
      <c r="AI202" s="197"/>
      <c r="AJ202" s="197"/>
      <c r="AK202" s="197"/>
      <c r="AL202" s="197"/>
      <c r="AM202" s="197"/>
      <c r="AN202" s="197"/>
      <c r="AO202" s="197"/>
      <c r="AP202" s="198"/>
    </row>
    <row r="203" spans="4:42" ht="18" customHeight="1">
      <c r="D203" s="191">
        <f>$D201+1</f>
        <v>14</v>
      </c>
      <c r="E203" s="193" t="s">
        <v>165</v>
      </c>
      <c r="F203" s="194"/>
      <c r="G203" s="194"/>
      <c r="H203" s="194"/>
      <c r="I203" s="194"/>
      <c r="J203" s="194"/>
      <c r="K203" s="194"/>
      <c r="L203" s="195"/>
      <c r="M203" s="193" t="s">
        <v>223</v>
      </c>
      <c r="N203" s="194"/>
      <c r="O203" s="194"/>
      <c r="P203" s="194"/>
      <c r="Q203" s="194"/>
      <c r="R203" s="194"/>
      <c r="S203" s="194"/>
      <c r="T203" s="194"/>
      <c r="U203" s="194"/>
      <c r="V203" s="194"/>
      <c r="W203" s="195"/>
      <c r="X203" s="193" t="s">
        <v>228</v>
      </c>
      <c r="Y203" s="194"/>
      <c r="Z203" s="194"/>
      <c r="AA203" s="194"/>
      <c r="AB203" s="194"/>
      <c r="AC203" s="194"/>
      <c r="AD203" s="194"/>
      <c r="AE203" s="194"/>
      <c r="AF203" s="194"/>
      <c r="AG203" s="194"/>
      <c r="AH203" s="194"/>
      <c r="AI203" s="194"/>
      <c r="AJ203" s="194"/>
      <c r="AK203" s="194"/>
      <c r="AL203" s="194"/>
      <c r="AM203" s="194"/>
      <c r="AN203" s="194"/>
      <c r="AO203" s="194"/>
      <c r="AP203" s="195"/>
    </row>
    <row r="204" spans="4:42" ht="18" customHeight="1">
      <c r="D204" s="192"/>
      <c r="E204" s="196"/>
      <c r="F204" s="197"/>
      <c r="G204" s="197"/>
      <c r="H204" s="197"/>
      <c r="I204" s="197"/>
      <c r="J204" s="197"/>
      <c r="K204" s="197"/>
      <c r="L204" s="198"/>
      <c r="M204" s="196"/>
      <c r="N204" s="197"/>
      <c r="O204" s="197"/>
      <c r="P204" s="197"/>
      <c r="Q204" s="197"/>
      <c r="R204" s="197"/>
      <c r="S204" s="197"/>
      <c r="T204" s="197"/>
      <c r="U204" s="197"/>
      <c r="V204" s="197"/>
      <c r="W204" s="198"/>
      <c r="X204" s="196"/>
      <c r="Y204" s="197"/>
      <c r="Z204" s="197"/>
      <c r="AA204" s="197"/>
      <c r="AB204" s="197"/>
      <c r="AC204" s="197"/>
      <c r="AD204" s="197"/>
      <c r="AE204" s="197"/>
      <c r="AF204" s="197"/>
      <c r="AG204" s="197"/>
      <c r="AH204" s="197"/>
      <c r="AI204" s="197"/>
      <c r="AJ204" s="197"/>
      <c r="AK204" s="197"/>
      <c r="AL204" s="197"/>
      <c r="AM204" s="197"/>
      <c r="AN204" s="197"/>
      <c r="AO204" s="197"/>
      <c r="AP204" s="198"/>
    </row>
    <row r="205" spans="4:42" ht="18" customHeight="1">
      <c r="D205" s="191">
        <f>$D203+1</f>
        <v>15</v>
      </c>
      <c r="E205" s="193" t="s">
        <v>166</v>
      </c>
      <c r="F205" s="194"/>
      <c r="G205" s="194"/>
      <c r="H205" s="194"/>
      <c r="I205" s="194"/>
      <c r="J205" s="194"/>
      <c r="K205" s="194"/>
      <c r="L205" s="195"/>
      <c r="M205" s="193" t="s">
        <v>222</v>
      </c>
      <c r="N205" s="194"/>
      <c r="O205" s="194"/>
      <c r="P205" s="194"/>
      <c r="Q205" s="194"/>
      <c r="R205" s="194"/>
      <c r="S205" s="194"/>
      <c r="T205" s="194"/>
      <c r="U205" s="194"/>
      <c r="V205" s="194"/>
      <c r="W205" s="195"/>
      <c r="X205" s="193" t="s">
        <v>229</v>
      </c>
      <c r="Y205" s="194"/>
      <c r="Z205" s="194"/>
      <c r="AA205" s="194"/>
      <c r="AB205" s="194"/>
      <c r="AC205" s="194"/>
      <c r="AD205" s="194"/>
      <c r="AE205" s="194"/>
      <c r="AF205" s="194"/>
      <c r="AG205" s="194"/>
      <c r="AH205" s="194"/>
      <c r="AI205" s="194"/>
      <c r="AJ205" s="194"/>
      <c r="AK205" s="194"/>
      <c r="AL205" s="194"/>
      <c r="AM205" s="194"/>
      <c r="AN205" s="194"/>
      <c r="AO205" s="194"/>
      <c r="AP205" s="195"/>
    </row>
    <row r="206" spans="4:42" ht="18" customHeight="1">
      <c r="D206" s="192"/>
      <c r="E206" s="196"/>
      <c r="F206" s="197"/>
      <c r="G206" s="197"/>
      <c r="H206" s="197"/>
      <c r="I206" s="197"/>
      <c r="J206" s="197"/>
      <c r="K206" s="197"/>
      <c r="L206" s="198"/>
      <c r="M206" s="196"/>
      <c r="N206" s="197"/>
      <c r="O206" s="197"/>
      <c r="P206" s="197"/>
      <c r="Q206" s="197"/>
      <c r="R206" s="197"/>
      <c r="S206" s="197"/>
      <c r="T206" s="197"/>
      <c r="U206" s="197"/>
      <c r="V206" s="197"/>
      <c r="W206" s="198"/>
      <c r="X206" s="196"/>
      <c r="Y206" s="197"/>
      <c r="Z206" s="197"/>
      <c r="AA206" s="197"/>
      <c r="AB206" s="197"/>
      <c r="AC206" s="197"/>
      <c r="AD206" s="197"/>
      <c r="AE206" s="197"/>
      <c r="AF206" s="197"/>
      <c r="AG206" s="197"/>
      <c r="AH206" s="197"/>
      <c r="AI206" s="197"/>
      <c r="AJ206" s="197"/>
      <c r="AK206" s="197"/>
      <c r="AL206" s="197"/>
      <c r="AM206" s="197"/>
      <c r="AN206" s="197"/>
      <c r="AO206" s="197"/>
      <c r="AP206" s="198"/>
    </row>
    <row r="207" spans="4:42" ht="18" customHeight="1">
      <c r="D207" s="191">
        <f>$D205+1</f>
        <v>16</v>
      </c>
      <c r="E207" s="193" t="s">
        <v>167</v>
      </c>
      <c r="F207" s="194"/>
      <c r="G207" s="194"/>
      <c r="H207" s="194"/>
      <c r="I207" s="194"/>
      <c r="J207" s="194"/>
      <c r="K207" s="194"/>
      <c r="L207" s="195"/>
      <c r="M207" s="193" t="s">
        <v>224</v>
      </c>
      <c r="N207" s="194"/>
      <c r="O207" s="194"/>
      <c r="P207" s="194"/>
      <c r="Q207" s="194"/>
      <c r="R207" s="194"/>
      <c r="S207" s="194"/>
      <c r="T207" s="194"/>
      <c r="U207" s="194"/>
      <c r="V207" s="194"/>
      <c r="W207" s="195"/>
      <c r="X207" s="193" t="s">
        <v>230</v>
      </c>
      <c r="Y207" s="194"/>
      <c r="Z207" s="194"/>
      <c r="AA207" s="194"/>
      <c r="AB207" s="194"/>
      <c r="AC207" s="194"/>
      <c r="AD207" s="194"/>
      <c r="AE207" s="194"/>
      <c r="AF207" s="194"/>
      <c r="AG207" s="194"/>
      <c r="AH207" s="194"/>
      <c r="AI207" s="194"/>
      <c r="AJ207" s="194"/>
      <c r="AK207" s="194"/>
      <c r="AL207" s="194"/>
      <c r="AM207" s="194"/>
      <c r="AN207" s="194"/>
      <c r="AO207" s="194"/>
      <c r="AP207" s="195"/>
    </row>
    <row r="208" spans="4:42" ht="18" customHeight="1">
      <c r="D208" s="192"/>
      <c r="E208" s="196"/>
      <c r="F208" s="197"/>
      <c r="G208" s="197"/>
      <c r="H208" s="197"/>
      <c r="I208" s="197"/>
      <c r="J208" s="197"/>
      <c r="K208" s="197"/>
      <c r="L208" s="198"/>
      <c r="M208" s="196"/>
      <c r="N208" s="197"/>
      <c r="O208" s="197"/>
      <c r="P208" s="197"/>
      <c r="Q208" s="197"/>
      <c r="R208" s="197"/>
      <c r="S208" s="197"/>
      <c r="T208" s="197"/>
      <c r="U208" s="197"/>
      <c r="V208" s="197"/>
      <c r="W208" s="198"/>
      <c r="X208" s="196"/>
      <c r="Y208" s="197"/>
      <c r="Z208" s="197"/>
      <c r="AA208" s="197"/>
      <c r="AB208" s="197"/>
      <c r="AC208" s="197"/>
      <c r="AD208" s="197"/>
      <c r="AE208" s="197"/>
      <c r="AF208" s="197"/>
      <c r="AG208" s="197"/>
      <c r="AH208" s="197"/>
      <c r="AI208" s="197"/>
      <c r="AJ208" s="197"/>
      <c r="AK208" s="197"/>
      <c r="AL208" s="197"/>
      <c r="AM208" s="197"/>
      <c r="AN208" s="197"/>
      <c r="AO208" s="197"/>
      <c r="AP208" s="198"/>
    </row>
    <row r="209" spans="4:42" ht="18" customHeight="1">
      <c r="D209" s="191">
        <f>$D207+1</f>
        <v>17</v>
      </c>
      <c r="E209" s="193" t="s">
        <v>168</v>
      </c>
      <c r="F209" s="194"/>
      <c r="G209" s="194"/>
      <c r="H209" s="194"/>
      <c r="I209" s="194"/>
      <c r="J209" s="194"/>
      <c r="K209" s="194"/>
      <c r="L209" s="195"/>
      <c r="M209" s="193" t="s">
        <v>225</v>
      </c>
      <c r="N209" s="194"/>
      <c r="O209" s="194"/>
      <c r="P209" s="194"/>
      <c r="Q209" s="194"/>
      <c r="R209" s="194"/>
      <c r="S209" s="194"/>
      <c r="T209" s="194"/>
      <c r="U209" s="194"/>
      <c r="V209" s="194"/>
      <c r="W209" s="195"/>
      <c r="X209" s="193" t="s">
        <v>231</v>
      </c>
      <c r="Y209" s="194"/>
      <c r="Z209" s="194"/>
      <c r="AA209" s="194"/>
      <c r="AB209" s="194"/>
      <c r="AC209" s="194"/>
      <c r="AD209" s="194"/>
      <c r="AE209" s="194"/>
      <c r="AF209" s="194"/>
      <c r="AG209" s="194"/>
      <c r="AH209" s="194"/>
      <c r="AI209" s="194"/>
      <c r="AJ209" s="194"/>
      <c r="AK209" s="194"/>
      <c r="AL209" s="194"/>
      <c r="AM209" s="194"/>
      <c r="AN209" s="194"/>
      <c r="AO209" s="194"/>
      <c r="AP209" s="195"/>
    </row>
    <row r="210" spans="4:42" ht="18" customHeight="1">
      <c r="D210" s="192"/>
      <c r="E210" s="196"/>
      <c r="F210" s="197"/>
      <c r="G210" s="197"/>
      <c r="H210" s="197"/>
      <c r="I210" s="197"/>
      <c r="J210" s="197"/>
      <c r="K210" s="197"/>
      <c r="L210" s="198"/>
      <c r="M210" s="196"/>
      <c r="N210" s="197"/>
      <c r="O210" s="197"/>
      <c r="P210" s="197"/>
      <c r="Q210" s="197"/>
      <c r="R210" s="197"/>
      <c r="S210" s="197"/>
      <c r="T210" s="197"/>
      <c r="U210" s="197"/>
      <c r="V210" s="197"/>
      <c r="W210" s="198"/>
      <c r="X210" s="196"/>
      <c r="Y210" s="197"/>
      <c r="Z210" s="197"/>
      <c r="AA210" s="197"/>
      <c r="AB210" s="197"/>
      <c r="AC210" s="197"/>
      <c r="AD210" s="197"/>
      <c r="AE210" s="197"/>
      <c r="AF210" s="197"/>
      <c r="AG210" s="197"/>
      <c r="AH210" s="197"/>
      <c r="AI210" s="197"/>
      <c r="AJ210" s="197"/>
      <c r="AK210" s="197"/>
      <c r="AL210" s="197"/>
      <c r="AM210" s="197"/>
      <c r="AN210" s="197"/>
      <c r="AO210" s="197"/>
      <c r="AP210" s="198"/>
    </row>
    <row r="211" spans="4:42" ht="18" customHeight="1">
      <c r="D211" s="191">
        <f>$D209+1</f>
        <v>18</v>
      </c>
      <c r="E211" s="193" t="s">
        <v>169</v>
      </c>
      <c r="F211" s="194"/>
      <c r="G211" s="194"/>
      <c r="H211" s="194"/>
      <c r="I211" s="194"/>
      <c r="J211" s="194"/>
      <c r="K211" s="194"/>
      <c r="L211" s="195"/>
      <c r="M211" s="193" t="s">
        <v>219</v>
      </c>
      <c r="N211" s="194"/>
      <c r="O211" s="194"/>
      <c r="P211" s="194"/>
      <c r="Q211" s="194"/>
      <c r="R211" s="194"/>
      <c r="S211" s="194"/>
      <c r="T211" s="194"/>
      <c r="U211" s="194"/>
      <c r="V211" s="194"/>
      <c r="W211" s="195"/>
      <c r="X211" s="193" t="s">
        <v>232</v>
      </c>
      <c r="Y211" s="194"/>
      <c r="Z211" s="194"/>
      <c r="AA211" s="194"/>
      <c r="AB211" s="194"/>
      <c r="AC211" s="194"/>
      <c r="AD211" s="194"/>
      <c r="AE211" s="194"/>
      <c r="AF211" s="194"/>
      <c r="AG211" s="194"/>
      <c r="AH211" s="194"/>
      <c r="AI211" s="194"/>
      <c r="AJ211" s="194"/>
      <c r="AK211" s="194"/>
      <c r="AL211" s="194"/>
      <c r="AM211" s="194"/>
      <c r="AN211" s="194"/>
      <c r="AO211" s="194"/>
      <c r="AP211" s="195"/>
    </row>
    <row r="212" spans="4:42" ht="18" customHeight="1">
      <c r="D212" s="192"/>
      <c r="E212" s="196"/>
      <c r="F212" s="197"/>
      <c r="G212" s="197"/>
      <c r="H212" s="197"/>
      <c r="I212" s="197"/>
      <c r="J212" s="197"/>
      <c r="K212" s="197"/>
      <c r="L212" s="198"/>
      <c r="M212" s="196"/>
      <c r="N212" s="197"/>
      <c r="O212" s="197"/>
      <c r="P212" s="197"/>
      <c r="Q212" s="197"/>
      <c r="R212" s="197"/>
      <c r="S212" s="197"/>
      <c r="T212" s="197"/>
      <c r="U212" s="197"/>
      <c r="V212" s="197"/>
      <c r="W212" s="198"/>
      <c r="X212" s="196"/>
      <c r="Y212" s="197"/>
      <c r="Z212" s="197"/>
      <c r="AA212" s="197"/>
      <c r="AB212" s="197"/>
      <c r="AC212" s="197"/>
      <c r="AD212" s="197"/>
      <c r="AE212" s="197"/>
      <c r="AF212" s="197"/>
      <c r="AG212" s="197"/>
      <c r="AH212" s="197"/>
      <c r="AI212" s="197"/>
      <c r="AJ212" s="197"/>
      <c r="AK212" s="197"/>
      <c r="AL212" s="197"/>
      <c r="AM212" s="197"/>
      <c r="AN212" s="197"/>
      <c r="AO212" s="197"/>
      <c r="AP212" s="198"/>
    </row>
    <row r="213" spans="4:42" ht="18" customHeight="1">
      <c r="D213" s="191">
        <f>$D211+1</f>
        <v>19</v>
      </c>
      <c r="E213" s="193" t="s">
        <v>170</v>
      </c>
      <c r="F213" s="194"/>
      <c r="G213" s="194"/>
      <c r="H213" s="194"/>
      <c r="I213" s="194"/>
      <c r="J213" s="194"/>
      <c r="K213" s="194"/>
      <c r="L213" s="195"/>
      <c r="M213" s="193" t="s">
        <v>218</v>
      </c>
      <c r="N213" s="194"/>
      <c r="O213" s="194"/>
      <c r="P213" s="194"/>
      <c r="Q213" s="194"/>
      <c r="R213" s="194"/>
      <c r="S213" s="194"/>
      <c r="T213" s="194"/>
      <c r="U213" s="194"/>
      <c r="V213" s="194"/>
      <c r="W213" s="195"/>
      <c r="X213" s="193" t="s">
        <v>233</v>
      </c>
      <c r="Y213" s="194"/>
      <c r="Z213" s="194"/>
      <c r="AA213" s="194"/>
      <c r="AB213" s="194"/>
      <c r="AC213" s="194"/>
      <c r="AD213" s="194"/>
      <c r="AE213" s="194"/>
      <c r="AF213" s="194"/>
      <c r="AG213" s="194"/>
      <c r="AH213" s="194"/>
      <c r="AI213" s="194"/>
      <c r="AJ213" s="194"/>
      <c r="AK213" s="194"/>
      <c r="AL213" s="194"/>
      <c r="AM213" s="194"/>
      <c r="AN213" s="194"/>
      <c r="AO213" s="194"/>
      <c r="AP213" s="195"/>
    </row>
    <row r="214" spans="4:42" ht="18" customHeight="1">
      <c r="D214" s="192"/>
      <c r="E214" s="196"/>
      <c r="F214" s="197"/>
      <c r="G214" s="197"/>
      <c r="H214" s="197"/>
      <c r="I214" s="197"/>
      <c r="J214" s="197"/>
      <c r="K214" s="197"/>
      <c r="L214" s="198"/>
      <c r="M214" s="196"/>
      <c r="N214" s="197"/>
      <c r="O214" s="197"/>
      <c r="P214" s="197"/>
      <c r="Q214" s="197"/>
      <c r="R214" s="197"/>
      <c r="S214" s="197"/>
      <c r="T214" s="197"/>
      <c r="U214" s="197"/>
      <c r="V214" s="197"/>
      <c r="W214" s="198"/>
      <c r="X214" s="196"/>
      <c r="Y214" s="197"/>
      <c r="Z214" s="197"/>
      <c r="AA214" s="197"/>
      <c r="AB214" s="197"/>
      <c r="AC214" s="197"/>
      <c r="AD214" s="197"/>
      <c r="AE214" s="197"/>
      <c r="AF214" s="197"/>
      <c r="AG214" s="197"/>
      <c r="AH214" s="197"/>
      <c r="AI214" s="197"/>
      <c r="AJ214" s="197"/>
      <c r="AK214" s="197"/>
      <c r="AL214" s="197"/>
      <c r="AM214" s="197"/>
      <c r="AN214" s="197"/>
      <c r="AO214" s="197"/>
      <c r="AP214" s="198"/>
    </row>
    <row r="215" spans="4:42" ht="18" customHeight="1">
      <c r="D215" s="191">
        <f>$D213+1</f>
        <v>20</v>
      </c>
      <c r="E215" s="193" t="s">
        <v>171</v>
      </c>
      <c r="F215" s="194"/>
      <c r="G215" s="194"/>
      <c r="H215" s="194"/>
      <c r="I215" s="194"/>
      <c r="J215" s="194"/>
      <c r="K215" s="194"/>
      <c r="L215" s="195"/>
      <c r="M215" s="193" t="s">
        <v>217</v>
      </c>
      <c r="N215" s="194"/>
      <c r="O215" s="194"/>
      <c r="P215" s="194"/>
      <c r="Q215" s="194"/>
      <c r="R215" s="194"/>
      <c r="S215" s="194"/>
      <c r="T215" s="194"/>
      <c r="U215" s="194"/>
      <c r="V215" s="194"/>
      <c r="W215" s="195"/>
      <c r="X215" s="193" t="s">
        <v>184</v>
      </c>
      <c r="Y215" s="194"/>
      <c r="Z215" s="194"/>
      <c r="AA215" s="194"/>
      <c r="AB215" s="194"/>
      <c r="AC215" s="194"/>
      <c r="AD215" s="194"/>
      <c r="AE215" s="194"/>
      <c r="AF215" s="194"/>
      <c r="AG215" s="194"/>
      <c r="AH215" s="194"/>
      <c r="AI215" s="194"/>
      <c r="AJ215" s="194"/>
      <c r="AK215" s="194"/>
      <c r="AL215" s="194"/>
      <c r="AM215" s="194"/>
      <c r="AN215" s="194"/>
      <c r="AO215" s="194"/>
      <c r="AP215" s="195"/>
    </row>
    <row r="216" spans="4:42" ht="18" customHeight="1">
      <c r="D216" s="192"/>
      <c r="E216" s="196"/>
      <c r="F216" s="197"/>
      <c r="G216" s="197"/>
      <c r="H216" s="197"/>
      <c r="I216" s="197"/>
      <c r="J216" s="197"/>
      <c r="K216" s="197"/>
      <c r="L216" s="198"/>
      <c r="M216" s="196"/>
      <c r="N216" s="197"/>
      <c r="O216" s="197"/>
      <c r="P216" s="197"/>
      <c r="Q216" s="197"/>
      <c r="R216" s="197"/>
      <c r="S216" s="197"/>
      <c r="T216" s="197"/>
      <c r="U216" s="197"/>
      <c r="V216" s="197"/>
      <c r="W216" s="198"/>
      <c r="X216" s="196"/>
      <c r="Y216" s="197"/>
      <c r="Z216" s="197"/>
      <c r="AA216" s="197"/>
      <c r="AB216" s="197"/>
      <c r="AC216" s="197"/>
      <c r="AD216" s="197"/>
      <c r="AE216" s="197"/>
      <c r="AF216" s="197"/>
      <c r="AG216" s="197"/>
      <c r="AH216" s="197"/>
      <c r="AI216" s="197"/>
      <c r="AJ216" s="197"/>
      <c r="AK216" s="197"/>
      <c r="AL216" s="197"/>
      <c r="AM216" s="197"/>
      <c r="AN216" s="197"/>
      <c r="AO216" s="197"/>
      <c r="AP216" s="198"/>
    </row>
    <row r="217" spans="4:42" ht="18" customHeight="1">
      <c r="D217" s="191">
        <f>$D215+1</f>
        <v>21</v>
      </c>
      <c r="E217" s="193" t="s">
        <v>172</v>
      </c>
      <c r="F217" s="194"/>
      <c r="G217" s="194"/>
      <c r="H217" s="194"/>
      <c r="I217" s="194"/>
      <c r="J217" s="194"/>
      <c r="K217" s="194"/>
      <c r="L217" s="195"/>
      <c r="M217" s="193" t="s">
        <v>182</v>
      </c>
      <c r="N217" s="194"/>
      <c r="O217" s="194"/>
      <c r="P217" s="194"/>
      <c r="Q217" s="194"/>
      <c r="R217" s="194"/>
      <c r="S217" s="194"/>
      <c r="T217" s="194"/>
      <c r="U217" s="194"/>
      <c r="V217" s="194"/>
      <c r="W217" s="195"/>
      <c r="X217" s="193" t="s">
        <v>183</v>
      </c>
      <c r="Y217" s="194"/>
      <c r="Z217" s="194"/>
      <c r="AA217" s="194"/>
      <c r="AB217" s="194"/>
      <c r="AC217" s="194"/>
      <c r="AD217" s="194"/>
      <c r="AE217" s="194"/>
      <c r="AF217" s="194"/>
      <c r="AG217" s="194"/>
      <c r="AH217" s="194"/>
      <c r="AI217" s="194"/>
      <c r="AJ217" s="194"/>
      <c r="AK217" s="194"/>
      <c r="AL217" s="194"/>
      <c r="AM217" s="194"/>
      <c r="AN217" s="194"/>
      <c r="AO217" s="194"/>
      <c r="AP217" s="195"/>
    </row>
    <row r="218" spans="4:42" ht="18" customHeight="1">
      <c r="D218" s="199"/>
      <c r="E218" s="200"/>
      <c r="F218" s="201"/>
      <c r="G218" s="201"/>
      <c r="H218" s="201"/>
      <c r="I218" s="201"/>
      <c r="J218" s="201"/>
      <c r="K218" s="201"/>
      <c r="L218" s="202"/>
      <c r="M218" s="200"/>
      <c r="N218" s="201"/>
      <c r="O218" s="201"/>
      <c r="P218" s="201"/>
      <c r="Q218" s="201"/>
      <c r="R218" s="201"/>
      <c r="S218" s="201"/>
      <c r="T218" s="201"/>
      <c r="U218" s="201"/>
      <c r="V218" s="201"/>
      <c r="W218" s="202"/>
      <c r="X218" s="200"/>
      <c r="Y218" s="201"/>
      <c r="Z218" s="201"/>
      <c r="AA218" s="201"/>
      <c r="AB218" s="201"/>
      <c r="AC218" s="201"/>
      <c r="AD218" s="201"/>
      <c r="AE218" s="201"/>
      <c r="AF218" s="201"/>
      <c r="AG218" s="201"/>
      <c r="AH218" s="201"/>
      <c r="AI218" s="201"/>
      <c r="AJ218" s="201"/>
      <c r="AK218" s="201"/>
      <c r="AL218" s="201"/>
      <c r="AM218" s="201"/>
      <c r="AN218" s="201"/>
      <c r="AO218" s="201"/>
      <c r="AP218" s="202"/>
    </row>
    <row r="219" spans="4:42" ht="18" customHeight="1">
      <c r="D219" s="192"/>
      <c r="E219" s="196"/>
      <c r="F219" s="197"/>
      <c r="G219" s="197"/>
      <c r="H219" s="197"/>
      <c r="I219" s="197"/>
      <c r="J219" s="197"/>
      <c r="K219" s="197"/>
      <c r="L219" s="198"/>
      <c r="M219" s="196"/>
      <c r="N219" s="197"/>
      <c r="O219" s="197"/>
      <c r="P219" s="197"/>
      <c r="Q219" s="197"/>
      <c r="R219" s="197"/>
      <c r="S219" s="197"/>
      <c r="T219" s="197"/>
      <c r="U219" s="197"/>
      <c r="V219" s="197"/>
      <c r="W219" s="198"/>
      <c r="X219" s="196"/>
      <c r="Y219" s="197"/>
      <c r="Z219" s="197"/>
      <c r="AA219" s="197"/>
      <c r="AB219" s="197"/>
      <c r="AC219" s="197"/>
      <c r="AD219" s="197"/>
      <c r="AE219" s="197"/>
      <c r="AF219" s="197"/>
      <c r="AG219" s="197"/>
      <c r="AH219" s="197"/>
      <c r="AI219" s="197"/>
      <c r="AJ219" s="197"/>
      <c r="AK219" s="197"/>
      <c r="AL219" s="197"/>
      <c r="AM219" s="197"/>
      <c r="AN219" s="197"/>
      <c r="AO219" s="197"/>
      <c r="AP219" s="198"/>
    </row>
    <row r="220" spans="4:42" ht="18" customHeight="1">
      <c r="D220" s="191">
        <f>$D217+1</f>
        <v>22</v>
      </c>
      <c r="E220" s="193" t="s">
        <v>173</v>
      </c>
      <c r="F220" s="194"/>
      <c r="G220" s="194"/>
      <c r="H220" s="194"/>
      <c r="I220" s="194"/>
      <c r="J220" s="194"/>
      <c r="K220" s="194"/>
      <c r="L220" s="195"/>
      <c r="M220" s="193" t="s">
        <v>180</v>
      </c>
      <c r="N220" s="194"/>
      <c r="O220" s="194"/>
      <c r="P220" s="194"/>
      <c r="Q220" s="194"/>
      <c r="R220" s="194"/>
      <c r="S220" s="194"/>
      <c r="T220" s="194"/>
      <c r="U220" s="194"/>
      <c r="V220" s="194"/>
      <c r="W220" s="195"/>
      <c r="X220" s="193" t="s">
        <v>181</v>
      </c>
      <c r="Y220" s="194"/>
      <c r="Z220" s="194"/>
      <c r="AA220" s="194"/>
      <c r="AB220" s="194"/>
      <c r="AC220" s="194"/>
      <c r="AD220" s="194"/>
      <c r="AE220" s="194"/>
      <c r="AF220" s="194"/>
      <c r="AG220" s="194"/>
      <c r="AH220" s="194"/>
      <c r="AI220" s="194"/>
      <c r="AJ220" s="194"/>
      <c r="AK220" s="194"/>
      <c r="AL220" s="194"/>
      <c r="AM220" s="194"/>
      <c r="AN220" s="194"/>
      <c r="AO220" s="194"/>
      <c r="AP220" s="195"/>
    </row>
    <row r="221" spans="4:42" ht="18" customHeight="1">
      <c r="D221" s="192"/>
      <c r="E221" s="196"/>
      <c r="F221" s="197"/>
      <c r="G221" s="197"/>
      <c r="H221" s="197"/>
      <c r="I221" s="197"/>
      <c r="J221" s="197"/>
      <c r="K221" s="197"/>
      <c r="L221" s="198"/>
      <c r="M221" s="196"/>
      <c r="N221" s="197"/>
      <c r="O221" s="197"/>
      <c r="P221" s="197"/>
      <c r="Q221" s="197"/>
      <c r="R221" s="197"/>
      <c r="S221" s="197"/>
      <c r="T221" s="197"/>
      <c r="U221" s="197"/>
      <c r="V221" s="197"/>
      <c r="W221" s="198"/>
      <c r="X221" s="196"/>
      <c r="Y221" s="197"/>
      <c r="Z221" s="197"/>
      <c r="AA221" s="197"/>
      <c r="AB221" s="197"/>
      <c r="AC221" s="197"/>
      <c r="AD221" s="197"/>
      <c r="AE221" s="197"/>
      <c r="AF221" s="197"/>
      <c r="AG221" s="197"/>
      <c r="AH221" s="197"/>
      <c r="AI221" s="197"/>
      <c r="AJ221" s="197"/>
      <c r="AK221" s="197"/>
      <c r="AL221" s="197"/>
      <c r="AM221" s="197"/>
      <c r="AN221" s="197"/>
      <c r="AO221" s="197"/>
      <c r="AP221" s="198"/>
    </row>
    <row r="222" spans="4:42" ht="18" customHeight="1">
      <c r="D222" s="191">
        <f>$D220+1</f>
        <v>23</v>
      </c>
      <c r="E222" s="193" t="s">
        <v>174</v>
      </c>
      <c r="F222" s="194"/>
      <c r="G222" s="194"/>
      <c r="H222" s="194"/>
      <c r="I222" s="194"/>
      <c r="J222" s="194"/>
      <c r="K222" s="194"/>
      <c r="L222" s="195"/>
      <c r="M222" s="193" t="s">
        <v>177</v>
      </c>
      <c r="N222" s="194"/>
      <c r="O222" s="194"/>
      <c r="P222" s="194"/>
      <c r="Q222" s="194"/>
      <c r="R222" s="194"/>
      <c r="S222" s="194"/>
      <c r="T222" s="194"/>
      <c r="U222" s="194"/>
      <c r="V222" s="194"/>
      <c r="W222" s="195"/>
      <c r="X222" s="193" t="s">
        <v>178</v>
      </c>
      <c r="Y222" s="194"/>
      <c r="Z222" s="194"/>
      <c r="AA222" s="194"/>
      <c r="AB222" s="194"/>
      <c r="AC222" s="194"/>
      <c r="AD222" s="194"/>
      <c r="AE222" s="194"/>
      <c r="AF222" s="194"/>
      <c r="AG222" s="194"/>
      <c r="AH222" s="194"/>
      <c r="AI222" s="194"/>
      <c r="AJ222" s="194"/>
      <c r="AK222" s="194"/>
      <c r="AL222" s="194"/>
      <c r="AM222" s="194"/>
      <c r="AN222" s="194"/>
      <c r="AO222" s="194"/>
      <c r="AP222" s="195"/>
    </row>
    <row r="223" spans="4:42" ht="18" customHeight="1">
      <c r="D223" s="192"/>
      <c r="E223" s="196"/>
      <c r="F223" s="197"/>
      <c r="G223" s="197"/>
      <c r="H223" s="197"/>
      <c r="I223" s="197"/>
      <c r="J223" s="197"/>
      <c r="K223" s="197"/>
      <c r="L223" s="198"/>
      <c r="M223" s="196"/>
      <c r="N223" s="197"/>
      <c r="O223" s="197"/>
      <c r="P223" s="197"/>
      <c r="Q223" s="197"/>
      <c r="R223" s="197"/>
      <c r="S223" s="197"/>
      <c r="T223" s="197"/>
      <c r="U223" s="197"/>
      <c r="V223" s="197"/>
      <c r="W223" s="198"/>
      <c r="X223" s="196"/>
      <c r="Y223" s="197"/>
      <c r="Z223" s="197"/>
      <c r="AA223" s="197"/>
      <c r="AB223" s="197"/>
      <c r="AC223" s="197"/>
      <c r="AD223" s="197"/>
      <c r="AE223" s="197"/>
      <c r="AF223" s="197"/>
      <c r="AG223" s="197"/>
      <c r="AH223" s="197"/>
      <c r="AI223" s="197"/>
      <c r="AJ223" s="197"/>
      <c r="AK223" s="197"/>
      <c r="AL223" s="197"/>
      <c r="AM223" s="197"/>
      <c r="AN223" s="197"/>
      <c r="AO223" s="197"/>
      <c r="AP223" s="198"/>
    </row>
    <row r="224" spans="4:42" ht="18" customHeight="1">
      <c r="D224" s="191">
        <f>$D222+1</f>
        <v>24</v>
      </c>
      <c r="E224" s="193" t="s">
        <v>175</v>
      </c>
      <c r="F224" s="194"/>
      <c r="G224" s="194"/>
      <c r="H224" s="194"/>
      <c r="I224" s="194"/>
      <c r="J224" s="194"/>
      <c r="K224" s="194"/>
      <c r="L224" s="195"/>
      <c r="M224" s="193" t="s">
        <v>176</v>
      </c>
      <c r="N224" s="194"/>
      <c r="O224" s="194"/>
      <c r="P224" s="194"/>
      <c r="Q224" s="194"/>
      <c r="R224" s="194"/>
      <c r="S224" s="194"/>
      <c r="T224" s="194"/>
      <c r="U224" s="194"/>
      <c r="V224" s="194"/>
      <c r="W224" s="195"/>
      <c r="X224" s="193" t="s">
        <v>179</v>
      </c>
      <c r="Y224" s="194"/>
      <c r="Z224" s="194"/>
      <c r="AA224" s="194"/>
      <c r="AB224" s="194"/>
      <c r="AC224" s="194"/>
      <c r="AD224" s="194"/>
      <c r="AE224" s="194"/>
      <c r="AF224" s="194"/>
      <c r="AG224" s="194"/>
      <c r="AH224" s="194"/>
      <c r="AI224" s="194"/>
      <c r="AJ224" s="194"/>
      <c r="AK224" s="194"/>
      <c r="AL224" s="194"/>
      <c r="AM224" s="194"/>
      <c r="AN224" s="194"/>
      <c r="AO224" s="194"/>
      <c r="AP224" s="195"/>
    </row>
    <row r="225" spans="3:42" ht="18" customHeight="1">
      <c r="D225" s="192"/>
      <c r="E225" s="196"/>
      <c r="F225" s="197"/>
      <c r="G225" s="197"/>
      <c r="H225" s="197"/>
      <c r="I225" s="197"/>
      <c r="J225" s="197"/>
      <c r="K225" s="197"/>
      <c r="L225" s="198"/>
      <c r="M225" s="196"/>
      <c r="N225" s="197"/>
      <c r="O225" s="197"/>
      <c r="P225" s="197"/>
      <c r="Q225" s="197"/>
      <c r="R225" s="197"/>
      <c r="S225" s="197"/>
      <c r="T225" s="197"/>
      <c r="U225" s="197"/>
      <c r="V225" s="197"/>
      <c r="W225" s="198"/>
      <c r="X225" s="196"/>
      <c r="Y225" s="197"/>
      <c r="Z225" s="197"/>
      <c r="AA225" s="197"/>
      <c r="AB225" s="197"/>
      <c r="AC225" s="197"/>
      <c r="AD225" s="197"/>
      <c r="AE225" s="197"/>
      <c r="AF225" s="197"/>
      <c r="AG225" s="197"/>
      <c r="AH225" s="197"/>
      <c r="AI225" s="197"/>
      <c r="AJ225" s="197"/>
      <c r="AK225" s="197"/>
      <c r="AL225" s="197"/>
      <c r="AM225" s="197"/>
      <c r="AN225" s="197"/>
      <c r="AO225" s="197"/>
      <c r="AP225" s="198"/>
    </row>
    <row r="227" spans="3:42" ht="18" customHeight="1">
      <c r="C227" s="5" t="s">
        <v>32</v>
      </c>
      <c r="D227" s="5" t="s">
        <v>151</v>
      </c>
    </row>
    <row r="228" spans="3:42" ht="18" customHeight="1">
      <c r="D228" s="19"/>
      <c r="E228" s="20"/>
    </row>
    <row r="229" spans="3:42" ht="18" customHeight="1">
      <c r="D229" s="49" t="s">
        <v>116</v>
      </c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</row>
    <row r="230" spans="3:42" ht="18" customHeight="1">
      <c r="D230" s="49" t="s">
        <v>117</v>
      </c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</row>
    <row r="231" spans="3:42" ht="18" customHeight="1">
      <c r="D231" s="50" t="s">
        <v>654</v>
      </c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</row>
    <row r="232" spans="3:42" ht="18" customHeight="1">
      <c r="D232" s="49" t="s">
        <v>118</v>
      </c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</row>
    <row r="233" spans="3:42" ht="18" customHeight="1">
      <c r="D233" s="49" t="s">
        <v>119</v>
      </c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</row>
    <row r="234" spans="3:42" ht="18" customHeight="1">
      <c r="D234" s="50" t="s">
        <v>120</v>
      </c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</row>
    <row r="235" spans="3:42" ht="18" customHeight="1">
      <c r="D235" s="50" t="s">
        <v>655</v>
      </c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</row>
    <row r="236" spans="3:42" ht="18" customHeight="1">
      <c r="D236" s="49" t="s">
        <v>121</v>
      </c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</row>
    <row r="237" spans="3:42" ht="18" customHeight="1">
      <c r="D237" s="49" t="s">
        <v>656</v>
      </c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</row>
    <row r="238" spans="3:42" ht="18" customHeight="1">
      <c r="D238" s="50" t="s">
        <v>122</v>
      </c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</row>
    <row r="239" spans="3:42" ht="18" customHeight="1">
      <c r="D239" s="49" t="s">
        <v>657</v>
      </c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</row>
    <row r="240" spans="3:42" ht="18" customHeight="1">
      <c r="D240" s="49" t="s">
        <v>123</v>
      </c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</row>
    <row r="241" spans="4:42" ht="18" customHeight="1">
      <c r="D241" s="50" t="s">
        <v>124</v>
      </c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</row>
    <row r="242" spans="4:42" ht="18" customHeight="1">
      <c r="D242" s="50" t="s">
        <v>658</v>
      </c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</row>
    <row r="243" spans="4:42" ht="18" customHeight="1">
      <c r="D243" s="50" t="s">
        <v>125</v>
      </c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</row>
    <row r="244" spans="4:42" ht="18" customHeight="1">
      <c r="D244" s="50" t="s">
        <v>659</v>
      </c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</row>
    <row r="245" spans="4:42" ht="18" customHeight="1">
      <c r="D245" s="50" t="s">
        <v>660</v>
      </c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</row>
    <row r="246" spans="4:42" ht="18" customHeight="1">
      <c r="D246" s="50" t="s">
        <v>661</v>
      </c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</row>
    <row r="247" spans="4:42" ht="18" customHeight="1">
      <c r="D247" s="49" t="s">
        <v>126</v>
      </c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</row>
    <row r="248" spans="4:42" ht="18" customHeight="1">
      <c r="D248" s="49" t="s">
        <v>127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</row>
    <row r="249" spans="4:42" ht="18" customHeight="1">
      <c r="D249" s="49" t="s">
        <v>128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</row>
    <row r="250" spans="4:42" ht="18" customHeight="1">
      <c r="D250" s="49" t="s">
        <v>662</v>
      </c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</row>
    <row r="251" spans="4:42" ht="18" customHeight="1">
      <c r="D251" s="49" t="s">
        <v>129</v>
      </c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</row>
    <row r="252" spans="4:42" ht="18" customHeight="1">
      <c r="D252" s="49" t="s">
        <v>663</v>
      </c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</row>
    <row r="253" spans="4:42" ht="18" customHeight="1">
      <c r="D253" s="49" t="s">
        <v>130</v>
      </c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</row>
    <row r="254" spans="4:42" ht="18" customHeight="1">
      <c r="D254" s="49" t="s">
        <v>664</v>
      </c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</row>
    <row r="255" spans="4:42" ht="18" customHeight="1">
      <c r="D255" s="49" t="s">
        <v>665</v>
      </c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</row>
    <row r="256" spans="4:42" ht="18" customHeight="1">
      <c r="D256" s="49" t="s">
        <v>666</v>
      </c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</row>
    <row r="257" spans="4:42" ht="18" customHeight="1">
      <c r="D257" s="49" t="s">
        <v>131</v>
      </c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</row>
    <row r="258" spans="4:42" ht="18" customHeight="1">
      <c r="D258" s="49" t="s">
        <v>667</v>
      </c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</row>
    <row r="259" spans="4:42" ht="18" customHeight="1">
      <c r="D259" s="49" t="s">
        <v>668</v>
      </c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</row>
    <row r="260" spans="4:42" ht="18" customHeight="1">
      <c r="D260" s="49" t="s">
        <v>132</v>
      </c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</row>
    <row r="261" spans="4:42" ht="18" customHeight="1">
      <c r="D261" s="49" t="s">
        <v>669</v>
      </c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49"/>
      <c r="T261" s="49"/>
      <c r="U261" s="49"/>
      <c r="V261" s="49"/>
      <c r="W261" s="49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</row>
    <row r="262" spans="4:42" ht="18" customHeight="1">
      <c r="D262" s="49" t="s">
        <v>133</v>
      </c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49"/>
      <c r="T262" s="49"/>
      <c r="U262" s="49"/>
      <c r="V262" s="49"/>
      <c r="W262" s="49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</row>
    <row r="263" spans="4:42" ht="18" customHeight="1">
      <c r="D263" s="49" t="s">
        <v>670</v>
      </c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49"/>
      <c r="T263" s="49"/>
      <c r="U263" s="49"/>
      <c r="V263" s="49"/>
      <c r="W263" s="49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</row>
    <row r="264" spans="4:42" ht="18" customHeight="1">
      <c r="D264" s="49" t="s">
        <v>134</v>
      </c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</row>
    <row r="265" spans="4:42" ht="18" customHeight="1">
      <c r="D265" s="49" t="s">
        <v>671</v>
      </c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49"/>
      <c r="T265" s="49"/>
      <c r="U265" s="49"/>
      <c r="V265" s="49"/>
      <c r="W265" s="49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</row>
    <row r="266" spans="4:42" ht="18" customHeight="1"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</row>
    <row r="267" spans="4:42" ht="18" customHeight="1">
      <c r="D267" s="49" t="s">
        <v>135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49"/>
      <c r="T267" s="49"/>
      <c r="U267" s="49"/>
      <c r="V267" s="49"/>
      <c r="W267" s="49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</row>
    <row r="268" spans="4:42" ht="18" customHeight="1">
      <c r="D268" s="49" t="s">
        <v>672</v>
      </c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49"/>
      <c r="T268" s="49"/>
      <c r="U268" s="49"/>
      <c r="V268" s="49"/>
      <c r="W268" s="49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</row>
    <row r="269" spans="4:42" ht="18" customHeight="1">
      <c r="D269" s="49" t="s">
        <v>136</v>
      </c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49"/>
      <c r="T269" s="49"/>
      <c r="U269" s="49"/>
      <c r="V269" s="49"/>
      <c r="W269" s="49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</row>
    <row r="270" spans="4:42" ht="18" customHeight="1">
      <c r="D270" s="49" t="s">
        <v>673</v>
      </c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49"/>
      <c r="T270" s="49"/>
      <c r="U270" s="49"/>
      <c r="V270" s="49"/>
      <c r="W270" s="49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</row>
    <row r="271" spans="4:42" ht="18" customHeight="1">
      <c r="D271" s="49" t="s">
        <v>137</v>
      </c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49"/>
      <c r="T271" s="49"/>
      <c r="U271" s="49"/>
      <c r="V271" s="49"/>
      <c r="W271" s="49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</row>
    <row r="272" spans="4:42" ht="18" customHeight="1">
      <c r="D272" s="49" t="s">
        <v>671</v>
      </c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49"/>
      <c r="T272" s="49"/>
      <c r="U272" s="49"/>
      <c r="V272" s="49"/>
      <c r="W272" s="49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</row>
    <row r="273" spans="4:42" ht="18" customHeight="1">
      <c r="D273" s="49" t="s">
        <v>138</v>
      </c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49"/>
      <c r="T273" s="49"/>
      <c r="U273" s="49"/>
      <c r="V273" s="49"/>
      <c r="W273" s="49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</row>
    <row r="274" spans="4:42" ht="18" customHeight="1">
      <c r="D274" s="49" t="s">
        <v>671</v>
      </c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49"/>
      <c r="T274" s="49"/>
      <c r="U274" s="49"/>
      <c r="V274" s="49"/>
      <c r="W274" s="49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</row>
    <row r="275" spans="4:42" ht="18" customHeight="1">
      <c r="D275" s="49" t="s">
        <v>139</v>
      </c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</row>
    <row r="276" spans="4:42" ht="18" customHeight="1">
      <c r="D276" s="49" t="s">
        <v>671</v>
      </c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49"/>
      <c r="T276" s="49"/>
      <c r="U276" s="49"/>
      <c r="V276" s="49"/>
      <c r="W276" s="49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</row>
    <row r="277" spans="4:42" ht="18" customHeight="1">
      <c r="D277" s="49" t="s">
        <v>140</v>
      </c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49"/>
      <c r="T277" s="49"/>
      <c r="U277" s="49"/>
      <c r="V277" s="49"/>
      <c r="W277" s="49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</row>
    <row r="278" spans="4:42" ht="18" customHeight="1">
      <c r="D278" s="49" t="s">
        <v>671</v>
      </c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</row>
    <row r="279" spans="4:42" ht="18" customHeight="1">
      <c r="D279" s="49" t="s">
        <v>141</v>
      </c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49"/>
      <c r="T279" s="49"/>
      <c r="U279" s="49"/>
      <c r="V279" s="49"/>
      <c r="W279" s="49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</row>
    <row r="280" spans="4:42" ht="18" customHeight="1">
      <c r="D280" s="49" t="s">
        <v>671</v>
      </c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</row>
    <row r="281" spans="4:42" ht="18" customHeight="1">
      <c r="D281" s="49" t="s">
        <v>142</v>
      </c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</row>
    <row r="282" spans="4:42" ht="18" customHeight="1">
      <c r="D282" s="49" t="s">
        <v>671</v>
      </c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49"/>
      <c r="T282" s="49"/>
      <c r="U282" s="49"/>
      <c r="V282" s="49"/>
      <c r="W282" s="49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</row>
    <row r="283" spans="4:42" ht="18" customHeight="1">
      <c r="D283" s="49" t="s">
        <v>143</v>
      </c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49"/>
      <c r="T283" s="49"/>
      <c r="U283" s="49"/>
      <c r="V283" s="49"/>
      <c r="W283" s="49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</row>
    <row r="284" spans="4:42" ht="18" customHeight="1">
      <c r="D284" s="49" t="s">
        <v>671</v>
      </c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49"/>
      <c r="T284" s="49"/>
      <c r="U284" s="49"/>
      <c r="V284" s="49"/>
      <c r="W284" s="49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</row>
    <row r="285" spans="4:42" ht="18" customHeight="1"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49"/>
      <c r="T285" s="49"/>
      <c r="U285" s="49"/>
      <c r="V285" s="49"/>
      <c r="W285" s="49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</row>
    <row r="286" spans="4:42" ht="18" customHeight="1">
      <c r="D286" s="49" t="s">
        <v>674</v>
      </c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49"/>
      <c r="T286" s="49"/>
      <c r="U286" s="49"/>
      <c r="V286" s="49"/>
      <c r="W286" s="49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</row>
    <row r="287" spans="4:42" ht="18" customHeight="1">
      <c r="D287" s="49" t="s">
        <v>144</v>
      </c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49"/>
      <c r="T287" s="49"/>
      <c r="U287" s="49"/>
      <c r="V287" s="49"/>
      <c r="W287" s="49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</row>
    <row r="288" spans="4:42" ht="18" customHeight="1">
      <c r="D288" s="49" t="s">
        <v>675</v>
      </c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49"/>
      <c r="T288" s="49"/>
      <c r="U288" s="49"/>
      <c r="V288" s="49"/>
      <c r="W288" s="49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</row>
    <row r="289" spans="4:42" ht="18" customHeight="1">
      <c r="D289" s="49" t="s">
        <v>676</v>
      </c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</row>
    <row r="290" spans="4:42" ht="18" customHeight="1"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49"/>
      <c r="T290" s="49"/>
      <c r="U290" s="49"/>
      <c r="V290" s="49"/>
      <c r="W290" s="49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</row>
    <row r="291" spans="4:42" ht="18" customHeight="1">
      <c r="D291" s="49" t="s">
        <v>677</v>
      </c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</row>
    <row r="292" spans="4:42" ht="18" customHeight="1">
      <c r="D292" s="49" t="s">
        <v>145</v>
      </c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49"/>
      <c r="T292" s="49"/>
      <c r="U292" s="49"/>
      <c r="V292" s="49"/>
      <c r="W292" s="49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</row>
    <row r="293" spans="4:42" ht="18" customHeight="1">
      <c r="D293" s="49" t="s">
        <v>678</v>
      </c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49"/>
      <c r="T293" s="49"/>
      <c r="U293" s="49"/>
      <c r="V293" s="49"/>
      <c r="W293" s="49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</row>
    <row r="294" spans="4:42" ht="18" customHeight="1">
      <c r="D294" s="49" t="s">
        <v>146</v>
      </c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</row>
    <row r="295" spans="4:42" ht="18" customHeight="1">
      <c r="D295" s="49" t="s">
        <v>147</v>
      </c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49"/>
      <c r="T295" s="49"/>
      <c r="U295" s="49"/>
      <c r="V295" s="49"/>
      <c r="W295" s="49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</row>
    <row r="296" spans="4:42" ht="18" customHeight="1">
      <c r="D296" s="49" t="s">
        <v>679</v>
      </c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49"/>
      <c r="T296" s="49"/>
      <c r="U296" s="49"/>
      <c r="V296" s="49"/>
      <c r="W296" s="49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</row>
    <row r="297" spans="4:42" ht="18" customHeight="1">
      <c r="D297" s="49" t="s">
        <v>148</v>
      </c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49"/>
      <c r="T297" s="49"/>
      <c r="U297" s="49"/>
      <c r="V297" s="49"/>
      <c r="W297" s="49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</row>
    <row r="298" spans="4:42" ht="18" customHeight="1">
      <c r="D298" s="49" t="s">
        <v>149</v>
      </c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49"/>
      <c r="T298" s="49"/>
      <c r="U298" s="49"/>
      <c r="V298" s="49"/>
      <c r="W298" s="49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</row>
    <row r="299" spans="4:42" ht="18" customHeight="1">
      <c r="D299" s="49" t="s">
        <v>680</v>
      </c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49"/>
      <c r="T299" s="49"/>
      <c r="U299" s="49"/>
      <c r="V299" s="49"/>
      <c r="W299" s="49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</row>
    <row r="300" spans="4:42" ht="18" customHeight="1">
      <c r="D300" s="49" t="s">
        <v>150</v>
      </c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49"/>
      <c r="T300" s="49"/>
      <c r="U300" s="49"/>
      <c r="V300" s="49"/>
      <c r="W300" s="49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</row>
  </sheetData>
  <mergeCells count="220">
    <mergeCell ref="D205:D206"/>
    <mergeCell ref="E205:L206"/>
    <mergeCell ref="M205:W206"/>
    <mergeCell ref="X205:AP206"/>
    <mergeCell ref="D207:D208"/>
    <mergeCell ref="E207:L208"/>
    <mergeCell ref="M207:W208"/>
    <mergeCell ref="X207:AP208"/>
    <mergeCell ref="D209:D210"/>
    <mergeCell ref="E209:L210"/>
    <mergeCell ref="D193:D194"/>
    <mergeCell ref="E193:L194"/>
    <mergeCell ref="M193:W194"/>
    <mergeCell ref="X193:AP194"/>
    <mergeCell ref="D201:D202"/>
    <mergeCell ref="E201:L202"/>
    <mergeCell ref="M201:W202"/>
    <mergeCell ref="X201:AP202"/>
    <mergeCell ref="D203:D204"/>
    <mergeCell ref="E203:L204"/>
    <mergeCell ref="M203:W204"/>
    <mergeCell ref="X203:AP204"/>
    <mergeCell ref="D172:D180"/>
    <mergeCell ref="E172:L180"/>
    <mergeCell ref="M172:W180"/>
    <mergeCell ref="X172:AP180"/>
    <mergeCell ref="D181:D182"/>
    <mergeCell ref="D190:D192"/>
    <mergeCell ref="E190:L192"/>
    <mergeCell ref="M190:W192"/>
    <mergeCell ref="X190:AP192"/>
    <mergeCell ref="D162:D165"/>
    <mergeCell ref="E162:L165"/>
    <mergeCell ref="M162:W165"/>
    <mergeCell ref="X162:AP165"/>
    <mergeCell ref="D166:D167"/>
    <mergeCell ref="E166:L167"/>
    <mergeCell ref="M166:W167"/>
    <mergeCell ref="X166:AP167"/>
    <mergeCell ref="D168:D171"/>
    <mergeCell ref="E168:L171"/>
    <mergeCell ref="M168:W171"/>
    <mergeCell ref="X168:AP171"/>
    <mergeCell ref="D95:E95"/>
    <mergeCell ref="F95:I95"/>
    <mergeCell ref="J95:M95"/>
    <mergeCell ref="N95:R95"/>
    <mergeCell ref="D113:D114"/>
    <mergeCell ref="E113:L114"/>
    <mergeCell ref="M113:W114"/>
    <mergeCell ref="E161:L161"/>
    <mergeCell ref="X161:AP161"/>
    <mergeCell ref="N156:R156"/>
    <mergeCell ref="N11:R11"/>
    <mergeCell ref="N12:R12"/>
    <mergeCell ref="E16:L16"/>
    <mergeCell ref="M16:W16"/>
    <mergeCell ref="E17:L18"/>
    <mergeCell ref="M17:W18"/>
    <mergeCell ref="E19:L20"/>
    <mergeCell ref="M19:W20"/>
    <mergeCell ref="E21:L24"/>
    <mergeCell ref="M21:W24"/>
    <mergeCell ref="D11:E11"/>
    <mergeCell ref="F11:I11"/>
    <mergeCell ref="J11:M11"/>
    <mergeCell ref="D12:E12"/>
    <mergeCell ref="J12:M12"/>
    <mergeCell ref="F12:I12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M34:W35"/>
    <mergeCell ref="X34:AP35"/>
    <mergeCell ref="D17:D18"/>
    <mergeCell ref="D19:D20"/>
    <mergeCell ref="D21:D24"/>
    <mergeCell ref="D25:D29"/>
    <mergeCell ref="E25:L29"/>
    <mergeCell ref="D30:D31"/>
    <mergeCell ref="E30:L31"/>
    <mergeCell ref="D32:D33"/>
    <mergeCell ref="E32:L33"/>
    <mergeCell ref="D34:D35"/>
    <mergeCell ref="E34:L35"/>
    <mergeCell ref="X16:AP16"/>
    <mergeCell ref="X17:AP18"/>
    <mergeCell ref="X19:AP20"/>
    <mergeCell ref="X21:AP24"/>
    <mergeCell ref="M25:W29"/>
    <mergeCell ref="X25:AP29"/>
    <mergeCell ref="M30:W31"/>
    <mergeCell ref="X30:AP31"/>
    <mergeCell ref="M32:W33"/>
    <mergeCell ref="X32:AP33"/>
    <mergeCell ref="D94:E94"/>
    <mergeCell ref="F94:I94"/>
    <mergeCell ref="J94:M94"/>
    <mergeCell ref="D42:D43"/>
    <mergeCell ref="E42:L43"/>
    <mergeCell ref="M42:W43"/>
    <mergeCell ref="X42:AP43"/>
    <mergeCell ref="D44:D45"/>
    <mergeCell ref="E44:L45"/>
    <mergeCell ref="M44:W45"/>
    <mergeCell ref="X44:AP45"/>
    <mergeCell ref="N94:R94"/>
    <mergeCell ref="D104:D105"/>
    <mergeCell ref="E104:L105"/>
    <mergeCell ref="M104:W105"/>
    <mergeCell ref="X104:AP105"/>
    <mergeCell ref="D106:D108"/>
    <mergeCell ref="E106:L108"/>
    <mergeCell ref="M106:W108"/>
    <mergeCell ref="E99:L99"/>
    <mergeCell ref="X99:AP99"/>
    <mergeCell ref="D100:D101"/>
    <mergeCell ref="E100:L101"/>
    <mergeCell ref="M100:W101"/>
    <mergeCell ref="X100:AP101"/>
    <mergeCell ref="D102:D103"/>
    <mergeCell ref="E102:L103"/>
    <mergeCell ref="M102:W103"/>
    <mergeCell ref="X102:AP103"/>
    <mergeCell ref="E36:L37"/>
    <mergeCell ref="M36:W37"/>
    <mergeCell ref="X36:AP37"/>
    <mergeCell ref="D38:D39"/>
    <mergeCell ref="E38:L39"/>
    <mergeCell ref="M38:W39"/>
    <mergeCell ref="X38:AP39"/>
    <mergeCell ref="D40:D41"/>
    <mergeCell ref="E40:L41"/>
    <mergeCell ref="M40:W41"/>
    <mergeCell ref="X40:AP41"/>
    <mergeCell ref="D36:D37"/>
    <mergeCell ref="X106:AP108"/>
    <mergeCell ref="D109:D110"/>
    <mergeCell ref="E109:L110"/>
    <mergeCell ref="M109:W110"/>
    <mergeCell ref="X109:AP110"/>
    <mergeCell ref="D111:D112"/>
    <mergeCell ref="E111:L112"/>
    <mergeCell ref="M111:W112"/>
    <mergeCell ref="X111:AP112"/>
    <mergeCell ref="X113:AP114"/>
    <mergeCell ref="D115:D116"/>
    <mergeCell ref="E115:L116"/>
    <mergeCell ref="M115:W116"/>
    <mergeCell ref="X115:AP116"/>
    <mergeCell ref="D157:E157"/>
    <mergeCell ref="F157:I157"/>
    <mergeCell ref="J157:M157"/>
    <mergeCell ref="N157:R157"/>
    <mergeCell ref="D156:E156"/>
    <mergeCell ref="F156:I156"/>
    <mergeCell ref="J156:M156"/>
    <mergeCell ref="E181:L182"/>
    <mergeCell ref="M181:W182"/>
    <mergeCell ref="X181:AP182"/>
    <mergeCell ref="D183:D184"/>
    <mergeCell ref="E183:L184"/>
    <mergeCell ref="M183:W184"/>
    <mergeCell ref="X183:AP184"/>
    <mergeCell ref="D185:D189"/>
    <mergeCell ref="E185:L189"/>
    <mergeCell ref="M185:W189"/>
    <mergeCell ref="X185:AP189"/>
    <mergeCell ref="D195:D196"/>
    <mergeCell ref="E195:L196"/>
    <mergeCell ref="M195:W196"/>
    <mergeCell ref="X195:AP196"/>
    <mergeCell ref="D197:D198"/>
    <mergeCell ref="E197:L198"/>
    <mergeCell ref="M197:W198"/>
    <mergeCell ref="X197:AP198"/>
    <mergeCell ref="D199:D200"/>
    <mergeCell ref="E199:L200"/>
    <mergeCell ref="M199:W200"/>
    <mergeCell ref="X199:AP200"/>
    <mergeCell ref="M209:W210"/>
    <mergeCell ref="X209:AP210"/>
    <mergeCell ref="D211:D212"/>
    <mergeCell ref="E211:L212"/>
    <mergeCell ref="M211:W212"/>
    <mergeCell ref="X211:AP212"/>
    <mergeCell ref="D213:D214"/>
    <mergeCell ref="E213:L214"/>
    <mergeCell ref="M213:W214"/>
    <mergeCell ref="X213:AP214"/>
    <mergeCell ref="D222:D223"/>
    <mergeCell ref="E222:L223"/>
    <mergeCell ref="M222:W223"/>
    <mergeCell ref="X222:AP223"/>
    <mergeCell ref="D224:D225"/>
    <mergeCell ref="E224:L225"/>
    <mergeCell ref="M224:W225"/>
    <mergeCell ref="X224:AP225"/>
    <mergeCell ref="D215:D216"/>
    <mergeCell ref="E215:L216"/>
    <mergeCell ref="M215:W216"/>
    <mergeCell ref="X215:AP216"/>
    <mergeCell ref="D217:D219"/>
    <mergeCell ref="E217:L219"/>
    <mergeCell ref="M217:W219"/>
    <mergeCell ref="X217:AP219"/>
    <mergeCell ref="D220:D221"/>
    <mergeCell ref="E220:L221"/>
    <mergeCell ref="M220:W221"/>
    <mergeCell ref="X220:AP221"/>
  </mergeCells>
  <phoneticPr fontId="1" type="noConversion"/>
  <pageMargins left="0.7" right="0.7" top="0.75" bottom="0.75" header="0.3" footer="0.3"/>
  <pageSetup paperSize="9" scale="58" orientation="portrait" horizontalDpi="0" verticalDpi="0"/>
  <rowBreaks count="1" manualBreakCount="1">
    <brk id="93" max="4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CB0C-7F6A-C647-A21E-C39EBB57781F}">
  <sheetPr>
    <tabColor theme="7" tint="0.79998168889431442"/>
  </sheetPr>
  <dimension ref="B2:AT94"/>
  <sheetViews>
    <sheetView view="pageBreakPreview" topLeftCell="B31" zoomScaleNormal="100" zoomScaleSheetLayoutView="100" workbookViewId="0">
      <selection activeCell="AR131" sqref="AR131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7" width="2.7109375" style="5"/>
    <col min="8" max="8" width="2.7109375" style="5" customWidth="1"/>
    <col min="9" max="16384" width="2.7109375" style="5"/>
  </cols>
  <sheetData>
    <row r="2" spans="2:43" ht="18" customHeight="1">
      <c r="B2" s="105" t="str" cm="1">
        <f t="array" aca="1" ref="B2" ca="1">RIGHT(CELL("filename",A1),LEN(CELL("filename",A1))-FIND("]",CELL("filename",A1)))</f>
        <v>設定値一覧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411</v>
      </c>
    </row>
    <row r="7" spans="2:43" ht="18" customHeight="1">
      <c r="C7" s="1" t="s">
        <v>29</v>
      </c>
      <c r="D7" s="1" t="s">
        <v>289</v>
      </c>
      <c r="E7" s="1"/>
      <c r="F7" s="1"/>
    </row>
    <row r="8" spans="2:43" ht="18" customHeight="1">
      <c r="C8" s="1"/>
      <c r="D8" s="1"/>
      <c r="E8" s="1"/>
      <c r="F8" s="1"/>
    </row>
    <row r="9" spans="2:43" ht="18" customHeight="1">
      <c r="D9" s="117" t="s">
        <v>113</v>
      </c>
      <c r="E9" s="118"/>
      <c r="F9" s="118"/>
      <c r="G9" s="118"/>
      <c r="H9" s="118"/>
      <c r="I9" s="118"/>
      <c r="J9" s="119"/>
    </row>
    <row r="10" spans="2:43" ht="18" customHeight="1">
      <c r="D10" s="120"/>
      <c r="E10" s="121"/>
      <c r="F10" s="121"/>
      <c r="G10" s="121"/>
      <c r="H10" s="121"/>
      <c r="I10" s="121"/>
      <c r="J10" s="122"/>
    </row>
    <row r="11" spans="2:43" ht="18" customHeight="1">
      <c r="D11" s="229" t="s">
        <v>237</v>
      </c>
      <c r="E11" s="229"/>
      <c r="F11" s="229"/>
      <c r="G11" s="229"/>
      <c r="H11" s="229"/>
      <c r="I11" s="229"/>
      <c r="J11" s="229"/>
      <c r="K11" s="19" t="s">
        <v>313</v>
      </c>
      <c r="AD11" s="5" t="s">
        <v>318</v>
      </c>
      <c r="AE11" s="5" t="s">
        <v>244</v>
      </c>
    </row>
    <row r="12" spans="2:43" ht="18" customHeight="1">
      <c r="D12" s="229" t="s">
        <v>239</v>
      </c>
      <c r="E12" s="229"/>
      <c r="F12" s="229"/>
      <c r="G12" s="229"/>
      <c r="H12" s="229"/>
      <c r="I12" s="229"/>
      <c r="J12" s="229"/>
      <c r="K12" s="19" t="s">
        <v>313</v>
      </c>
      <c r="AD12" s="5" t="s">
        <v>318</v>
      </c>
      <c r="AE12" s="5" t="s">
        <v>245</v>
      </c>
    </row>
    <row r="13" spans="2:43" ht="18" customHeight="1">
      <c r="D13" s="229" t="s">
        <v>240</v>
      </c>
      <c r="E13" s="229"/>
      <c r="F13" s="229"/>
      <c r="G13" s="229"/>
      <c r="H13" s="229"/>
      <c r="I13" s="229"/>
      <c r="J13" s="229"/>
      <c r="K13" s="19" t="s">
        <v>313</v>
      </c>
      <c r="AD13" s="5" t="s">
        <v>318</v>
      </c>
      <c r="AE13" s="5" t="s">
        <v>246</v>
      </c>
    </row>
    <row r="14" spans="2:43" ht="18" customHeight="1">
      <c r="D14" s="229" t="s">
        <v>241</v>
      </c>
      <c r="E14" s="229"/>
      <c r="F14" s="229"/>
      <c r="G14" s="229"/>
      <c r="H14" s="229"/>
      <c r="I14" s="229"/>
      <c r="J14" s="229"/>
      <c r="K14" s="19" t="s">
        <v>313</v>
      </c>
      <c r="AD14" s="5" t="s">
        <v>318</v>
      </c>
      <c r="AE14" s="5" t="s">
        <v>247</v>
      </c>
    </row>
    <row r="15" spans="2:43" ht="18" customHeight="1">
      <c r="D15" s="229" t="s">
        <v>243</v>
      </c>
      <c r="E15" s="229"/>
      <c r="F15" s="229"/>
      <c r="G15" s="229"/>
      <c r="H15" s="229"/>
      <c r="I15" s="229"/>
      <c r="J15" s="229"/>
      <c r="K15" s="19" t="s">
        <v>313</v>
      </c>
      <c r="AD15" s="5" t="s">
        <v>318</v>
      </c>
      <c r="AE15" s="5" t="s">
        <v>248</v>
      </c>
    </row>
    <row r="16" spans="2:43" ht="18" customHeight="1">
      <c r="K16" s="19"/>
    </row>
    <row r="21" spans="3:37" ht="18" customHeight="1">
      <c r="C21" s="1" t="s">
        <v>28</v>
      </c>
      <c r="D21" s="1" t="s">
        <v>290</v>
      </c>
      <c r="E21" s="1"/>
      <c r="F21" s="1"/>
    </row>
    <row r="22" spans="3:37" ht="18" customHeight="1">
      <c r="C22" s="1"/>
      <c r="D22" s="1"/>
      <c r="E22" s="1"/>
      <c r="F22" s="1"/>
    </row>
    <row r="23" spans="3:37" ht="17" customHeight="1">
      <c r="D23" s="123" t="s">
        <v>249</v>
      </c>
      <c r="E23" s="118"/>
      <c r="F23" s="118"/>
      <c r="G23" s="119"/>
      <c r="H23" s="123" t="s">
        <v>250</v>
      </c>
      <c r="I23" s="118"/>
      <c r="J23" s="118"/>
      <c r="K23" s="119"/>
      <c r="L23" s="123" t="s">
        <v>251</v>
      </c>
      <c r="M23" s="118"/>
      <c r="N23" s="118"/>
      <c r="O23" s="119"/>
      <c r="P23" s="123" t="s">
        <v>253</v>
      </c>
      <c r="Q23" s="118"/>
      <c r="R23" s="118"/>
      <c r="S23" s="119"/>
    </row>
    <row r="24" spans="3:37" ht="17" customHeight="1">
      <c r="D24" s="120"/>
      <c r="E24" s="121"/>
      <c r="F24" s="121"/>
      <c r="G24" s="122"/>
      <c r="H24" s="120"/>
      <c r="I24" s="121"/>
      <c r="J24" s="121"/>
      <c r="K24" s="122"/>
      <c r="L24" s="120"/>
      <c r="M24" s="121"/>
      <c r="N24" s="121"/>
      <c r="O24" s="122"/>
      <c r="P24" s="120"/>
      <c r="Q24" s="121"/>
      <c r="R24" s="121"/>
      <c r="S24" s="122"/>
    </row>
    <row r="25" spans="3:37" ht="17" customHeight="1">
      <c r="D25" s="149" t="s">
        <v>872</v>
      </c>
      <c r="E25" s="150"/>
      <c r="F25" s="150"/>
      <c r="G25" s="151"/>
      <c r="H25" s="149" t="s">
        <v>872</v>
      </c>
      <c r="I25" s="150"/>
      <c r="J25" s="150"/>
      <c r="K25" s="151"/>
      <c r="L25" s="149" t="s">
        <v>872</v>
      </c>
      <c r="M25" s="150"/>
      <c r="N25" s="150"/>
      <c r="O25" s="151"/>
      <c r="P25" s="149" t="s">
        <v>254</v>
      </c>
      <c r="Q25" s="150"/>
      <c r="R25" s="150"/>
      <c r="S25" s="151"/>
      <c r="T25" s="19" t="s">
        <v>312</v>
      </c>
      <c r="AD25" s="5" t="s">
        <v>318</v>
      </c>
      <c r="AE25" s="5" t="s">
        <v>252</v>
      </c>
      <c r="AJ25" s="5" t="s">
        <v>13</v>
      </c>
      <c r="AK25" s="5" t="s">
        <v>334</v>
      </c>
    </row>
    <row r="26" spans="3:37" ht="18" customHeight="1">
      <c r="D26" s="149" t="s">
        <v>257</v>
      </c>
      <c r="E26" s="150"/>
      <c r="F26" s="150"/>
      <c r="G26" s="151"/>
      <c r="H26" s="149" t="s">
        <v>260</v>
      </c>
      <c r="I26" s="150"/>
      <c r="J26" s="150"/>
      <c r="K26" s="151"/>
      <c r="L26" s="149" t="s">
        <v>274</v>
      </c>
      <c r="M26" s="150"/>
      <c r="N26" s="150"/>
      <c r="O26" s="151"/>
      <c r="P26" s="31"/>
      <c r="Q26" s="31"/>
      <c r="R26" s="31"/>
      <c r="S26" s="31"/>
      <c r="T26" s="19"/>
    </row>
    <row r="27" spans="3:37" ht="18" customHeight="1">
      <c r="D27" s="149" t="s">
        <v>259</v>
      </c>
      <c r="E27" s="150"/>
      <c r="F27" s="150"/>
      <c r="G27" s="15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3:37" ht="18" customHeight="1"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32" spans="3:37" ht="18" customHeight="1">
      <c r="C32" s="1" t="s">
        <v>30</v>
      </c>
      <c r="D32" s="1" t="s">
        <v>291</v>
      </c>
      <c r="E32" s="1"/>
      <c r="F32" s="1"/>
    </row>
    <row r="33" spans="3:37" ht="18" customHeight="1">
      <c r="C33" s="1"/>
      <c r="D33" s="1"/>
      <c r="E33" s="1"/>
      <c r="F33" s="1"/>
    </row>
    <row r="34" spans="3:37" ht="18" customHeight="1">
      <c r="D34" s="117" t="s">
        <v>60</v>
      </c>
      <c r="E34" s="118"/>
      <c r="F34" s="118"/>
      <c r="G34" s="119"/>
      <c r="H34" s="117" t="s">
        <v>61</v>
      </c>
      <c r="I34" s="118"/>
      <c r="J34" s="118"/>
      <c r="K34" s="119"/>
      <c r="L34" s="117" t="s">
        <v>69</v>
      </c>
      <c r="M34" s="118"/>
      <c r="N34" s="118"/>
      <c r="O34" s="119"/>
      <c r="P34" s="173" t="s">
        <v>70</v>
      </c>
      <c r="Q34" s="173"/>
      <c r="R34" s="173"/>
      <c r="S34" s="173"/>
      <c r="T34" s="173"/>
      <c r="U34" s="173"/>
      <c r="V34" s="117" t="s">
        <v>256</v>
      </c>
      <c r="W34" s="118"/>
      <c r="X34" s="118"/>
      <c r="Y34" s="119"/>
    </row>
    <row r="35" spans="3:37" ht="18" customHeight="1">
      <c r="D35" s="120"/>
      <c r="E35" s="121"/>
      <c r="F35" s="121"/>
      <c r="G35" s="122"/>
      <c r="H35" s="120"/>
      <c r="I35" s="121"/>
      <c r="J35" s="121"/>
      <c r="K35" s="122"/>
      <c r="L35" s="120"/>
      <c r="M35" s="121"/>
      <c r="N35" s="121"/>
      <c r="O35" s="122"/>
      <c r="P35" s="173"/>
      <c r="Q35" s="173"/>
      <c r="R35" s="173"/>
      <c r="S35" s="173"/>
      <c r="T35" s="173"/>
      <c r="U35" s="173"/>
      <c r="V35" s="120"/>
      <c r="W35" s="121"/>
      <c r="X35" s="121"/>
      <c r="Y35" s="122"/>
    </row>
    <row r="36" spans="3:37" ht="18" customHeight="1">
      <c r="D36" s="149" t="s">
        <v>67</v>
      </c>
      <c r="E36" s="150"/>
      <c r="F36" s="150"/>
      <c r="G36" s="151"/>
      <c r="H36" s="149" t="s">
        <v>64</v>
      </c>
      <c r="I36" s="150"/>
      <c r="J36" s="150"/>
      <c r="K36" s="151"/>
      <c r="L36" s="149" t="s">
        <v>872</v>
      </c>
      <c r="M36" s="150"/>
      <c r="N36" s="150"/>
      <c r="O36" s="151"/>
      <c r="P36" s="174" t="s">
        <v>891</v>
      </c>
      <c r="Q36" s="174"/>
      <c r="R36" s="174"/>
      <c r="S36" s="174"/>
      <c r="T36" s="174"/>
      <c r="U36" s="174"/>
      <c r="V36" s="149" t="s">
        <v>872</v>
      </c>
      <c r="W36" s="150"/>
      <c r="X36" s="150"/>
      <c r="Y36" s="151"/>
    </row>
    <row r="37" spans="3:37" ht="18" customHeight="1">
      <c r="D37" s="149" t="s">
        <v>266</v>
      </c>
      <c r="E37" s="150"/>
      <c r="F37" s="150"/>
      <c r="G37" s="151"/>
      <c r="H37" s="149" t="s">
        <v>65</v>
      </c>
      <c r="I37" s="150"/>
      <c r="J37" s="150"/>
      <c r="K37" s="151"/>
      <c r="L37" s="149" t="s">
        <v>272</v>
      </c>
      <c r="M37" s="150"/>
      <c r="N37" s="150"/>
      <c r="O37" s="151"/>
      <c r="P37" s="174" t="s">
        <v>270</v>
      </c>
      <c r="Q37" s="174"/>
      <c r="R37" s="174"/>
      <c r="S37" s="174"/>
      <c r="T37" s="174"/>
      <c r="U37" s="174"/>
      <c r="V37" s="149" t="s">
        <v>261</v>
      </c>
      <c r="W37" s="150"/>
      <c r="X37" s="150"/>
      <c r="Y37" s="151"/>
    </row>
    <row r="38" spans="3:37" ht="18" customHeight="1">
      <c r="D38" s="149" t="s">
        <v>267</v>
      </c>
      <c r="E38" s="150"/>
      <c r="F38" s="150"/>
      <c r="G38" s="151"/>
      <c r="H38" s="31"/>
      <c r="I38" s="31"/>
      <c r="J38" s="31"/>
      <c r="K38" s="31"/>
      <c r="L38" s="174" t="s">
        <v>273</v>
      </c>
      <c r="M38" s="174"/>
      <c r="N38" s="174"/>
      <c r="O38" s="174"/>
      <c r="P38" s="184" t="s">
        <v>271</v>
      </c>
      <c r="Q38" s="174"/>
      <c r="R38" s="174"/>
      <c r="S38" s="174"/>
      <c r="T38" s="174"/>
      <c r="U38" s="174"/>
      <c r="V38" s="174" t="s">
        <v>262</v>
      </c>
      <c r="W38" s="174"/>
      <c r="X38" s="174"/>
      <c r="Y38" s="174"/>
    </row>
    <row r="39" spans="3:37" ht="18" customHeight="1">
      <c r="D39" s="149" t="s">
        <v>68</v>
      </c>
      <c r="E39" s="150"/>
      <c r="F39" s="150"/>
      <c r="G39" s="151"/>
      <c r="V39" s="174" t="s">
        <v>263</v>
      </c>
      <c r="W39" s="174"/>
      <c r="X39" s="174"/>
      <c r="Y39" s="174"/>
    </row>
    <row r="40" spans="3:37" ht="18" customHeight="1">
      <c r="D40" s="149" t="s">
        <v>268</v>
      </c>
      <c r="E40" s="150"/>
      <c r="F40" s="150"/>
      <c r="G40" s="151"/>
      <c r="V40" s="174" t="s">
        <v>264</v>
      </c>
      <c r="W40" s="174"/>
      <c r="X40" s="174"/>
      <c r="Y40" s="174"/>
    </row>
    <row r="41" spans="3:37" ht="18" customHeight="1">
      <c r="D41" s="149" t="s">
        <v>269</v>
      </c>
      <c r="E41" s="150"/>
      <c r="F41" s="150"/>
      <c r="G41" s="151"/>
      <c r="V41" s="174" t="s">
        <v>265</v>
      </c>
      <c r="W41" s="174"/>
      <c r="X41" s="174"/>
      <c r="Y41" s="174"/>
    </row>
    <row r="43" spans="3:37" ht="18" customHeight="1">
      <c r="C43" s="1" t="s">
        <v>32</v>
      </c>
      <c r="D43" s="1" t="s">
        <v>288</v>
      </c>
      <c r="E43" s="1"/>
      <c r="F43" s="1"/>
    </row>
    <row r="44" spans="3:37" ht="18" customHeight="1">
      <c r="C44" s="1"/>
      <c r="D44" s="1"/>
      <c r="E44" s="1"/>
      <c r="F44" s="1"/>
    </row>
    <row r="45" spans="3:37" ht="18" customHeight="1">
      <c r="D45" s="173" t="s">
        <v>275</v>
      </c>
      <c r="E45" s="173"/>
      <c r="F45" s="173"/>
      <c r="G45" s="173"/>
      <c r="H45" s="173"/>
      <c r="I45" s="173"/>
      <c r="J45" s="173"/>
      <c r="K45" s="233" t="s">
        <v>296</v>
      </c>
      <c r="L45" s="173"/>
      <c r="M45" s="173"/>
      <c r="N45" s="173"/>
      <c r="O45" s="173"/>
      <c r="P45" s="173"/>
      <c r="Q45" s="173"/>
      <c r="R45" s="233" t="s">
        <v>314</v>
      </c>
      <c r="S45" s="173"/>
      <c r="T45" s="173"/>
      <c r="U45" s="173"/>
      <c r="V45" s="173"/>
      <c r="W45" s="173"/>
      <c r="X45" s="173"/>
    </row>
    <row r="46" spans="3:37" ht="18" customHeight="1"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</row>
    <row r="47" spans="3:37" ht="18" customHeight="1">
      <c r="D47" s="234" t="s">
        <v>276</v>
      </c>
      <c r="E47" s="174"/>
      <c r="F47" s="174"/>
      <c r="G47" s="174"/>
      <c r="H47" s="174"/>
      <c r="I47" s="174"/>
      <c r="J47" s="174"/>
      <c r="K47" s="234" t="s">
        <v>292</v>
      </c>
      <c r="L47" s="174"/>
      <c r="M47" s="174"/>
      <c r="N47" s="174"/>
      <c r="O47" s="174"/>
      <c r="P47" s="174"/>
      <c r="Q47" s="174"/>
      <c r="R47" s="234" t="s">
        <v>298</v>
      </c>
      <c r="S47" s="174"/>
      <c r="T47" s="174"/>
      <c r="U47" s="174"/>
      <c r="V47" s="174"/>
      <c r="W47" s="174"/>
      <c r="X47" s="174"/>
      <c r="Y47" s="19" t="s">
        <v>311</v>
      </c>
      <c r="AD47" s="5" t="s">
        <v>318</v>
      </c>
      <c r="AE47" s="5" t="s">
        <v>331</v>
      </c>
      <c r="AJ47" s="5" t="s">
        <v>332</v>
      </c>
      <c r="AK47" s="5" t="s">
        <v>279</v>
      </c>
    </row>
    <row r="48" spans="3:37" ht="18" customHeight="1">
      <c r="D48" s="174" t="s">
        <v>277</v>
      </c>
      <c r="E48" s="174"/>
      <c r="F48" s="174"/>
      <c r="G48" s="174"/>
      <c r="H48" s="174"/>
      <c r="I48" s="174"/>
      <c r="J48" s="174"/>
      <c r="K48" s="174" t="s">
        <v>293</v>
      </c>
      <c r="L48" s="174"/>
      <c r="M48" s="174"/>
      <c r="N48" s="174"/>
      <c r="O48" s="174"/>
      <c r="P48" s="174"/>
      <c r="Q48" s="174"/>
      <c r="R48" s="234" t="s">
        <v>306</v>
      </c>
      <c r="S48" s="174"/>
      <c r="T48" s="174"/>
      <c r="U48" s="174"/>
      <c r="V48" s="174"/>
      <c r="W48" s="174"/>
      <c r="X48" s="174"/>
      <c r="Y48" s="19"/>
      <c r="AK48" s="5" t="s">
        <v>280</v>
      </c>
    </row>
    <row r="49" spans="4:46" ht="18" customHeight="1">
      <c r="D49" s="171" t="s">
        <v>278</v>
      </c>
      <c r="E49" s="235"/>
      <c r="F49" s="235"/>
      <c r="G49" s="235"/>
      <c r="H49" s="235"/>
      <c r="I49" s="235"/>
      <c r="J49" s="172"/>
      <c r="K49" s="171" t="s">
        <v>294</v>
      </c>
      <c r="L49" s="235"/>
      <c r="M49" s="235"/>
      <c r="N49" s="235"/>
      <c r="O49" s="235"/>
      <c r="P49" s="235"/>
      <c r="Q49" s="172"/>
      <c r="R49" s="234" t="s">
        <v>301</v>
      </c>
      <c r="S49" s="174"/>
      <c r="T49" s="174"/>
      <c r="U49" s="174"/>
      <c r="V49" s="174"/>
      <c r="W49" s="174"/>
      <c r="X49" s="174"/>
      <c r="AK49" s="5" t="s">
        <v>282</v>
      </c>
    </row>
    <row r="50" spans="4:46" ht="18" customHeight="1">
      <c r="D50" s="230" t="s">
        <v>279</v>
      </c>
      <c r="E50" s="231"/>
      <c r="F50" s="231"/>
      <c r="G50" s="231"/>
      <c r="H50" s="231"/>
      <c r="I50" s="231"/>
      <c r="J50" s="232"/>
      <c r="K50" s="171" t="s">
        <v>295</v>
      </c>
      <c r="L50" s="235"/>
      <c r="M50" s="235"/>
      <c r="N50" s="235"/>
      <c r="O50" s="235"/>
      <c r="P50" s="235"/>
      <c r="Q50" s="172"/>
      <c r="R50" s="234" t="s">
        <v>307</v>
      </c>
      <c r="S50" s="174"/>
      <c r="T50" s="174"/>
      <c r="U50" s="174"/>
      <c r="V50" s="174"/>
      <c r="W50" s="174"/>
      <c r="X50" s="174"/>
      <c r="AK50" s="5" t="s">
        <v>284</v>
      </c>
    </row>
    <row r="51" spans="4:46" ht="18" customHeight="1">
      <c r="D51" s="230" t="s">
        <v>281</v>
      </c>
      <c r="E51" s="231"/>
      <c r="F51" s="231"/>
      <c r="G51" s="231"/>
      <c r="H51" s="231"/>
      <c r="I51" s="231"/>
      <c r="J51" s="232"/>
      <c r="R51" s="234" t="s">
        <v>308</v>
      </c>
      <c r="S51" s="174"/>
      <c r="T51" s="174"/>
      <c r="U51" s="174"/>
      <c r="V51" s="174"/>
      <c r="W51" s="174"/>
      <c r="X51" s="174"/>
      <c r="AK51" s="5" t="s">
        <v>286</v>
      </c>
    </row>
    <row r="52" spans="4:46" ht="18" customHeight="1">
      <c r="D52" s="230" t="s">
        <v>283</v>
      </c>
      <c r="E52" s="231"/>
      <c r="F52" s="231"/>
      <c r="G52" s="231"/>
      <c r="H52" s="231"/>
      <c r="I52" s="231"/>
      <c r="J52" s="232"/>
      <c r="R52" s="234" t="s">
        <v>309</v>
      </c>
      <c r="S52" s="174"/>
      <c r="T52" s="174"/>
      <c r="U52" s="174"/>
      <c r="V52" s="174"/>
      <c r="W52" s="174"/>
      <c r="X52" s="174"/>
      <c r="Y52" s="19" t="s">
        <v>311</v>
      </c>
      <c r="AD52" s="5" t="s">
        <v>318</v>
      </c>
      <c r="AE52" s="5" t="s">
        <v>333</v>
      </c>
      <c r="AJ52" s="5" t="s">
        <v>332</v>
      </c>
      <c r="AK52" s="5" t="s">
        <v>316</v>
      </c>
    </row>
    <row r="53" spans="4:46" ht="18" customHeight="1">
      <c r="D53" s="230" t="s">
        <v>285</v>
      </c>
      <c r="E53" s="231"/>
      <c r="F53" s="231"/>
      <c r="G53" s="231"/>
      <c r="H53" s="231"/>
      <c r="I53" s="231"/>
      <c r="J53" s="232"/>
      <c r="R53" s="234" t="s">
        <v>310</v>
      </c>
      <c r="S53" s="174"/>
      <c r="T53" s="174"/>
      <c r="U53" s="174"/>
      <c r="V53" s="174"/>
      <c r="W53" s="174"/>
      <c r="X53" s="174"/>
      <c r="AK53" s="5" t="s">
        <v>315</v>
      </c>
      <c r="AL53" s="5" t="s">
        <v>297</v>
      </c>
      <c r="AS53" s="5" t="s">
        <v>255</v>
      </c>
      <c r="AT53" s="5" t="s">
        <v>317</v>
      </c>
    </row>
    <row r="54" spans="4:46" ht="18" customHeight="1">
      <c r="D54" s="230" t="s">
        <v>287</v>
      </c>
      <c r="E54" s="231"/>
      <c r="F54" s="231"/>
      <c r="G54" s="231"/>
      <c r="H54" s="231"/>
      <c r="I54" s="231"/>
      <c r="J54" s="232"/>
      <c r="AK54" s="5" t="s">
        <v>315</v>
      </c>
      <c r="AL54" s="5" t="s">
        <v>299</v>
      </c>
      <c r="AS54" s="5" t="s">
        <v>255</v>
      </c>
      <c r="AT54" s="5" t="s">
        <v>319</v>
      </c>
    </row>
    <row r="55" spans="4:46" ht="18" customHeight="1">
      <c r="AK55" s="5" t="s">
        <v>315</v>
      </c>
      <c r="AL55" s="5" t="s">
        <v>300</v>
      </c>
      <c r="AS55" s="5" t="s">
        <v>255</v>
      </c>
      <c r="AT55" s="5" t="s">
        <v>320</v>
      </c>
    </row>
    <row r="56" spans="4:46" ht="18" customHeight="1">
      <c r="D56" s="5" t="s">
        <v>255</v>
      </c>
      <c r="E56" s="5" t="s">
        <v>578</v>
      </c>
      <c r="AK56" s="5" t="s">
        <v>276</v>
      </c>
      <c r="AS56" s="5" t="s">
        <v>255</v>
      </c>
      <c r="AT56" s="5" t="s">
        <v>321</v>
      </c>
    </row>
    <row r="57" spans="4:46" ht="18" customHeight="1">
      <c r="E57" s="5" t="s">
        <v>315</v>
      </c>
      <c r="F57" s="5" t="s">
        <v>576</v>
      </c>
      <c r="AK57" s="5" t="s">
        <v>315</v>
      </c>
      <c r="AL57" s="5" t="s">
        <v>302</v>
      </c>
      <c r="AS57" s="5" t="s">
        <v>255</v>
      </c>
      <c r="AT57" s="5" t="s">
        <v>322</v>
      </c>
    </row>
    <row r="58" spans="4:46" ht="18" customHeight="1">
      <c r="D58" s="5" t="s">
        <v>255</v>
      </c>
      <c r="E58" s="5" t="s">
        <v>577</v>
      </c>
      <c r="AK58" s="5" t="s">
        <v>315</v>
      </c>
      <c r="AL58" s="5" t="s">
        <v>303</v>
      </c>
    </row>
    <row r="59" spans="4:46" ht="18" customHeight="1">
      <c r="AK59" s="5" t="s">
        <v>315</v>
      </c>
      <c r="AL59" s="5" t="s">
        <v>304</v>
      </c>
    </row>
    <row r="60" spans="4:46" ht="18" customHeight="1">
      <c r="AK60" s="5" t="s">
        <v>315</v>
      </c>
      <c r="AL60" s="5" t="s">
        <v>305</v>
      </c>
    </row>
    <row r="63" spans="4:46" ht="18" customHeight="1">
      <c r="D63" s="233" t="s">
        <v>323</v>
      </c>
      <c r="E63" s="233"/>
      <c r="F63" s="233"/>
      <c r="G63" s="233"/>
      <c r="H63" s="233"/>
      <c r="I63" s="233"/>
      <c r="J63" s="233"/>
      <c r="K63" s="233"/>
      <c r="L63" s="233"/>
      <c r="M63" s="233"/>
      <c r="N63" s="233"/>
      <c r="O63" s="233"/>
      <c r="P63" s="233"/>
      <c r="Q63" s="233"/>
    </row>
    <row r="64" spans="4:46" ht="18" customHeight="1">
      <c r="D64" s="233"/>
      <c r="E64" s="233"/>
      <c r="F64" s="233"/>
      <c r="G64" s="233"/>
      <c r="H64" s="233"/>
      <c r="I64" s="233"/>
      <c r="J64" s="233"/>
      <c r="K64" s="233"/>
      <c r="L64" s="233"/>
      <c r="M64" s="233"/>
      <c r="N64" s="233"/>
      <c r="O64" s="233"/>
      <c r="P64" s="233"/>
      <c r="Q64" s="233"/>
    </row>
    <row r="65" spans="4:37" ht="18" customHeight="1">
      <c r="D65" s="184" t="s">
        <v>324</v>
      </c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9" t="s">
        <v>328</v>
      </c>
      <c r="AD65" s="5" t="s">
        <v>318</v>
      </c>
      <c r="AE65" s="5" t="s">
        <v>316</v>
      </c>
      <c r="AJ65" s="5" t="s">
        <v>332</v>
      </c>
      <c r="AK65" s="5" t="s">
        <v>330</v>
      </c>
    </row>
    <row r="66" spans="4:37" ht="18" customHeight="1">
      <c r="D66" s="184" t="s">
        <v>325</v>
      </c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9"/>
    </row>
    <row r="67" spans="4:37" ht="18" customHeight="1">
      <c r="D67" s="184" t="s">
        <v>327</v>
      </c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9" t="s">
        <v>328</v>
      </c>
      <c r="AD67" s="5" t="s">
        <v>318</v>
      </c>
      <c r="AE67" s="5" t="s">
        <v>278</v>
      </c>
      <c r="AJ67" s="5" t="s">
        <v>332</v>
      </c>
      <c r="AK67" s="5" t="s">
        <v>330</v>
      </c>
    </row>
    <row r="68" spans="4:37" ht="18" customHeight="1">
      <c r="D68" s="184" t="s">
        <v>326</v>
      </c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</row>
    <row r="73" spans="4:37" ht="18" customHeight="1">
      <c r="D73" s="233" t="s">
        <v>335</v>
      </c>
      <c r="E73" s="173"/>
      <c r="F73" s="173"/>
      <c r="G73" s="173"/>
      <c r="H73" s="173"/>
      <c r="I73" s="173"/>
      <c r="J73" s="173"/>
    </row>
    <row r="74" spans="4:37" ht="18" customHeight="1">
      <c r="D74" s="173"/>
      <c r="E74" s="173"/>
      <c r="F74" s="173"/>
      <c r="G74" s="173"/>
      <c r="H74" s="173"/>
      <c r="I74" s="173"/>
      <c r="J74" s="173"/>
    </row>
    <row r="75" spans="4:37" ht="18" customHeight="1">
      <c r="D75" s="234" t="s">
        <v>336</v>
      </c>
      <c r="E75" s="174"/>
      <c r="F75" s="174"/>
      <c r="G75" s="174"/>
      <c r="H75" s="174"/>
      <c r="I75" s="174"/>
      <c r="J75" s="174"/>
    </row>
    <row r="76" spans="4:37" ht="18" customHeight="1">
      <c r="D76" s="174" t="s">
        <v>337</v>
      </c>
      <c r="E76" s="174"/>
      <c r="F76" s="174"/>
      <c r="G76" s="174"/>
      <c r="H76" s="174"/>
      <c r="I76" s="174"/>
      <c r="J76" s="174"/>
    </row>
    <row r="79" spans="4:37" ht="18" customHeight="1">
      <c r="D79" s="5" t="s">
        <v>255</v>
      </c>
      <c r="E79" s="5" t="s">
        <v>338</v>
      </c>
    </row>
    <row r="80" spans="4:37" ht="18" customHeight="1">
      <c r="D80" s="233" t="s">
        <v>335</v>
      </c>
      <c r="E80" s="173"/>
      <c r="F80" s="173"/>
      <c r="G80" s="173"/>
      <c r="H80" s="173"/>
      <c r="I80" s="173"/>
      <c r="J80" s="173"/>
    </row>
    <row r="81" spans="4:37" ht="18" customHeight="1">
      <c r="D81" s="173"/>
      <c r="E81" s="173"/>
      <c r="F81" s="173"/>
      <c r="G81" s="173"/>
      <c r="H81" s="173"/>
      <c r="I81" s="173"/>
      <c r="J81" s="173"/>
    </row>
    <row r="82" spans="4:37" ht="18" customHeight="1">
      <c r="D82" s="234" t="s">
        <v>339</v>
      </c>
      <c r="E82" s="174"/>
      <c r="F82" s="174"/>
      <c r="G82" s="174"/>
      <c r="H82" s="174"/>
      <c r="I82" s="174"/>
      <c r="J82" s="174"/>
      <c r="K82" s="19" t="s">
        <v>313</v>
      </c>
      <c r="AD82" s="5" t="s">
        <v>318</v>
      </c>
      <c r="AG82" s="5" t="s">
        <v>339</v>
      </c>
      <c r="AJ82" s="5" t="s">
        <v>332</v>
      </c>
      <c r="AK82" s="5" t="s">
        <v>343</v>
      </c>
    </row>
    <row r="83" spans="4:37" ht="18" customHeight="1">
      <c r="D83" s="174" t="s">
        <v>340</v>
      </c>
      <c r="E83" s="174"/>
      <c r="F83" s="174"/>
      <c r="G83" s="174"/>
      <c r="H83" s="174"/>
      <c r="I83" s="174"/>
      <c r="J83" s="174"/>
      <c r="K83" s="19"/>
    </row>
    <row r="84" spans="4:37" ht="18" customHeight="1">
      <c r="D84" s="174" t="s">
        <v>341</v>
      </c>
      <c r="E84" s="174"/>
      <c r="F84" s="174"/>
      <c r="G84" s="174"/>
      <c r="H84" s="174"/>
      <c r="I84" s="174"/>
      <c r="J84" s="174"/>
    </row>
    <row r="85" spans="4:37" ht="18" customHeight="1">
      <c r="D85" s="174" t="s">
        <v>342</v>
      </c>
      <c r="E85" s="174"/>
      <c r="F85" s="174"/>
      <c r="G85" s="174"/>
      <c r="H85" s="174"/>
      <c r="I85" s="174"/>
      <c r="J85" s="174"/>
    </row>
    <row r="88" spans="4:37" ht="18" customHeight="1">
      <c r="D88" s="5" t="s">
        <v>255</v>
      </c>
      <c r="E88" s="5" t="s">
        <v>344</v>
      </c>
    </row>
    <row r="89" spans="4:37" ht="18" customHeight="1">
      <c r="D89" s="233" t="s">
        <v>180</v>
      </c>
      <c r="E89" s="173"/>
      <c r="F89" s="173"/>
      <c r="G89" s="173"/>
      <c r="H89" s="173"/>
      <c r="I89" s="173"/>
      <c r="J89" s="173"/>
    </row>
    <row r="90" spans="4:37" ht="18" customHeight="1">
      <c r="D90" s="173"/>
      <c r="E90" s="173"/>
      <c r="F90" s="173"/>
      <c r="G90" s="173"/>
      <c r="H90" s="173"/>
      <c r="I90" s="173"/>
      <c r="J90" s="173"/>
    </row>
    <row r="91" spans="4:37" ht="18" customHeight="1">
      <c r="D91" s="234" t="s">
        <v>346</v>
      </c>
      <c r="E91" s="174"/>
      <c r="F91" s="174"/>
      <c r="G91" s="174"/>
      <c r="H91" s="174"/>
      <c r="I91" s="174"/>
      <c r="J91" s="174"/>
      <c r="K91" s="19" t="s">
        <v>313</v>
      </c>
      <c r="AD91" s="5" t="s">
        <v>318</v>
      </c>
      <c r="AE91" s="5" t="s">
        <v>345</v>
      </c>
      <c r="AJ91" s="5" t="s">
        <v>332</v>
      </c>
      <c r="AK91" s="5" t="s">
        <v>348</v>
      </c>
    </row>
    <row r="92" spans="4:37" ht="18" customHeight="1">
      <c r="D92" s="174" t="s">
        <v>347</v>
      </c>
      <c r="E92" s="174"/>
      <c r="F92" s="174"/>
      <c r="G92" s="174"/>
      <c r="H92" s="174"/>
      <c r="I92" s="174"/>
      <c r="J92" s="174"/>
      <c r="K92" s="19" t="s">
        <v>313</v>
      </c>
      <c r="AD92" s="5" t="s">
        <v>318</v>
      </c>
      <c r="AE92" s="5" t="s">
        <v>347</v>
      </c>
      <c r="AJ92" s="5" t="s">
        <v>332</v>
      </c>
      <c r="AK92" s="5" t="s">
        <v>349</v>
      </c>
    </row>
    <row r="93" spans="4:37" ht="18" customHeight="1">
      <c r="AK93" s="5" t="s">
        <v>360</v>
      </c>
    </row>
    <row r="94" spans="4:37" ht="18" customHeight="1">
      <c r="AK94" s="5" t="s">
        <v>361</v>
      </c>
    </row>
  </sheetData>
  <mergeCells count="94">
    <mergeCell ref="D92:J92"/>
    <mergeCell ref="D83:J83"/>
    <mergeCell ref="D84:J84"/>
    <mergeCell ref="D85:J85"/>
    <mergeCell ref="D89:J90"/>
    <mergeCell ref="D91:J91"/>
    <mergeCell ref="D82:J82"/>
    <mergeCell ref="D80:J81"/>
    <mergeCell ref="D73:J74"/>
    <mergeCell ref="D75:J75"/>
    <mergeCell ref="D76:J76"/>
    <mergeCell ref="D68:Q68"/>
    <mergeCell ref="D67:Q67"/>
    <mergeCell ref="D66:Q66"/>
    <mergeCell ref="D65:Q65"/>
    <mergeCell ref="D63:Q64"/>
    <mergeCell ref="R51:X51"/>
    <mergeCell ref="R52:X52"/>
    <mergeCell ref="R53:X53"/>
    <mergeCell ref="D45:J46"/>
    <mergeCell ref="D47:J47"/>
    <mergeCell ref="D48:J48"/>
    <mergeCell ref="D49:J49"/>
    <mergeCell ref="D50:J50"/>
    <mergeCell ref="D51:J51"/>
    <mergeCell ref="D52:J52"/>
    <mergeCell ref="D53:J53"/>
    <mergeCell ref="R45:X46"/>
    <mergeCell ref="R47:X47"/>
    <mergeCell ref="R48:X48"/>
    <mergeCell ref="R49:X49"/>
    <mergeCell ref="R50:X50"/>
    <mergeCell ref="D54:J54"/>
    <mergeCell ref="K45:Q46"/>
    <mergeCell ref="K47:Q47"/>
    <mergeCell ref="K48:Q48"/>
    <mergeCell ref="K49:Q49"/>
    <mergeCell ref="K50:Q50"/>
    <mergeCell ref="V40:Y40"/>
    <mergeCell ref="V41:Y41"/>
    <mergeCell ref="D38:G38"/>
    <mergeCell ref="D39:G39"/>
    <mergeCell ref="D40:G40"/>
    <mergeCell ref="D41:G41"/>
    <mergeCell ref="P38:U38"/>
    <mergeCell ref="V39:Y39"/>
    <mergeCell ref="B2:F3"/>
    <mergeCell ref="G2:I3"/>
    <mergeCell ref="J2:AA3"/>
    <mergeCell ref="L23:O24"/>
    <mergeCell ref="P23:S24"/>
    <mergeCell ref="D14:J14"/>
    <mergeCell ref="D15:J15"/>
    <mergeCell ref="D9:J10"/>
    <mergeCell ref="D11:J11"/>
    <mergeCell ref="D12:J12"/>
    <mergeCell ref="D13:J13"/>
    <mergeCell ref="AB2:AC2"/>
    <mergeCell ref="AD2:AF2"/>
    <mergeCell ref="AK2:AM2"/>
    <mergeCell ref="AN2:AQ2"/>
    <mergeCell ref="AB3:AC3"/>
    <mergeCell ref="AD3:AF3"/>
    <mergeCell ref="AG3:AJ3"/>
    <mergeCell ref="AK3:AM3"/>
    <mergeCell ref="AN3:AQ3"/>
    <mergeCell ref="AG2:AJ2"/>
    <mergeCell ref="D37:G37"/>
    <mergeCell ref="H36:K36"/>
    <mergeCell ref="H37:K37"/>
    <mergeCell ref="D23:G24"/>
    <mergeCell ref="H23:K24"/>
    <mergeCell ref="D27:G27"/>
    <mergeCell ref="D25:G25"/>
    <mergeCell ref="H25:K25"/>
    <mergeCell ref="D34:G35"/>
    <mergeCell ref="H34:K35"/>
    <mergeCell ref="D26:G26"/>
    <mergeCell ref="H26:K26"/>
    <mergeCell ref="D36:G36"/>
    <mergeCell ref="L37:O37"/>
    <mergeCell ref="L38:O38"/>
    <mergeCell ref="P25:S25"/>
    <mergeCell ref="V36:Y36"/>
    <mergeCell ref="V37:Y37"/>
    <mergeCell ref="V38:Y38"/>
    <mergeCell ref="L25:O25"/>
    <mergeCell ref="L36:O36"/>
    <mergeCell ref="L34:O35"/>
    <mergeCell ref="L26:O26"/>
    <mergeCell ref="P34:U35"/>
    <mergeCell ref="P36:U36"/>
    <mergeCell ref="P37:U37"/>
    <mergeCell ref="V34:Y35"/>
  </mergeCells>
  <phoneticPr fontId="1" type="noConversion"/>
  <dataValidations disablePrompts="1" count="1">
    <dataValidation type="list" allowBlank="1" showInputMessage="1" showErrorMessage="1" sqref="V43:V44 V32:V33 V7:W8 V21:V22" xr:uid="{A43AED13-6356-764D-B695-DBFB20790B8B}">
      <formula1>OFFSET(#REF!,0,0,COUNTA($J:$J)-2,1)</formula1>
    </dataValidation>
  </dataValidations>
  <pageMargins left="0.7" right="0.7" top="0.75" bottom="0.75" header="0.3" footer="0.3"/>
  <pageSetup paperSize="9" scale="58" orientation="portrait" horizontalDpi="0" verticalDpi="0"/>
  <rowBreaks count="1" manualBreakCount="1">
    <brk id="72" max="4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D988-BAFA-AA4C-B47F-2FFC3D1E9077}">
  <sheetPr>
    <tabColor theme="7" tint="0.79998168889431442"/>
  </sheetPr>
  <dimension ref="B2:AQ354"/>
  <sheetViews>
    <sheetView showGridLines="0" view="pageBreakPreview" topLeftCell="A300" zoomScale="130" zoomScaleNormal="100" zoomScaleSheetLayoutView="130" workbookViewId="0">
      <selection activeCell="G239" sqref="G239"/>
    </sheetView>
  </sheetViews>
  <sheetFormatPr baseColWidth="10" defaultColWidth="2.7109375" defaultRowHeight="18" customHeight="1"/>
  <cols>
    <col min="1" max="3" width="2.7109375" style="5"/>
    <col min="4" max="4" width="3.42578125" style="5" bestFit="1" customWidth="1"/>
    <col min="5" max="5" width="2.7109375" style="5"/>
    <col min="6" max="6" width="3.42578125" style="5" bestFit="1" customWidth="1"/>
    <col min="7" max="32" width="2.7109375" style="5"/>
    <col min="33" max="33" width="2.7109375" style="5" customWidth="1"/>
    <col min="34" max="16384" width="2.7109375" style="5"/>
  </cols>
  <sheetData>
    <row r="2" spans="2:43" ht="18" customHeight="1">
      <c r="B2" s="105" t="str" cm="1">
        <f t="array" aca="1" ref="B2" ca="1">RIGHT(CELL("filename",A1),LEN(CELL("filename",A1))-FIND("]",CELL("filename",A1)))</f>
        <v>詳細設計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350</v>
      </c>
    </row>
    <row r="7" spans="2:43" ht="18" customHeight="1">
      <c r="C7" s="5" t="s">
        <v>29</v>
      </c>
      <c r="D7" s="5" t="s">
        <v>354</v>
      </c>
    </row>
    <row r="9" spans="2:43" ht="18" customHeight="1">
      <c r="D9" s="19" t="s">
        <v>34</v>
      </c>
      <c r="E9" s="5" t="s">
        <v>50</v>
      </c>
      <c r="I9" s="35" t="s">
        <v>353</v>
      </c>
    </row>
    <row r="11" spans="2:43" ht="18" customHeight="1">
      <c r="D11" s="19" t="s">
        <v>35</v>
      </c>
      <c r="E11" s="5" t="s">
        <v>59</v>
      </c>
    </row>
    <row r="13" spans="2:43" ht="18" customHeight="1">
      <c r="E13" s="219"/>
      <c r="F13" s="219"/>
      <c r="G13" s="173" t="s">
        <v>60</v>
      </c>
      <c r="H13" s="173"/>
      <c r="I13" s="173"/>
      <c r="J13" s="173"/>
      <c r="K13" s="173" t="s">
        <v>61</v>
      </c>
      <c r="L13" s="173"/>
      <c r="M13" s="173"/>
      <c r="N13" s="173"/>
      <c r="O13" s="173" t="s">
        <v>113</v>
      </c>
      <c r="P13" s="173"/>
      <c r="Q13" s="173"/>
      <c r="R13" s="173"/>
      <c r="S13" s="173"/>
    </row>
    <row r="14" spans="2:43" ht="18" customHeight="1">
      <c r="E14" s="211" t="s">
        <v>62</v>
      </c>
      <c r="F14" s="211"/>
      <c r="G14" s="174" t="s">
        <v>66</v>
      </c>
      <c r="H14" s="174"/>
      <c r="I14" s="174"/>
      <c r="J14" s="174"/>
      <c r="K14" s="174" t="s">
        <v>63</v>
      </c>
      <c r="L14" s="174"/>
      <c r="M14" s="174"/>
      <c r="N14" s="174"/>
      <c r="O14" s="174" t="s">
        <v>238</v>
      </c>
      <c r="P14" s="174"/>
      <c r="Q14" s="174"/>
      <c r="R14" s="174"/>
      <c r="S14" s="174"/>
    </row>
    <row r="16" spans="2:43" ht="18" customHeight="1">
      <c r="D16" s="19" t="s">
        <v>36</v>
      </c>
      <c r="E16" s="5" t="s">
        <v>376</v>
      </c>
    </row>
    <row r="18" spans="3:38" ht="18" customHeight="1">
      <c r="E18" s="219"/>
      <c r="F18" s="219"/>
      <c r="G18" s="219"/>
      <c r="H18" s="219"/>
      <c r="I18" s="173" t="s">
        <v>356</v>
      </c>
      <c r="J18" s="173"/>
      <c r="K18" s="173"/>
      <c r="L18" s="173"/>
      <c r="M18" s="173"/>
      <c r="N18" s="173"/>
      <c r="O18" s="173"/>
      <c r="P18" s="173"/>
      <c r="Q18" s="173"/>
    </row>
    <row r="19" spans="3:38" ht="18" customHeight="1">
      <c r="E19" s="211" t="s">
        <v>355</v>
      </c>
      <c r="F19" s="211"/>
      <c r="G19" s="211"/>
      <c r="H19" s="211"/>
      <c r="I19" s="236" t="s">
        <v>357</v>
      </c>
      <c r="J19" s="236"/>
      <c r="K19" s="236"/>
      <c r="L19" s="236"/>
      <c r="M19" s="236"/>
      <c r="N19" s="236"/>
      <c r="O19" s="236"/>
      <c r="P19" s="236"/>
      <c r="Q19" s="236"/>
      <c r="R19" s="19" t="s">
        <v>329</v>
      </c>
      <c r="AD19" s="5" t="s">
        <v>318</v>
      </c>
      <c r="AE19" s="5" t="s">
        <v>359</v>
      </c>
    </row>
    <row r="20" spans="3:38" ht="18" customHeight="1">
      <c r="E20" s="211" t="s">
        <v>377</v>
      </c>
      <c r="F20" s="211"/>
      <c r="G20" s="211"/>
      <c r="H20" s="211"/>
      <c r="I20" s="236" t="s">
        <v>358</v>
      </c>
      <c r="J20" s="236"/>
      <c r="K20" s="236"/>
      <c r="L20" s="236"/>
      <c r="M20" s="236"/>
      <c r="N20" s="236"/>
      <c r="O20" s="236"/>
      <c r="P20" s="236"/>
      <c r="Q20" s="236"/>
      <c r="R20" s="19" t="s">
        <v>329</v>
      </c>
      <c r="AD20" s="5" t="s">
        <v>318</v>
      </c>
      <c r="AE20" s="5" t="s">
        <v>467</v>
      </c>
    </row>
    <row r="21" spans="3:38" ht="18" customHeight="1">
      <c r="AE21" s="5" t="s">
        <v>315</v>
      </c>
      <c r="AF21" s="19" t="s">
        <v>362</v>
      </c>
      <c r="AH21" s="5" t="s">
        <v>13</v>
      </c>
      <c r="AI21" s="19" t="s">
        <v>364</v>
      </c>
    </row>
    <row r="22" spans="3:38" ht="18" customHeight="1">
      <c r="AE22" s="5" t="s">
        <v>315</v>
      </c>
      <c r="AF22" s="19" t="s">
        <v>363</v>
      </c>
      <c r="AH22" s="5" t="s">
        <v>13</v>
      </c>
      <c r="AI22" s="19" t="s">
        <v>365</v>
      </c>
    </row>
    <row r="23" spans="3:38" ht="18" customHeight="1">
      <c r="AE23" s="5" t="s">
        <v>315</v>
      </c>
      <c r="AF23" s="5" t="s">
        <v>453</v>
      </c>
      <c r="AH23" s="19"/>
      <c r="AK23" s="5" t="s">
        <v>13</v>
      </c>
      <c r="AL23" s="5" t="s">
        <v>366</v>
      </c>
    </row>
    <row r="25" spans="3:38" ht="18" customHeight="1">
      <c r="D25" s="19" t="s">
        <v>37</v>
      </c>
      <c r="E25" s="5" t="s">
        <v>462</v>
      </c>
    </row>
    <row r="27" spans="3:38" ht="18" customHeight="1">
      <c r="E27" s="5" t="s">
        <v>573</v>
      </c>
      <c r="F27" s="5" t="s">
        <v>579</v>
      </c>
    </row>
    <row r="28" spans="3:38" ht="18" customHeight="1">
      <c r="E28" s="5" t="s">
        <v>574</v>
      </c>
      <c r="F28" s="5" t="s">
        <v>580</v>
      </c>
    </row>
    <row r="29" spans="3:38" ht="18" customHeight="1">
      <c r="E29" s="5" t="s">
        <v>575</v>
      </c>
      <c r="F29" s="5" t="s">
        <v>581</v>
      </c>
    </row>
    <row r="32" spans="3:38" ht="18" customHeight="1">
      <c r="C32" s="5" t="s">
        <v>28</v>
      </c>
      <c r="D32" s="5" t="s">
        <v>463</v>
      </c>
    </row>
    <row r="34" spans="4:35" ht="18" customHeight="1">
      <c r="D34" s="19" t="s">
        <v>34</v>
      </c>
      <c r="E34" s="5" t="s">
        <v>50</v>
      </c>
      <c r="I34" s="35" t="s">
        <v>396</v>
      </c>
    </row>
    <row r="36" spans="4:35" ht="18" customHeight="1">
      <c r="D36" s="19" t="s">
        <v>35</v>
      </c>
      <c r="E36" s="5" t="s">
        <v>59</v>
      </c>
    </row>
    <row r="38" spans="4:35" ht="18" customHeight="1">
      <c r="E38" s="219"/>
      <c r="F38" s="219"/>
      <c r="G38" s="173" t="s">
        <v>60</v>
      </c>
      <c r="H38" s="173"/>
      <c r="I38" s="173"/>
      <c r="J38" s="173"/>
      <c r="K38" s="173" t="s">
        <v>61</v>
      </c>
      <c r="L38" s="173"/>
      <c r="M38" s="173"/>
      <c r="N38" s="173"/>
      <c r="O38" s="173" t="s">
        <v>113</v>
      </c>
      <c r="P38" s="173"/>
      <c r="Q38" s="173"/>
      <c r="R38" s="173"/>
      <c r="S38" s="173"/>
    </row>
    <row r="39" spans="4:35" ht="18" customHeight="1">
      <c r="E39" s="211" t="s">
        <v>62</v>
      </c>
      <c r="F39" s="211"/>
      <c r="G39" s="174" t="s">
        <v>66</v>
      </c>
      <c r="H39" s="174"/>
      <c r="I39" s="174"/>
      <c r="J39" s="174"/>
      <c r="K39" s="174" t="s">
        <v>63</v>
      </c>
      <c r="L39" s="174"/>
      <c r="M39" s="174"/>
      <c r="N39" s="174"/>
      <c r="O39" s="174" t="s">
        <v>238</v>
      </c>
      <c r="P39" s="174"/>
      <c r="Q39" s="174"/>
      <c r="R39" s="174"/>
      <c r="S39" s="174"/>
    </row>
    <row r="41" spans="4:35" ht="18" customHeight="1">
      <c r="D41" s="19" t="s">
        <v>36</v>
      </c>
      <c r="E41" s="5" t="s">
        <v>376</v>
      </c>
    </row>
    <row r="43" spans="4:35" ht="18" customHeight="1">
      <c r="E43" s="219"/>
      <c r="F43" s="219"/>
      <c r="G43" s="219"/>
      <c r="H43" s="219"/>
      <c r="I43" s="173" t="s">
        <v>356</v>
      </c>
      <c r="J43" s="173"/>
      <c r="K43" s="173"/>
      <c r="L43" s="173"/>
      <c r="M43" s="173"/>
      <c r="N43" s="173"/>
      <c r="O43" s="173"/>
      <c r="P43" s="173"/>
      <c r="Q43" s="173"/>
    </row>
    <row r="44" spans="4:35" ht="18" customHeight="1">
      <c r="E44" s="211" t="s">
        <v>355</v>
      </c>
      <c r="F44" s="211"/>
      <c r="G44" s="211"/>
      <c r="H44" s="211"/>
      <c r="I44" s="236" t="s">
        <v>464</v>
      </c>
      <c r="J44" s="236"/>
      <c r="K44" s="236"/>
      <c r="L44" s="236"/>
      <c r="M44" s="236"/>
      <c r="N44" s="236"/>
      <c r="O44" s="236"/>
      <c r="P44" s="236"/>
      <c r="Q44" s="236"/>
      <c r="R44" s="19" t="s">
        <v>329</v>
      </c>
      <c r="AD44" s="5" t="s">
        <v>318</v>
      </c>
      <c r="AE44" s="5" t="s">
        <v>466</v>
      </c>
    </row>
    <row r="45" spans="4:35" ht="18" customHeight="1">
      <c r="E45" s="211" t="s">
        <v>377</v>
      </c>
      <c r="F45" s="211"/>
      <c r="G45" s="211"/>
      <c r="H45" s="211"/>
      <c r="I45" s="236" t="s">
        <v>465</v>
      </c>
      <c r="J45" s="236"/>
      <c r="K45" s="236"/>
      <c r="L45" s="236"/>
      <c r="M45" s="236"/>
      <c r="N45" s="236"/>
      <c r="O45" s="236"/>
      <c r="P45" s="236"/>
      <c r="Q45" s="236"/>
      <c r="R45" s="19" t="s">
        <v>329</v>
      </c>
      <c r="AD45" s="5" t="s">
        <v>318</v>
      </c>
      <c r="AE45" s="5" t="s">
        <v>468</v>
      </c>
    </row>
    <row r="46" spans="4:35" ht="18" customHeight="1">
      <c r="AF46" s="19"/>
      <c r="AI46" s="19"/>
    </row>
    <row r="47" spans="4:35" ht="18" customHeight="1">
      <c r="D47" s="19" t="s">
        <v>37</v>
      </c>
      <c r="E47" s="5" t="s">
        <v>462</v>
      </c>
    </row>
    <row r="49" spans="3:19" ht="18" customHeight="1">
      <c r="E49" s="5" t="s">
        <v>573</v>
      </c>
      <c r="F49" s="5" t="s">
        <v>582</v>
      </c>
    </row>
    <row r="50" spans="3:19" ht="18" customHeight="1">
      <c r="E50" s="5" t="s">
        <v>574</v>
      </c>
      <c r="F50" s="5" t="s">
        <v>583</v>
      </c>
    </row>
    <row r="51" spans="3:19" ht="18" customHeight="1">
      <c r="E51" s="5" t="s">
        <v>575</v>
      </c>
      <c r="F51" s="5" t="s">
        <v>584</v>
      </c>
    </row>
    <row r="53" spans="3:19" ht="18" customHeight="1">
      <c r="C53" s="5" t="s">
        <v>30</v>
      </c>
      <c r="D53" s="5" t="s">
        <v>481</v>
      </c>
    </row>
    <row r="55" spans="3:19" ht="18" customHeight="1">
      <c r="D55" s="19" t="s">
        <v>34</v>
      </c>
      <c r="E55" s="5" t="s">
        <v>50</v>
      </c>
      <c r="I55" s="35" t="s">
        <v>394</v>
      </c>
    </row>
    <row r="57" spans="3:19" ht="18" customHeight="1">
      <c r="D57" s="19" t="s">
        <v>35</v>
      </c>
      <c r="E57" s="5" t="s">
        <v>59</v>
      </c>
    </row>
    <row r="59" spans="3:19" ht="18" customHeight="1">
      <c r="E59" s="219"/>
      <c r="F59" s="219"/>
      <c r="G59" s="173" t="s">
        <v>60</v>
      </c>
      <c r="H59" s="173"/>
      <c r="I59" s="173"/>
      <c r="J59" s="173"/>
      <c r="K59" s="173" t="s">
        <v>61</v>
      </c>
      <c r="L59" s="173"/>
      <c r="M59" s="173"/>
      <c r="N59" s="173"/>
      <c r="O59" s="173" t="s">
        <v>113</v>
      </c>
      <c r="P59" s="173"/>
      <c r="Q59" s="173"/>
      <c r="R59" s="173"/>
      <c r="S59" s="173"/>
    </row>
    <row r="60" spans="3:19" ht="18" customHeight="1">
      <c r="E60" s="211" t="s">
        <v>62</v>
      </c>
      <c r="F60" s="211"/>
      <c r="G60" s="174" t="s">
        <v>66</v>
      </c>
      <c r="H60" s="174"/>
      <c r="I60" s="174"/>
      <c r="J60" s="174"/>
      <c r="K60" s="174" t="s">
        <v>63</v>
      </c>
      <c r="L60" s="174"/>
      <c r="M60" s="174"/>
      <c r="N60" s="174"/>
      <c r="O60" s="174" t="s">
        <v>238</v>
      </c>
      <c r="P60" s="174"/>
      <c r="Q60" s="174"/>
      <c r="R60" s="174"/>
      <c r="S60" s="174"/>
    </row>
    <row r="62" spans="3:19" ht="18" customHeight="1">
      <c r="D62" s="19" t="s">
        <v>36</v>
      </c>
      <c r="E62" s="5" t="s">
        <v>376</v>
      </c>
    </row>
    <row r="64" spans="3:19" ht="18" customHeight="1">
      <c r="E64" s="219"/>
      <c r="F64" s="219"/>
      <c r="G64" s="219"/>
      <c r="H64" s="219"/>
      <c r="I64" s="173" t="s">
        <v>356</v>
      </c>
      <c r="J64" s="173"/>
      <c r="K64" s="173"/>
      <c r="L64" s="173"/>
      <c r="M64" s="173"/>
      <c r="N64" s="173"/>
      <c r="O64" s="173"/>
      <c r="P64" s="173"/>
      <c r="Q64" s="173"/>
    </row>
    <row r="65" spans="3:35" ht="18" customHeight="1">
      <c r="E65" s="211" t="s">
        <v>355</v>
      </c>
      <c r="F65" s="211"/>
      <c r="G65" s="211"/>
      <c r="H65" s="211"/>
      <c r="I65" s="236" t="s">
        <v>482</v>
      </c>
      <c r="J65" s="236"/>
      <c r="K65" s="236"/>
      <c r="L65" s="236"/>
      <c r="M65" s="236"/>
      <c r="N65" s="236"/>
      <c r="O65" s="236"/>
      <c r="P65" s="236"/>
      <c r="Q65" s="236"/>
      <c r="R65" s="19" t="s">
        <v>329</v>
      </c>
      <c r="AD65" s="5" t="s">
        <v>318</v>
      </c>
      <c r="AE65" s="5" t="s">
        <v>483</v>
      </c>
    </row>
    <row r="66" spans="3:35" ht="18" customHeight="1">
      <c r="E66" s="211" t="s">
        <v>377</v>
      </c>
      <c r="F66" s="211"/>
      <c r="G66" s="211"/>
      <c r="H66" s="211"/>
      <c r="I66" s="236" t="s">
        <v>509</v>
      </c>
      <c r="J66" s="236"/>
      <c r="K66" s="236"/>
      <c r="L66" s="236"/>
      <c r="M66" s="236"/>
      <c r="N66" s="236"/>
      <c r="O66" s="236"/>
      <c r="P66" s="236"/>
      <c r="Q66" s="236"/>
      <c r="R66" s="19" t="s">
        <v>329</v>
      </c>
      <c r="AD66" s="5" t="s">
        <v>318</v>
      </c>
      <c r="AE66" s="5" t="s">
        <v>508</v>
      </c>
    </row>
    <row r="67" spans="3:35" ht="18" customHeight="1">
      <c r="AF67" s="19"/>
      <c r="AI67" s="19"/>
    </row>
    <row r="68" spans="3:35" ht="18" customHeight="1">
      <c r="D68" s="19" t="s">
        <v>37</v>
      </c>
      <c r="E68" s="5" t="s">
        <v>462</v>
      </c>
    </row>
    <row r="70" spans="3:35" ht="18" customHeight="1">
      <c r="E70" s="5" t="s">
        <v>573</v>
      </c>
      <c r="F70" s="5" t="s">
        <v>510</v>
      </c>
    </row>
    <row r="71" spans="3:35" ht="18" customHeight="1">
      <c r="E71" s="5" t="s">
        <v>574</v>
      </c>
      <c r="F71" s="5" t="s">
        <v>522</v>
      </c>
    </row>
    <row r="73" spans="3:35" ht="18" customHeight="1">
      <c r="C73" s="5" t="s">
        <v>32</v>
      </c>
      <c r="D73" s="5" t="s">
        <v>523</v>
      </c>
    </row>
    <row r="75" spans="3:35" ht="18" customHeight="1">
      <c r="D75" s="19" t="s">
        <v>34</v>
      </c>
      <c r="E75" s="5" t="s">
        <v>50</v>
      </c>
      <c r="I75" s="35" t="s">
        <v>524</v>
      </c>
    </row>
    <row r="77" spans="3:35" ht="18" customHeight="1">
      <c r="D77" s="19" t="s">
        <v>35</v>
      </c>
      <c r="E77" s="5" t="s">
        <v>59</v>
      </c>
    </row>
    <row r="79" spans="3:35" ht="18" customHeight="1">
      <c r="E79" s="219"/>
      <c r="F79" s="219"/>
      <c r="G79" s="173" t="s">
        <v>60</v>
      </c>
      <c r="H79" s="173"/>
      <c r="I79" s="173"/>
      <c r="J79" s="173"/>
      <c r="K79" s="173" t="s">
        <v>61</v>
      </c>
      <c r="L79" s="173"/>
      <c r="M79" s="173"/>
      <c r="N79" s="173"/>
      <c r="O79" s="173" t="s">
        <v>113</v>
      </c>
      <c r="P79" s="173"/>
      <c r="Q79" s="173"/>
      <c r="R79" s="173"/>
      <c r="S79" s="173"/>
    </row>
    <row r="80" spans="3:35" ht="18" customHeight="1">
      <c r="E80" s="211" t="s">
        <v>62</v>
      </c>
      <c r="F80" s="211"/>
      <c r="G80" s="174" t="s">
        <v>66</v>
      </c>
      <c r="H80" s="174"/>
      <c r="I80" s="174"/>
      <c r="J80" s="174"/>
      <c r="K80" s="174" t="s">
        <v>63</v>
      </c>
      <c r="L80" s="174"/>
      <c r="M80" s="174"/>
      <c r="N80" s="174"/>
      <c r="O80" s="174" t="s">
        <v>238</v>
      </c>
      <c r="P80" s="174"/>
      <c r="Q80" s="174"/>
      <c r="R80" s="174"/>
      <c r="S80" s="174"/>
    </row>
    <row r="82" spans="4:35" ht="18" customHeight="1">
      <c r="D82" s="19" t="s">
        <v>36</v>
      </c>
      <c r="E82" s="5" t="s">
        <v>376</v>
      </c>
    </row>
    <row r="84" spans="4:35" ht="18" customHeight="1">
      <c r="E84" s="5" t="s">
        <v>315</v>
      </c>
      <c r="F84" s="5" t="s">
        <v>71</v>
      </c>
      <c r="AF84" s="19"/>
      <c r="AI84" s="19"/>
    </row>
    <row r="85" spans="4:35" ht="18" customHeight="1">
      <c r="AF85" s="19"/>
      <c r="AI85" s="19"/>
    </row>
    <row r="86" spans="4:35" ht="18" customHeight="1">
      <c r="D86" s="19" t="s">
        <v>37</v>
      </c>
      <c r="E86" s="5" t="s">
        <v>462</v>
      </c>
    </row>
    <row r="87" spans="4:35" ht="18" customHeight="1">
      <c r="N87" s="19"/>
    </row>
    <row r="88" spans="4:35" ht="18" customHeight="1">
      <c r="E88" s="5" t="s">
        <v>573</v>
      </c>
      <c r="F88" s="5" t="s">
        <v>525</v>
      </c>
      <c r="N88" s="19"/>
    </row>
    <row r="89" spans="4:35" ht="18" customHeight="1">
      <c r="F89" s="5" t="s">
        <v>315</v>
      </c>
      <c r="G89" s="5" t="s">
        <v>526</v>
      </c>
    </row>
    <row r="90" spans="4:35" ht="18" customHeight="1">
      <c r="F90" s="5" t="s">
        <v>315</v>
      </c>
      <c r="G90" s="5" t="s">
        <v>527</v>
      </c>
    </row>
    <row r="91" spans="4:35" ht="18" customHeight="1">
      <c r="F91" s="5" t="s">
        <v>315</v>
      </c>
      <c r="G91" s="5" t="s">
        <v>528</v>
      </c>
    </row>
    <row r="93" spans="4:35" ht="18" customHeight="1">
      <c r="E93" s="5" t="s">
        <v>574</v>
      </c>
      <c r="F93" s="5" t="s">
        <v>585</v>
      </c>
    </row>
    <row r="94" spans="4:35" ht="18" customHeight="1">
      <c r="F94" s="5" t="s">
        <v>702</v>
      </c>
      <c r="G94" s="5" t="s">
        <v>529</v>
      </c>
      <c r="L94" s="19"/>
      <c r="N94" s="19"/>
    </row>
    <row r="95" spans="4:35" ht="18" customHeight="1">
      <c r="G95" s="5" t="s">
        <v>315</v>
      </c>
      <c r="H95" s="5" t="s">
        <v>394</v>
      </c>
      <c r="N95" s="19"/>
    </row>
    <row r="96" spans="4:35" ht="18" customHeight="1">
      <c r="G96" s="5" t="s">
        <v>315</v>
      </c>
      <c r="H96" s="5" t="s">
        <v>396</v>
      </c>
      <c r="N96" s="19"/>
    </row>
    <row r="97" spans="6:14" ht="18" customHeight="1">
      <c r="G97" s="5" t="s">
        <v>315</v>
      </c>
      <c r="H97" s="5" t="s">
        <v>397</v>
      </c>
      <c r="N97" s="19"/>
    </row>
    <row r="98" spans="6:14" ht="18" customHeight="1">
      <c r="G98" s="5" t="s">
        <v>315</v>
      </c>
      <c r="H98" s="5" t="s">
        <v>524</v>
      </c>
      <c r="N98" s="19"/>
    </row>
    <row r="99" spans="6:14" ht="18" customHeight="1">
      <c r="G99" s="5" t="s">
        <v>315</v>
      </c>
      <c r="H99" s="5" t="s">
        <v>531</v>
      </c>
      <c r="N99" s="19"/>
    </row>
    <row r="100" spans="6:14" ht="18" customHeight="1">
      <c r="G100" s="5" t="s">
        <v>315</v>
      </c>
      <c r="H100" s="5" t="s">
        <v>532</v>
      </c>
      <c r="N100" s="19"/>
    </row>
    <row r="101" spans="6:14" ht="18" customHeight="1">
      <c r="G101" s="5" t="s">
        <v>315</v>
      </c>
      <c r="H101" s="5" t="s">
        <v>533</v>
      </c>
      <c r="N101" s="19"/>
    </row>
    <row r="102" spans="6:14" ht="18" customHeight="1">
      <c r="G102" s="5" t="s">
        <v>315</v>
      </c>
      <c r="H102" s="5" t="s">
        <v>534</v>
      </c>
      <c r="N102" s="19"/>
    </row>
    <row r="103" spans="6:14" ht="18" customHeight="1">
      <c r="G103" s="5" t="s">
        <v>315</v>
      </c>
      <c r="H103" s="5" t="s">
        <v>535</v>
      </c>
      <c r="N103" s="19"/>
    </row>
    <row r="104" spans="6:14" ht="18" customHeight="1">
      <c r="G104" s="5" t="s">
        <v>315</v>
      </c>
      <c r="H104" s="5" t="s">
        <v>536</v>
      </c>
      <c r="N104" s="19"/>
    </row>
    <row r="105" spans="6:14" ht="18" customHeight="1">
      <c r="G105" s="5" t="s">
        <v>315</v>
      </c>
      <c r="H105" s="5" t="s">
        <v>537</v>
      </c>
      <c r="N105" s="19"/>
    </row>
    <row r="106" spans="6:14" ht="18" customHeight="1">
      <c r="G106" s="5" t="s">
        <v>315</v>
      </c>
      <c r="H106" s="5" t="s">
        <v>387</v>
      </c>
      <c r="N106" s="19"/>
    </row>
    <row r="107" spans="6:14" ht="18" customHeight="1">
      <c r="G107" s="5" t="s">
        <v>315</v>
      </c>
      <c r="H107" s="5" t="s">
        <v>386</v>
      </c>
      <c r="N107" s="19"/>
    </row>
    <row r="108" spans="6:14" ht="18" customHeight="1">
      <c r="G108" s="5" t="s">
        <v>315</v>
      </c>
      <c r="H108" s="5" t="s">
        <v>530</v>
      </c>
      <c r="N108" s="19"/>
    </row>
    <row r="109" spans="6:14" ht="18" customHeight="1">
      <c r="F109" s="5" t="s">
        <v>703</v>
      </c>
      <c r="G109" s="5" t="s">
        <v>539</v>
      </c>
      <c r="M109" s="19"/>
      <c r="N109" s="19"/>
    </row>
    <row r="110" spans="6:14" ht="18" customHeight="1">
      <c r="G110" s="5" t="s">
        <v>315</v>
      </c>
      <c r="H110" s="5" t="s">
        <v>51</v>
      </c>
    </row>
    <row r="111" spans="6:14" ht="18" customHeight="1">
      <c r="G111" s="5" t="s">
        <v>315</v>
      </c>
      <c r="H111" s="5" t="s">
        <v>538</v>
      </c>
    </row>
    <row r="112" spans="6:14" ht="18" customHeight="1">
      <c r="G112" s="5" t="s">
        <v>315</v>
      </c>
      <c r="H112" s="5" t="s">
        <v>115</v>
      </c>
    </row>
    <row r="114" spans="3:35" ht="18" customHeight="1">
      <c r="C114" s="5" t="s">
        <v>32</v>
      </c>
      <c r="D114" s="5" t="s">
        <v>572</v>
      </c>
    </row>
    <row r="116" spans="3:35" ht="18" customHeight="1">
      <c r="D116" s="19" t="s">
        <v>34</v>
      </c>
      <c r="E116" s="5" t="s">
        <v>50</v>
      </c>
      <c r="I116" s="35" t="s">
        <v>531</v>
      </c>
    </row>
    <row r="118" spans="3:35" ht="18" customHeight="1">
      <c r="D118" s="19" t="s">
        <v>35</v>
      </c>
      <c r="E118" s="5" t="s">
        <v>59</v>
      </c>
    </row>
    <row r="120" spans="3:35" ht="18" customHeight="1">
      <c r="E120" s="219"/>
      <c r="F120" s="219"/>
      <c r="G120" s="173" t="s">
        <v>60</v>
      </c>
      <c r="H120" s="173"/>
      <c r="I120" s="173"/>
      <c r="J120" s="173"/>
      <c r="K120" s="173" t="s">
        <v>61</v>
      </c>
      <c r="L120" s="173"/>
      <c r="M120" s="173"/>
      <c r="N120" s="173"/>
      <c r="O120" s="173" t="s">
        <v>113</v>
      </c>
      <c r="P120" s="173"/>
      <c r="Q120" s="173"/>
      <c r="R120" s="173"/>
      <c r="S120" s="173"/>
    </row>
    <row r="121" spans="3:35" ht="18" customHeight="1">
      <c r="E121" s="211" t="s">
        <v>62</v>
      </c>
      <c r="F121" s="211"/>
      <c r="G121" s="174" t="s">
        <v>66</v>
      </c>
      <c r="H121" s="174"/>
      <c r="I121" s="174"/>
      <c r="J121" s="174"/>
      <c r="K121" s="174" t="s">
        <v>63</v>
      </c>
      <c r="L121" s="174"/>
      <c r="M121" s="174"/>
      <c r="N121" s="174"/>
      <c r="O121" s="174" t="s">
        <v>238</v>
      </c>
      <c r="P121" s="174"/>
      <c r="Q121" s="174"/>
      <c r="R121" s="174"/>
      <c r="S121" s="174"/>
    </row>
    <row r="123" spans="3:35" ht="18" customHeight="1">
      <c r="D123" s="19" t="s">
        <v>36</v>
      </c>
      <c r="E123" s="5" t="s">
        <v>376</v>
      </c>
    </row>
    <row r="125" spans="3:35" ht="18" customHeight="1">
      <c r="E125" s="5" t="s">
        <v>315</v>
      </c>
      <c r="F125" s="5" t="s">
        <v>71</v>
      </c>
      <c r="AF125" s="19"/>
      <c r="AI125" s="19"/>
    </row>
    <row r="126" spans="3:35" ht="18" customHeight="1">
      <c r="AF126" s="19"/>
      <c r="AI126" s="19"/>
    </row>
    <row r="127" spans="3:35" ht="18" customHeight="1">
      <c r="D127" s="19" t="s">
        <v>37</v>
      </c>
      <c r="E127" s="5" t="s">
        <v>462</v>
      </c>
    </row>
    <row r="128" spans="3:35" ht="18" customHeight="1">
      <c r="N128" s="19"/>
    </row>
    <row r="129" spans="5:29" ht="18" customHeight="1">
      <c r="E129" s="5" t="s">
        <v>573</v>
      </c>
      <c r="F129" s="5" t="s">
        <v>852</v>
      </c>
      <c r="N129" s="19"/>
      <c r="AB129" s="19"/>
      <c r="AC129" s="19"/>
    </row>
    <row r="130" spans="5:29" ht="18" customHeight="1">
      <c r="F130" s="5" t="s">
        <v>315</v>
      </c>
      <c r="G130" s="20" t="s">
        <v>101</v>
      </c>
      <c r="AA130" s="20"/>
    </row>
    <row r="131" spans="5:29" ht="18" customHeight="1">
      <c r="F131" s="5" t="s">
        <v>315</v>
      </c>
      <c r="G131" s="20" t="s">
        <v>853</v>
      </c>
      <c r="AA131" s="20"/>
    </row>
    <row r="132" spans="5:29" ht="18" customHeight="1">
      <c r="F132" s="5" t="s">
        <v>315</v>
      </c>
      <c r="G132" s="20" t="s">
        <v>766</v>
      </c>
      <c r="AA132" s="20"/>
    </row>
    <row r="133" spans="5:29" ht="18" customHeight="1">
      <c r="F133" s="5" t="s">
        <v>315</v>
      </c>
      <c r="G133" s="20" t="s">
        <v>622</v>
      </c>
      <c r="N133" s="19"/>
      <c r="AB133" s="19"/>
      <c r="AC133" s="19"/>
    </row>
    <row r="134" spans="5:29" ht="18" customHeight="1">
      <c r="E134" s="5" t="s">
        <v>574</v>
      </c>
      <c r="F134" s="5" t="s">
        <v>854</v>
      </c>
      <c r="N134" s="19"/>
      <c r="Z134" s="19"/>
    </row>
    <row r="135" spans="5:29" ht="18" customHeight="1">
      <c r="F135" s="5" t="s">
        <v>315</v>
      </c>
      <c r="G135" s="5" t="s">
        <v>593</v>
      </c>
      <c r="Z135" s="19"/>
    </row>
    <row r="136" spans="5:29" ht="18" customHeight="1">
      <c r="G136" s="5" t="s">
        <v>588</v>
      </c>
      <c r="H136" s="5" t="s">
        <v>594</v>
      </c>
      <c r="Z136" s="19"/>
    </row>
    <row r="137" spans="5:29" ht="18" customHeight="1">
      <c r="F137" s="5" t="s">
        <v>315</v>
      </c>
      <c r="G137" s="5" t="s">
        <v>595</v>
      </c>
      <c r="Z137" s="19"/>
    </row>
    <row r="138" spans="5:29" ht="18" customHeight="1">
      <c r="G138" s="5" t="s">
        <v>588</v>
      </c>
      <c r="H138" s="5" t="s">
        <v>596</v>
      </c>
      <c r="Z138" s="19"/>
    </row>
    <row r="139" spans="5:29" ht="18" customHeight="1">
      <c r="F139" s="5" t="s">
        <v>315</v>
      </c>
      <c r="G139" s="5" t="s">
        <v>597</v>
      </c>
      <c r="Z139" s="19"/>
    </row>
    <row r="140" spans="5:29" ht="18" customHeight="1">
      <c r="G140" s="5" t="s">
        <v>588</v>
      </c>
      <c r="H140" s="5" t="s">
        <v>598</v>
      </c>
      <c r="Z140" s="19"/>
    </row>
    <row r="141" spans="5:29" ht="18" customHeight="1">
      <c r="F141" s="5" t="s">
        <v>315</v>
      </c>
      <c r="G141" s="5" t="s">
        <v>591</v>
      </c>
      <c r="Z141" s="19"/>
    </row>
    <row r="142" spans="5:29" ht="18" customHeight="1">
      <c r="G142" s="5" t="s">
        <v>588</v>
      </c>
      <c r="H142" s="5" t="s">
        <v>589</v>
      </c>
      <c r="Z142" s="19"/>
    </row>
    <row r="143" spans="5:29" ht="18" customHeight="1">
      <c r="F143" s="5" t="s">
        <v>315</v>
      </c>
      <c r="G143" s="5" t="s">
        <v>592</v>
      </c>
      <c r="Z143" s="19"/>
    </row>
    <row r="144" spans="5:29" ht="18" customHeight="1">
      <c r="G144" s="5" t="s">
        <v>588</v>
      </c>
      <c r="H144" s="5" t="s">
        <v>590</v>
      </c>
      <c r="Z144" s="19"/>
    </row>
    <row r="145" spans="5:33" ht="18" customHeight="1">
      <c r="E145" s="5" t="s">
        <v>575</v>
      </c>
      <c r="F145" s="5" t="s">
        <v>855</v>
      </c>
      <c r="W145" s="19"/>
    </row>
    <row r="146" spans="5:33" ht="18" customHeight="1">
      <c r="F146" s="5" t="s">
        <v>698</v>
      </c>
      <c r="G146" s="5" t="s">
        <v>593</v>
      </c>
      <c r="AA146" s="19"/>
      <c r="AG146" s="19"/>
    </row>
    <row r="147" spans="5:33" ht="18" customHeight="1">
      <c r="G147" s="5" t="s">
        <v>255</v>
      </c>
      <c r="H147" s="5" t="s">
        <v>856</v>
      </c>
      <c r="AA147" s="19"/>
      <c r="AG147" s="19"/>
    </row>
    <row r="148" spans="5:33" ht="18" customHeight="1">
      <c r="G148" s="5" t="s">
        <v>315</v>
      </c>
      <c r="H148" s="5" t="s">
        <v>764</v>
      </c>
      <c r="J148" s="5" t="s">
        <v>13</v>
      </c>
      <c r="K148" s="5" t="s">
        <v>779</v>
      </c>
      <c r="AA148" s="19"/>
      <c r="AG148" s="19"/>
    </row>
    <row r="149" spans="5:33" ht="18" customHeight="1">
      <c r="G149" s="5" t="s">
        <v>315</v>
      </c>
      <c r="H149" s="5" t="s">
        <v>757</v>
      </c>
      <c r="J149" s="5" t="s">
        <v>13</v>
      </c>
      <c r="K149" s="5" t="s">
        <v>780</v>
      </c>
      <c r="AA149" s="19"/>
      <c r="AG149" s="19"/>
    </row>
    <row r="150" spans="5:33" ht="18" customHeight="1">
      <c r="F150" s="5" t="s">
        <v>700</v>
      </c>
      <c r="G150" s="5" t="s">
        <v>595</v>
      </c>
      <c r="AA150" s="19"/>
      <c r="AG150" s="19"/>
    </row>
    <row r="151" spans="5:33" ht="18" customHeight="1">
      <c r="G151" s="5" t="s">
        <v>315</v>
      </c>
      <c r="H151" s="5">
        <v>0</v>
      </c>
      <c r="I151" s="5" t="s">
        <v>13</v>
      </c>
      <c r="J151" s="19" t="s">
        <v>618</v>
      </c>
      <c r="AA151" s="19"/>
      <c r="AG151" s="19"/>
    </row>
    <row r="152" spans="5:33" ht="18" customHeight="1">
      <c r="G152" s="5" t="s">
        <v>315</v>
      </c>
      <c r="H152" s="5">
        <v>1</v>
      </c>
      <c r="I152" s="5" t="s">
        <v>13</v>
      </c>
      <c r="J152" s="19" t="s">
        <v>619</v>
      </c>
      <c r="AA152" s="19"/>
      <c r="AG152" s="19"/>
    </row>
    <row r="153" spans="5:33" ht="18" customHeight="1">
      <c r="G153" s="5" t="s">
        <v>315</v>
      </c>
      <c r="H153" s="5">
        <v>2</v>
      </c>
      <c r="I153" s="5" t="s">
        <v>13</v>
      </c>
      <c r="J153" s="19" t="s">
        <v>791</v>
      </c>
      <c r="AA153" s="19"/>
      <c r="AG153" s="19"/>
    </row>
    <row r="154" spans="5:33" ht="18" customHeight="1">
      <c r="F154" s="5" t="s">
        <v>718</v>
      </c>
      <c r="G154" s="5" t="s">
        <v>597</v>
      </c>
      <c r="AB154" s="19"/>
    </row>
    <row r="155" spans="5:33" ht="18" customHeight="1">
      <c r="G155" s="5" t="s">
        <v>255</v>
      </c>
      <c r="H155" s="5" t="s">
        <v>857</v>
      </c>
      <c r="W155" s="19"/>
    </row>
    <row r="156" spans="5:33" ht="18" customHeight="1">
      <c r="G156" s="5" t="s">
        <v>315</v>
      </c>
      <c r="H156" s="5" t="s">
        <v>611</v>
      </c>
      <c r="I156" s="5" t="s">
        <v>13</v>
      </c>
      <c r="J156" s="5" t="s">
        <v>704</v>
      </c>
    </row>
    <row r="157" spans="5:33" ht="18" customHeight="1">
      <c r="G157" s="5" t="s">
        <v>315</v>
      </c>
      <c r="H157" s="5" t="s">
        <v>612</v>
      </c>
      <c r="I157" s="5" t="s">
        <v>13</v>
      </c>
      <c r="J157" s="5" t="s">
        <v>705</v>
      </c>
    </row>
    <row r="158" spans="5:33" ht="18" customHeight="1">
      <c r="G158" s="5" t="s">
        <v>315</v>
      </c>
      <c r="H158" s="5" t="s">
        <v>613</v>
      </c>
      <c r="I158" s="5" t="s">
        <v>13</v>
      </c>
      <c r="J158" s="5" t="s">
        <v>706</v>
      </c>
    </row>
    <row r="159" spans="5:33" ht="18" customHeight="1">
      <c r="G159" s="5" t="s">
        <v>315</v>
      </c>
      <c r="H159" s="5" t="s">
        <v>614</v>
      </c>
      <c r="I159" s="5" t="s">
        <v>13</v>
      </c>
      <c r="J159" s="5" t="s">
        <v>707</v>
      </c>
      <c r="T159" s="5" t="s">
        <v>255</v>
      </c>
      <c r="U159" s="5" t="s">
        <v>796</v>
      </c>
    </row>
    <row r="160" spans="5:33" ht="18" customHeight="1">
      <c r="G160" s="5" t="s">
        <v>315</v>
      </c>
      <c r="H160" s="5" t="s">
        <v>615</v>
      </c>
      <c r="I160" s="5" t="s">
        <v>13</v>
      </c>
      <c r="J160" s="5" t="s">
        <v>708</v>
      </c>
    </row>
    <row r="161" spans="6:19" ht="18" customHeight="1">
      <c r="G161" s="5" t="s">
        <v>315</v>
      </c>
      <c r="H161" s="5" t="s">
        <v>616</v>
      </c>
      <c r="I161" s="5" t="s">
        <v>13</v>
      </c>
      <c r="J161" s="5" t="s">
        <v>709</v>
      </c>
      <c r="M161" s="19"/>
    </row>
    <row r="162" spans="6:19" ht="18" customHeight="1">
      <c r="F162" s="5" t="s">
        <v>721</v>
      </c>
      <c r="G162" s="5" t="s">
        <v>699</v>
      </c>
    </row>
    <row r="163" spans="6:19" ht="18" customHeight="1">
      <c r="G163" s="5" t="s">
        <v>255</v>
      </c>
      <c r="H163" s="5" t="s">
        <v>858</v>
      </c>
    </row>
    <row r="164" spans="6:19" ht="18" customHeight="1">
      <c r="G164" s="5" t="s">
        <v>315</v>
      </c>
      <c r="H164" s="5" t="s">
        <v>599</v>
      </c>
      <c r="J164" s="5" t="s">
        <v>13</v>
      </c>
      <c r="K164" s="5" t="s">
        <v>697</v>
      </c>
    </row>
    <row r="165" spans="6:19" ht="18" customHeight="1">
      <c r="K165" s="5" t="s">
        <v>255</v>
      </c>
      <c r="L165" s="5" t="s">
        <v>694</v>
      </c>
      <c r="S165" s="5" t="s">
        <v>621</v>
      </c>
    </row>
    <row r="166" spans="6:19" ht="18" customHeight="1">
      <c r="K166" s="5" t="s">
        <v>255</v>
      </c>
      <c r="L166" s="5" t="s">
        <v>695</v>
      </c>
      <c r="S166" s="5" t="s">
        <v>620</v>
      </c>
    </row>
    <row r="167" spans="6:19" ht="18" customHeight="1">
      <c r="G167" s="5" t="s">
        <v>315</v>
      </c>
      <c r="H167" s="5" t="s">
        <v>600</v>
      </c>
      <c r="J167" s="5" t="s">
        <v>13</v>
      </c>
      <c r="K167" s="5" t="s">
        <v>689</v>
      </c>
    </row>
    <row r="168" spans="6:19" ht="18" customHeight="1">
      <c r="K168" s="5" t="s">
        <v>255</v>
      </c>
      <c r="L168" s="5" t="s">
        <v>694</v>
      </c>
      <c r="S168" s="5" t="s">
        <v>683</v>
      </c>
    </row>
    <row r="169" spans="6:19" ht="18" customHeight="1">
      <c r="K169" s="5" t="s">
        <v>255</v>
      </c>
      <c r="L169" s="5" t="s">
        <v>695</v>
      </c>
      <c r="S169" s="5" t="s">
        <v>684</v>
      </c>
    </row>
    <row r="170" spans="6:19" ht="18" customHeight="1">
      <c r="G170" s="5" t="s">
        <v>315</v>
      </c>
      <c r="H170" s="5" t="s">
        <v>601</v>
      </c>
      <c r="J170" s="5" t="s">
        <v>13</v>
      </c>
      <c r="K170" s="5" t="s">
        <v>690</v>
      </c>
    </row>
    <row r="171" spans="6:19" ht="18" customHeight="1">
      <c r="K171" s="5" t="s">
        <v>255</v>
      </c>
      <c r="L171" s="5" t="s">
        <v>694</v>
      </c>
      <c r="S171" s="5" t="s">
        <v>685</v>
      </c>
    </row>
    <row r="172" spans="6:19" ht="18" customHeight="1">
      <c r="K172" s="5" t="s">
        <v>255</v>
      </c>
      <c r="L172" s="5" t="s">
        <v>695</v>
      </c>
      <c r="S172" s="5" t="s">
        <v>686</v>
      </c>
    </row>
    <row r="173" spans="6:19" ht="18" customHeight="1">
      <c r="G173" s="5" t="s">
        <v>315</v>
      </c>
      <c r="H173" s="5" t="s">
        <v>602</v>
      </c>
      <c r="J173" s="5" t="s">
        <v>13</v>
      </c>
      <c r="K173" s="5" t="s">
        <v>691</v>
      </c>
    </row>
    <row r="174" spans="6:19" ht="18" customHeight="1">
      <c r="K174" s="5" t="s">
        <v>255</v>
      </c>
      <c r="L174" s="5" t="s">
        <v>694</v>
      </c>
      <c r="S174" s="5" t="s">
        <v>687</v>
      </c>
    </row>
    <row r="175" spans="6:19" ht="18" customHeight="1">
      <c r="K175" s="5" t="s">
        <v>255</v>
      </c>
      <c r="L175" s="5" t="s">
        <v>695</v>
      </c>
      <c r="S175" s="5" t="s">
        <v>688</v>
      </c>
    </row>
    <row r="176" spans="6:19" ht="18" customHeight="1">
      <c r="F176" s="5" t="s">
        <v>859</v>
      </c>
      <c r="G176" s="5" t="s">
        <v>592</v>
      </c>
    </row>
    <row r="177" spans="5:26" ht="18" customHeight="1">
      <c r="G177" s="5" t="s">
        <v>255</v>
      </c>
      <c r="H177" s="5" t="s">
        <v>586</v>
      </c>
    </row>
    <row r="178" spans="5:26" ht="18" customHeight="1">
      <c r="G178" s="5" t="s">
        <v>315</v>
      </c>
      <c r="H178" s="5" t="s">
        <v>603</v>
      </c>
      <c r="J178" s="5" t="s">
        <v>13</v>
      </c>
      <c r="K178" s="5" t="s">
        <v>716</v>
      </c>
    </row>
    <row r="179" spans="5:26" ht="18" customHeight="1">
      <c r="K179" s="5" t="s">
        <v>255</v>
      </c>
      <c r="L179" s="5" t="s">
        <v>701</v>
      </c>
      <c r="O179" s="5" t="s">
        <v>692</v>
      </c>
    </row>
    <row r="180" spans="5:26" ht="18" customHeight="1">
      <c r="G180" s="5" t="s">
        <v>315</v>
      </c>
      <c r="H180" s="5" t="s">
        <v>604</v>
      </c>
      <c r="J180" s="5" t="s">
        <v>13</v>
      </c>
      <c r="K180" s="5" t="s">
        <v>717</v>
      </c>
    </row>
    <row r="181" spans="5:26" ht="18" customHeight="1">
      <c r="K181" s="5" t="s">
        <v>255</v>
      </c>
      <c r="L181" s="5" t="s">
        <v>696</v>
      </c>
      <c r="O181" s="5" t="s">
        <v>693</v>
      </c>
    </row>
    <row r="182" spans="5:26" ht="18" customHeight="1">
      <c r="E182" s="5" t="s">
        <v>860</v>
      </c>
      <c r="F182" s="5" t="s">
        <v>861</v>
      </c>
    </row>
    <row r="183" spans="5:26" ht="18" customHeight="1">
      <c r="F183" s="5" t="s">
        <v>255</v>
      </c>
      <c r="G183" s="5" t="s">
        <v>862</v>
      </c>
      <c r="N183" s="5" t="s">
        <v>13</v>
      </c>
      <c r="O183" s="5" t="s">
        <v>863</v>
      </c>
      <c r="Z183" s="5" t="s">
        <v>864</v>
      </c>
    </row>
    <row r="184" spans="5:26" ht="18" customHeight="1">
      <c r="G184" s="5" t="s">
        <v>865</v>
      </c>
      <c r="N184" s="5" t="s">
        <v>13</v>
      </c>
      <c r="O184" s="5" t="s">
        <v>866</v>
      </c>
    </row>
    <row r="185" spans="5:26" ht="18" customHeight="1">
      <c r="F185" s="5" t="s">
        <v>255</v>
      </c>
      <c r="G185" s="5" t="s">
        <v>867</v>
      </c>
    </row>
    <row r="186" spans="5:26" ht="18" customHeight="1">
      <c r="G186" s="5" t="s">
        <v>315</v>
      </c>
      <c r="H186" s="5" t="s">
        <v>771</v>
      </c>
      <c r="J186" s="5" t="s">
        <v>13</v>
      </c>
      <c r="K186" s="5" t="s">
        <v>868</v>
      </c>
    </row>
    <row r="187" spans="5:26" ht="18" customHeight="1">
      <c r="G187" s="5" t="s">
        <v>315</v>
      </c>
      <c r="H187" s="5" t="s">
        <v>773</v>
      </c>
      <c r="J187" s="5" t="s">
        <v>13</v>
      </c>
      <c r="K187" s="5" t="s">
        <v>869</v>
      </c>
    </row>
    <row r="188" spans="5:26" ht="18" customHeight="1">
      <c r="G188" s="5" t="s">
        <v>315</v>
      </c>
      <c r="H188" s="5" t="s">
        <v>772</v>
      </c>
      <c r="J188" s="5" t="s">
        <v>13</v>
      </c>
      <c r="K188" s="5" t="s">
        <v>870</v>
      </c>
    </row>
    <row r="189" spans="5:26" ht="18" customHeight="1">
      <c r="G189" s="5" t="s">
        <v>315</v>
      </c>
      <c r="H189" s="5" t="s">
        <v>774</v>
      </c>
      <c r="J189" s="5" t="s">
        <v>13</v>
      </c>
      <c r="K189" s="5" t="s">
        <v>871</v>
      </c>
    </row>
    <row r="190" spans="5:26" ht="18" customHeight="1">
      <c r="G190" s="5" t="s">
        <v>315</v>
      </c>
      <c r="H190" s="5" t="s">
        <v>872</v>
      </c>
      <c r="J190" s="5" t="s">
        <v>13</v>
      </c>
      <c r="K190" s="5" t="s">
        <v>873</v>
      </c>
    </row>
    <row r="191" spans="5:26" ht="18" customHeight="1">
      <c r="E191" s="5" t="s">
        <v>874</v>
      </c>
      <c r="F191" s="5" t="s">
        <v>875</v>
      </c>
    </row>
    <row r="192" spans="5:26" ht="18" customHeight="1">
      <c r="F192" s="5" t="s">
        <v>315</v>
      </c>
      <c r="G192" s="5" t="s">
        <v>876</v>
      </c>
    </row>
    <row r="193" spans="4:27" ht="18" customHeight="1">
      <c r="F193" s="5" t="s">
        <v>315</v>
      </c>
      <c r="G193" s="5" t="s">
        <v>877</v>
      </c>
    </row>
    <row r="194" spans="4:27" ht="18" customHeight="1">
      <c r="G194" s="5" t="s">
        <v>315</v>
      </c>
      <c r="H194" s="5" t="s">
        <v>722</v>
      </c>
    </row>
    <row r="195" spans="4:27" ht="18" customHeight="1">
      <c r="H195" s="5" t="s">
        <v>315</v>
      </c>
      <c r="I195" s="5" t="s">
        <v>720</v>
      </c>
    </row>
    <row r="196" spans="4:27" ht="18" customHeight="1">
      <c r="H196" s="5" t="s">
        <v>315</v>
      </c>
      <c r="I196" s="5" t="s">
        <v>719</v>
      </c>
    </row>
    <row r="198" spans="4:27" ht="18" customHeight="1">
      <c r="D198" s="19" t="s">
        <v>38</v>
      </c>
      <c r="E198" s="5" t="s">
        <v>878</v>
      </c>
    </row>
    <row r="200" spans="4:27" ht="18" customHeight="1">
      <c r="E200" s="5" t="s">
        <v>573</v>
      </c>
      <c r="F200" s="5" t="s">
        <v>879</v>
      </c>
      <c r="AA200" s="20"/>
    </row>
    <row r="201" spans="4:27" ht="18" customHeight="1">
      <c r="F201" s="5" t="s">
        <v>315</v>
      </c>
      <c r="G201" s="20" t="s">
        <v>880</v>
      </c>
      <c r="AA201" s="20"/>
    </row>
    <row r="202" spans="4:27" ht="18" customHeight="1">
      <c r="F202" s="5" t="s">
        <v>315</v>
      </c>
      <c r="G202" s="20" t="s">
        <v>853</v>
      </c>
      <c r="H202" s="20"/>
      <c r="AA202" s="20"/>
    </row>
    <row r="203" spans="4:27" ht="18" customHeight="1">
      <c r="F203" s="5" t="s">
        <v>315</v>
      </c>
      <c r="G203" s="20" t="s">
        <v>765</v>
      </c>
      <c r="AA203" s="20"/>
    </row>
    <row r="204" spans="4:27" ht="18" customHeight="1">
      <c r="F204" s="5" t="s">
        <v>315</v>
      </c>
      <c r="G204" s="20" t="s">
        <v>881</v>
      </c>
      <c r="Z204" s="19"/>
      <c r="AA204" s="20"/>
    </row>
    <row r="205" spans="4:27" ht="18" customHeight="1">
      <c r="F205" s="5" t="s">
        <v>315</v>
      </c>
      <c r="G205" s="20" t="s">
        <v>882</v>
      </c>
      <c r="AA205" s="20"/>
    </row>
    <row r="206" spans="4:27" ht="18" customHeight="1">
      <c r="E206" s="5" t="s">
        <v>574</v>
      </c>
      <c r="F206" s="5" t="s">
        <v>883</v>
      </c>
    </row>
    <row r="207" spans="4:27" ht="18" customHeight="1">
      <c r="F207" s="5" t="s">
        <v>315</v>
      </c>
      <c r="G207" s="20" t="s">
        <v>880</v>
      </c>
    </row>
    <row r="208" spans="4:27" ht="18" customHeight="1">
      <c r="F208" s="5" t="s">
        <v>315</v>
      </c>
      <c r="G208" s="20" t="s">
        <v>853</v>
      </c>
      <c r="H208" s="20"/>
    </row>
    <row r="209" spans="3:8" ht="18" customHeight="1">
      <c r="E209" s="5" t="s">
        <v>575</v>
      </c>
      <c r="F209" s="5" t="s">
        <v>884</v>
      </c>
    </row>
    <row r="210" spans="3:8" ht="18" customHeight="1">
      <c r="F210" s="5" t="s">
        <v>315</v>
      </c>
      <c r="G210" s="20" t="s">
        <v>880</v>
      </c>
    </row>
    <row r="211" spans="3:8" ht="18" customHeight="1">
      <c r="F211" s="5" t="s">
        <v>315</v>
      </c>
      <c r="G211" s="20" t="s">
        <v>853</v>
      </c>
      <c r="H211" s="20"/>
    </row>
    <row r="212" spans="3:8" ht="18" customHeight="1">
      <c r="F212" s="5" t="s">
        <v>315</v>
      </c>
      <c r="G212" s="20" t="s">
        <v>885</v>
      </c>
      <c r="H212" s="20"/>
    </row>
    <row r="213" spans="3:8" ht="18" customHeight="1">
      <c r="F213" s="5" t="s">
        <v>315</v>
      </c>
      <c r="G213" s="20" t="s">
        <v>886</v>
      </c>
      <c r="H213" s="20"/>
    </row>
    <row r="214" spans="3:8" ht="18" customHeight="1">
      <c r="F214" s="5" t="s">
        <v>315</v>
      </c>
      <c r="G214" s="20" t="s">
        <v>564</v>
      </c>
      <c r="H214" s="20"/>
    </row>
    <row r="215" spans="3:8" ht="18" customHeight="1">
      <c r="F215" s="5" t="s">
        <v>315</v>
      </c>
      <c r="G215" s="20" t="s">
        <v>887</v>
      </c>
      <c r="H215" s="20"/>
    </row>
    <row r="216" spans="3:8" ht="18" customHeight="1">
      <c r="E216" s="5" t="s">
        <v>587</v>
      </c>
      <c r="F216" s="5" t="s">
        <v>888</v>
      </c>
    </row>
    <row r="217" spans="3:8" ht="18" customHeight="1">
      <c r="F217" s="5" t="s">
        <v>315</v>
      </c>
      <c r="G217" s="20" t="s">
        <v>880</v>
      </c>
    </row>
    <row r="218" spans="3:8" ht="18" customHeight="1">
      <c r="F218" s="5" t="s">
        <v>315</v>
      </c>
      <c r="G218" s="20" t="s">
        <v>853</v>
      </c>
      <c r="H218" s="20"/>
    </row>
    <row r="219" spans="3:8" ht="18" customHeight="1">
      <c r="F219" s="5" t="s">
        <v>315</v>
      </c>
      <c r="G219" s="20" t="s">
        <v>765</v>
      </c>
    </row>
    <row r="220" spans="3:8" ht="18" customHeight="1">
      <c r="F220" s="5" t="s">
        <v>315</v>
      </c>
      <c r="G220" s="20" t="s">
        <v>889</v>
      </c>
      <c r="H220" s="20"/>
    </row>
    <row r="221" spans="3:8" ht="18" customHeight="1">
      <c r="F221" s="5" t="s">
        <v>315</v>
      </c>
      <c r="G221" s="20" t="s">
        <v>714</v>
      </c>
    </row>
    <row r="223" spans="3:8" ht="18" customHeight="1">
      <c r="C223" s="5" t="s">
        <v>33</v>
      </c>
      <c r="D223" s="5" t="s">
        <v>1103</v>
      </c>
    </row>
    <row r="225" spans="4:35" ht="18" customHeight="1">
      <c r="D225" s="19" t="s">
        <v>34</v>
      </c>
      <c r="E225" s="5" t="s">
        <v>50</v>
      </c>
      <c r="I225" s="35" t="s">
        <v>532</v>
      </c>
    </row>
    <row r="227" spans="4:35" ht="18" customHeight="1">
      <c r="D227" s="19" t="s">
        <v>35</v>
      </c>
      <c r="E227" s="5" t="s">
        <v>59</v>
      </c>
    </row>
    <row r="229" spans="4:35" ht="18" customHeight="1">
      <c r="E229" s="219"/>
      <c r="F229" s="219"/>
      <c r="G229" s="173" t="s">
        <v>60</v>
      </c>
      <c r="H229" s="173"/>
      <c r="I229" s="173"/>
      <c r="J229" s="173"/>
      <c r="K229" s="173" t="s">
        <v>61</v>
      </c>
      <c r="L229" s="173"/>
      <c r="M229" s="173"/>
      <c r="N229" s="173"/>
      <c r="O229" s="173" t="s">
        <v>113</v>
      </c>
      <c r="P229" s="173"/>
      <c r="Q229" s="173"/>
      <c r="R229" s="173"/>
      <c r="S229" s="173"/>
    </row>
    <row r="230" spans="4:35" ht="18" customHeight="1">
      <c r="E230" s="211" t="s">
        <v>62</v>
      </c>
      <c r="F230" s="211"/>
      <c r="G230" s="174" t="s">
        <v>66</v>
      </c>
      <c r="H230" s="174"/>
      <c r="I230" s="174"/>
      <c r="J230" s="174"/>
      <c r="K230" s="174" t="s">
        <v>63</v>
      </c>
      <c r="L230" s="174"/>
      <c r="M230" s="174"/>
      <c r="N230" s="174"/>
      <c r="O230" s="174" t="s">
        <v>238</v>
      </c>
      <c r="P230" s="174"/>
      <c r="Q230" s="174"/>
      <c r="R230" s="174"/>
      <c r="S230" s="174"/>
    </row>
    <row r="232" spans="4:35" ht="18" customHeight="1">
      <c r="D232" s="19" t="s">
        <v>36</v>
      </c>
      <c r="E232" s="5" t="s">
        <v>376</v>
      </c>
    </row>
    <row r="234" spans="4:35" ht="18" customHeight="1">
      <c r="E234" s="5" t="s">
        <v>315</v>
      </c>
      <c r="F234" s="5" t="s">
        <v>71</v>
      </c>
      <c r="AF234" s="19"/>
      <c r="AI234" s="19"/>
    </row>
    <row r="235" spans="4:35" ht="18" customHeight="1">
      <c r="AF235" s="19"/>
      <c r="AI235" s="19"/>
    </row>
    <row r="236" spans="4:35" ht="18" customHeight="1">
      <c r="D236" s="19" t="s">
        <v>37</v>
      </c>
      <c r="E236" s="5" t="s">
        <v>462</v>
      </c>
    </row>
    <row r="237" spans="4:35" ht="18" customHeight="1">
      <c r="N237" s="19"/>
    </row>
    <row r="238" spans="4:35" ht="18" customHeight="1">
      <c r="E238" s="5" t="s">
        <v>573</v>
      </c>
      <c r="F238" s="5" t="s">
        <v>852</v>
      </c>
      <c r="N238" s="19"/>
      <c r="AB238" s="19"/>
      <c r="AC238" s="19"/>
    </row>
    <row r="239" spans="4:35" ht="18" customHeight="1">
      <c r="F239" s="5" t="s">
        <v>315</v>
      </c>
      <c r="G239" s="20" t="s">
        <v>101</v>
      </c>
      <c r="AA239" s="20"/>
    </row>
    <row r="240" spans="4:35" ht="18" customHeight="1">
      <c r="F240" s="5" t="s">
        <v>315</v>
      </c>
      <c r="G240" s="20" t="s">
        <v>853</v>
      </c>
      <c r="AA240" s="20"/>
    </row>
    <row r="241" spans="5:33" ht="18" customHeight="1">
      <c r="F241" s="5" t="s">
        <v>315</v>
      </c>
      <c r="G241" s="20" t="s">
        <v>766</v>
      </c>
      <c r="AA241" s="20"/>
    </row>
    <row r="242" spans="5:33" ht="18" customHeight="1">
      <c r="F242" s="5" t="s">
        <v>315</v>
      </c>
      <c r="G242" s="20" t="s">
        <v>622</v>
      </c>
      <c r="N242" s="19"/>
      <c r="AB242" s="19"/>
      <c r="AC242" s="19"/>
    </row>
    <row r="243" spans="5:33" ht="18" customHeight="1">
      <c r="E243" s="5" t="s">
        <v>574</v>
      </c>
      <c r="F243" s="5" t="s">
        <v>854</v>
      </c>
      <c r="N243" s="19"/>
      <c r="Z243" s="19"/>
    </row>
    <row r="244" spans="5:33" ht="18" customHeight="1">
      <c r="F244" s="5" t="s">
        <v>315</v>
      </c>
      <c r="G244" s="5" t="s">
        <v>593</v>
      </c>
      <c r="Z244" s="19"/>
    </row>
    <row r="245" spans="5:33" ht="18" customHeight="1">
      <c r="G245" s="5" t="s">
        <v>588</v>
      </c>
      <c r="H245" s="5" t="s">
        <v>594</v>
      </c>
      <c r="Z245" s="19"/>
    </row>
    <row r="246" spans="5:33" ht="18" customHeight="1">
      <c r="F246" s="5" t="s">
        <v>315</v>
      </c>
      <c r="G246" s="5" t="s">
        <v>595</v>
      </c>
      <c r="Z246" s="19"/>
    </row>
    <row r="247" spans="5:33" ht="18" customHeight="1">
      <c r="G247" s="5" t="s">
        <v>588</v>
      </c>
      <c r="H247" s="5" t="s">
        <v>596</v>
      </c>
      <c r="Z247" s="19"/>
    </row>
    <row r="248" spans="5:33" ht="18" customHeight="1">
      <c r="F248" s="5" t="s">
        <v>315</v>
      </c>
      <c r="G248" s="5" t="s">
        <v>597</v>
      </c>
      <c r="Z248" s="19"/>
    </row>
    <row r="249" spans="5:33" ht="18" customHeight="1">
      <c r="G249" s="5" t="s">
        <v>588</v>
      </c>
      <c r="H249" s="5" t="s">
        <v>598</v>
      </c>
      <c r="Z249" s="19"/>
    </row>
    <row r="250" spans="5:33" ht="18" customHeight="1">
      <c r="F250" s="5" t="s">
        <v>315</v>
      </c>
      <c r="G250" s="5" t="s">
        <v>591</v>
      </c>
      <c r="Z250" s="19"/>
    </row>
    <row r="251" spans="5:33" ht="18" customHeight="1">
      <c r="G251" s="5" t="s">
        <v>588</v>
      </c>
      <c r="H251" s="5" t="s">
        <v>589</v>
      </c>
      <c r="Z251" s="19"/>
    </row>
    <row r="252" spans="5:33" ht="18" customHeight="1">
      <c r="F252" s="5" t="s">
        <v>315</v>
      </c>
      <c r="G252" s="5" t="s">
        <v>592</v>
      </c>
      <c r="Z252" s="19"/>
    </row>
    <row r="253" spans="5:33" ht="18" customHeight="1">
      <c r="G253" s="5" t="s">
        <v>588</v>
      </c>
      <c r="H253" s="5" t="s">
        <v>590</v>
      </c>
      <c r="Z253" s="19"/>
    </row>
    <row r="254" spans="5:33" ht="18" customHeight="1">
      <c r="E254" s="5" t="s">
        <v>575</v>
      </c>
      <c r="F254" s="5" t="s">
        <v>855</v>
      </c>
      <c r="W254" s="19"/>
    </row>
    <row r="255" spans="5:33" ht="18" customHeight="1">
      <c r="F255" s="5" t="s">
        <v>698</v>
      </c>
      <c r="G255" s="5" t="s">
        <v>593</v>
      </c>
      <c r="AA255" s="19"/>
      <c r="AG255" s="19"/>
    </row>
    <row r="256" spans="5:33" ht="18" customHeight="1">
      <c r="G256" s="5" t="s">
        <v>255</v>
      </c>
      <c r="H256" s="5" t="s">
        <v>856</v>
      </c>
      <c r="AA256" s="19"/>
      <c r="AG256" s="19"/>
    </row>
    <row r="257" spans="6:33" ht="18" customHeight="1">
      <c r="G257" s="5" t="s">
        <v>315</v>
      </c>
      <c r="H257" s="5" t="s">
        <v>764</v>
      </c>
      <c r="J257" s="5" t="s">
        <v>13</v>
      </c>
      <c r="K257" s="5" t="s">
        <v>779</v>
      </c>
      <c r="AA257" s="19"/>
      <c r="AG257" s="19"/>
    </row>
    <row r="258" spans="6:33" ht="18" customHeight="1">
      <c r="G258" s="5" t="s">
        <v>315</v>
      </c>
      <c r="H258" s="5" t="s">
        <v>757</v>
      </c>
      <c r="J258" s="5" t="s">
        <v>13</v>
      </c>
      <c r="K258" s="5" t="s">
        <v>780</v>
      </c>
      <c r="AA258" s="19"/>
      <c r="AG258" s="19"/>
    </row>
    <row r="259" spans="6:33" ht="18" customHeight="1">
      <c r="F259" s="5" t="s">
        <v>700</v>
      </c>
      <c r="G259" s="5" t="s">
        <v>595</v>
      </c>
      <c r="AA259" s="19"/>
      <c r="AG259" s="19"/>
    </row>
    <row r="260" spans="6:33" ht="18" customHeight="1">
      <c r="G260" s="5" t="s">
        <v>315</v>
      </c>
      <c r="H260" s="5">
        <v>0</v>
      </c>
      <c r="I260" s="5" t="s">
        <v>13</v>
      </c>
      <c r="J260" s="19" t="s">
        <v>618</v>
      </c>
      <c r="AA260" s="19"/>
      <c r="AG260" s="19"/>
    </row>
    <row r="261" spans="6:33" ht="18" customHeight="1">
      <c r="G261" s="5" t="s">
        <v>315</v>
      </c>
      <c r="H261" s="5">
        <v>1</v>
      </c>
      <c r="I261" s="5" t="s">
        <v>13</v>
      </c>
      <c r="J261" s="19" t="s">
        <v>619</v>
      </c>
      <c r="AA261" s="19"/>
      <c r="AG261" s="19"/>
    </row>
    <row r="262" spans="6:33" ht="18" customHeight="1">
      <c r="G262" s="5" t="s">
        <v>315</v>
      </c>
      <c r="H262" s="5">
        <v>2</v>
      </c>
      <c r="I262" s="5" t="s">
        <v>13</v>
      </c>
      <c r="J262" s="19" t="s">
        <v>791</v>
      </c>
      <c r="AA262" s="19"/>
      <c r="AG262" s="19"/>
    </row>
    <row r="263" spans="6:33" ht="18" customHeight="1">
      <c r="F263" s="5" t="s">
        <v>718</v>
      </c>
      <c r="G263" s="5" t="s">
        <v>597</v>
      </c>
      <c r="AB263" s="19"/>
    </row>
    <row r="264" spans="6:33" ht="18" customHeight="1">
      <c r="G264" s="5" t="s">
        <v>255</v>
      </c>
      <c r="H264" s="5" t="s">
        <v>857</v>
      </c>
      <c r="W264" s="19"/>
    </row>
    <row r="265" spans="6:33" ht="18" customHeight="1">
      <c r="G265" s="5" t="s">
        <v>315</v>
      </c>
      <c r="H265" s="5" t="s">
        <v>611</v>
      </c>
      <c r="I265" s="5" t="s">
        <v>13</v>
      </c>
      <c r="J265" s="5" t="s">
        <v>704</v>
      </c>
    </row>
    <row r="266" spans="6:33" ht="18" customHeight="1">
      <c r="G266" s="5" t="s">
        <v>315</v>
      </c>
      <c r="H266" s="5" t="s">
        <v>612</v>
      </c>
      <c r="I266" s="5" t="s">
        <v>13</v>
      </c>
      <c r="J266" s="5" t="s">
        <v>705</v>
      </c>
    </row>
    <row r="267" spans="6:33" ht="18" customHeight="1">
      <c r="G267" s="5" t="s">
        <v>315</v>
      </c>
      <c r="H267" s="5" t="s">
        <v>613</v>
      </c>
      <c r="I267" s="5" t="s">
        <v>13</v>
      </c>
      <c r="J267" s="5" t="s">
        <v>706</v>
      </c>
    </row>
    <row r="268" spans="6:33" ht="18" customHeight="1">
      <c r="G268" s="5" t="s">
        <v>315</v>
      </c>
      <c r="H268" s="5" t="s">
        <v>614</v>
      </c>
      <c r="I268" s="5" t="s">
        <v>13</v>
      </c>
      <c r="J268" s="5" t="s">
        <v>707</v>
      </c>
      <c r="T268" s="5" t="s">
        <v>255</v>
      </c>
      <c r="U268" s="5" t="s">
        <v>796</v>
      </c>
    </row>
    <row r="269" spans="6:33" ht="18" customHeight="1">
      <c r="G269" s="5" t="s">
        <v>315</v>
      </c>
      <c r="H269" s="5" t="s">
        <v>615</v>
      </c>
      <c r="I269" s="5" t="s">
        <v>13</v>
      </c>
      <c r="J269" s="5" t="s">
        <v>708</v>
      </c>
    </row>
    <row r="270" spans="6:33" ht="18" customHeight="1">
      <c r="G270" s="5" t="s">
        <v>315</v>
      </c>
      <c r="H270" s="5" t="s">
        <v>616</v>
      </c>
      <c r="I270" s="5" t="s">
        <v>13</v>
      </c>
      <c r="J270" s="5" t="s">
        <v>709</v>
      </c>
      <c r="M270" s="19"/>
    </row>
    <row r="271" spans="6:33" ht="18" customHeight="1">
      <c r="F271" s="5" t="s">
        <v>721</v>
      </c>
      <c r="G271" s="5" t="s">
        <v>699</v>
      </c>
    </row>
    <row r="272" spans="6:33" ht="18" customHeight="1">
      <c r="G272" s="5" t="s">
        <v>255</v>
      </c>
      <c r="H272" s="5" t="s">
        <v>858</v>
      </c>
    </row>
    <row r="273" spans="6:19" ht="18" customHeight="1">
      <c r="G273" s="5" t="s">
        <v>315</v>
      </c>
      <c r="H273" s="5" t="s">
        <v>599</v>
      </c>
      <c r="J273" s="5" t="s">
        <v>13</v>
      </c>
      <c r="K273" s="5" t="s">
        <v>697</v>
      </c>
    </row>
    <row r="274" spans="6:19" ht="18" customHeight="1">
      <c r="K274" s="5" t="s">
        <v>255</v>
      </c>
      <c r="L274" s="5" t="s">
        <v>694</v>
      </c>
      <c r="S274" s="5" t="s">
        <v>621</v>
      </c>
    </row>
    <row r="275" spans="6:19" ht="18" customHeight="1">
      <c r="K275" s="5" t="s">
        <v>255</v>
      </c>
      <c r="L275" s="5" t="s">
        <v>695</v>
      </c>
      <c r="S275" s="5" t="s">
        <v>620</v>
      </c>
    </row>
    <row r="276" spans="6:19" ht="18" customHeight="1">
      <c r="G276" s="5" t="s">
        <v>315</v>
      </c>
      <c r="H276" s="5" t="s">
        <v>600</v>
      </c>
      <c r="J276" s="5" t="s">
        <v>13</v>
      </c>
      <c r="K276" s="5" t="s">
        <v>689</v>
      </c>
    </row>
    <row r="277" spans="6:19" ht="18" customHeight="1">
      <c r="K277" s="5" t="s">
        <v>255</v>
      </c>
      <c r="L277" s="5" t="s">
        <v>694</v>
      </c>
      <c r="S277" s="5" t="s">
        <v>683</v>
      </c>
    </row>
    <row r="278" spans="6:19" ht="18" customHeight="1">
      <c r="K278" s="5" t="s">
        <v>255</v>
      </c>
      <c r="L278" s="5" t="s">
        <v>695</v>
      </c>
      <c r="S278" s="5" t="s">
        <v>684</v>
      </c>
    </row>
    <row r="279" spans="6:19" ht="18" customHeight="1">
      <c r="G279" s="5" t="s">
        <v>315</v>
      </c>
      <c r="H279" s="5" t="s">
        <v>601</v>
      </c>
      <c r="J279" s="5" t="s">
        <v>13</v>
      </c>
      <c r="K279" s="5" t="s">
        <v>690</v>
      </c>
    </row>
    <row r="280" spans="6:19" ht="18" customHeight="1">
      <c r="K280" s="5" t="s">
        <v>255</v>
      </c>
      <c r="L280" s="5" t="s">
        <v>694</v>
      </c>
      <c r="S280" s="5" t="s">
        <v>685</v>
      </c>
    </row>
    <row r="281" spans="6:19" ht="18" customHeight="1">
      <c r="K281" s="5" t="s">
        <v>255</v>
      </c>
      <c r="L281" s="5" t="s">
        <v>695</v>
      </c>
      <c r="S281" s="5" t="s">
        <v>686</v>
      </c>
    </row>
    <row r="282" spans="6:19" ht="18" customHeight="1">
      <c r="G282" s="5" t="s">
        <v>315</v>
      </c>
      <c r="H282" s="5" t="s">
        <v>602</v>
      </c>
      <c r="J282" s="5" t="s">
        <v>13</v>
      </c>
      <c r="K282" s="5" t="s">
        <v>691</v>
      </c>
    </row>
    <row r="283" spans="6:19" ht="18" customHeight="1">
      <c r="K283" s="5" t="s">
        <v>255</v>
      </c>
      <c r="L283" s="5" t="s">
        <v>694</v>
      </c>
      <c r="S283" s="5" t="s">
        <v>687</v>
      </c>
    </row>
    <row r="284" spans="6:19" ht="18" customHeight="1">
      <c r="K284" s="5" t="s">
        <v>255</v>
      </c>
      <c r="L284" s="5" t="s">
        <v>695</v>
      </c>
      <c r="S284" s="5" t="s">
        <v>688</v>
      </c>
    </row>
    <row r="285" spans="6:19" ht="18" customHeight="1">
      <c r="F285" s="5" t="s">
        <v>859</v>
      </c>
      <c r="G285" s="5" t="s">
        <v>592</v>
      </c>
    </row>
    <row r="286" spans="6:19" ht="18" customHeight="1">
      <c r="G286" s="5" t="s">
        <v>255</v>
      </c>
      <c r="H286" s="5" t="s">
        <v>586</v>
      </c>
    </row>
    <row r="287" spans="6:19" ht="18" customHeight="1">
      <c r="G287" s="5" t="s">
        <v>315</v>
      </c>
      <c r="H287" s="5" t="s">
        <v>603</v>
      </c>
      <c r="J287" s="5" t="s">
        <v>13</v>
      </c>
      <c r="K287" s="5" t="s">
        <v>716</v>
      </c>
    </row>
    <row r="288" spans="6:19" ht="18" customHeight="1">
      <c r="K288" s="5" t="s">
        <v>255</v>
      </c>
      <c r="L288" s="5" t="s">
        <v>701</v>
      </c>
      <c r="O288" s="5" t="s">
        <v>692</v>
      </c>
    </row>
    <row r="289" spans="5:26" ht="18" customHeight="1">
      <c r="G289" s="5" t="s">
        <v>315</v>
      </c>
      <c r="H289" s="5" t="s">
        <v>604</v>
      </c>
      <c r="J289" s="5" t="s">
        <v>13</v>
      </c>
      <c r="K289" s="5" t="s">
        <v>717</v>
      </c>
    </row>
    <row r="290" spans="5:26" ht="18" customHeight="1">
      <c r="K290" s="5" t="s">
        <v>255</v>
      </c>
      <c r="L290" s="5" t="s">
        <v>696</v>
      </c>
      <c r="O290" s="5" t="s">
        <v>693</v>
      </c>
    </row>
    <row r="291" spans="5:26" ht="18" customHeight="1">
      <c r="E291" s="5" t="s">
        <v>860</v>
      </c>
      <c r="F291" s="5" t="s">
        <v>861</v>
      </c>
    </row>
    <row r="292" spans="5:26" ht="18" customHeight="1">
      <c r="F292" s="5" t="s">
        <v>255</v>
      </c>
      <c r="G292" s="5" t="s">
        <v>862</v>
      </c>
      <c r="N292" s="5" t="s">
        <v>13</v>
      </c>
      <c r="O292" s="5" t="s">
        <v>863</v>
      </c>
      <c r="Z292" s="5" t="s">
        <v>864</v>
      </c>
    </row>
    <row r="293" spans="5:26" ht="18" customHeight="1">
      <c r="G293" s="5" t="s">
        <v>865</v>
      </c>
      <c r="N293" s="5" t="s">
        <v>13</v>
      </c>
      <c r="O293" s="5" t="s">
        <v>866</v>
      </c>
    </row>
    <row r="294" spans="5:26" ht="18" customHeight="1">
      <c r="F294" s="5" t="s">
        <v>255</v>
      </c>
      <c r="G294" s="5" t="s">
        <v>867</v>
      </c>
    </row>
    <row r="295" spans="5:26" ht="18" customHeight="1">
      <c r="G295" s="5" t="s">
        <v>315</v>
      </c>
      <c r="H295" s="5" t="s">
        <v>771</v>
      </c>
      <c r="J295" s="5" t="s">
        <v>13</v>
      </c>
      <c r="K295" s="5" t="s">
        <v>868</v>
      </c>
    </row>
    <row r="296" spans="5:26" ht="18" customHeight="1">
      <c r="G296" s="5" t="s">
        <v>315</v>
      </c>
      <c r="H296" s="5" t="s">
        <v>773</v>
      </c>
      <c r="J296" s="5" t="s">
        <v>13</v>
      </c>
      <c r="K296" s="5" t="s">
        <v>869</v>
      </c>
    </row>
    <row r="297" spans="5:26" ht="18" customHeight="1">
      <c r="G297" s="5" t="s">
        <v>315</v>
      </c>
      <c r="H297" s="5" t="s">
        <v>772</v>
      </c>
      <c r="J297" s="5" t="s">
        <v>13</v>
      </c>
      <c r="K297" s="5" t="s">
        <v>870</v>
      </c>
    </row>
    <row r="298" spans="5:26" ht="18" customHeight="1">
      <c r="G298" s="5" t="s">
        <v>315</v>
      </c>
      <c r="H298" s="5" t="s">
        <v>774</v>
      </c>
      <c r="J298" s="5" t="s">
        <v>13</v>
      </c>
      <c r="K298" s="5" t="s">
        <v>871</v>
      </c>
    </row>
    <row r="299" spans="5:26" ht="18" customHeight="1">
      <c r="G299" s="5" t="s">
        <v>315</v>
      </c>
      <c r="H299" s="5" t="s">
        <v>872</v>
      </c>
      <c r="J299" s="5" t="s">
        <v>13</v>
      </c>
      <c r="K299" s="5" t="s">
        <v>873</v>
      </c>
    </row>
    <row r="300" spans="5:26" ht="18" customHeight="1">
      <c r="E300" s="5" t="s">
        <v>874</v>
      </c>
      <c r="F300" s="5" t="s">
        <v>875</v>
      </c>
    </row>
    <row r="301" spans="5:26" ht="18" customHeight="1">
      <c r="F301" s="5" t="s">
        <v>315</v>
      </c>
      <c r="G301" s="5" t="s">
        <v>876</v>
      </c>
    </row>
    <row r="302" spans="5:26" ht="18" customHeight="1">
      <c r="F302" s="5" t="s">
        <v>315</v>
      </c>
      <c r="G302" s="5" t="s">
        <v>877</v>
      </c>
    </row>
    <row r="303" spans="5:26" ht="18" customHeight="1">
      <c r="G303" s="5" t="s">
        <v>315</v>
      </c>
      <c r="H303" s="5" t="s">
        <v>722</v>
      </c>
    </row>
    <row r="304" spans="5:26" ht="18" customHeight="1">
      <c r="H304" s="5" t="s">
        <v>315</v>
      </c>
      <c r="I304" s="5" t="s">
        <v>720</v>
      </c>
    </row>
    <row r="305" spans="4:27" ht="18" customHeight="1">
      <c r="H305" s="5" t="s">
        <v>315</v>
      </c>
      <c r="I305" s="5" t="s">
        <v>719</v>
      </c>
    </row>
    <row r="307" spans="4:27" ht="18" customHeight="1">
      <c r="D307" s="19" t="s">
        <v>38</v>
      </c>
      <c r="E307" s="5" t="s">
        <v>878</v>
      </c>
    </row>
    <row r="309" spans="4:27" ht="18" customHeight="1">
      <c r="E309" s="5" t="s">
        <v>573</v>
      </c>
      <c r="F309" s="5" t="s">
        <v>879</v>
      </c>
      <c r="AA309" s="20"/>
    </row>
    <row r="310" spans="4:27" ht="18" customHeight="1">
      <c r="F310" s="5" t="s">
        <v>315</v>
      </c>
      <c r="G310" s="20" t="s">
        <v>880</v>
      </c>
      <c r="AA310" s="20"/>
    </row>
    <row r="311" spans="4:27" ht="18" customHeight="1">
      <c r="F311" s="5" t="s">
        <v>315</v>
      </c>
      <c r="G311" s="20" t="s">
        <v>853</v>
      </c>
      <c r="H311" s="20"/>
      <c r="AA311" s="20"/>
    </row>
    <row r="312" spans="4:27" ht="18" customHeight="1">
      <c r="F312" s="5" t="s">
        <v>315</v>
      </c>
      <c r="G312" s="20" t="s">
        <v>765</v>
      </c>
      <c r="AA312" s="20"/>
    </row>
    <row r="313" spans="4:27" ht="18" customHeight="1">
      <c r="F313" s="5" t="s">
        <v>315</v>
      </c>
      <c r="G313" s="20" t="s">
        <v>881</v>
      </c>
      <c r="Z313" s="19"/>
      <c r="AA313" s="20"/>
    </row>
    <row r="314" spans="4:27" ht="18" customHeight="1">
      <c r="F314" s="5" t="s">
        <v>315</v>
      </c>
      <c r="G314" s="20" t="s">
        <v>882</v>
      </c>
      <c r="AA314" s="20"/>
    </row>
    <row r="315" spans="4:27" ht="18" customHeight="1">
      <c r="E315" s="5" t="s">
        <v>574</v>
      </c>
      <c r="F315" s="5" t="s">
        <v>883</v>
      </c>
    </row>
    <row r="316" spans="4:27" ht="18" customHeight="1">
      <c r="F316" s="5" t="s">
        <v>315</v>
      </c>
      <c r="G316" s="20" t="s">
        <v>880</v>
      </c>
    </row>
    <row r="317" spans="4:27" ht="18" customHeight="1">
      <c r="F317" s="5" t="s">
        <v>315</v>
      </c>
      <c r="G317" s="20" t="s">
        <v>853</v>
      </c>
      <c r="H317" s="20"/>
    </row>
    <row r="318" spans="4:27" ht="18" customHeight="1">
      <c r="E318" s="5" t="s">
        <v>575</v>
      </c>
      <c r="F318" s="5" t="s">
        <v>884</v>
      </c>
    </row>
    <row r="319" spans="4:27" ht="18" customHeight="1">
      <c r="F319" s="5" t="s">
        <v>315</v>
      </c>
      <c r="G319" s="20" t="s">
        <v>880</v>
      </c>
    </row>
    <row r="320" spans="4:27" ht="18" customHeight="1">
      <c r="F320" s="5" t="s">
        <v>315</v>
      </c>
      <c r="G320" s="20" t="s">
        <v>853</v>
      </c>
      <c r="H320" s="20"/>
    </row>
    <row r="321" spans="5:8" ht="18" customHeight="1">
      <c r="F321" s="5" t="s">
        <v>315</v>
      </c>
      <c r="G321" s="20" t="s">
        <v>885</v>
      </c>
      <c r="H321" s="20"/>
    </row>
    <row r="322" spans="5:8" ht="18" customHeight="1">
      <c r="F322" s="5" t="s">
        <v>315</v>
      </c>
      <c r="G322" s="20" t="s">
        <v>886</v>
      </c>
      <c r="H322" s="20"/>
    </row>
    <row r="323" spans="5:8" ht="18" customHeight="1">
      <c r="F323" s="5" t="s">
        <v>315</v>
      </c>
      <c r="G323" s="20" t="s">
        <v>564</v>
      </c>
      <c r="H323" s="20"/>
    </row>
    <row r="324" spans="5:8" ht="18" customHeight="1">
      <c r="F324" s="5" t="s">
        <v>315</v>
      </c>
      <c r="G324" s="20" t="s">
        <v>887</v>
      </c>
      <c r="H324" s="20"/>
    </row>
    <row r="325" spans="5:8" ht="18" customHeight="1">
      <c r="E325" s="5" t="s">
        <v>587</v>
      </c>
      <c r="F325" s="5" t="s">
        <v>888</v>
      </c>
    </row>
    <row r="326" spans="5:8" ht="18" customHeight="1">
      <c r="F326" s="5" t="s">
        <v>315</v>
      </c>
      <c r="G326" s="20" t="s">
        <v>880</v>
      </c>
    </row>
    <row r="327" spans="5:8" ht="18" customHeight="1">
      <c r="F327" s="5" t="s">
        <v>315</v>
      </c>
      <c r="G327" s="20" t="s">
        <v>853</v>
      </c>
      <c r="H327" s="20"/>
    </row>
    <row r="328" spans="5:8" ht="18" customHeight="1">
      <c r="F328" s="5" t="s">
        <v>315</v>
      </c>
      <c r="G328" s="20" t="s">
        <v>765</v>
      </c>
    </row>
    <row r="329" spans="5:8" ht="18" customHeight="1">
      <c r="F329" s="5" t="s">
        <v>315</v>
      </c>
      <c r="G329" s="20" t="s">
        <v>889</v>
      </c>
      <c r="H329" s="20"/>
    </row>
    <row r="330" spans="5:8" ht="18" customHeight="1">
      <c r="F330" s="5" t="s">
        <v>315</v>
      </c>
      <c r="G330" s="20" t="s">
        <v>714</v>
      </c>
    </row>
    <row r="338" spans="2:37" ht="18" customHeight="1">
      <c r="B338" s="5" t="s">
        <v>26</v>
      </c>
      <c r="C338" s="5" t="s">
        <v>367</v>
      </c>
    </row>
    <row r="340" spans="2:37" ht="18" customHeight="1">
      <c r="C340" s="5" t="s">
        <v>29</v>
      </c>
      <c r="D340" s="5" t="s">
        <v>367</v>
      </c>
      <c r="P340" s="19"/>
    </row>
    <row r="341" spans="2:37" ht="18" customHeight="1">
      <c r="P341" s="19"/>
    </row>
    <row r="342" spans="2:37" ht="18" customHeight="1">
      <c r="D342" s="219"/>
      <c r="E342" s="219"/>
      <c r="F342" s="173" t="s">
        <v>60</v>
      </c>
      <c r="G342" s="173"/>
      <c r="H342" s="173"/>
      <c r="I342" s="173"/>
      <c r="J342" s="173" t="s">
        <v>61</v>
      </c>
      <c r="K342" s="173"/>
      <c r="L342" s="173"/>
      <c r="M342" s="173"/>
      <c r="N342" s="173" t="s">
        <v>113</v>
      </c>
      <c r="O342" s="173"/>
      <c r="P342" s="173"/>
      <c r="Q342" s="173"/>
      <c r="R342" s="173"/>
      <c r="S342" s="173" t="s">
        <v>374</v>
      </c>
      <c r="T342" s="173"/>
      <c r="U342" s="173"/>
      <c r="V342" s="173"/>
      <c r="W342" s="173"/>
      <c r="X342" s="173"/>
      <c r="Y342" s="173"/>
      <c r="AI342" s="19"/>
    </row>
    <row r="343" spans="2:37" ht="18" customHeight="1">
      <c r="D343" s="211" t="s">
        <v>62</v>
      </c>
      <c r="E343" s="211"/>
      <c r="F343" s="174" t="s">
        <v>66</v>
      </c>
      <c r="G343" s="174"/>
      <c r="H343" s="174"/>
      <c r="I343" s="174"/>
      <c r="J343" s="174" t="s">
        <v>63</v>
      </c>
      <c r="K343" s="174"/>
      <c r="L343" s="174"/>
      <c r="M343" s="174"/>
      <c r="N343" s="149" t="s">
        <v>242</v>
      </c>
      <c r="O343" s="150"/>
      <c r="P343" s="150"/>
      <c r="Q343" s="150"/>
      <c r="R343" s="151"/>
      <c r="S343" s="174" t="s">
        <v>375</v>
      </c>
      <c r="T343" s="174"/>
      <c r="U343" s="174"/>
      <c r="V343" s="174"/>
      <c r="W343" s="174"/>
      <c r="X343" s="174"/>
      <c r="Y343" s="174"/>
    </row>
    <row r="344" spans="2:37" ht="18" customHeight="1"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</row>
    <row r="345" spans="2:37" ht="18" customHeight="1">
      <c r="C345" s="5" t="s">
        <v>28</v>
      </c>
      <c r="D345" s="5" t="s">
        <v>369</v>
      </c>
      <c r="P345" s="19"/>
    </row>
    <row r="346" spans="2:37" ht="18" customHeight="1">
      <c r="P346" s="19"/>
    </row>
    <row r="347" spans="2:37" ht="18" customHeight="1">
      <c r="D347" s="5" t="s">
        <v>315</v>
      </c>
      <c r="E347" s="5" t="s">
        <v>370</v>
      </c>
      <c r="F347" s="5" t="s">
        <v>13</v>
      </c>
      <c r="G347" s="5" t="s">
        <v>385</v>
      </c>
      <c r="L347" s="19"/>
      <c r="AD347" s="5" t="s">
        <v>318</v>
      </c>
      <c r="AE347" s="5" t="s">
        <v>407</v>
      </c>
      <c r="AH347" s="5" t="s">
        <v>13</v>
      </c>
      <c r="AI347" s="54" t="s">
        <v>890</v>
      </c>
      <c r="AK347" s="19"/>
    </row>
    <row r="348" spans="2:37" ht="18" customHeight="1">
      <c r="D348" s="5" t="s">
        <v>315</v>
      </c>
      <c r="E348" s="5" t="s">
        <v>371</v>
      </c>
      <c r="F348" s="5" t="s">
        <v>13</v>
      </c>
      <c r="G348" s="5" t="s">
        <v>400</v>
      </c>
      <c r="K348" s="19"/>
      <c r="AH348" s="19"/>
    </row>
    <row r="349" spans="2:37" ht="18" customHeight="1">
      <c r="D349" s="5" t="s">
        <v>315</v>
      </c>
      <c r="E349" s="5" t="s">
        <v>372</v>
      </c>
      <c r="F349" s="5" t="s">
        <v>13</v>
      </c>
      <c r="G349" s="5" t="s">
        <v>406</v>
      </c>
      <c r="J349" s="19"/>
      <c r="AI349" s="19"/>
    </row>
    <row r="351" spans="2:37" ht="18" customHeight="1">
      <c r="C351" s="5" t="s">
        <v>30</v>
      </c>
      <c r="D351" s="5" t="s">
        <v>367</v>
      </c>
      <c r="P351" s="19"/>
    </row>
    <row r="352" spans="2:37" ht="18" customHeight="1">
      <c r="P352" s="19"/>
    </row>
    <row r="353" spans="4:35" ht="18" customHeight="1">
      <c r="D353" s="5" t="s">
        <v>315</v>
      </c>
      <c r="E353" s="5" t="s">
        <v>373</v>
      </c>
      <c r="L353" s="19"/>
      <c r="AI353" s="19"/>
    </row>
    <row r="354" spans="4:35" ht="18" customHeight="1">
      <c r="D354" s="5" t="s">
        <v>315</v>
      </c>
      <c r="E354" s="5" t="s">
        <v>378</v>
      </c>
      <c r="K354" s="19"/>
      <c r="AH354" s="19"/>
    </row>
  </sheetData>
  <mergeCells count="89">
    <mergeCell ref="E120:F120"/>
    <mergeCell ref="G120:J120"/>
    <mergeCell ref="K120:N120"/>
    <mergeCell ref="O120:S120"/>
    <mergeCell ref="E121:F121"/>
    <mergeCell ref="G121:J121"/>
    <mergeCell ref="K121:N121"/>
    <mergeCell ref="O121:S121"/>
    <mergeCell ref="E79:F79"/>
    <mergeCell ref="G79:J79"/>
    <mergeCell ref="K79:N79"/>
    <mergeCell ref="O79:S79"/>
    <mergeCell ref="E80:F80"/>
    <mergeCell ref="G80:J80"/>
    <mergeCell ref="K80:N80"/>
    <mergeCell ref="O80:S80"/>
    <mergeCell ref="E65:H65"/>
    <mergeCell ref="I65:Q65"/>
    <mergeCell ref="E66:H66"/>
    <mergeCell ref="I66:Q66"/>
    <mergeCell ref="E59:F59"/>
    <mergeCell ref="G59:J59"/>
    <mergeCell ref="K59:N59"/>
    <mergeCell ref="O59:S59"/>
    <mergeCell ref="E60:F60"/>
    <mergeCell ref="G60:J60"/>
    <mergeCell ref="K60:N60"/>
    <mergeCell ref="O60:S60"/>
    <mergeCell ref="E64:H64"/>
    <mergeCell ref="I64:Q64"/>
    <mergeCell ref="O13:S13"/>
    <mergeCell ref="O14:S14"/>
    <mergeCell ref="E19:H19"/>
    <mergeCell ref="E20:H20"/>
    <mergeCell ref="E18:H18"/>
    <mergeCell ref="I18:Q18"/>
    <mergeCell ref="I19:Q19"/>
    <mergeCell ref="I20:Q20"/>
    <mergeCell ref="E13:F13"/>
    <mergeCell ref="G13:J13"/>
    <mergeCell ref="K13:N13"/>
    <mergeCell ref="E14:F14"/>
    <mergeCell ref="G14:J14"/>
    <mergeCell ref="K14:N14"/>
    <mergeCell ref="AK2:AM2"/>
    <mergeCell ref="AN2:AQ2"/>
    <mergeCell ref="AB3:AC3"/>
    <mergeCell ref="AD3:AF3"/>
    <mergeCell ref="AG3:AJ3"/>
    <mergeCell ref="AK3:AM3"/>
    <mergeCell ref="AN3:AQ3"/>
    <mergeCell ref="AG2:AJ2"/>
    <mergeCell ref="B2:F3"/>
    <mergeCell ref="G2:I3"/>
    <mergeCell ref="J2:AA3"/>
    <mergeCell ref="AB2:AC2"/>
    <mergeCell ref="AD2:AF2"/>
    <mergeCell ref="E38:F38"/>
    <mergeCell ref="G38:J38"/>
    <mergeCell ref="K38:N38"/>
    <mergeCell ref="O38:S38"/>
    <mergeCell ref="E39:F39"/>
    <mergeCell ref="G39:J39"/>
    <mergeCell ref="K39:N39"/>
    <mergeCell ref="O39:S39"/>
    <mergeCell ref="E43:H43"/>
    <mergeCell ref="I43:Q43"/>
    <mergeCell ref="E44:H44"/>
    <mergeCell ref="I44:Q44"/>
    <mergeCell ref="E45:H45"/>
    <mergeCell ref="I45:Q45"/>
    <mergeCell ref="D342:E342"/>
    <mergeCell ref="F342:I342"/>
    <mergeCell ref="J342:M342"/>
    <mergeCell ref="N342:R342"/>
    <mergeCell ref="S342:Y342"/>
    <mergeCell ref="D343:E343"/>
    <mergeCell ref="F343:I343"/>
    <mergeCell ref="J343:M343"/>
    <mergeCell ref="N343:R343"/>
    <mergeCell ref="S343:Y343"/>
    <mergeCell ref="E229:F229"/>
    <mergeCell ref="G229:J229"/>
    <mergeCell ref="K229:N229"/>
    <mergeCell ref="O229:S229"/>
    <mergeCell ref="E230:F230"/>
    <mergeCell ref="G230:J230"/>
    <mergeCell ref="K230:N230"/>
    <mergeCell ref="O230:S230"/>
  </mergeCells>
  <phoneticPr fontId="1" type="noConversion"/>
  <hyperlinks>
    <hyperlink ref="I9" location="db_gen_string_data!A1" display="db_gen_string_data.sh" xr:uid="{9CB6EA79-6274-3649-A94D-A7C49C031998}"/>
    <hyperlink ref="AI347" location="ログ一覧!A1" display="「参照シート」" xr:uid="{8624FBDC-743A-034B-B236-857DF2B0A207}"/>
    <hyperlink ref="I34" location="db_gen_number_data!A1" display="db_gen_number_data.sh" xr:uid="{D3664C48-FE5B-0C4C-ABAC-6134AFDD9E18}"/>
    <hyperlink ref="I55" location="db_gen_date_data!A1" display="db_gen_date_data.sh" xr:uid="{FD0B7C09-58BC-B548-AFC0-6BF59DA8F7B6}"/>
    <hyperlink ref="I75" location="db_check_files_exist!A1" display="db_check_files_exist.sh" xr:uid="{BB846A10-34CA-6045-BF82-B6CF34F3F327}"/>
    <hyperlink ref="I116" location="db_check_data_validate_config1!A1" display="db_check_data_validate_config.sh" xr:uid="{1D55C69A-EC8C-0542-98F8-C8BC32498A75}"/>
    <hyperlink ref="I225" location="db_check_file_validate_config!A1" display="db_check_data_validate_config.sh" xr:uid="{8C1135C6-E056-D049-996E-30B57304FAF2}"/>
  </hyperlinks>
  <pageMargins left="0.7" right="0.7" top="0.75" bottom="0.75" header="0.3" footer="0.3"/>
  <pageSetup paperSize="9" scale="58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AD28-CBDF-3541-A035-D839110BF2D0}">
  <sheetPr>
    <tabColor theme="5" tint="0.79998168889431442"/>
  </sheetPr>
  <dimension ref="B2:BM171"/>
  <sheetViews>
    <sheetView showGridLines="0" tabSelected="1" view="pageBreakPreview" topLeftCell="A86" zoomScale="130" zoomScaleNormal="100" zoomScaleSheetLayoutView="130" workbookViewId="0">
      <selection activeCell="AO103" sqref="AO103"/>
    </sheetView>
  </sheetViews>
  <sheetFormatPr baseColWidth="10" defaultColWidth="2.7109375" defaultRowHeight="18" customHeight="1"/>
  <cols>
    <col min="1" max="3" width="2.7109375" style="5"/>
    <col min="4" max="4" width="2.7109375" style="5" customWidth="1"/>
    <col min="5" max="6" width="2.7109375" style="5"/>
    <col min="7" max="9" width="2.7109375" style="5" customWidth="1"/>
    <col min="10" max="11" width="2.7109375" style="5"/>
    <col min="12" max="12" width="2.7109375" style="5" customWidth="1"/>
    <col min="13" max="15" width="2.7109375" style="5"/>
    <col min="16" max="17" width="2.7109375" style="5" customWidth="1"/>
    <col min="18" max="18" width="2.7109375" style="5"/>
    <col min="19" max="19" width="2.7109375" style="5" customWidth="1"/>
    <col min="20" max="21" width="2.7109375" style="5"/>
    <col min="22" max="22" width="2.7109375" style="5" customWidth="1"/>
    <col min="23" max="23" width="2.7109375" style="5"/>
    <col min="24" max="24" width="2.7109375" style="5" customWidth="1"/>
    <col min="25" max="25" width="2.7109375" style="5"/>
    <col min="26" max="26" width="2.7109375" style="5" customWidth="1"/>
    <col min="27" max="29" width="2.7109375" style="5"/>
    <col min="30" max="30" width="2.7109375" style="5" customWidth="1"/>
    <col min="31" max="38" width="2.7109375" style="5"/>
    <col min="39" max="39" width="2.7109375" style="5" customWidth="1"/>
    <col min="40" max="46" width="2.7109375" style="5"/>
    <col min="47" max="50" width="2.7109375" style="5" customWidth="1"/>
    <col min="51" max="51" width="2.7109375" style="5"/>
    <col min="52" max="52" width="2.7109375" style="5" customWidth="1"/>
    <col min="53" max="53" width="2.7109375" style="5"/>
    <col min="54" max="54" width="2.7109375" style="5" customWidth="1"/>
    <col min="55" max="55" width="2.7109375" style="5"/>
    <col min="56" max="56" width="2.7109375" style="5" customWidth="1"/>
    <col min="57" max="57" width="2.7109375" style="5"/>
    <col min="58" max="58" width="2.7109375" style="5" customWidth="1"/>
    <col min="59" max="59" width="2.7109375" style="5"/>
    <col min="60" max="60" width="2.7109375" style="5" customWidth="1"/>
    <col min="61" max="16384" width="2.7109375" style="5"/>
  </cols>
  <sheetData>
    <row r="2" spans="2:43" ht="18" customHeight="1">
      <c r="B2" s="105" t="str" cm="1">
        <f t="array" aca="1" ref="B2" ca="1">IFERROR(IF(VALUE(RIGHT(RIGHT(CELL("filename",A1),LEN(CELL("filename",A1))-FIND("]",CELL("filename",A1))),1))&gt;0,LEFT(RIGHT(CELL("filename",A1),LEN(CELL("filename",A1))-FIND("]",CELL("filename",A1))),LEN(RIGHT(CELL("filename",A1),LEN(CELL("filename",A1))-FIND("]",CELL("filename",A1))))-1)),RIGHT(CELL("filename",A1),LEN(CELL("filename",A1))-FIND("]",CELL("filename",A1))))</f>
        <v>db_check_file_validate_config</v>
      </c>
      <c r="C2" s="105"/>
      <c r="D2" s="105"/>
      <c r="E2" s="105"/>
      <c r="F2" s="105"/>
      <c r="G2" s="107" t="s">
        <v>19</v>
      </c>
      <c r="H2" s="107"/>
      <c r="I2" s="107"/>
      <c r="J2" s="107" t="str">
        <f>[1]表紙!$J$12</f>
        <v>テストデータの作成シェル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 t="s">
        <v>20</v>
      </c>
      <c r="AC2" s="107"/>
      <c r="AD2" s="107" t="s">
        <v>14</v>
      </c>
      <c r="AE2" s="107"/>
      <c r="AF2" s="107"/>
      <c r="AG2" s="107" t="str">
        <f>[1]修正履歴!$AM$8</f>
        <v>鄭民起</v>
      </c>
      <c r="AH2" s="107"/>
      <c r="AI2" s="107"/>
      <c r="AJ2" s="107"/>
      <c r="AK2" s="107" t="s">
        <v>15</v>
      </c>
      <c r="AL2" s="107"/>
      <c r="AM2" s="107"/>
      <c r="AN2" s="109">
        <f>[1]修正履歴!$H$8</f>
        <v>45698.824131944442</v>
      </c>
      <c r="AO2" s="107"/>
      <c r="AP2" s="107"/>
      <c r="AQ2" s="107"/>
    </row>
    <row r="3" spans="2:43" ht="18" customHeight="1" thickBot="1">
      <c r="B3" s="106"/>
      <c r="C3" s="106"/>
      <c r="D3" s="106"/>
      <c r="E3" s="106"/>
      <c r="F3" s="10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  <c r="AB3" s="108" t="str">
        <f>TEXT([1]修正履歴!$X$4,"0.0")</f>
        <v>1.0</v>
      </c>
      <c r="AC3" s="108"/>
      <c r="AD3" s="108" t="s">
        <v>21</v>
      </c>
      <c r="AE3" s="108"/>
      <c r="AF3" s="108"/>
      <c r="AG3" s="108" t="str">
        <f>[1]修正履歴!$AM$8</f>
        <v>鄭民起</v>
      </c>
      <c r="AH3" s="108"/>
      <c r="AI3" s="108"/>
      <c r="AJ3" s="108"/>
      <c r="AK3" s="108" t="s">
        <v>22</v>
      </c>
      <c r="AL3" s="108"/>
      <c r="AM3" s="108"/>
      <c r="AN3" s="110" t="str">
        <f>[1]修正履歴!$AC$4</f>
        <v>2025/02/10</v>
      </c>
      <c r="AO3" s="108"/>
      <c r="AP3" s="108"/>
      <c r="AQ3" s="108"/>
    </row>
    <row r="4" spans="2:43" ht="18" customHeight="1" thickTop="1"/>
    <row r="5" spans="2:43" ht="18" customHeight="1">
      <c r="B5" s="5" t="s">
        <v>27</v>
      </c>
      <c r="C5" s="5" t="s">
        <v>422</v>
      </c>
      <c r="AK5" s="5" t="s">
        <v>255</v>
      </c>
      <c r="AL5" s="35" t="s">
        <v>1104</v>
      </c>
    </row>
    <row r="7" spans="2:43" ht="18" customHeight="1">
      <c r="C7" s="5" t="s">
        <v>29</v>
      </c>
      <c r="D7" s="5" t="s">
        <v>755</v>
      </c>
      <c r="H7" s="24"/>
      <c r="J7" s="5" t="s">
        <v>255</v>
      </c>
      <c r="K7" s="5" t="s">
        <v>538</v>
      </c>
      <c r="L7" s="24"/>
    </row>
    <row r="8" spans="2:43" ht="18" customHeight="1">
      <c r="D8" s="5" t="s">
        <v>315</v>
      </c>
      <c r="E8" s="24" t="str">
        <f>"mkdir -pv ./config/;"</f>
        <v>mkdir -pv ./config/;</v>
      </c>
      <c r="H8" s="24"/>
      <c r="L8" s="24"/>
      <c r="AD8" s="59" t="s">
        <v>760</v>
      </c>
      <c r="AE8" s="30"/>
      <c r="AF8" s="30"/>
      <c r="AG8" s="30"/>
      <c r="AH8" s="30"/>
      <c r="AI8" s="30"/>
      <c r="AJ8" s="44"/>
      <c r="AK8" s="59" t="s">
        <v>761</v>
      </c>
      <c r="AL8" s="30"/>
      <c r="AM8" s="30"/>
      <c r="AN8" s="44"/>
      <c r="AO8" s="59" t="s">
        <v>786</v>
      </c>
      <c r="AP8" s="30"/>
      <c r="AQ8" s="44"/>
    </row>
    <row r="9" spans="2:43" ht="18" customHeight="1">
      <c r="D9" s="5" t="s">
        <v>315</v>
      </c>
      <c r="E9" s="24" t="str">
        <f>"echo '"&amp;$AD9&amp;"="""&amp;$AK9&amp;"""' &gt; `pwd`/config/"&amp;$K$7</f>
        <v>echo 'FILE_NAME="testFile"' &gt; `pwd`/config/db_file_config.txt</v>
      </c>
      <c r="H9" s="24"/>
      <c r="M9" s="24"/>
      <c r="AC9" s="5" t="s">
        <v>255</v>
      </c>
      <c r="AD9" s="55" t="str" cm="1">
        <f t="array" ref="AD9">INDEX($E:$E,ROW($E$27)+3*(ROW()-ROW($AC$9)),1)</f>
        <v>FILE_NAME</v>
      </c>
      <c r="AE9" s="56"/>
      <c r="AF9" s="56"/>
      <c r="AG9" s="56"/>
      <c r="AH9" s="56"/>
      <c r="AI9" s="56"/>
      <c r="AJ9" s="57"/>
      <c r="AK9" s="55" t="s">
        <v>1108</v>
      </c>
      <c r="AL9" s="56"/>
      <c r="AM9" s="56"/>
      <c r="AN9" s="57"/>
      <c r="AO9" s="55" t="s">
        <v>259</v>
      </c>
      <c r="AP9" s="56"/>
      <c r="AQ9" s="57"/>
    </row>
    <row r="10" spans="2:43" ht="18" customHeight="1">
      <c r="D10" s="5" t="s">
        <v>315</v>
      </c>
      <c r="E10" s="24" t="str">
        <f t="shared" ref="E10:E16" si="0">"echo '"&amp;$AD10&amp;"="""&amp;$AK10&amp;"""' &gt;&gt; `pwd`/config/"&amp;$K$7</f>
        <v>echo 'FILE_EXTENSION=".csv"' &gt;&gt; `pwd`/config/db_file_config.txt</v>
      </c>
      <c r="H10" s="24"/>
      <c r="M10" s="24"/>
      <c r="AC10" s="5" t="s">
        <v>255</v>
      </c>
      <c r="AD10" s="55" t="str" cm="1">
        <f t="array" ref="AD10">INDEX($E:$E,ROW($E$27)+3*(ROW()-ROW($AC$9)),1)</f>
        <v>FILE_EXTENSION</v>
      </c>
      <c r="AE10" s="56"/>
      <c r="AF10" s="56"/>
      <c r="AG10" s="56"/>
      <c r="AH10" s="56"/>
      <c r="AI10" s="56"/>
      <c r="AJ10" s="57"/>
      <c r="AK10" s="55" t="s">
        <v>1109</v>
      </c>
      <c r="AL10" s="56"/>
      <c r="AM10" s="56"/>
      <c r="AN10" s="57"/>
      <c r="AO10" s="55" t="s">
        <v>259</v>
      </c>
      <c r="AP10" s="56"/>
      <c r="AQ10" s="57"/>
    </row>
    <row r="11" spans="2:43" ht="18" customHeight="1">
      <c r="D11" s="5" t="s">
        <v>315</v>
      </c>
      <c r="E11" s="24" t="str">
        <f t="shared" si="0"/>
        <v>echo 'FILE_COMPRESSION=".gz"' &gt;&gt; `pwd`/config/db_file_config.txt</v>
      </c>
      <c r="H11" s="24"/>
      <c r="M11" s="24"/>
      <c r="AC11" s="5" t="s">
        <v>255</v>
      </c>
      <c r="AD11" s="55" t="str" cm="1">
        <f t="array" ref="AD11">INDEX($E:$E,ROW($E$27)+3*(ROW()-ROW($AC$9)),1)</f>
        <v>FILE_COMPRESSION</v>
      </c>
      <c r="AE11" s="56"/>
      <c r="AF11" s="56"/>
      <c r="AG11" s="56"/>
      <c r="AH11" s="56"/>
      <c r="AI11" s="56"/>
      <c r="AJ11" s="57"/>
      <c r="AK11" s="55" t="s">
        <v>261</v>
      </c>
      <c r="AL11" s="56"/>
      <c r="AM11" s="56"/>
      <c r="AN11" s="57"/>
      <c r="AO11" s="55" t="s">
        <v>259</v>
      </c>
      <c r="AP11" s="56"/>
      <c r="AQ11" s="57"/>
    </row>
    <row r="12" spans="2:43" ht="18" customHeight="1">
      <c r="D12" s="5" t="s">
        <v>315</v>
      </c>
      <c r="E12" s="24" t="str">
        <f t="shared" si="0"/>
        <v>echo 'FILE_CHARSET="UTF-8"' &gt;&gt; `pwd`/config/db_file_config.txt</v>
      </c>
      <c r="H12" s="24"/>
      <c r="M12" s="24"/>
      <c r="AC12" s="5" t="s">
        <v>255</v>
      </c>
      <c r="AD12" s="55" t="str" cm="1">
        <f t="array" ref="AD12">INDEX($E:$E,ROW($E$27)+3*(ROW()-ROW($AC$9)),1)</f>
        <v>FILE_CHARSET</v>
      </c>
      <c r="AE12" s="56"/>
      <c r="AF12" s="56"/>
      <c r="AG12" s="56"/>
      <c r="AH12" s="56"/>
      <c r="AI12" s="56"/>
      <c r="AJ12" s="57"/>
      <c r="AK12" s="55" t="s">
        <v>67</v>
      </c>
      <c r="AL12" s="56"/>
      <c r="AM12" s="56"/>
      <c r="AN12" s="57"/>
      <c r="AO12" s="55" t="s">
        <v>259</v>
      </c>
      <c r="AP12" s="56"/>
      <c r="AQ12" s="57"/>
    </row>
    <row r="13" spans="2:43" ht="18" customHeight="1">
      <c r="D13" s="5" t="s">
        <v>315</v>
      </c>
      <c r="E13" s="24" t="str">
        <f t="shared" si="0"/>
        <v>echo 'FILE_LINE_BREAK="LF"' &gt;&gt; `pwd`/config/db_file_config.txt</v>
      </c>
      <c r="H13" s="24"/>
      <c r="M13" s="24"/>
      <c r="AC13" s="5" t="s">
        <v>255</v>
      </c>
      <c r="AD13" s="55" t="str" cm="1">
        <f t="array" ref="AD13">INDEX($E:$E,ROW($E$27)+3*(ROW()-ROW($AC$9)),1)</f>
        <v>FILE_LINE_BREAK</v>
      </c>
      <c r="AE13" s="56"/>
      <c r="AF13" s="56"/>
      <c r="AG13" s="56"/>
      <c r="AH13" s="56"/>
      <c r="AI13" s="56"/>
      <c r="AJ13" s="57"/>
      <c r="AK13" s="55" t="s">
        <v>64</v>
      </c>
      <c r="AL13" s="56"/>
      <c r="AM13" s="56"/>
      <c r="AN13" s="57"/>
      <c r="AO13" s="55" t="s">
        <v>259</v>
      </c>
      <c r="AP13" s="56"/>
      <c r="AQ13" s="57"/>
    </row>
    <row r="14" spans="2:43" ht="18" customHeight="1">
      <c r="D14" s="5" t="s">
        <v>315</v>
      </c>
      <c r="E14" s="24" t="str">
        <f t="shared" si="0"/>
        <v>echo 'FILE_FIELD_SEPARATOR="COMMA"' &gt;&gt; `pwd`/config/db_file_config.txt</v>
      </c>
      <c r="H14" s="24"/>
      <c r="M14" s="24"/>
      <c r="AC14" s="5" t="s">
        <v>255</v>
      </c>
      <c r="AD14" s="55" t="str" cm="1">
        <f t="array" ref="AD14">INDEX($E:$E,ROW($E$27)+3*(ROW()-ROW($AC$9)),1)</f>
        <v>FILE_FIELD_SEPARATOR</v>
      </c>
      <c r="AE14" s="56"/>
      <c r="AF14" s="56"/>
      <c r="AG14" s="56"/>
      <c r="AH14" s="56"/>
      <c r="AI14" s="56"/>
      <c r="AJ14" s="57"/>
      <c r="AK14" s="55" t="s">
        <v>1110</v>
      </c>
      <c r="AL14" s="56"/>
      <c r="AM14" s="56"/>
      <c r="AN14" s="57"/>
      <c r="AO14" s="55" t="s">
        <v>259</v>
      </c>
      <c r="AP14" s="56"/>
      <c r="AQ14" s="57"/>
    </row>
    <row r="15" spans="2:43" ht="18" customHeight="1">
      <c r="D15" s="5" t="s">
        <v>315</v>
      </c>
      <c r="E15" s="24" t="str">
        <f t="shared" si="0"/>
        <v>echo 'FILE_ENCLOSING_CHAR="DOUBLE_QUOTE"' &gt;&gt; `pwd`/config/db_file_config.txt</v>
      </c>
      <c r="H15" s="24"/>
      <c r="M15" s="24"/>
      <c r="AC15" s="5" t="s">
        <v>255</v>
      </c>
      <c r="AD15" s="55" t="str" cm="1">
        <f t="array" ref="AD15">INDEX($E:$E,ROW($E$27)+3*(ROW()-ROW($AC$9)),1)</f>
        <v>FILE_ENCLOSING_CHAR</v>
      </c>
      <c r="AE15" s="56"/>
      <c r="AF15" s="56"/>
      <c r="AG15" s="56"/>
      <c r="AH15" s="56"/>
      <c r="AI15" s="56"/>
      <c r="AJ15" s="57"/>
      <c r="AK15" s="55" t="s">
        <v>1111</v>
      </c>
      <c r="AL15" s="56"/>
      <c r="AM15" s="56"/>
      <c r="AN15" s="57"/>
      <c r="AO15" s="55" t="s">
        <v>259</v>
      </c>
      <c r="AP15" s="56"/>
      <c r="AQ15" s="57"/>
    </row>
    <row r="16" spans="2:43" ht="18" customHeight="1">
      <c r="D16" s="5" t="s">
        <v>315</v>
      </c>
      <c r="E16" s="24" t="str">
        <f t="shared" si="0"/>
        <v>echo 'ROW_COUNTS="2"' &gt;&gt; `pwd`/config/db_file_config.txt</v>
      </c>
      <c r="H16" s="24"/>
      <c r="M16" s="24"/>
      <c r="AC16" s="5" t="s">
        <v>255</v>
      </c>
      <c r="AD16" s="55" t="str" cm="1">
        <f t="array" ref="AD16">INDEX($E:$E,ROW($E$27)+3*(ROW()-ROW($AC$9)),1)</f>
        <v>ROW_COUNTS</v>
      </c>
      <c r="AE16" s="56"/>
      <c r="AF16" s="56"/>
      <c r="AG16" s="56"/>
      <c r="AH16" s="56"/>
      <c r="AI16" s="56"/>
      <c r="AJ16" s="57"/>
      <c r="AK16" s="55">
        <v>2</v>
      </c>
      <c r="AL16" s="56"/>
      <c r="AM16" s="56"/>
      <c r="AN16" s="57"/>
      <c r="AO16" s="55" t="s">
        <v>259</v>
      </c>
      <c r="AP16" s="56"/>
      <c r="AQ16" s="57"/>
    </row>
    <row r="17" spans="3:13" ht="18" customHeight="1">
      <c r="H17" s="24"/>
      <c r="M17" s="24"/>
    </row>
    <row r="18" spans="3:13" ht="18" customHeight="1">
      <c r="C18" s="5" t="s">
        <v>28</v>
      </c>
      <c r="D18" s="5" t="s">
        <v>459</v>
      </c>
    </row>
    <row r="20" spans="3:13" ht="18" customHeight="1">
      <c r="D20" s="5" t="s">
        <v>24</v>
      </c>
      <c r="E20" s="5" t="s">
        <v>460</v>
      </c>
      <c r="L20" s="5" t="s">
        <v>13</v>
      </c>
      <c r="M20" s="5" t="s">
        <v>434</v>
      </c>
    </row>
    <row r="21" spans="3:13" ht="18" customHeight="1">
      <c r="D21" s="5" t="s">
        <v>24</v>
      </c>
      <c r="E21" s="5" t="s">
        <v>433</v>
      </c>
      <c r="L21" s="5" t="s">
        <v>13</v>
      </c>
      <c r="M21" s="5" t="s">
        <v>435</v>
      </c>
    </row>
    <row r="22" spans="3:13" ht="18" customHeight="1">
      <c r="E22" s="5" t="s">
        <v>315</v>
      </c>
      <c r="F22" s="5" t="s">
        <v>436</v>
      </c>
      <c r="G22" s="5" t="s">
        <v>13</v>
      </c>
      <c r="H22" s="24" t="str">
        <f>IF($E18="","clear; ","")&amp;"mkdir -pv ./output/logs/; export "&amp;$E21&amp;"=""`pwd`/output/logs/"";"</f>
        <v>clear; mkdir -pv ./output/logs/; export LOG_DIR="`pwd`/output/logs/";</v>
      </c>
    </row>
    <row r="23" spans="3:13" ht="18" customHeight="1">
      <c r="H23" s="24" t="str">
        <f>"echo """&amp;$E21&amp;"=${"&amp;$E21&amp;"}""; echo;"</f>
        <v>echo "LOG_DIR=${LOG_DIR}"; echo;</v>
      </c>
    </row>
    <row r="24" spans="3:13" ht="18" customHeight="1">
      <c r="D24" s="5" t="s">
        <v>24</v>
      </c>
      <c r="E24" s="5" t="s">
        <v>541</v>
      </c>
      <c r="L24" s="5" t="s">
        <v>13</v>
      </c>
      <c r="M24" s="5" t="s">
        <v>543</v>
      </c>
    </row>
    <row r="25" spans="3:13" ht="18" customHeight="1">
      <c r="E25" s="5" t="s">
        <v>315</v>
      </c>
      <c r="F25" s="5" t="s">
        <v>436</v>
      </c>
      <c r="G25" s="5" t="s">
        <v>13</v>
      </c>
      <c r="H25" s="24" t="str">
        <f>IF($E21="","clear; ","")&amp;"mkdir -pv ./config/; export "&amp;$E24&amp;"=""`pwd`/config/"";"</f>
        <v>mkdir -pv ./config/; export CONFIG_DIR="`pwd`/config/";</v>
      </c>
    </row>
    <row r="26" spans="3:13" ht="18" customHeight="1">
      <c r="H26" s="24" t="str">
        <f>"echo """&amp;$E24&amp;"=${"&amp;$E24&amp;"}""; echo;"</f>
        <v>echo "CONFIG_DIR=${CONFIG_DIR}"; echo;</v>
      </c>
    </row>
    <row r="27" spans="3:13" ht="18" customHeight="1">
      <c r="D27" s="5" t="s">
        <v>24</v>
      </c>
      <c r="E27" s="5" t="s">
        <v>1105</v>
      </c>
      <c r="L27" s="5" t="s">
        <v>13</v>
      </c>
      <c r="M27" s="5" t="s">
        <v>81</v>
      </c>
    </row>
    <row r="28" spans="3:13" ht="18" customHeight="1">
      <c r="E28" s="5" t="s">
        <v>315</v>
      </c>
      <c r="F28" s="5" t="s">
        <v>436</v>
      </c>
      <c r="G28" s="5" t="s">
        <v>13</v>
      </c>
      <c r="H28" s="24" t="str">
        <f>IF($E24="","clear; ","")&amp;"export "&amp;"$(cat ${CONFIG_DIR}db_data_config.txt | grep "&amp;$E27&amp;" | sed 's/""//g'"&amp;IF(VLOOKUP($E27,$AD$9:$AQ$16,12,FALSE)="大文字"," | tr '[:lower:]' '[:upper:]'",IF(VLOOKUP($E27,$AD$9:$AQ$16,12,FALSE)="小文字"," | tr '[:upper:]' '[:lower:]'",""))&amp;");"</f>
        <v>export $(cat ${CONFIG_DIR}db_data_config.txt | grep FILE_NAME | sed 's/"//g');</v>
      </c>
    </row>
    <row r="29" spans="3:13" ht="18" customHeight="1">
      <c r="H29" s="24" t="str">
        <f>"echo """&amp;$E27&amp;"=${"&amp;$E27&amp;"}""; echo;"</f>
        <v>echo "FILE_NAME=${FILE_NAME}"; echo;</v>
      </c>
    </row>
    <row r="30" spans="3:13" ht="18" customHeight="1">
      <c r="D30" s="5" t="s">
        <v>24</v>
      </c>
      <c r="E30" s="5" t="s">
        <v>1106</v>
      </c>
      <c r="L30" s="5" t="s">
        <v>13</v>
      </c>
      <c r="M30" s="5" t="s">
        <v>636</v>
      </c>
    </row>
    <row r="31" spans="3:13" ht="18" customHeight="1">
      <c r="E31" s="5" t="s">
        <v>315</v>
      </c>
      <c r="F31" s="5" t="s">
        <v>436</v>
      </c>
      <c r="G31" s="5" t="s">
        <v>13</v>
      </c>
      <c r="H31" s="24" t="str">
        <f>IF($E27="","clear; ","")&amp;"export "&amp;"$(cat ${CONFIG_DIR}db_data_config.txt | grep "&amp;$E30&amp;" | sed 's/""//g'"&amp;IF(VLOOKUP($E30,$AD$9:$AQ$16,12,FALSE)="大文字"," | tr '[:lower:]' '[:upper:]'",IF(VLOOKUP($E30,$AD$9:$AQ$16,12,FALSE)="小文字"," | tr '[:upper:]' '[:lower:]'",""))&amp;");"</f>
        <v>export $(cat ${CONFIG_DIR}db_data_config.txt | grep FILE_EXTENSION | sed 's/"//g');</v>
      </c>
      <c r="M31" s="24"/>
    </row>
    <row r="32" spans="3:13" ht="18" customHeight="1">
      <c r="H32" s="24" t="str">
        <f>"echo """&amp;$E30&amp;"=${"&amp;$E30&amp;"}""; echo;"</f>
        <v>echo "FILE_EXTENSION=${FILE_EXTENSION}"; echo;</v>
      </c>
    </row>
    <row r="33" spans="4:13" ht="18" customHeight="1">
      <c r="D33" s="5" t="s">
        <v>24</v>
      </c>
      <c r="E33" s="5" t="s">
        <v>74</v>
      </c>
      <c r="L33" s="5" t="s">
        <v>13</v>
      </c>
      <c r="M33" s="5" t="s">
        <v>637</v>
      </c>
    </row>
    <row r="34" spans="4:13" ht="18" customHeight="1">
      <c r="E34" s="5" t="s">
        <v>315</v>
      </c>
      <c r="F34" s="5" t="s">
        <v>436</v>
      </c>
      <c r="G34" s="5" t="s">
        <v>13</v>
      </c>
      <c r="H34" s="24" t="str">
        <f>IF($E30="","clear; ","")&amp;"export "&amp;"$(cat ${CONFIG_DIR}db_data_config.txt | grep "&amp;$E33&amp;" | sed 's/""//g'"&amp;IF(VLOOKUP($E33,$AD$9:$AQ$16,12,FALSE)="大文字"," | tr '[:lower:]' '[:upper:]'",IF(VLOOKUP($E33,$AD$9:$AQ$16,12,FALSE)="小文字"," | tr '[:upper:]' '[:lower:]'",""))&amp;");"</f>
        <v>export $(cat ${CONFIG_DIR}db_data_config.txt | grep FILE_COMPRESSION | sed 's/"//g');</v>
      </c>
      <c r="M34" s="24"/>
    </row>
    <row r="35" spans="4:13" ht="18" customHeight="1">
      <c r="H35" s="24" t="str">
        <f>"echo """&amp;$E33&amp;"=${"&amp;$E33&amp;"}""; echo;"</f>
        <v>echo "FILE_COMPRESSION=${FILE_COMPRESSION}"; echo;</v>
      </c>
      <c r="M35" s="24"/>
    </row>
    <row r="36" spans="4:13" ht="18" customHeight="1">
      <c r="D36" s="5" t="s">
        <v>24</v>
      </c>
      <c r="E36" s="5" t="s">
        <v>76</v>
      </c>
      <c r="L36" s="5" t="s">
        <v>13</v>
      </c>
      <c r="M36" s="5" t="s">
        <v>638</v>
      </c>
    </row>
    <row r="37" spans="4:13" ht="18" customHeight="1">
      <c r="E37" s="5" t="s">
        <v>315</v>
      </c>
      <c r="F37" s="5" t="s">
        <v>436</v>
      </c>
      <c r="G37" s="5" t="s">
        <v>13</v>
      </c>
      <c r="H37" s="24" t="str">
        <f>IF($E33="","clear; ","")&amp;"export "&amp;"$(cat ${CONFIG_DIR}db_data_config.txt | grep "&amp;$E36&amp;" | sed 's/""//g'"&amp;IF(VLOOKUP($E36,$AD$9:$AQ$16,12,FALSE)="大文字"," | tr '[:lower:]' '[:upper:]'",IF(VLOOKUP($E36,$AD$9:$AQ$16,12,FALSE)="小文字"," | tr '[:upper:]' '[:lower:]'",""))&amp;");"</f>
        <v>export $(cat ${CONFIG_DIR}db_data_config.txt | grep FILE_CHARSET | sed 's/"//g');</v>
      </c>
      <c r="M37" s="24"/>
    </row>
    <row r="38" spans="4:13" ht="18" customHeight="1">
      <c r="H38" s="24" t="str">
        <f>"echo """&amp;$E36&amp;"=${"&amp;$E36&amp;"}""; echo;"</f>
        <v>echo "FILE_CHARSET=${FILE_CHARSET}"; echo;</v>
      </c>
      <c r="M38" s="24"/>
    </row>
    <row r="39" spans="4:13" ht="18" customHeight="1">
      <c r="D39" s="5" t="s">
        <v>24</v>
      </c>
      <c r="E39" s="5" t="s">
        <v>77</v>
      </c>
      <c r="L39" s="5" t="s">
        <v>13</v>
      </c>
      <c r="M39" s="5" t="s">
        <v>639</v>
      </c>
    </row>
    <row r="40" spans="4:13" ht="18" customHeight="1">
      <c r="E40" s="5" t="s">
        <v>315</v>
      </c>
      <c r="F40" s="5" t="s">
        <v>436</v>
      </c>
      <c r="G40" s="5" t="s">
        <v>13</v>
      </c>
      <c r="H40" s="24" t="str">
        <f>IF($E36="","clear; ","")&amp;"export "&amp;"$(cat ${CONFIG_DIR}db_data_config.txt | grep "&amp;$E39&amp;" | sed 's/""//g'"&amp;IF(VLOOKUP($E39,$AD$9:$AQ$16,12,FALSE)="大文字"," | tr '[:lower:]' '[:upper:]'",IF(VLOOKUP($E39,$AD$9:$AQ$16,12,FALSE)="小文字"," | tr '[:upper:]' '[:lower:]'",""))&amp;");"</f>
        <v>export $(cat ${CONFIG_DIR}db_data_config.txt | grep FILE_LINE_BREAK | sed 's/"//g');</v>
      </c>
      <c r="M40" s="24"/>
    </row>
    <row r="41" spans="4:13" ht="18" customHeight="1">
      <c r="H41" s="24" t="str">
        <f>"echo """&amp;$E39&amp;"=${"&amp;$E39&amp;"}""; echo;"</f>
        <v>echo "FILE_LINE_BREAK=${FILE_LINE_BREAK}"; echo;</v>
      </c>
      <c r="M41" s="24"/>
    </row>
    <row r="42" spans="4:13" ht="18" customHeight="1">
      <c r="D42" s="5" t="s">
        <v>24</v>
      </c>
      <c r="E42" s="5" t="s">
        <v>78</v>
      </c>
      <c r="L42" s="5" t="s">
        <v>13</v>
      </c>
      <c r="M42" s="5" t="s">
        <v>640</v>
      </c>
    </row>
    <row r="43" spans="4:13" ht="18" customHeight="1">
      <c r="E43" s="5" t="s">
        <v>315</v>
      </c>
      <c r="F43" s="5" t="s">
        <v>436</v>
      </c>
      <c r="G43" s="5" t="s">
        <v>13</v>
      </c>
      <c r="H43" s="24" t="str">
        <f>IF($E39="","clear; ","")&amp;"export "&amp;"$(cat ${CONFIG_DIR}db_data_config.txt | grep "&amp;$E42&amp;" | sed 's/""//g'"&amp;IF(VLOOKUP($E42,$AD$9:$AQ$16,12,FALSE)="大文字"," | tr '[:lower:]' '[:upper:]'",IF(VLOOKUP($E42,$AD$9:$AQ$16,12,FALSE)="小文字"," | tr '[:upper:]' '[:lower:]'",""))&amp;");"</f>
        <v>export $(cat ${CONFIG_DIR}db_data_config.txt | grep FILE_FIELD_SEPARATOR | sed 's/"//g');</v>
      </c>
      <c r="M43" s="24"/>
    </row>
    <row r="44" spans="4:13" ht="18" customHeight="1">
      <c r="H44" s="24" t="str">
        <f>"echo """&amp;$E42&amp;"=${"&amp;$E42&amp;"}""; echo;"</f>
        <v>echo "FILE_FIELD_SEPARATOR=${FILE_FIELD_SEPARATOR}"; echo;</v>
      </c>
      <c r="M44" s="24"/>
    </row>
    <row r="45" spans="4:13" ht="18" customHeight="1">
      <c r="D45" s="5" t="s">
        <v>24</v>
      </c>
      <c r="E45" s="5" t="s">
        <v>79</v>
      </c>
      <c r="L45" s="5" t="s">
        <v>13</v>
      </c>
      <c r="M45" s="5" t="s">
        <v>641</v>
      </c>
    </row>
    <row r="46" spans="4:13" ht="18" customHeight="1">
      <c r="E46" s="5" t="s">
        <v>315</v>
      </c>
      <c r="F46" s="5" t="s">
        <v>436</v>
      </c>
      <c r="G46" s="5" t="s">
        <v>13</v>
      </c>
      <c r="H46" s="24" t="str">
        <f>IF($E42="","clear; ","")&amp;"export "&amp;"$(cat ${CONFIG_DIR}db_data_config.txt | grep "&amp;$E45&amp;" | sed 's/""//g'"&amp;IF(VLOOKUP($E45,$AD$9:$AQ$16,12,FALSE)="大文字"," | tr '[:lower:]' '[:upper:]'",IF(VLOOKUP($E45,$AD$9:$AQ$16,12,FALSE)="小文字"," | tr '[:upper:]' '[:lower:]'",""))&amp;");"</f>
        <v>export $(cat ${CONFIG_DIR}db_data_config.txt | grep FILE_ENCLOSING_CHAR | sed 's/"//g');</v>
      </c>
      <c r="M46" s="24"/>
    </row>
    <row r="47" spans="4:13" ht="18" customHeight="1">
      <c r="H47" s="24" t="str">
        <f>"echo """&amp;$E45&amp;"=${"&amp;$E45&amp;"}""; echo;"</f>
        <v>echo "FILE_ENCLOSING_CHAR=${FILE_ENCLOSING_CHAR}"; echo;</v>
      </c>
      <c r="M47" s="24"/>
    </row>
    <row r="48" spans="4:13" ht="18" customHeight="1">
      <c r="D48" s="5" t="s">
        <v>24</v>
      </c>
      <c r="E48" s="5" t="s">
        <v>80</v>
      </c>
      <c r="L48" s="5" t="s">
        <v>13</v>
      </c>
      <c r="M48" s="5" t="s">
        <v>642</v>
      </c>
    </row>
    <row r="49" spans="3:60" ht="18" customHeight="1">
      <c r="E49" s="5" t="s">
        <v>315</v>
      </c>
      <c r="F49" s="5" t="s">
        <v>436</v>
      </c>
      <c r="G49" s="5" t="s">
        <v>13</v>
      </c>
      <c r="H49" s="24" t="str">
        <f>IF($E45="","clear; ","")&amp;"export "&amp;"$(cat ${CONFIG_DIR}db_data_config.txt | grep "&amp;$E48&amp;" | sed 's/""//g'"&amp;IF(VLOOKUP($E48,$AD$9:$AQ$16,12,FALSE)="大文字"," | tr '[:lower:]' '[:upper:]'",IF(VLOOKUP($E48,$AD$9:$AQ$16,12,FALSE)="小文字"," | tr '[:upper:]' '[:lower:]'",""))&amp;");"</f>
        <v>export $(cat ${CONFIG_DIR}db_data_config.txt | grep ROW_COUNTS | sed 's/"//g');</v>
      </c>
      <c r="M49" s="24"/>
    </row>
    <row r="50" spans="3:60" ht="18" customHeight="1">
      <c r="H50" s="24" t="str">
        <f>"echo """&amp;$E48&amp;"=${"&amp;$E48&amp;"}""; echo;"</f>
        <v>echo "ROW_COUNTS=${ROW_COUNTS}"; echo;</v>
      </c>
      <c r="M50" s="24"/>
    </row>
    <row r="51" spans="3:60" ht="18" customHeight="1">
      <c r="K51" s="24"/>
    </row>
    <row r="52" spans="3:60" ht="18" customHeight="1">
      <c r="C52" s="5" t="s">
        <v>28</v>
      </c>
      <c r="D52" s="5" t="s">
        <v>438</v>
      </c>
    </row>
    <row r="54" spans="3:60" ht="18" customHeight="1">
      <c r="D54" s="111" t="s">
        <v>438</v>
      </c>
      <c r="E54" s="112"/>
      <c r="F54" s="112"/>
      <c r="G54" s="113"/>
      <c r="H54" s="130">
        <f>G$54+1</f>
        <v>1</v>
      </c>
      <c r="I54" s="130">
        <f>H$54+1</f>
        <v>2</v>
      </c>
      <c r="J54" s="130">
        <f t="shared" ref="J54:AQ54" si="1">I$54+1</f>
        <v>3</v>
      </c>
      <c r="K54" s="130">
        <f t="shared" si="1"/>
        <v>4</v>
      </c>
      <c r="L54" s="130">
        <f t="shared" si="1"/>
        <v>5</v>
      </c>
      <c r="M54" s="130">
        <f t="shared" si="1"/>
        <v>6</v>
      </c>
      <c r="N54" s="130">
        <f t="shared" si="1"/>
        <v>7</v>
      </c>
      <c r="O54" s="130">
        <f t="shared" si="1"/>
        <v>8</v>
      </c>
      <c r="P54" s="130">
        <f t="shared" si="1"/>
        <v>9</v>
      </c>
      <c r="Q54" s="130">
        <f t="shared" si="1"/>
        <v>10</v>
      </c>
      <c r="R54" s="130">
        <f t="shared" si="1"/>
        <v>11</v>
      </c>
      <c r="S54" s="130">
        <f t="shared" si="1"/>
        <v>12</v>
      </c>
      <c r="T54" s="130">
        <f t="shared" si="1"/>
        <v>13</v>
      </c>
      <c r="U54" s="130">
        <f t="shared" si="1"/>
        <v>14</v>
      </c>
      <c r="V54" s="130">
        <f t="shared" si="1"/>
        <v>15</v>
      </c>
      <c r="W54" s="130">
        <f t="shared" si="1"/>
        <v>16</v>
      </c>
      <c r="X54" s="130">
        <f t="shared" si="1"/>
        <v>17</v>
      </c>
      <c r="Y54" s="130">
        <f t="shared" si="1"/>
        <v>18</v>
      </c>
      <c r="Z54" s="130">
        <f t="shared" si="1"/>
        <v>19</v>
      </c>
      <c r="AA54" s="130">
        <f t="shared" si="1"/>
        <v>20</v>
      </c>
      <c r="AB54" s="130">
        <f t="shared" si="1"/>
        <v>21</v>
      </c>
      <c r="AC54" s="130">
        <f t="shared" si="1"/>
        <v>22</v>
      </c>
      <c r="AD54" s="130">
        <f t="shared" si="1"/>
        <v>23</v>
      </c>
      <c r="AE54" s="130">
        <f t="shared" si="1"/>
        <v>24</v>
      </c>
      <c r="AF54" s="130">
        <f t="shared" si="1"/>
        <v>25</v>
      </c>
      <c r="AG54" s="130">
        <f t="shared" si="1"/>
        <v>26</v>
      </c>
      <c r="AH54" s="130">
        <f t="shared" si="1"/>
        <v>27</v>
      </c>
      <c r="AI54" s="130">
        <f t="shared" si="1"/>
        <v>28</v>
      </c>
      <c r="AJ54" s="130">
        <f t="shared" si="1"/>
        <v>29</v>
      </c>
      <c r="AK54" s="130">
        <f t="shared" si="1"/>
        <v>30</v>
      </c>
      <c r="AL54" s="130">
        <f t="shared" si="1"/>
        <v>31</v>
      </c>
      <c r="AM54" s="130">
        <f t="shared" si="1"/>
        <v>32</v>
      </c>
      <c r="AN54" s="130">
        <f t="shared" si="1"/>
        <v>33</v>
      </c>
      <c r="AO54" s="130">
        <f t="shared" si="1"/>
        <v>34</v>
      </c>
      <c r="AP54" s="130">
        <f t="shared" si="1"/>
        <v>35</v>
      </c>
      <c r="AQ54" s="130">
        <f t="shared" si="1"/>
        <v>36</v>
      </c>
    </row>
    <row r="55" spans="3:60" ht="18" customHeight="1">
      <c r="D55" s="124"/>
      <c r="E55" s="125"/>
      <c r="F55" s="125"/>
      <c r="G55" s="126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</row>
    <row r="56" spans="3:60" ht="18" customHeight="1">
      <c r="D56" s="114"/>
      <c r="E56" s="115"/>
      <c r="F56" s="115"/>
      <c r="G56" s="116"/>
      <c r="H56" s="132"/>
      <c r="I56" s="132"/>
      <c r="J56" s="132"/>
      <c r="K56" s="132"/>
      <c r="L56" s="132"/>
      <c r="M56" s="132"/>
      <c r="N56" s="132"/>
      <c r="O56" s="132"/>
      <c r="P56" s="132"/>
      <c r="Q56" s="132"/>
      <c r="R56" s="132"/>
      <c r="S56" s="132"/>
      <c r="T56" s="132"/>
      <c r="U56" s="132"/>
      <c r="V56" s="132"/>
      <c r="W56" s="132"/>
      <c r="X56" s="132"/>
      <c r="Y56" s="132"/>
      <c r="Z56" s="132"/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</row>
    <row r="57" spans="3:60" ht="18" customHeight="1">
      <c r="D57" s="37" t="s">
        <v>741</v>
      </c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43"/>
    </row>
    <row r="58" spans="3:60" ht="18" customHeight="1">
      <c r="D58" s="33"/>
      <c r="E58" s="156" t="s">
        <v>71</v>
      </c>
      <c r="F58" s="157"/>
      <c r="G58" s="158"/>
      <c r="H58" s="33" t="s">
        <v>24</v>
      </c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U58" s="19"/>
      <c r="AV58" s="19"/>
    </row>
    <row r="59" spans="3:60" ht="18" customHeight="1">
      <c r="D59" s="37" t="s">
        <v>72</v>
      </c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43"/>
      <c r="AW59" s="164"/>
      <c r="AX59" s="164"/>
      <c r="AY59" s="164"/>
      <c r="AZ59" s="164"/>
      <c r="BA59" s="60"/>
      <c r="BB59" s="60"/>
      <c r="BC59" s="60"/>
      <c r="BD59" s="60"/>
      <c r="BE59" s="60"/>
      <c r="BF59" s="60"/>
      <c r="BG59" s="60"/>
      <c r="BH59" s="60"/>
    </row>
    <row r="60" spans="3:60" ht="18" customHeight="1">
      <c r="D60" s="33"/>
      <c r="E60" s="156" t="s">
        <v>71</v>
      </c>
      <c r="F60" s="157"/>
      <c r="G60" s="158"/>
      <c r="H60" s="33"/>
      <c r="I60" s="33" t="s">
        <v>24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60"/>
      <c r="BH60" s="60"/>
    </row>
    <row r="61" spans="3:60" ht="18" customHeight="1">
      <c r="D61" s="33"/>
      <c r="E61" s="156" t="s">
        <v>1108</v>
      </c>
      <c r="F61" s="157"/>
      <c r="G61" s="158"/>
      <c r="H61" s="33"/>
      <c r="I61" s="33"/>
      <c r="J61" s="33" t="s">
        <v>24</v>
      </c>
      <c r="K61" s="33" t="s">
        <v>24</v>
      </c>
      <c r="L61" s="33" t="s">
        <v>24</v>
      </c>
      <c r="M61" s="33" t="s">
        <v>24</v>
      </c>
      <c r="N61" s="33" t="s">
        <v>24</v>
      </c>
      <c r="O61" s="33" t="s">
        <v>24</v>
      </c>
      <c r="P61" s="33" t="s">
        <v>24</v>
      </c>
      <c r="Q61" s="33"/>
      <c r="R61" s="33" t="s">
        <v>24</v>
      </c>
      <c r="S61" s="33" t="s">
        <v>24</v>
      </c>
      <c r="T61" s="33" t="s">
        <v>24</v>
      </c>
      <c r="U61" s="33" t="s">
        <v>24</v>
      </c>
      <c r="V61" s="33" t="s">
        <v>24</v>
      </c>
      <c r="W61" s="33" t="s">
        <v>24</v>
      </c>
      <c r="X61" s="33" t="s">
        <v>24</v>
      </c>
      <c r="Y61" s="33" t="s">
        <v>24</v>
      </c>
      <c r="Z61" s="33" t="s">
        <v>24</v>
      </c>
      <c r="AA61" s="33" t="s">
        <v>24</v>
      </c>
      <c r="AB61" s="33" t="s">
        <v>24</v>
      </c>
      <c r="AC61" s="33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3" t="s">
        <v>24</v>
      </c>
      <c r="AJ61" s="33" t="s">
        <v>24</v>
      </c>
      <c r="AK61" s="33" t="s">
        <v>24</v>
      </c>
      <c r="AL61" s="33" t="s">
        <v>24</v>
      </c>
      <c r="AM61" s="33" t="s">
        <v>24</v>
      </c>
      <c r="AN61" s="33" t="s">
        <v>24</v>
      </c>
      <c r="AO61" s="33" t="s">
        <v>24</v>
      </c>
      <c r="AP61" s="33" t="s">
        <v>24</v>
      </c>
      <c r="AQ61" s="33" t="s">
        <v>24</v>
      </c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</row>
    <row r="62" spans="3:60" ht="18" customHeight="1">
      <c r="D62" s="33"/>
      <c r="E62" s="156" t="s">
        <v>891</v>
      </c>
      <c r="F62" s="157"/>
      <c r="G62" s="158"/>
      <c r="H62" s="33"/>
      <c r="I62" s="33"/>
      <c r="J62" s="33"/>
      <c r="K62" s="33"/>
      <c r="L62" s="33"/>
      <c r="M62" s="33"/>
      <c r="N62" s="33"/>
      <c r="O62" s="33"/>
      <c r="P62" s="33"/>
      <c r="Q62" s="33" t="s">
        <v>24</v>
      </c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3:60" ht="18" customHeight="1">
      <c r="D63" s="37" t="s">
        <v>1106</v>
      </c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43"/>
    </row>
    <row r="64" spans="3:60" ht="18" customHeight="1">
      <c r="D64" s="33"/>
      <c r="E64" s="156" t="s">
        <v>71</v>
      </c>
      <c r="F64" s="157"/>
      <c r="G64" s="158"/>
      <c r="H64" s="33"/>
      <c r="I64" s="33"/>
      <c r="J64" s="33" t="s">
        <v>24</v>
      </c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4:43" ht="18" customHeight="1">
      <c r="D65" s="33"/>
      <c r="E65" s="156" t="s">
        <v>1109</v>
      </c>
      <c r="F65" s="157"/>
      <c r="G65" s="158"/>
      <c r="H65" s="33" t="s">
        <v>24</v>
      </c>
      <c r="I65" s="33" t="s">
        <v>24</v>
      </c>
      <c r="J65" s="33"/>
      <c r="K65" s="33" t="s">
        <v>24</v>
      </c>
      <c r="L65" s="33" t="s">
        <v>24</v>
      </c>
      <c r="M65" s="33" t="s">
        <v>24</v>
      </c>
      <c r="N65" s="33" t="s">
        <v>24</v>
      </c>
      <c r="O65" s="33" t="s">
        <v>24</v>
      </c>
      <c r="P65" s="33" t="s">
        <v>24</v>
      </c>
      <c r="Q65" s="33" t="s">
        <v>24</v>
      </c>
      <c r="R65" s="33" t="s">
        <v>24</v>
      </c>
      <c r="S65" s="33"/>
      <c r="T65" s="33"/>
      <c r="U65" s="33"/>
      <c r="V65" s="33"/>
      <c r="W65" s="33" t="s">
        <v>24</v>
      </c>
      <c r="X65" s="33" t="s">
        <v>24</v>
      </c>
      <c r="Y65" s="33" t="s">
        <v>24</v>
      </c>
      <c r="Z65" s="33" t="s">
        <v>24</v>
      </c>
      <c r="AA65" s="33" t="s">
        <v>24</v>
      </c>
      <c r="AB65" s="33" t="s">
        <v>24</v>
      </c>
      <c r="AC65" s="33" t="s">
        <v>24</v>
      </c>
      <c r="AD65" s="33" t="s">
        <v>24</v>
      </c>
      <c r="AE65" s="33" t="s">
        <v>24</v>
      </c>
      <c r="AF65" s="33" t="s">
        <v>24</v>
      </c>
      <c r="AG65" s="33" t="s">
        <v>24</v>
      </c>
      <c r="AH65" s="33" t="s">
        <v>24</v>
      </c>
      <c r="AI65" s="33" t="s">
        <v>24</v>
      </c>
      <c r="AJ65" s="33" t="s">
        <v>24</v>
      </c>
      <c r="AK65" s="33" t="s">
        <v>24</v>
      </c>
      <c r="AL65" s="33" t="s">
        <v>24</v>
      </c>
      <c r="AM65" s="33" t="s">
        <v>24</v>
      </c>
      <c r="AN65" s="33" t="s">
        <v>24</v>
      </c>
      <c r="AO65" s="33" t="s">
        <v>24</v>
      </c>
      <c r="AP65" s="33" t="s">
        <v>24</v>
      </c>
      <c r="AQ65" s="33" t="s">
        <v>24</v>
      </c>
    </row>
    <row r="66" spans="4:43" ht="18" customHeight="1">
      <c r="D66" s="33"/>
      <c r="E66" s="156" t="s">
        <v>1131</v>
      </c>
      <c r="F66" s="157"/>
      <c r="G66" s="158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 t="s">
        <v>24</v>
      </c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4:43" ht="18" customHeight="1">
      <c r="D67" s="33"/>
      <c r="E67" s="156" t="s">
        <v>1132</v>
      </c>
      <c r="F67" s="157"/>
      <c r="G67" s="158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 t="s">
        <v>24</v>
      </c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4:43" ht="18" customHeight="1">
      <c r="D68" s="33"/>
      <c r="E68" s="156" t="s">
        <v>891</v>
      </c>
      <c r="F68" s="157"/>
      <c r="G68" s="158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 t="s">
        <v>24</v>
      </c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4:43" ht="18" customHeight="1">
      <c r="D69" s="33"/>
      <c r="E69" s="156" t="s">
        <v>1162</v>
      </c>
      <c r="F69" s="157"/>
      <c r="G69" s="158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 t="s">
        <v>24</v>
      </c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4:43" ht="18" customHeight="1">
      <c r="D70" s="37" t="s">
        <v>74</v>
      </c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43"/>
    </row>
    <row r="71" spans="4:43" ht="18" customHeight="1">
      <c r="D71" s="33"/>
      <c r="E71" s="156" t="s">
        <v>71</v>
      </c>
      <c r="F71" s="157"/>
      <c r="G71" s="158"/>
      <c r="H71" s="33"/>
      <c r="I71" s="33"/>
      <c r="J71" s="33"/>
      <c r="K71" s="33" t="s">
        <v>24</v>
      </c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4:43" ht="18" customHeight="1">
      <c r="D72" s="33"/>
      <c r="E72" s="156" t="s">
        <v>261</v>
      </c>
      <c r="F72" s="157"/>
      <c r="G72" s="158"/>
      <c r="H72" s="33" t="s">
        <v>24</v>
      </c>
      <c r="I72" s="33" t="s">
        <v>24</v>
      </c>
      <c r="J72" s="33" t="s">
        <v>24</v>
      </c>
      <c r="K72" s="33"/>
      <c r="L72" s="33" t="s">
        <v>24</v>
      </c>
      <c r="M72" s="33" t="s">
        <v>24</v>
      </c>
      <c r="N72" s="33" t="s">
        <v>24</v>
      </c>
      <c r="O72" s="33" t="s">
        <v>24</v>
      </c>
      <c r="P72" s="33" t="s">
        <v>24</v>
      </c>
      <c r="Q72" s="33" t="s">
        <v>24</v>
      </c>
      <c r="R72" s="33" t="s">
        <v>24</v>
      </c>
      <c r="S72" s="33" t="s">
        <v>24</v>
      </c>
      <c r="T72" s="33" t="s">
        <v>24</v>
      </c>
      <c r="U72" s="33" t="s">
        <v>24</v>
      </c>
      <c r="V72" s="33" t="s">
        <v>24</v>
      </c>
      <c r="W72" s="33" t="s">
        <v>24</v>
      </c>
      <c r="X72" s="33"/>
      <c r="Y72" s="33"/>
      <c r="Z72" s="33"/>
      <c r="AA72" s="33"/>
      <c r="AB72" s="33"/>
      <c r="AC72" s="33"/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3" t="s">
        <v>24</v>
      </c>
      <c r="AJ72" s="33" t="s">
        <v>24</v>
      </c>
      <c r="AK72" s="33" t="s">
        <v>24</v>
      </c>
      <c r="AL72" s="33" t="s">
        <v>24</v>
      </c>
      <c r="AM72" s="33" t="s">
        <v>24</v>
      </c>
      <c r="AN72" s="33" t="s">
        <v>24</v>
      </c>
      <c r="AO72" s="33" t="s">
        <v>24</v>
      </c>
      <c r="AP72" s="33" t="s">
        <v>24</v>
      </c>
      <c r="AQ72" s="33" t="s">
        <v>24</v>
      </c>
    </row>
    <row r="73" spans="4:43" ht="18" customHeight="1">
      <c r="D73" s="33"/>
      <c r="E73" s="156" t="s">
        <v>262</v>
      </c>
      <c r="F73" s="157"/>
      <c r="G73" s="158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 t="s">
        <v>24</v>
      </c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4:43" ht="18" customHeight="1">
      <c r="D74" s="33"/>
      <c r="E74" s="156" t="s">
        <v>263</v>
      </c>
      <c r="F74" s="157"/>
      <c r="G74" s="158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 t="s">
        <v>24</v>
      </c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4:43" ht="18" customHeight="1">
      <c r="D75" s="33"/>
      <c r="E75" s="156" t="s">
        <v>264</v>
      </c>
      <c r="F75" s="157"/>
      <c r="G75" s="158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 t="s">
        <v>24</v>
      </c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4:43" ht="18" customHeight="1">
      <c r="D76" s="33"/>
      <c r="E76" s="156" t="s">
        <v>265</v>
      </c>
      <c r="F76" s="157"/>
      <c r="G76" s="158"/>
      <c r="H76" s="33"/>
      <c r="I76" s="33"/>
      <c r="J76" s="33"/>
      <c r="K76" s="33"/>
      <c r="L76" s="33"/>
      <c r="M76" s="33"/>
      <c r="N76" s="33"/>
      <c r="O76" s="33"/>
      <c r="P76" s="34"/>
      <c r="Q76" s="34"/>
      <c r="R76" s="33"/>
      <c r="S76" s="33"/>
      <c r="T76" s="33"/>
      <c r="U76" s="33"/>
      <c r="V76" s="33"/>
      <c r="W76" s="33"/>
      <c r="X76" s="33"/>
      <c r="Y76" s="33"/>
      <c r="Z76" s="33"/>
      <c r="AA76" s="33" t="s">
        <v>24</v>
      </c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4:43" ht="18" customHeight="1">
      <c r="D77" s="33"/>
      <c r="E77" s="156" t="s">
        <v>891</v>
      </c>
      <c r="F77" s="157"/>
      <c r="G77" s="158"/>
      <c r="H77" s="33"/>
      <c r="I77" s="33"/>
      <c r="J77" s="33"/>
      <c r="K77" s="33"/>
      <c r="L77" s="33"/>
      <c r="M77" s="33"/>
      <c r="N77" s="33"/>
      <c r="O77" s="33"/>
      <c r="P77" s="34"/>
      <c r="Q77" s="34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 t="s">
        <v>24</v>
      </c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4:43" ht="18" customHeight="1">
      <c r="D78" s="33"/>
      <c r="E78" s="156" t="s">
        <v>1164</v>
      </c>
      <c r="F78" s="157"/>
      <c r="G78" s="158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 t="s">
        <v>24</v>
      </c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4:43" ht="18" customHeight="1">
      <c r="D79" s="37" t="s">
        <v>76</v>
      </c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43"/>
    </row>
    <row r="80" spans="4:43" ht="18" customHeight="1">
      <c r="D80" s="33"/>
      <c r="E80" s="156" t="s">
        <v>71</v>
      </c>
      <c r="F80" s="157"/>
      <c r="G80" s="158"/>
      <c r="H80" s="33"/>
      <c r="I80" s="33"/>
      <c r="J80" s="33"/>
      <c r="K80" s="33"/>
      <c r="L80" s="33" t="s">
        <v>24</v>
      </c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4:43" ht="18" customHeight="1">
      <c r="D81" s="33"/>
      <c r="E81" s="156" t="s">
        <v>67</v>
      </c>
      <c r="F81" s="157"/>
      <c r="G81" s="158"/>
      <c r="H81" s="33" t="s">
        <v>24</v>
      </c>
      <c r="I81" s="33" t="s">
        <v>24</v>
      </c>
      <c r="J81" s="33" t="s">
        <v>24</v>
      </c>
      <c r="K81" s="33" t="s">
        <v>24</v>
      </c>
      <c r="L81" s="33"/>
      <c r="M81" s="33" t="s">
        <v>24</v>
      </c>
      <c r="N81" s="33" t="s">
        <v>24</v>
      </c>
      <c r="O81" s="33" t="s">
        <v>24</v>
      </c>
      <c r="P81" s="33" t="s">
        <v>24</v>
      </c>
      <c r="Q81" s="33" t="s">
        <v>24</v>
      </c>
      <c r="R81" s="33" t="s">
        <v>24</v>
      </c>
      <c r="S81" s="33" t="s">
        <v>24</v>
      </c>
      <c r="T81" s="33" t="s">
        <v>24</v>
      </c>
      <c r="U81" s="33" t="s">
        <v>24</v>
      </c>
      <c r="V81" s="33" t="s">
        <v>24</v>
      </c>
      <c r="W81" s="33" t="s">
        <v>24</v>
      </c>
      <c r="X81" s="33" t="s">
        <v>24</v>
      </c>
      <c r="Y81" s="33" t="s">
        <v>24</v>
      </c>
      <c r="Z81" s="33" t="s">
        <v>24</v>
      </c>
      <c r="AA81" s="33" t="s">
        <v>24</v>
      </c>
      <c r="AB81" s="33" t="s">
        <v>24</v>
      </c>
      <c r="AC81" s="33" t="s">
        <v>24</v>
      </c>
      <c r="AD81" s="33" t="s">
        <v>24</v>
      </c>
      <c r="AE81" s="33"/>
      <c r="AF81" s="33"/>
      <c r="AG81" s="33"/>
      <c r="AH81" s="33"/>
      <c r="AI81" s="33"/>
      <c r="AJ81" s="33"/>
      <c r="AK81" s="33"/>
      <c r="AL81" s="33" t="s">
        <v>24</v>
      </c>
      <c r="AM81" s="33" t="s">
        <v>24</v>
      </c>
      <c r="AN81" s="33" t="s">
        <v>24</v>
      </c>
      <c r="AO81" s="33" t="s">
        <v>24</v>
      </c>
      <c r="AP81" s="33" t="s">
        <v>24</v>
      </c>
      <c r="AQ81" s="33" t="s">
        <v>24</v>
      </c>
    </row>
    <row r="82" spans="4:43" ht="18" customHeight="1">
      <c r="D82" s="33"/>
      <c r="E82" s="156" t="s">
        <v>266</v>
      </c>
      <c r="F82" s="157"/>
      <c r="G82" s="158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 t="s">
        <v>24</v>
      </c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4:43" ht="18" customHeight="1">
      <c r="D83" s="33"/>
      <c r="E83" s="156" t="s">
        <v>267</v>
      </c>
      <c r="F83" s="157"/>
      <c r="G83" s="158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 t="s">
        <v>24</v>
      </c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4:43" ht="18" customHeight="1">
      <c r="D84" s="33"/>
      <c r="E84" s="156" t="s">
        <v>68</v>
      </c>
      <c r="F84" s="157"/>
      <c r="G84" s="158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 t="s">
        <v>24</v>
      </c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4:43" ht="18" customHeight="1">
      <c r="D85" s="33"/>
      <c r="E85" s="156" t="s">
        <v>268</v>
      </c>
      <c r="F85" s="157"/>
      <c r="G85" s="158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 t="s">
        <v>24</v>
      </c>
      <c r="AI85" s="33"/>
      <c r="AJ85" s="33"/>
      <c r="AK85" s="33"/>
      <c r="AL85" s="33"/>
      <c r="AM85" s="33"/>
      <c r="AN85" s="33"/>
      <c r="AO85" s="33"/>
      <c r="AP85" s="33"/>
      <c r="AQ85" s="33"/>
    </row>
    <row r="86" spans="4:43" ht="18" customHeight="1">
      <c r="D86" s="33"/>
      <c r="E86" s="156" t="s">
        <v>269</v>
      </c>
      <c r="F86" s="157"/>
      <c r="G86" s="158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 t="s">
        <v>24</v>
      </c>
      <c r="AJ86" s="33"/>
      <c r="AK86" s="33"/>
      <c r="AL86" s="33"/>
      <c r="AM86" s="33"/>
      <c r="AN86" s="33"/>
      <c r="AO86" s="33"/>
      <c r="AP86" s="33"/>
      <c r="AQ86" s="33"/>
    </row>
    <row r="87" spans="4:43" ht="18" customHeight="1">
      <c r="D87" s="33"/>
      <c r="E87" s="156" t="s">
        <v>891</v>
      </c>
      <c r="F87" s="157"/>
      <c r="G87" s="158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 t="s">
        <v>24</v>
      </c>
      <c r="AK87" s="33"/>
      <c r="AL87" s="33"/>
      <c r="AM87" s="33"/>
      <c r="AN87" s="33"/>
      <c r="AO87" s="33"/>
      <c r="AP87" s="33"/>
      <c r="AQ87" s="33"/>
    </row>
    <row r="88" spans="4:43" ht="18" customHeight="1">
      <c r="D88" s="33"/>
      <c r="E88" s="156" t="s">
        <v>1166</v>
      </c>
      <c r="F88" s="157"/>
      <c r="G88" s="158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 t="s">
        <v>24</v>
      </c>
      <c r="AL88" s="33"/>
      <c r="AM88" s="33"/>
      <c r="AN88" s="33"/>
      <c r="AO88" s="33"/>
      <c r="AP88" s="33"/>
      <c r="AQ88" s="33"/>
    </row>
    <row r="89" spans="4:43" ht="18" customHeight="1">
      <c r="D89" s="37" t="s">
        <v>77</v>
      </c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43"/>
    </row>
    <row r="90" spans="4:43" ht="18" customHeight="1">
      <c r="D90" s="33"/>
      <c r="E90" s="156" t="s">
        <v>71</v>
      </c>
      <c r="F90" s="157"/>
      <c r="G90" s="158"/>
      <c r="H90" s="33"/>
      <c r="I90" s="33"/>
      <c r="J90" s="33"/>
      <c r="K90" s="33"/>
      <c r="L90" s="33"/>
      <c r="M90" s="33" t="s">
        <v>24</v>
      </c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4:43" ht="18" customHeight="1">
      <c r="D91" s="33"/>
      <c r="E91" s="156" t="s">
        <v>65</v>
      </c>
      <c r="F91" s="157"/>
      <c r="G91" s="158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 t="s">
        <v>24</v>
      </c>
      <c r="AM91" s="33"/>
      <c r="AN91" s="33"/>
      <c r="AO91" s="33"/>
      <c r="AP91" s="33"/>
      <c r="AQ91" s="33"/>
    </row>
    <row r="92" spans="4:43" ht="18" customHeight="1">
      <c r="D92" s="33"/>
      <c r="E92" s="156" t="s">
        <v>64</v>
      </c>
      <c r="F92" s="157"/>
      <c r="G92" s="158"/>
      <c r="H92" s="33" t="s">
        <v>24</v>
      </c>
      <c r="I92" s="33" t="s">
        <v>24</v>
      </c>
      <c r="J92" s="33" t="s">
        <v>24</v>
      </c>
      <c r="K92" s="33" t="s">
        <v>24</v>
      </c>
      <c r="L92" s="33" t="s">
        <v>24</v>
      </c>
      <c r="M92" s="33"/>
      <c r="N92" s="33" t="s">
        <v>24</v>
      </c>
      <c r="O92" s="33" t="s">
        <v>24</v>
      </c>
      <c r="P92" s="33" t="s">
        <v>24</v>
      </c>
      <c r="Q92" s="33" t="s">
        <v>24</v>
      </c>
      <c r="R92" s="33" t="s">
        <v>24</v>
      </c>
      <c r="S92" s="33" t="s">
        <v>24</v>
      </c>
      <c r="T92" s="33" t="s">
        <v>24</v>
      </c>
      <c r="U92" s="33" t="s">
        <v>24</v>
      </c>
      <c r="V92" s="33" t="s">
        <v>24</v>
      </c>
      <c r="W92" s="33" t="s">
        <v>24</v>
      </c>
      <c r="X92" s="33" t="s">
        <v>24</v>
      </c>
      <c r="Y92" s="33" t="s">
        <v>24</v>
      </c>
      <c r="Z92" s="33" t="s">
        <v>24</v>
      </c>
      <c r="AA92" s="33" t="s">
        <v>24</v>
      </c>
      <c r="AB92" s="33" t="s">
        <v>24</v>
      </c>
      <c r="AC92" s="33" t="s">
        <v>24</v>
      </c>
      <c r="AD92" s="33" t="s">
        <v>24</v>
      </c>
      <c r="AE92" s="33" t="s">
        <v>24</v>
      </c>
      <c r="AF92" s="33" t="s">
        <v>24</v>
      </c>
      <c r="AG92" s="33" t="s">
        <v>24</v>
      </c>
      <c r="AH92" s="33" t="s">
        <v>24</v>
      </c>
      <c r="AI92" s="33" t="s">
        <v>24</v>
      </c>
      <c r="AJ92" s="33" t="s">
        <v>24</v>
      </c>
      <c r="AK92" s="33" t="s">
        <v>24</v>
      </c>
      <c r="AL92" s="33"/>
      <c r="AM92" s="33" t="s">
        <v>24</v>
      </c>
      <c r="AN92" s="33"/>
      <c r="AO92" s="33" t="s">
        <v>24</v>
      </c>
      <c r="AP92" s="33" t="s">
        <v>24</v>
      </c>
      <c r="AQ92" s="33" t="s">
        <v>24</v>
      </c>
    </row>
    <row r="93" spans="4:43" ht="18" customHeight="1">
      <c r="D93" s="33"/>
      <c r="E93" s="156" t="s">
        <v>891</v>
      </c>
      <c r="F93" s="157"/>
      <c r="G93" s="158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 t="s">
        <v>24</v>
      </c>
      <c r="AO93" s="33"/>
      <c r="AP93" s="33"/>
      <c r="AQ93" s="33"/>
    </row>
    <row r="94" spans="4:43" ht="18" customHeight="1">
      <c r="D94" s="37" t="s">
        <v>78</v>
      </c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43"/>
    </row>
    <row r="95" spans="4:43" ht="18" customHeight="1">
      <c r="D95" s="33"/>
      <c r="E95" s="156" t="s">
        <v>71</v>
      </c>
      <c r="F95" s="157"/>
      <c r="G95" s="158"/>
      <c r="H95" s="33"/>
      <c r="I95" s="33"/>
      <c r="J95" s="33"/>
      <c r="K95" s="33"/>
      <c r="L95" s="33"/>
      <c r="M95" s="33"/>
      <c r="N95" s="33" t="s">
        <v>24</v>
      </c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4:43" ht="18" customHeight="1">
      <c r="D96" s="33"/>
      <c r="E96" s="156" t="s">
        <v>1110</v>
      </c>
      <c r="F96" s="157"/>
      <c r="G96" s="158"/>
      <c r="H96" s="33" t="s">
        <v>24</v>
      </c>
      <c r="I96" s="33" t="s">
        <v>24</v>
      </c>
      <c r="J96" s="33" t="s">
        <v>24</v>
      </c>
      <c r="K96" s="33" t="s">
        <v>24</v>
      </c>
      <c r="L96" s="33" t="s">
        <v>24</v>
      </c>
      <c r="M96" s="33" t="s">
        <v>24</v>
      </c>
      <c r="N96" s="33"/>
      <c r="O96" s="33" t="s">
        <v>24</v>
      </c>
      <c r="P96" s="33" t="s">
        <v>24</v>
      </c>
      <c r="Q96" s="33" t="s">
        <v>24</v>
      </c>
      <c r="R96" s="33" t="s">
        <v>24</v>
      </c>
      <c r="S96" s="33" t="s">
        <v>24</v>
      </c>
      <c r="T96" s="33" t="s">
        <v>24</v>
      </c>
      <c r="U96" s="33" t="s">
        <v>24</v>
      </c>
      <c r="V96" s="33" t="s">
        <v>24</v>
      </c>
      <c r="W96" s="33" t="s">
        <v>24</v>
      </c>
      <c r="X96" s="33" t="s">
        <v>24</v>
      </c>
      <c r="Y96" s="33" t="s">
        <v>24</v>
      </c>
      <c r="Z96" s="33" t="s">
        <v>24</v>
      </c>
      <c r="AA96" s="33" t="s">
        <v>24</v>
      </c>
      <c r="AB96" s="33" t="s">
        <v>24</v>
      </c>
      <c r="AC96" s="33" t="s">
        <v>24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3" t="s">
        <v>24</v>
      </c>
      <c r="AJ96" s="33" t="s">
        <v>24</v>
      </c>
      <c r="AK96" s="33" t="s">
        <v>24</v>
      </c>
      <c r="AL96" s="33" t="s">
        <v>24</v>
      </c>
      <c r="AM96" s="33" t="s">
        <v>24</v>
      </c>
      <c r="AN96" s="33" t="s">
        <v>24</v>
      </c>
      <c r="AO96" s="33" t="s">
        <v>24</v>
      </c>
      <c r="AP96" s="33" t="s">
        <v>24</v>
      </c>
      <c r="AQ96" s="33" t="s">
        <v>24</v>
      </c>
    </row>
    <row r="97" spans="4:43" ht="18" customHeight="1">
      <c r="D97" s="33"/>
      <c r="E97" s="156" t="s">
        <v>1133</v>
      </c>
      <c r="F97" s="157"/>
      <c r="G97" s="158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4:43" ht="18" customHeight="1">
      <c r="D98" s="33"/>
      <c r="E98" s="156" t="s">
        <v>891</v>
      </c>
      <c r="F98" s="157"/>
      <c r="G98" s="158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  <row r="99" spans="4:43" ht="18" customHeight="1">
      <c r="D99" s="37" t="s">
        <v>79</v>
      </c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43"/>
    </row>
    <row r="100" spans="4:43" ht="18" customHeight="1">
      <c r="D100" s="33"/>
      <c r="E100" s="156" t="s">
        <v>71</v>
      </c>
      <c r="F100" s="157"/>
      <c r="G100" s="158"/>
      <c r="H100" s="33"/>
      <c r="I100" s="33"/>
      <c r="J100" s="33"/>
      <c r="K100" s="33"/>
      <c r="L100" s="33"/>
      <c r="M100" s="33"/>
      <c r="N100" s="33"/>
      <c r="O100" s="33" t="s">
        <v>24</v>
      </c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</row>
    <row r="101" spans="4:43" ht="18" customHeight="1">
      <c r="D101" s="33"/>
      <c r="E101" s="156" t="s">
        <v>1111</v>
      </c>
      <c r="F101" s="157"/>
      <c r="G101" s="158"/>
      <c r="H101" s="33" t="s">
        <v>24</v>
      </c>
      <c r="I101" s="33" t="s">
        <v>24</v>
      </c>
      <c r="J101" s="33" t="s">
        <v>24</v>
      </c>
      <c r="K101" s="33" t="s">
        <v>24</v>
      </c>
      <c r="L101" s="33" t="s">
        <v>24</v>
      </c>
      <c r="M101" s="33" t="s">
        <v>24</v>
      </c>
      <c r="N101" s="33" t="s">
        <v>24</v>
      </c>
      <c r="O101" s="33"/>
      <c r="P101" s="33" t="s">
        <v>24</v>
      </c>
      <c r="Q101" s="33" t="s">
        <v>24</v>
      </c>
      <c r="R101" s="33" t="s">
        <v>24</v>
      </c>
      <c r="S101" s="33" t="s">
        <v>24</v>
      </c>
      <c r="T101" s="33" t="s">
        <v>24</v>
      </c>
      <c r="U101" s="33" t="s">
        <v>24</v>
      </c>
      <c r="V101" s="33" t="s">
        <v>24</v>
      </c>
      <c r="W101" s="33" t="s">
        <v>24</v>
      </c>
      <c r="X101" s="33" t="s">
        <v>24</v>
      </c>
      <c r="Y101" s="33" t="s">
        <v>24</v>
      </c>
      <c r="Z101" s="33" t="s">
        <v>24</v>
      </c>
      <c r="AA101" s="33" t="s">
        <v>24</v>
      </c>
      <c r="AB101" s="33" t="s">
        <v>24</v>
      </c>
      <c r="AC101" s="33" t="s">
        <v>24</v>
      </c>
      <c r="AD101" s="33" t="s">
        <v>24</v>
      </c>
      <c r="AE101" s="33" t="s">
        <v>24</v>
      </c>
      <c r="AF101" s="33" t="s">
        <v>24</v>
      </c>
      <c r="AG101" s="33" t="s">
        <v>24</v>
      </c>
      <c r="AH101" s="33" t="s">
        <v>24</v>
      </c>
      <c r="AI101" s="33" t="s">
        <v>24</v>
      </c>
      <c r="AJ101" s="33" t="s">
        <v>24</v>
      </c>
      <c r="AK101" s="33" t="s">
        <v>24</v>
      </c>
      <c r="AL101" s="33" t="s">
        <v>24</v>
      </c>
      <c r="AM101" s="33" t="s">
        <v>24</v>
      </c>
      <c r="AN101" s="33" t="s">
        <v>24</v>
      </c>
      <c r="AO101" s="33" t="s">
        <v>24</v>
      </c>
      <c r="AP101" s="33" t="s">
        <v>24</v>
      </c>
      <c r="AQ101" s="33" t="s">
        <v>24</v>
      </c>
    </row>
    <row r="102" spans="4:43" ht="18" customHeight="1">
      <c r="D102" s="33"/>
      <c r="E102" s="156" t="s">
        <v>1134</v>
      </c>
      <c r="F102" s="157"/>
      <c r="G102" s="158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</row>
    <row r="103" spans="4:43" ht="18" customHeight="1">
      <c r="D103" s="33"/>
      <c r="E103" s="156" t="s">
        <v>891</v>
      </c>
      <c r="F103" s="157"/>
      <c r="G103" s="158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</row>
    <row r="104" spans="4:43" ht="18" customHeight="1">
      <c r="D104" s="37" t="s">
        <v>80</v>
      </c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43"/>
    </row>
    <row r="105" spans="4:43" ht="18" customHeight="1">
      <c r="D105" s="33"/>
      <c r="E105" s="156" t="s">
        <v>71</v>
      </c>
      <c r="F105" s="157"/>
      <c r="G105" s="158"/>
      <c r="H105" s="33"/>
      <c r="I105" s="33"/>
      <c r="J105" s="33"/>
      <c r="K105" s="33"/>
      <c r="L105" s="33"/>
      <c r="M105" s="33"/>
      <c r="N105" s="33"/>
      <c r="O105" s="33"/>
      <c r="P105" s="33" t="s">
        <v>24</v>
      </c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</row>
    <row r="106" spans="4:43" ht="18" customHeight="1">
      <c r="D106" s="33"/>
      <c r="E106" s="156">
        <v>0</v>
      </c>
      <c r="F106" s="157"/>
      <c r="G106" s="158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</row>
    <row r="107" spans="4:43" ht="18" customHeight="1">
      <c r="D107" s="33"/>
      <c r="E107" s="156">
        <v>1</v>
      </c>
      <c r="F107" s="157"/>
      <c r="G107" s="158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</row>
    <row r="108" spans="4:43" ht="18" customHeight="1">
      <c r="D108" s="33"/>
      <c r="E108" s="156">
        <v>2</v>
      </c>
      <c r="F108" s="157"/>
      <c r="G108" s="158"/>
      <c r="H108" s="33" t="s">
        <v>24</v>
      </c>
      <c r="I108" s="33" t="s">
        <v>24</v>
      </c>
      <c r="J108" s="33" t="s">
        <v>24</v>
      </c>
      <c r="K108" s="33" t="s">
        <v>24</v>
      </c>
      <c r="L108" s="33" t="s">
        <v>24</v>
      </c>
      <c r="M108" s="33" t="s">
        <v>24</v>
      </c>
      <c r="N108" s="33" t="s">
        <v>24</v>
      </c>
      <c r="O108" s="33" t="s">
        <v>24</v>
      </c>
      <c r="P108" s="33"/>
      <c r="Q108" s="33" t="s">
        <v>24</v>
      </c>
      <c r="R108" s="33" t="s">
        <v>24</v>
      </c>
      <c r="S108" s="33" t="s">
        <v>24</v>
      </c>
      <c r="T108" s="33" t="s">
        <v>24</v>
      </c>
      <c r="U108" s="33" t="s">
        <v>24</v>
      </c>
      <c r="V108" s="33" t="s">
        <v>24</v>
      </c>
      <c r="W108" s="33" t="s">
        <v>24</v>
      </c>
      <c r="X108" s="33" t="s">
        <v>24</v>
      </c>
      <c r="Y108" s="33" t="s">
        <v>24</v>
      </c>
      <c r="Z108" s="33" t="s">
        <v>24</v>
      </c>
      <c r="AA108" s="33" t="s">
        <v>24</v>
      </c>
      <c r="AB108" s="33" t="s">
        <v>24</v>
      </c>
      <c r="AC108" s="33" t="s">
        <v>24</v>
      </c>
      <c r="AD108" s="33" t="s">
        <v>24</v>
      </c>
      <c r="AE108" s="33" t="s">
        <v>24</v>
      </c>
      <c r="AF108" s="33" t="s">
        <v>24</v>
      </c>
      <c r="AG108" s="33" t="s">
        <v>24</v>
      </c>
      <c r="AH108" s="33" t="s">
        <v>24</v>
      </c>
      <c r="AI108" s="33" t="s">
        <v>24</v>
      </c>
      <c r="AJ108" s="33" t="s">
        <v>24</v>
      </c>
      <c r="AK108" s="33" t="s">
        <v>24</v>
      </c>
      <c r="AL108" s="33" t="s">
        <v>24</v>
      </c>
      <c r="AM108" s="33" t="s">
        <v>24</v>
      </c>
      <c r="AN108" s="33" t="s">
        <v>24</v>
      </c>
      <c r="AO108" s="33" t="s">
        <v>24</v>
      </c>
      <c r="AP108" s="33" t="s">
        <v>24</v>
      </c>
      <c r="AQ108" s="33" t="s">
        <v>24</v>
      </c>
    </row>
    <row r="109" spans="4:43" ht="18" customHeight="1">
      <c r="D109" s="33"/>
      <c r="E109" s="156">
        <v>10</v>
      </c>
      <c r="F109" s="157"/>
      <c r="G109" s="158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</row>
    <row r="110" spans="4:43" ht="18" customHeight="1">
      <c r="D110" s="32" t="s">
        <v>451</v>
      </c>
      <c r="E110" s="29"/>
      <c r="F110" s="29"/>
      <c r="G110" s="29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9"/>
      <c r="AJ110" s="30"/>
      <c r="AK110" s="30"/>
      <c r="AL110" s="30"/>
      <c r="AM110" s="30"/>
      <c r="AN110" s="30"/>
      <c r="AO110" s="30"/>
      <c r="AP110" s="30"/>
      <c r="AQ110" s="44"/>
    </row>
    <row r="111" spans="4:43" ht="18" customHeight="1">
      <c r="D111" s="139" t="s">
        <v>440</v>
      </c>
      <c r="E111" s="112"/>
      <c r="F111" s="112"/>
      <c r="G111" s="113"/>
      <c r="H111" s="133" t="s">
        <v>444</v>
      </c>
      <c r="I111" s="133" t="s">
        <v>444</v>
      </c>
      <c r="J111" s="133" t="s">
        <v>444</v>
      </c>
      <c r="K111" s="133" t="s">
        <v>444</v>
      </c>
      <c r="L111" s="133" t="s">
        <v>444</v>
      </c>
      <c r="M111" s="133" t="s">
        <v>444</v>
      </c>
      <c r="N111" s="133" t="s">
        <v>444</v>
      </c>
      <c r="O111" s="133" t="s">
        <v>444</v>
      </c>
      <c r="P111" s="133" t="s">
        <v>444</v>
      </c>
      <c r="Q111" s="133" t="s">
        <v>441</v>
      </c>
      <c r="R111" s="133" t="s">
        <v>441</v>
      </c>
      <c r="S111" s="133" t="s">
        <v>441</v>
      </c>
      <c r="T111" s="133" t="s">
        <v>441</v>
      </c>
      <c r="U111" s="133" t="s">
        <v>441</v>
      </c>
      <c r="V111" s="133" t="s">
        <v>444</v>
      </c>
      <c r="W111" s="133" t="s">
        <v>441</v>
      </c>
      <c r="X111" s="133" t="s">
        <v>441</v>
      </c>
      <c r="Y111" s="133" t="s">
        <v>441</v>
      </c>
      <c r="Z111" s="133" t="s">
        <v>441</v>
      </c>
      <c r="AA111" s="133" t="s">
        <v>441</v>
      </c>
      <c r="AB111" s="133" t="s">
        <v>441</v>
      </c>
      <c r="AC111" s="133" t="s">
        <v>444</v>
      </c>
      <c r="AD111" s="133" t="s">
        <v>441</v>
      </c>
      <c r="AE111" s="133" t="s">
        <v>441</v>
      </c>
      <c r="AF111" s="133" t="s">
        <v>441</v>
      </c>
      <c r="AG111" s="133" t="s">
        <v>441</v>
      </c>
      <c r="AH111" s="133" t="s">
        <v>441</v>
      </c>
      <c r="AI111" s="133" t="s">
        <v>441</v>
      </c>
      <c r="AJ111" s="133" t="s">
        <v>441</v>
      </c>
      <c r="AK111" s="133" t="s">
        <v>444</v>
      </c>
      <c r="AL111" s="133" t="s">
        <v>441</v>
      </c>
      <c r="AM111" s="133" t="s">
        <v>441</v>
      </c>
      <c r="AN111" s="133" t="s">
        <v>441</v>
      </c>
      <c r="AO111" s="133" t="s">
        <v>441</v>
      </c>
      <c r="AP111" s="133" t="s">
        <v>441</v>
      </c>
      <c r="AQ111" s="133" t="s">
        <v>441</v>
      </c>
    </row>
    <row r="112" spans="4:43" ht="18" customHeight="1">
      <c r="D112" s="124"/>
      <c r="E112" s="125"/>
      <c r="F112" s="125"/>
      <c r="G112" s="126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</row>
    <row r="113" spans="4:43" ht="18" customHeight="1">
      <c r="D113" s="114"/>
      <c r="E113" s="115"/>
      <c r="F113" s="115"/>
      <c r="G113" s="116"/>
      <c r="H113" s="135"/>
      <c r="I113" s="135"/>
      <c r="J113" s="135"/>
      <c r="K113" s="135"/>
      <c r="L113" s="135"/>
      <c r="M113" s="135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</row>
    <row r="114" spans="4:43" ht="18" customHeight="1">
      <c r="D114" s="111" t="s">
        <v>442</v>
      </c>
      <c r="E114" s="112"/>
      <c r="F114" s="112"/>
      <c r="G114" s="113"/>
      <c r="H114" s="136">
        <v>230101</v>
      </c>
      <c r="I114" s="136">
        <v>230102</v>
      </c>
      <c r="J114" s="136">
        <v>230103</v>
      </c>
      <c r="K114" s="136">
        <v>230104</v>
      </c>
      <c r="L114" s="136">
        <v>230105</v>
      </c>
      <c r="M114" s="136">
        <v>230106</v>
      </c>
      <c r="N114" s="136">
        <v>230107</v>
      </c>
      <c r="O114" s="136">
        <v>230108</v>
      </c>
      <c r="P114" s="136">
        <v>230109</v>
      </c>
      <c r="Q114" s="136">
        <v>230001</v>
      </c>
      <c r="R114" s="136">
        <v>230001</v>
      </c>
      <c r="S114" s="136">
        <v>230001</v>
      </c>
      <c r="T114" s="136">
        <v>230001</v>
      </c>
      <c r="U114" s="136">
        <v>230001</v>
      </c>
      <c r="V114" s="136">
        <v>230103</v>
      </c>
      <c r="W114" s="136">
        <v>230001</v>
      </c>
      <c r="X114" s="136">
        <v>230001</v>
      </c>
      <c r="Y114" s="136">
        <v>230001</v>
      </c>
      <c r="Z114" s="136">
        <v>230001</v>
      </c>
      <c r="AA114" s="136">
        <v>230001</v>
      </c>
      <c r="AB114" s="136">
        <v>230001</v>
      </c>
      <c r="AC114" s="136">
        <v>230104</v>
      </c>
      <c r="AD114" s="136">
        <v>230001</v>
      </c>
      <c r="AE114" s="136">
        <v>230001</v>
      </c>
      <c r="AF114" s="136">
        <v>230001</v>
      </c>
      <c r="AG114" s="136">
        <v>230001</v>
      </c>
      <c r="AH114" s="136">
        <v>230001</v>
      </c>
      <c r="AI114" s="136">
        <v>230001</v>
      </c>
      <c r="AJ114" s="136">
        <v>230001</v>
      </c>
      <c r="AK114" s="136">
        <v>230106</v>
      </c>
      <c r="AL114" s="136">
        <v>230001</v>
      </c>
      <c r="AM114" s="136">
        <v>230001</v>
      </c>
      <c r="AN114" s="136">
        <v>230001</v>
      </c>
      <c r="AO114" s="136">
        <v>230001</v>
      </c>
      <c r="AP114" s="136">
        <v>230001</v>
      </c>
      <c r="AQ114" s="136">
        <v>230001</v>
      </c>
    </row>
    <row r="115" spans="4:43" ht="18" customHeight="1">
      <c r="D115" s="124"/>
      <c r="E115" s="125"/>
      <c r="F115" s="125"/>
      <c r="G115" s="126"/>
      <c r="H115" s="137"/>
      <c r="I115" s="137"/>
      <c r="J115" s="137"/>
      <c r="K115" s="137"/>
      <c r="L115" s="137"/>
      <c r="M115" s="137"/>
      <c r="N115" s="137"/>
      <c r="O115" s="137"/>
      <c r="P115" s="137"/>
      <c r="Q115" s="137"/>
      <c r="R115" s="137"/>
      <c r="S115" s="137"/>
      <c r="T115" s="137"/>
      <c r="U115" s="137"/>
      <c r="V115" s="137"/>
      <c r="W115" s="137"/>
      <c r="X115" s="137"/>
      <c r="Y115" s="137"/>
      <c r="Z115" s="137"/>
      <c r="AA115" s="137"/>
      <c r="AB115" s="137"/>
      <c r="AC115" s="137"/>
      <c r="AD115" s="137"/>
      <c r="AE115" s="137"/>
      <c r="AF115" s="137"/>
      <c r="AG115" s="137"/>
      <c r="AH115" s="137"/>
      <c r="AI115" s="137"/>
      <c r="AJ115" s="137"/>
      <c r="AK115" s="137"/>
      <c r="AL115" s="137"/>
      <c r="AM115" s="137"/>
      <c r="AN115" s="137"/>
      <c r="AO115" s="137"/>
      <c r="AP115" s="137"/>
      <c r="AQ115" s="137"/>
    </row>
    <row r="116" spans="4:43" ht="18" customHeight="1">
      <c r="D116" s="124"/>
      <c r="E116" s="125"/>
      <c r="F116" s="125"/>
      <c r="G116" s="126"/>
      <c r="H116" s="137"/>
      <c r="I116" s="137"/>
      <c r="J116" s="137"/>
      <c r="K116" s="137"/>
      <c r="L116" s="137"/>
      <c r="M116" s="137"/>
      <c r="N116" s="137"/>
      <c r="O116" s="137"/>
      <c r="P116" s="137"/>
      <c r="Q116" s="137"/>
      <c r="R116" s="137"/>
      <c r="S116" s="137"/>
      <c r="T116" s="137"/>
      <c r="U116" s="137"/>
      <c r="V116" s="137"/>
      <c r="W116" s="137"/>
      <c r="X116" s="137"/>
      <c r="Y116" s="137"/>
      <c r="Z116" s="137"/>
      <c r="AA116" s="137"/>
      <c r="AB116" s="137"/>
      <c r="AC116" s="137"/>
      <c r="AD116" s="137"/>
      <c r="AE116" s="137"/>
      <c r="AF116" s="137"/>
      <c r="AG116" s="137"/>
      <c r="AH116" s="137"/>
      <c r="AI116" s="137"/>
      <c r="AJ116" s="137"/>
      <c r="AK116" s="137"/>
      <c r="AL116" s="137"/>
      <c r="AM116" s="137"/>
      <c r="AN116" s="137"/>
      <c r="AO116" s="137"/>
      <c r="AP116" s="137"/>
      <c r="AQ116" s="137"/>
    </row>
    <row r="117" spans="4:43" ht="18" customHeight="1">
      <c r="D117" s="124"/>
      <c r="E117" s="125"/>
      <c r="F117" s="125"/>
      <c r="G117" s="126"/>
      <c r="H117" s="137"/>
      <c r="I117" s="137"/>
      <c r="J117" s="137"/>
      <c r="K117" s="137"/>
      <c r="L117" s="137"/>
      <c r="M117" s="137"/>
      <c r="N117" s="137"/>
      <c r="O117" s="137"/>
      <c r="P117" s="137"/>
      <c r="Q117" s="137"/>
      <c r="R117" s="137"/>
      <c r="S117" s="137"/>
      <c r="T117" s="137"/>
      <c r="U117" s="137"/>
      <c r="V117" s="137"/>
      <c r="W117" s="137"/>
      <c r="X117" s="137"/>
      <c r="Y117" s="137"/>
      <c r="Z117" s="137"/>
      <c r="AA117" s="137"/>
      <c r="AB117" s="137"/>
      <c r="AC117" s="137"/>
      <c r="AD117" s="137"/>
      <c r="AE117" s="137"/>
      <c r="AF117" s="137"/>
      <c r="AG117" s="137"/>
      <c r="AH117" s="137"/>
      <c r="AI117" s="137"/>
      <c r="AJ117" s="137"/>
      <c r="AK117" s="137"/>
      <c r="AL117" s="137"/>
      <c r="AM117" s="137"/>
      <c r="AN117" s="137"/>
      <c r="AO117" s="137"/>
      <c r="AP117" s="137"/>
      <c r="AQ117" s="137"/>
    </row>
    <row r="118" spans="4:43" ht="18" customHeight="1">
      <c r="D118" s="114"/>
      <c r="E118" s="115"/>
      <c r="F118" s="115"/>
      <c r="G118" s="116"/>
      <c r="H118" s="138"/>
      <c r="I118" s="138"/>
      <c r="J118" s="138"/>
      <c r="K118" s="138"/>
      <c r="L118" s="138"/>
      <c r="M118" s="138"/>
      <c r="N118" s="138"/>
      <c r="O118" s="138"/>
      <c r="P118" s="138"/>
      <c r="Q118" s="138"/>
      <c r="R118" s="138"/>
      <c r="S118" s="138"/>
      <c r="T118" s="138"/>
      <c r="U118" s="138"/>
      <c r="V118" s="138"/>
      <c r="W118" s="138"/>
      <c r="X118" s="138"/>
      <c r="Y118" s="138"/>
      <c r="Z118" s="138"/>
      <c r="AA118" s="138"/>
      <c r="AB118" s="138"/>
      <c r="AC118" s="138"/>
      <c r="AD118" s="138"/>
      <c r="AE118" s="138"/>
      <c r="AF118" s="138"/>
      <c r="AG118" s="138"/>
      <c r="AH118" s="138"/>
      <c r="AI118" s="138"/>
      <c r="AJ118" s="138"/>
      <c r="AK118" s="138"/>
      <c r="AL118" s="138"/>
      <c r="AM118" s="138"/>
      <c r="AN118" s="138"/>
      <c r="AO118" s="138"/>
      <c r="AP118" s="138"/>
      <c r="AQ118" s="138"/>
    </row>
    <row r="119" spans="4:43" ht="18" customHeight="1">
      <c r="D119" s="32" t="s">
        <v>452</v>
      </c>
      <c r="E119" s="29"/>
      <c r="F119" s="29"/>
      <c r="G119" s="29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9"/>
      <c r="AJ119" s="30"/>
      <c r="AK119" s="30"/>
      <c r="AL119" s="30"/>
      <c r="AM119" s="30"/>
      <c r="AN119" s="30"/>
      <c r="AO119" s="30"/>
      <c r="AP119" s="30"/>
      <c r="AQ119" s="44"/>
    </row>
    <row r="120" spans="4:43" ht="18" customHeight="1">
      <c r="D120" s="139" t="s">
        <v>443</v>
      </c>
      <c r="E120" s="112"/>
      <c r="F120" s="112"/>
      <c r="G120" s="113"/>
      <c r="H120" s="133" t="s">
        <v>258</v>
      </c>
      <c r="I120" s="133" t="s">
        <v>258</v>
      </c>
      <c r="J120" s="133" t="s">
        <v>258</v>
      </c>
      <c r="K120" s="133" t="s">
        <v>258</v>
      </c>
      <c r="L120" s="133" t="s">
        <v>258</v>
      </c>
      <c r="M120" s="133" t="s">
        <v>258</v>
      </c>
      <c r="N120" s="133" t="s">
        <v>258</v>
      </c>
      <c r="O120" s="133" t="s">
        <v>258</v>
      </c>
      <c r="P120" s="133" t="s">
        <v>258</v>
      </c>
      <c r="Q120" s="133" t="s">
        <v>258</v>
      </c>
      <c r="R120" s="133" t="s">
        <v>258</v>
      </c>
      <c r="S120" s="133" t="s">
        <v>258</v>
      </c>
      <c r="T120" s="133" t="s">
        <v>258</v>
      </c>
      <c r="U120" s="133" t="s">
        <v>258</v>
      </c>
      <c r="V120" s="133" t="s">
        <v>258</v>
      </c>
      <c r="W120" s="133" t="s">
        <v>258</v>
      </c>
      <c r="X120" s="133" t="s">
        <v>258</v>
      </c>
      <c r="Y120" s="133" t="s">
        <v>258</v>
      </c>
      <c r="Z120" s="133" t="s">
        <v>258</v>
      </c>
      <c r="AA120" s="133" t="s">
        <v>258</v>
      </c>
      <c r="AB120" s="133" t="s">
        <v>258</v>
      </c>
      <c r="AC120" s="133" t="s">
        <v>258</v>
      </c>
      <c r="AD120" s="133" t="s">
        <v>258</v>
      </c>
      <c r="AE120" s="133" t="s">
        <v>258</v>
      </c>
      <c r="AF120" s="133" t="s">
        <v>258</v>
      </c>
      <c r="AG120" s="133" t="s">
        <v>258</v>
      </c>
      <c r="AH120" s="133" t="s">
        <v>258</v>
      </c>
      <c r="AI120" s="133" t="s">
        <v>258</v>
      </c>
      <c r="AJ120" s="133" t="s">
        <v>258</v>
      </c>
      <c r="AK120" s="133" t="s">
        <v>258</v>
      </c>
      <c r="AL120" s="133" t="s">
        <v>258</v>
      </c>
      <c r="AM120" s="133" t="s">
        <v>258</v>
      </c>
      <c r="AN120" s="133" t="s">
        <v>258</v>
      </c>
      <c r="AO120" s="133" t="s">
        <v>258</v>
      </c>
      <c r="AP120" s="133" t="s">
        <v>258</v>
      </c>
      <c r="AQ120" s="133" t="s">
        <v>258</v>
      </c>
    </row>
    <row r="121" spans="4:43" ht="18" customHeight="1">
      <c r="D121" s="124"/>
      <c r="E121" s="125"/>
      <c r="F121" s="125"/>
      <c r="G121" s="126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</row>
    <row r="122" spans="4:43" ht="18" customHeight="1">
      <c r="D122" s="114"/>
      <c r="E122" s="115"/>
      <c r="F122" s="115"/>
      <c r="G122" s="116"/>
      <c r="H122" s="135"/>
      <c r="I122" s="135"/>
      <c r="J122" s="135"/>
      <c r="K122" s="135"/>
      <c r="L122" s="135"/>
      <c r="M122" s="135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  <c r="AP122" s="135"/>
      <c r="AQ122" s="135"/>
    </row>
    <row r="123" spans="4:43" ht="18" customHeight="1">
      <c r="D123" s="139" t="s">
        <v>455</v>
      </c>
      <c r="E123" s="112"/>
      <c r="F123" s="112"/>
      <c r="G123" s="113"/>
      <c r="H123" s="145"/>
      <c r="I123" s="145"/>
      <c r="J123" s="145"/>
      <c r="K123" s="145"/>
      <c r="L123" s="145"/>
      <c r="M123" s="145"/>
      <c r="N123" s="145"/>
      <c r="O123" s="145"/>
      <c r="P123" s="145"/>
      <c r="Q123" s="145"/>
      <c r="R123" s="145"/>
      <c r="S123" s="145"/>
      <c r="T123" s="145"/>
      <c r="U123" s="145"/>
      <c r="V123" s="145"/>
      <c r="W123" s="145"/>
      <c r="X123" s="145"/>
      <c r="Y123" s="145"/>
      <c r="Z123" s="145"/>
      <c r="AA123" s="145"/>
      <c r="AB123" s="145"/>
      <c r="AC123" s="145"/>
      <c r="AD123" s="145"/>
      <c r="AE123" s="145"/>
      <c r="AF123" s="145"/>
      <c r="AG123" s="145"/>
      <c r="AH123" s="145"/>
      <c r="AI123" s="145"/>
      <c r="AJ123" s="145"/>
      <c r="AK123" s="145"/>
      <c r="AL123" s="145"/>
      <c r="AM123" s="145"/>
      <c r="AN123" s="145"/>
      <c r="AO123" s="145"/>
      <c r="AP123" s="145"/>
      <c r="AQ123" s="145"/>
    </row>
    <row r="124" spans="4:43" ht="18" customHeight="1">
      <c r="D124" s="143"/>
      <c r="E124" s="125"/>
      <c r="F124" s="125"/>
      <c r="G124" s="126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5"/>
      <c r="U124" s="145"/>
      <c r="V124" s="145"/>
      <c r="W124" s="145"/>
      <c r="X124" s="145"/>
      <c r="Y124" s="145"/>
      <c r="Z124" s="145"/>
      <c r="AA124" s="145"/>
      <c r="AB124" s="145"/>
      <c r="AC124" s="145"/>
      <c r="AD124" s="145"/>
      <c r="AE124" s="145"/>
      <c r="AF124" s="145"/>
      <c r="AG124" s="145"/>
      <c r="AH124" s="145"/>
      <c r="AI124" s="145"/>
      <c r="AJ124" s="145"/>
      <c r="AK124" s="145"/>
      <c r="AL124" s="145"/>
      <c r="AM124" s="145"/>
      <c r="AN124" s="145"/>
      <c r="AO124" s="145"/>
      <c r="AP124" s="145"/>
      <c r="AQ124" s="145"/>
    </row>
    <row r="125" spans="4:43" ht="18" customHeight="1">
      <c r="D125" s="124"/>
      <c r="E125" s="125"/>
      <c r="F125" s="125"/>
      <c r="G125" s="126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5"/>
      <c r="U125" s="145"/>
      <c r="V125" s="145"/>
      <c r="W125" s="145"/>
      <c r="X125" s="145"/>
      <c r="Y125" s="145"/>
      <c r="Z125" s="145"/>
      <c r="AA125" s="145"/>
      <c r="AB125" s="145"/>
      <c r="AC125" s="145"/>
      <c r="AD125" s="145"/>
      <c r="AE125" s="145"/>
      <c r="AF125" s="145"/>
      <c r="AG125" s="145"/>
      <c r="AH125" s="145"/>
      <c r="AI125" s="145"/>
      <c r="AJ125" s="145"/>
      <c r="AK125" s="145"/>
      <c r="AL125" s="145"/>
      <c r="AM125" s="145"/>
      <c r="AN125" s="145"/>
      <c r="AO125" s="145"/>
      <c r="AP125" s="145"/>
      <c r="AQ125" s="145"/>
    </row>
    <row r="126" spans="4:43" ht="18" customHeight="1">
      <c r="D126" s="114"/>
      <c r="E126" s="115"/>
      <c r="F126" s="115"/>
      <c r="G126" s="116"/>
      <c r="H126" s="145"/>
      <c r="I126" s="145"/>
      <c r="J126" s="145"/>
      <c r="K126" s="145"/>
      <c r="L126" s="145"/>
      <c r="M126" s="145"/>
      <c r="N126" s="145"/>
      <c r="O126" s="145"/>
      <c r="P126" s="145"/>
      <c r="Q126" s="145"/>
      <c r="R126" s="145"/>
      <c r="S126" s="145"/>
      <c r="T126" s="145"/>
      <c r="U126" s="145"/>
      <c r="V126" s="145"/>
      <c r="W126" s="145"/>
      <c r="X126" s="145"/>
      <c r="Y126" s="145"/>
      <c r="Z126" s="145"/>
      <c r="AA126" s="145"/>
      <c r="AB126" s="145"/>
      <c r="AC126" s="145"/>
      <c r="AD126" s="145"/>
      <c r="AE126" s="145"/>
      <c r="AF126" s="145"/>
      <c r="AG126" s="145"/>
      <c r="AH126" s="145"/>
      <c r="AI126" s="145"/>
      <c r="AJ126" s="145"/>
      <c r="AK126" s="145"/>
      <c r="AL126" s="145"/>
      <c r="AM126" s="145"/>
      <c r="AN126" s="145"/>
      <c r="AO126" s="145"/>
      <c r="AP126" s="145"/>
      <c r="AQ126" s="145"/>
    </row>
    <row r="127" spans="4:43" ht="18" customHeight="1">
      <c r="O127" s="19"/>
      <c r="AJ127" s="36"/>
      <c r="AL127" s="19"/>
    </row>
    <row r="128" spans="4:43" ht="18" customHeight="1">
      <c r="D128" s="5" t="s">
        <v>255</v>
      </c>
      <c r="E128" s="5" t="s">
        <v>440</v>
      </c>
      <c r="I128" s="5" t="s">
        <v>13</v>
      </c>
      <c r="J128" s="5" t="s">
        <v>456</v>
      </c>
      <c r="O128" s="19"/>
      <c r="AJ128" s="36"/>
      <c r="AL128" s="19"/>
    </row>
    <row r="129" spans="3:65" ht="18" customHeight="1">
      <c r="J129" s="5" t="s">
        <v>457</v>
      </c>
      <c r="O129" s="19"/>
      <c r="AJ129" s="36"/>
      <c r="AL129" s="19"/>
    </row>
    <row r="130" spans="3:65" ht="18" customHeight="1">
      <c r="J130" s="5" t="s">
        <v>458</v>
      </c>
      <c r="O130" s="19"/>
      <c r="AJ130" s="36"/>
      <c r="AL130" s="19"/>
    </row>
    <row r="131" spans="3:65" ht="18" customHeight="1">
      <c r="O131" s="19"/>
      <c r="AJ131" s="36"/>
      <c r="AL131" s="19"/>
    </row>
    <row r="132" spans="3:65" ht="18" customHeight="1">
      <c r="C132" s="5" t="s">
        <v>30</v>
      </c>
      <c r="D132" s="5" t="s">
        <v>461</v>
      </c>
      <c r="AE132" s="5" t="s">
        <v>255</v>
      </c>
      <c r="AF132" s="5" t="s">
        <v>762</v>
      </c>
      <c r="AJ132" s="5" t="s">
        <v>332</v>
      </c>
      <c r="AK132" s="125" t="s">
        <v>763</v>
      </c>
      <c r="AL132" s="125"/>
      <c r="AM132" s="125"/>
      <c r="AN132" s="125"/>
    </row>
    <row r="134" spans="3:65" ht="18" customHeight="1">
      <c r="D134" s="111" t="s">
        <v>437</v>
      </c>
      <c r="E134" s="112"/>
      <c r="F134" s="112"/>
      <c r="G134" s="113"/>
      <c r="H134" s="117" t="s">
        <v>778</v>
      </c>
      <c r="I134" s="118"/>
      <c r="J134" s="118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9"/>
      <c r="AE134" s="123" t="s">
        <v>469</v>
      </c>
      <c r="AF134" s="118"/>
      <c r="AG134" s="119"/>
      <c r="AH134" s="117" t="s">
        <v>445</v>
      </c>
      <c r="AI134" s="118"/>
      <c r="AJ134" s="118"/>
      <c r="AK134" s="118"/>
      <c r="AL134" s="118"/>
      <c r="AM134" s="118"/>
      <c r="AN134" s="118"/>
      <c r="AO134" s="118"/>
      <c r="AP134" s="118"/>
      <c r="AQ134" s="119"/>
      <c r="AS134" s="62" t="s">
        <v>479</v>
      </c>
      <c r="AT134" s="63"/>
      <c r="AU134" s="64"/>
      <c r="AW134" s="239" t="str">
        <f>$D$59</f>
        <v>FILE_NAME</v>
      </c>
      <c r="AX134" s="239" t="str">
        <f>$D$59</f>
        <v>FILE_NAME</v>
      </c>
      <c r="AY134" s="239" t="str">
        <f>$D$63</f>
        <v>FILE_EXTENSION</v>
      </c>
      <c r="AZ134" s="239" t="str">
        <f>$D$63</f>
        <v>FILE_EXTENSION</v>
      </c>
      <c r="BA134" s="239" t="str">
        <f>$D$70</f>
        <v>FILE_COMPRESSION</v>
      </c>
      <c r="BB134" s="239" t="str">
        <f>$D$70</f>
        <v>FILE_COMPRESSION</v>
      </c>
      <c r="BC134" s="239" t="str">
        <f>$D$79</f>
        <v>FILE_CHARSET</v>
      </c>
      <c r="BD134" s="239" t="str">
        <f>$D$79</f>
        <v>FILE_CHARSET</v>
      </c>
      <c r="BE134" s="239" t="str">
        <f>$D$89</f>
        <v>FILE_LINE_BREAK</v>
      </c>
      <c r="BF134" s="239" t="str">
        <f>$D$89</f>
        <v>FILE_LINE_BREAK</v>
      </c>
      <c r="BG134" s="239" t="str">
        <f>$D$94</f>
        <v>FILE_FIELD_SEPARATOR</v>
      </c>
      <c r="BH134" s="239" t="str">
        <f>$D$94</f>
        <v>FILE_FIELD_SEPARATOR</v>
      </c>
      <c r="BI134" s="239" t="str">
        <f>$D$99</f>
        <v>FILE_ENCLOSING_CHAR</v>
      </c>
      <c r="BJ134" s="239" t="str">
        <f>$D$99</f>
        <v>FILE_ENCLOSING_CHAR</v>
      </c>
      <c r="BK134" s="239" t="str">
        <f>$D$104</f>
        <v>ROW_COUNTS</v>
      </c>
      <c r="BL134" s="239" t="str">
        <f>$D$104</f>
        <v>ROW_COUNTS</v>
      </c>
      <c r="BM134" s="60" t="s">
        <v>1135</v>
      </c>
    </row>
    <row r="135" spans="3:65" ht="18" customHeight="1">
      <c r="D135" s="114"/>
      <c r="E135" s="115"/>
      <c r="F135" s="115"/>
      <c r="G135" s="116"/>
      <c r="H135" s="120"/>
      <c r="I135" s="121"/>
      <c r="J135" s="121"/>
      <c r="K135" s="121"/>
      <c r="L135" s="121"/>
      <c r="M135" s="121"/>
      <c r="N135" s="121"/>
      <c r="O135" s="121"/>
      <c r="P135" s="121"/>
      <c r="Q135" s="121"/>
      <c r="R135" s="121"/>
      <c r="S135" s="121"/>
      <c r="T135" s="121"/>
      <c r="U135" s="121"/>
      <c r="V135" s="121"/>
      <c r="W135" s="121"/>
      <c r="X135" s="121"/>
      <c r="Y135" s="121"/>
      <c r="Z135" s="121"/>
      <c r="AA135" s="121"/>
      <c r="AB135" s="121"/>
      <c r="AC135" s="121"/>
      <c r="AD135" s="122"/>
      <c r="AE135" s="120"/>
      <c r="AF135" s="121"/>
      <c r="AG135" s="122"/>
      <c r="AH135" s="120"/>
      <c r="AI135" s="121"/>
      <c r="AJ135" s="121"/>
      <c r="AK135" s="121"/>
      <c r="AL135" s="121"/>
      <c r="AM135" s="121"/>
      <c r="AN135" s="121"/>
      <c r="AO135" s="121"/>
      <c r="AP135" s="121"/>
      <c r="AQ135" s="122"/>
      <c r="AS135" s="66" t="s">
        <v>480</v>
      </c>
      <c r="AT135" s="67"/>
      <c r="AU135" s="68"/>
      <c r="AW135" s="65" t="s">
        <v>781</v>
      </c>
      <c r="AX135" s="65" t="s">
        <v>782</v>
      </c>
      <c r="AY135" s="65" t="s">
        <v>781</v>
      </c>
      <c r="AZ135" s="65" t="s">
        <v>782</v>
      </c>
      <c r="BA135" s="65" t="s">
        <v>781</v>
      </c>
      <c r="BB135" s="65" t="s">
        <v>782</v>
      </c>
      <c r="BC135" s="65" t="s">
        <v>781</v>
      </c>
      <c r="BD135" s="65" t="s">
        <v>782</v>
      </c>
      <c r="BE135" s="65" t="s">
        <v>781</v>
      </c>
      <c r="BF135" s="65" t="s">
        <v>782</v>
      </c>
      <c r="BG135" s="65" t="s">
        <v>781</v>
      </c>
      <c r="BH135" s="65" t="s">
        <v>782</v>
      </c>
      <c r="BI135" s="65" t="s">
        <v>781</v>
      </c>
      <c r="BJ135" s="65" t="s">
        <v>782</v>
      </c>
      <c r="BK135" s="65" t="s">
        <v>781</v>
      </c>
      <c r="BL135" s="65" t="s">
        <v>782</v>
      </c>
      <c r="BM135" s="60" t="s">
        <v>1135</v>
      </c>
    </row>
    <row r="136" spans="3:65" ht="36" customHeight="1">
      <c r="D136" s="140">
        <f>$H$54</f>
        <v>1</v>
      </c>
      <c r="E136" s="141"/>
      <c r="F136" s="141"/>
      <c r="G136" s="142"/>
      <c r="H136" s="45" t="str">
        <f ca="1">"clear; echo "&amp;"テストケース"&amp;TEXT($D136,"000")&amp;"; "&amp;IF(INDEX($E$58,MATCH("●",INDEX($H$58:$AQ$58,,MATCH($D136,$54:$54,0)-7),0),1)="なし","mv ${CONFIG_DIR}db_data_config.txt ${CONFIG_DIR}db_data_config_bk.txt; ")&amp;"sh ./script/"&amp;$B$2&amp;".sh; "&amp;IF(INDEX($E$58,MATCH("●",INDEX($H$58:$AQ$58,,MATCH($D136,$54:$54,0)-7),0),1)="なし","mv ${CONFIG_DIR}db_data_config_bk.txt ${CONFIG_DIR}db_data_config.txt; ")</f>
        <v xml:space="preserve">clear; echo テストケース001; mv ${CONFIG_DIR}db_data_config.txt ${CONFIG_DIR}db_data_config_bk.txt; sh ./script/db_check_file_validate_config.sh; mv ${CONFIG_DIR}db_data_config_bk.txt ${CONFIG_DIR}db_data_config.txt; </v>
      </c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46"/>
      <c r="AD136" s="47"/>
      <c r="AE136" s="149" t="str" cm="1">
        <f t="array" ref="AE136">SUBSTITUTE(INDEX($H$111:$AQ$111, , MATCH($D136, $54:$54, 0)-7),"-","")</f>
        <v>異常</v>
      </c>
      <c r="AF136" s="150"/>
      <c r="AG136" s="151"/>
      <c r="AH136" s="146" t="s">
        <v>783</v>
      </c>
      <c r="AI136" s="147"/>
      <c r="AJ136" s="147"/>
      <c r="AK136" s="147"/>
      <c r="AL136" s="147"/>
      <c r="AM136" s="147"/>
      <c r="AN136" s="147"/>
      <c r="AO136" s="147"/>
      <c r="AP136" s="147"/>
      <c r="AQ136" s="148"/>
      <c r="AS136" s="69" t="str" cm="1">
        <f t="array" ref="AS136">SUBSTITUTE(TEXT(INDEX($H$114:$AQ$114,1,$D136),"000000"),"-","")</f>
        <v>230101</v>
      </c>
      <c r="AT136" s="70"/>
      <c r="AU136" s="71"/>
      <c r="AW136" s="72"/>
      <c r="AX136" s="72"/>
      <c r="AY136" s="72"/>
      <c r="AZ136" s="72"/>
      <c r="BA136" s="72"/>
      <c r="BB136" s="72"/>
      <c r="BC136" s="72"/>
      <c r="BD136" s="72"/>
      <c r="BE136" s="72"/>
      <c r="BF136" s="72"/>
      <c r="BG136" s="72"/>
      <c r="BH136" s="72"/>
      <c r="BI136" s="72"/>
      <c r="BJ136" s="72"/>
      <c r="BK136" s="72"/>
      <c r="BL136" s="72"/>
      <c r="BM136" s="60" t="s">
        <v>1135</v>
      </c>
    </row>
    <row r="137" spans="3:65" ht="36" customHeight="1">
      <c r="D137" s="140">
        <f>$D136+1</f>
        <v>2</v>
      </c>
      <c r="E137" s="141"/>
      <c r="F137" s="141"/>
      <c r="G137" s="142"/>
      <c r="H137" s="45" t="str">
        <f ca="1">SUBSTITUTE("clear; echo "&amp;"テストケース"&amp;TEXT($D137,"000")&amp;"; "&amp;AW137&amp;AY137&amp;BA137&amp;BC137&amp;BE137&amp;BG137&amp;BI137&amp;BK137&amp;"sh ./script/"&amp;$B$2&amp;".sh; "&amp;AX137&amp;AZ137&amp;BB137&amp;BD137&amp;BF137&amp;BH137&amp;BJ137&amp;BL137,"なし","")</f>
        <v>clear; echo テストケース002; sed -i '' 's#FILE_NAME="testFile"#FILE_NAME=""#g' ${CONFIG_DIR}db_data_config.txt; export FILE_NAME="";sh ./script/db_check_file_validate_config.sh; sed -i '' 's#FILE_NAME=""#FILE_NAME="testFile"#g' ${CONFIG_DIR}db_data_config.txt; export FILE_NAME="testFile";</v>
      </c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46"/>
      <c r="AD137" s="47"/>
      <c r="AE137" s="149" t="str" cm="1">
        <f t="array" ref="AE137">SUBSTITUTE(INDEX($H$111:$AQ$111, , MATCH($D137, $54:$54, 0)-7),"-","")</f>
        <v>異常</v>
      </c>
      <c r="AF137" s="150"/>
      <c r="AG137" s="151"/>
      <c r="AH137" s="146" t="s">
        <v>1136</v>
      </c>
      <c r="AI137" s="147"/>
      <c r="AJ137" s="147"/>
      <c r="AK137" s="147"/>
      <c r="AL137" s="147"/>
      <c r="AM137" s="147"/>
      <c r="AN137" s="147"/>
      <c r="AO137" s="147"/>
      <c r="AP137" s="147"/>
      <c r="AQ137" s="148"/>
      <c r="AS137" s="69" t="str" cm="1">
        <f t="array" ref="AS137">SUBSTITUTE(TEXT(INDEX($H$114:$AQ$114,1,$D137),"000000"),"-","")</f>
        <v>230102</v>
      </c>
      <c r="AT137" s="70"/>
      <c r="AU137" s="71"/>
      <c r="AW137" s="73" t="str">
        <f>SUBSTITUTE(IF(VLOOKUP(AW$134,$AD$9:$AN$16,8,FALSE)=INDEX($E$60:$G$62,MATCH("●",INDEX($H$60:$AQ$62,,MATCH($D137,$54:$54,0)-7),0),1),"","sed -i "&amp;IF($AK$132="MacOS","'' ","")&amp;"'s#"&amp;AW$134&amp;"="""&amp;VLOOKUP(AW$134,$AD$9:$AN$16,8,FALSE)&amp;""""&amp;"#"&amp;AW$134&amp;"="&amp;""""&amp;INDEX($E$60:$G$62,MATCH("●",INDEX($H$60:$AQ$62,,MATCH($D137,$54:$54,0)-7),0),1)&amp;""""&amp;"#g'"&amp;" ${CONFIG_DIR}db_data_config.txt; export "&amp;AW$134&amp;"="&amp;""""&amp;INDEX($E$60:$G$62,MATCH("●",INDEX($H$60:$AQ$62,,MATCH($D137,$54:$54,0)-7),0),1)&amp;""";"),",",""",""")</f>
        <v>sed -i '' 's#FILE_NAME="testFile"#FILE_NAME="なし"#g' ${CONFIG_DIR}db_data_config.txt; export FILE_NAME="なし";</v>
      </c>
      <c r="AX137" s="73" t="str">
        <f>SUBSTITUTE(IF(INDEX($E$60:$G$62,MATCH("●",INDEX($H$60:$AQ$62,,MATCH($D137,$54:$54,0)-7),0),1)=VLOOKUP(AX$134,$AD$9:$AN$16,8,FALSE),"","sed -i "&amp;IF($AK$132="MacOS","'' ","")&amp;"'s#"&amp;AX$134&amp;"="""&amp;INDEX($E$60:$G$62,MATCH("●",INDEX($H$60:$AQ$62,,MATCH($D137,$54:$54,0)-7),0),1)&amp;""""&amp;"#"&amp;AX$134&amp;"="&amp;""""&amp;VLOOKUP(AX$134,$AD$9:$AN$16,8,FALSE)&amp;""""&amp;"#g'"&amp;"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>sed -i '' 's#FILE_NAME="なし"#FILE_NAME="testFile"#g' ${CONFIG_DIR}db_data_config.txt; export FILE_NAME="testFile";</v>
      </c>
      <c r="AY137" s="73" t="str">
        <f>SUBSTITUTE(IF(VLOOKUP(AY$134,$AD$9:$AN$16,8,FALSE)=INDEX($E$64:$G$69,MATCH("●",INDEX($H$64:$AQ$69,,MATCH($D137,$54:$54,0)-7),0),1),"","sed -i "&amp;IF($AK$132="MacOS","'' ","")&amp;"'s#"&amp;AY$134&amp;"="""&amp;VLOOKUP(AY$134,$AD$9:$AN$16,8,FALSE)&amp;""""&amp;"#"&amp;AY$134&amp;"="&amp;""""&amp;INDEX($E$64:$G$69,MATCH("●",INDEX($H$64:$AQ$69,,MATCH($D137,$54:$54,0)-7),0),1)&amp;""""&amp;"#g'"&amp;" ${CONFIG_DIR}db_data_config.txt; export "&amp;AY$134&amp;"="&amp;""""&amp;INDEX($E$64:$G$69,MATCH("●",INDEX($H$64:$AQ$69,,MATCH($D137,$54:$54,0)-7),0),1)&amp;""";"),",",""",""")</f>
        <v/>
      </c>
      <c r="AZ137" s="73" t="str">
        <f>SUBSTITUTE(IF(INDEX($E$64:$G$69,MATCH("●",INDEX($H$64:$AQ$69,,MATCH($D137,$54:$54,0)-7),0),1)=VLOOKUP(AZ$134,$AD$9:$AN$16,8,FALSE),"","sed -i "&amp;IF($AK$132="MacOS","'' ","")&amp;"'s#"&amp;AZ$134&amp;"="""&amp;INDEX($E$64:$G$69,MATCH("●",INDEX($H$64:$AQ$69,,MATCH($D137,$54:$54,0)-7),0),1)&amp;""""&amp;"#"&amp;AZ$134&amp;"="&amp;""""&amp;VLOOKUP(AZ$134,$AD$9:$AN$16,8,FALSE)&amp;""""&amp;"#g'"&amp;"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37" s="73" t="str">
        <f>SUBSTITUTE(IF(VLOOKUP(BA$134,$AD$9:$AN$16,8,FALSE)=INDEX($E$71:$G$78,MATCH("●",INDEX($H$71:$AQ$78,,MATCH($D137,$54:$54,0)-7),0),1),"","sed -i "&amp;IF($AK$132="MacOS","'' ","")&amp;"'s#"&amp;BA$134&amp;"="""&amp;VLOOKUP(BA$134,$AD$9:$AN$16,8,FALSE)&amp;""""&amp;"#"&amp;BA$134&amp;"="&amp;""""&amp;INDEX($E$71:$G$78,MATCH("●",INDEX($H$71:$AQ$78,,MATCH($D137,$54:$54,0)-7),0),1)&amp;""""&amp;"#g'"&amp;" ${CONFIG_DIR}db_data_config.txt; export "&amp;BA$134&amp;"="&amp;""""&amp;INDEX($E$71:$G$78,MATCH("●",INDEX($H$71:$AQ$78,,MATCH($D137,$54:$54,0)-7),0),1)&amp;""";"),",",""",""")</f>
        <v/>
      </c>
      <c r="BB137" s="73" t="str">
        <f>SUBSTITUTE(IF(INDEX($E$71:$G$78,MATCH("●",INDEX($H$71:$AQ$78,,MATCH($D137,$54:$54,0)-7),0),1)=VLOOKUP(BB$134,$AD$9:$AN$16,8,FALSE),"","sed -i "&amp;IF($AK$132="MacOS","'' ","")&amp;"'s#"&amp;BB$134&amp;"="""&amp;INDEX($E$71:$G$78,MATCH("●",INDEX($H$71:$AQ$78,,MATCH($D137,$54:$54,0)-7),0),1)&amp;""""&amp;"#"&amp;BB$134&amp;"="&amp;""""&amp;VLOOKUP(BB$134,$AD$9:$AN$16,8,FALSE)&amp;""""&amp;"#g'"&amp;"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37" s="73" t="str">
        <f>SUBSTITUTE(IF(VLOOKUP(BC$134,$AD$9:$AN$16,8,FALSE)=INDEX($E$80:$G$88,MATCH("●",INDEX($H$80:$AQ$88,,MATCH($D137,$54:$54,0)-7),0),1),"","sed -i "&amp;IF($AK$132="MacOS","'' ","")&amp;"'s#"&amp;BC$134&amp;"="""&amp;VLOOKUP(BC$134,$AD$9:$AN$16,8,FALSE)&amp;""""&amp;"#"&amp;BC$134&amp;"="&amp;""""&amp;INDEX($E$80:$G$88,MATCH("●",INDEX($H$80:$AQ$88,,MATCH($D137,$54:$54,0)-7),0),1)&amp;""""&amp;"#g'"&amp;" ${CONFIG_DIR}db_data_config.txt; export "&amp;BC$134&amp;"="&amp;""""&amp;INDEX($E$80:$G$88,MATCH("●",INDEX($H$80:$AQ$88,,MATCH($D137,$54:$54,0)-7),0),1)&amp;""";"),",",""",""")</f>
        <v/>
      </c>
      <c r="BD137" s="73" t="str">
        <f>SUBSTITUTE(IF(INDEX($E$80:$G$88,MATCH("●",INDEX($H$80:$AQ$88,,MATCH($D137,$54:$54,0)-7),0),1)=VLOOKUP(BD$134,$AD$9:$AN$16,8,FALSE),"","sed -i "&amp;IF($AK$132="MacOS","'' ","")&amp;"'s#"&amp;BD$134&amp;"="""&amp;INDEX($E$80:$G$88,MATCH("●",INDEX($H$80:$AQ$88,,MATCH($D137,$54:$54,0)-7),0),1)&amp;""""&amp;"#"&amp;BD$134&amp;"="&amp;""""&amp;VLOOKUP(BD$134,$AD$9:$AN$16,8,FALSE)&amp;""""&amp;"#g'"&amp;"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37" s="73" t="str">
        <f>SUBSTITUTE(IF(VLOOKUP(BE$134,$AD$9:$AN$16,8,FALSE)=INDEX($E$90:$G$93,MATCH("●",INDEX($H$90:$AQ$93,,MATCH($D137,$54:$54,0)-7),0),1),"","sed -i "&amp;IF($AK$132="MacOS","'' ","")&amp;"'s#"&amp;BE$134&amp;"="""&amp;VLOOKUP(BE$134,$AD$9:$AN$16,8,FALSE)&amp;""""&amp;"#"&amp;BE$134&amp;"="&amp;""""&amp;INDEX($E$90:$G$93,MATCH("●",INDEX($H$90:$AQ$93,,MATCH($D137,$54:$54,0)-7),0),1)&amp;""""&amp;"#g'"&amp;" ${CONFIG_DIR}db_data_config.txt; export "&amp;BE$134&amp;"="&amp;""""&amp;INDEX($E$90:$G$93,MATCH("●",INDEX($H$90:$AQ$93,,MATCH($D137,$54:$54,0)-7),0),1)&amp;""";"),",",""",""")</f>
        <v/>
      </c>
      <c r="BF137" s="73" t="str">
        <f>SUBSTITUTE(IF(INDEX($E$90:$G$93,MATCH("●",INDEX($H$90:$AQ$93,,MATCH($D137,$54:$54,0)-7),0),1)=VLOOKUP(BF$134,$AD$9:$AN$16,8,FALSE),"","sed -i "&amp;IF($AK$132="MacOS","'' ","")&amp;"'s#"&amp;BF$134&amp;"="""&amp;INDEX($E$90:$G$93,MATCH("●",INDEX($H$90:$AQ$93,,MATCH($D137,$54:$54,0)-7),0),1)&amp;""""&amp;"#"&amp;BF$134&amp;"="&amp;""""&amp;VLOOKUP(BF$134,$AD$9:$AN$16,8,FALSE)&amp;""""&amp;"#g'"&amp;"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37" s="73" t="str">
        <f>SUBSTITUTE(IF(VLOOKUP(BG$134,$AD$9:$AN$16,8,FALSE)=INDEX($E$95:$G$98,MATCH("●",INDEX($H$95:$AQ$98,,MATCH($D137,$54:$54,0)-7),0),1),"","sed -i "&amp;IF($AK$132="MacOS","'' ","")&amp;"'s#"&amp;BG$134&amp;"="""&amp;VLOOKUP(BG$134,$AD$9:$AN$16,8,FALSE)&amp;""""&amp;"#"&amp;BG$134&amp;"="&amp;""""&amp;INDEX($E$95:$G$98,MATCH("●",INDEX($H$95:$AQ$98,,MATCH($D137,$54:$54,0)-7),0),1)&amp;""""&amp;"#g'"&amp;" ${CONFIG_DIR}db_data_config.txt; export "&amp;BG$134&amp;"="&amp;""""&amp;INDEX($E$95:$G$98,MATCH("●",INDEX($H$95:$AQ$98,,MATCH($D137,$54:$54,0)-7),0),1)&amp;""";"),",",""",""")</f>
        <v/>
      </c>
      <c r="BH137" s="73" t="str">
        <f>SUBSTITUTE(IF(INDEX($E$95:$G$98,MATCH("●",INDEX($H$95:$AQ$98,,MATCH($D137,$54:$54,0)-7),0),1)=VLOOKUP(BH$134,$AD$9:$AN$16,8,FALSE),"","sed -i "&amp;IF($AK$132="MacOS","'' ","")&amp;"'s#"&amp;BH$134&amp;"="""&amp;INDEX($E$95:$G$98,MATCH("●",INDEX($H$95:$AQ$98,,MATCH($D137,$54:$54,0)-7),0),1)&amp;""""&amp;"#"&amp;BH$134&amp;"="&amp;""""&amp;VLOOKUP(BH$134,$AD$9:$AN$16,8,FALSE)&amp;""""&amp;"#g'"&amp;"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37" s="73" t="str">
        <f>SUBSTITUTE(IF(VLOOKUP(BI$134,$AD$9:$AN$16,8,FALSE)=INDEX($E$100:$G$103,MATCH("●",INDEX($H$100:$AQ$103,,MATCH($D137,$54:$54,0)-7),0),1),"","sed -i "&amp;IF($AK$132="MacOS","'' ","")&amp;"'s#"&amp;BI$134&amp;"="""&amp;VLOOKUP(BI$134,$AD$9:$AN$16,8,FALSE)&amp;""""&amp;"#"&amp;BI$134&amp;"="&amp;""""&amp;INDEX($E$100:$G$103,MATCH("●",INDEX($H$100:$AQ$103,,MATCH($D137,$54:$54,0)-7),0),1)&amp;""""&amp;"#g'"&amp;" ${CONFIG_DIR}db_data_config.txt; export "&amp;BI$134&amp;"="&amp;""""&amp;INDEX($E$100:$G$103,MATCH("●",INDEX($H$100:$AQ$103,,MATCH($D137,$54:$54,0)-7),0),1)&amp;""";"),",",""",""")</f>
        <v/>
      </c>
      <c r="BJ137" s="73" t="str">
        <f>SUBSTITUTE(IF(INDEX($E$100:$G$103,MATCH("●",INDEX($H$100:$AQ$103,,MATCH($D137,$54:$54,0)-7),0),1)=VLOOKUP(BJ$134,$AD$9:$AN$16,8,FALSE),"","sed -i "&amp;IF($AK$132="MacOS","'' ","")&amp;"'s#"&amp;BJ$134&amp;"="""&amp;INDEX($E$100:$G$103,MATCH("●",INDEX($H$100:$AQ$103,,MATCH($D137,$54:$54,0)-7),0),1)&amp;""""&amp;"#"&amp;BJ$134&amp;"="&amp;""""&amp;VLOOKUP(BJ$134,$AD$9:$AN$16,8,FALSE)&amp;""""&amp;"#g'"&amp;"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37" s="73" t="str">
        <f>SUBSTITUTE(IF(VLOOKUP(BK$134,$AD$9:$AN$16,8,FALSE)=INDEX($E$105:$G$109,MATCH("●",INDEX($H$105:$AQ$109,,MATCH($D137,$54:$54,0)-7),0),1),"","sed -i "&amp;IF($AK$132="MacOS","'' ","")&amp;"'s#"&amp;BK$134&amp;"="""&amp;VLOOKUP(BK$134,$AD$9:$AN$16,8,FALSE)&amp;""""&amp;"#"&amp;BK$134&amp;"="&amp;""""&amp;INDEX($E$105:$G$109,MATCH("●",INDEX($H$105:$AQ$109,,MATCH($D137,$54:$54,0)-7),0),1)&amp;""""&amp;"#g'"&amp;" ${CONFIG_DIR}db_data_config.txt; export "&amp;BK$134&amp;"="&amp;""""&amp;INDEX($E$105:$G$109,MATCH("●",INDEX($H$105:$AQ$109,,MATCH($D137,$54:$54,0)-7),0),1)&amp;""";"),",",""",""")</f>
        <v/>
      </c>
      <c r="BL137" s="73" t="str">
        <f>SUBSTITUTE(IF(INDEX($E$105:$G$109,MATCH("●",INDEX($H$105:$AQ$109,,MATCH($D137,$54:$54,0)-7),0),1)=VLOOKUP(BL$134,$AD$9:$AN$16,8,FALSE),"","sed -i "&amp;IF($AK$132="MacOS","'' ","")&amp;"'s#"&amp;BL$134&amp;"="""&amp;INDEX($E$105:$G$109,MATCH("●",INDEX($H$105:$AQ$109,,MATCH($D137,$54:$54,0)-7),0),1)&amp;""""&amp;"#"&amp;BL$134&amp;"="&amp;""""&amp;VLOOKUP(BL$134,$AD$9:$AN$16,8,FALSE)&amp;""""&amp;"#g'"&amp;"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37" s="60" t="s">
        <v>1135</v>
      </c>
    </row>
    <row r="138" spans="3:65" ht="36" customHeight="1">
      <c r="D138" s="140">
        <f>$D137+1</f>
        <v>3</v>
      </c>
      <c r="E138" s="141"/>
      <c r="F138" s="141"/>
      <c r="G138" s="142"/>
      <c r="H138" s="45" t="str">
        <f t="shared" ref="H138:H171" ca="1" si="2">SUBSTITUTE("clear; echo "&amp;"テストケース"&amp;TEXT($D138,"000")&amp;"; "&amp;AW138&amp;AY138&amp;BA138&amp;BC138&amp;BE138&amp;BG138&amp;BI138&amp;BK138&amp;"sh ./script/"&amp;$B$2&amp;".sh; "&amp;AX138&amp;AZ138&amp;BB138&amp;BD138&amp;BF138&amp;BH138&amp;BJ138&amp;BL138,"なし","")</f>
        <v>clear; echo テストケース003; sed -i '' 's#FILE_EXTENSION=".csv"#FILE_EXTENSION=""#g' ${CONFIG_DIR}db_data_config.txt; export FILE_EXTENSION="";sh ./script/db_check_file_validate_config.sh; sed -i '' 's#FILE_EXTENSION=""#FILE_EXTENSION=".csv"#g' ${CONFIG_DIR}db_data_config.txt; export FILE_EXTENSION=".csv";</v>
      </c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46"/>
      <c r="AD138" s="47"/>
      <c r="AE138" s="149" t="str" cm="1">
        <f t="array" ref="AE138">SUBSTITUTE(INDEX($H$111:$AQ$111, , MATCH($D138, $54:$54, 0)-7),"-","")</f>
        <v>異常</v>
      </c>
      <c r="AF138" s="150"/>
      <c r="AG138" s="151"/>
      <c r="AH138" s="146" t="s">
        <v>1137</v>
      </c>
      <c r="AI138" s="147"/>
      <c r="AJ138" s="147"/>
      <c r="AK138" s="147"/>
      <c r="AL138" s="147"/>
      <c r="AM138" s="147"/>
      <c r="AN138" s="147"/>
      <c r="AO138" s="147"/>
      <c r="AP138" s="147"/>
      <c r="AQ138" s="148"/>
      <c r="AS138" s="69" t="str" cm="1">
        <f t="array" ref="AS138">SUBSTITUTE(TEXT(INDEX($H$114:$AQ$114,1,$D138),"000000"),"-","")</f>
        <v>230103</v>
      </c>
      <c r="AT138" s="70"/>
      <c r="AU138" s="71"/>
      <c r="AW138" s="73" t="str">
        <f>SUBSTITUTE(IF(VLOOKUP(AW$134,$AD$9:$AN$16,8,FALSE)=INDEX($E$60:$G$62,MATCH("●",INDEX($H$60:$AQ$62,,MATCH($D138,$54:$54,0)-7),0),1),"","sed -i "&amp;IF($AK$132="MacOS","'' ","")&amp;"'s#"&amp;AW$134&amp;"="""&amp;VLOOKUP(AW$134,$AD$9:$AN$16,8,FALSE)&amp;""""&amp;"#"&amp;AW$134&amp;"="&amp;""""&amp;INDEX($E$60:$G$62,MATCH("●",INDEX($H$60:$AQ$62,,MATCH($D138,$54:$54,0)-7),0),1)&amp;""""&amp;"#g'"&amp;" ${CONFIG_DIR}db_data_config.txt; export "&amp;AW$134&amp;"="&amp;""""&amp;INDEX($E$60:$G$62,MATCH("●",INDEX($H$60:$AQ$62,,MATCH($D138,$54:$54,0)-7),0),1)&amp;""";"),",",""",""")</f>
        <v/>
      </c>
      <c r="AX138" s="73" t="str">
        <f>SUBSTITUTE(IF(INDEX($E$60:$G$62,MATCH("●",INDEX($H$60:$AQ$62,,MATCH($D138,$54:$54,0)-7),0),1)=VLOOKUP(AX$134,$AD$9:$AN$16,8,FALSE),"","sed -i "&amp;IF($AK$132="MacOS","'' ","")&amp;"'s#"&amp;AX$134&amp;"="""&amp;INDEX($E$60:$G$62,MATCH("●",INDEX($H$60:$AQ$62,,MATCH($D138,$54:$54,0)-7),0),1)&amp;""""&amp;"#"&amp;AX$134&amp;"="&amp;""""&amp;VLOOKUP(AX$134,$AD$9:$AN$16,8,FALSE)&amp;""""&amp;"#g'"&amp;"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38" s="73" t="str">
        <f>SUBSTITUTE(IF(VLOOKUP(AY$134,$AD$9:$AN$16,8,FALSE)=INDEX($E$64:$G$69,MATCH("●",INDEX($H$64:$AQ$69,,MATCH($D138,$54:$54,0)-7),0),1),"","sed -i "&amp;IF($AK$132="MacOS","'' ","")&amp;"'s#"&amp;AY$134&amp;"="""&amp;VLOOKUP(AY$134,$AD$9:$AN$16,8,FALSE)&amp;""""&amp;"#"&amp;AY$134&amp;"="&amp;""""&amp;INDEX($E$64:$G$69,MATCH("●",INDEX($H$64:$AQ$69,,MATCH($D138,$54:$54,0)-7),0),1)&amp;""""&amp;"#g'"&amp;" ${CONFIG_DIR}db_data_config.txt; export "&amp;AY$134&amp;"="&amp;""""&amp;INDEX($E$64:$G$69,MATCH("●",INDEX($H$64:$AQ$69,,MATCH($D138,$54:$54,0)-7),0),1)&amp;""";"),",",""",""")</f>
        <v>sed -i '' 's#FILE_EXTENSION=".csv"#FILE_EXTENSION="なし"#g' ${CONFIG_DIR}db_data_config.txt; export FILE_EXTENSION="なし";</v>
      </c>
      <c r="AZ138" s="73" t="str">
        <f>SUBSTITUTE(IF(INDEX($E$64:$G$69,MATCH("●",INDEX($H$64:$AQ$69,,MATCH($D138,$54:$54,0)-7),0),1)=VLOOKUP(AZ$134,$AD$9:$AN$16,8,FALSE),"","sed -i "&amp;IF($AK$132="MacOS","'' ","")&amp;"'s#"&amp;AZ$134&amp;"="""&amp;INDEX($E$64:$G$69,MATCH("●",INDEX($H$64:$AQ$69,,MATCH($D138,$54:$54,0)-7),0),1)&amp;""""&amp;"#"&amp;AZ$134&amp;"="&amp;""""&amp;VLOOKUP(AZ$134,$AD$9:$AN$16,8,FALSE)&amp;""""&amp;"#g'"&amp;"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>sed -i '' 's#FILE_EXTENSION="なし"#FILE_EXTENSION=".csv"#g' ${CONFIG_DIR}db_data_config.txt; export FILE_EXTENSION=".csv";</v>
      </c>
      <c r="BA138" s="73" t="str">
        <f>SUBSTITUTE(IF(VLOOKUP(BA$134,$AD$9:$AN$16,8,FALSE)=INDEX($E$71:$G$78,MATCH("●",INDEX($H$71:$AQ$78,,MATCH($D138,$54:$54,0)-7),0),1),"","sed -i "&amp;IF($AK$132="MacOS","'' ","")&amp;"'s#"&amp;BA$134&amp;"="""&amp;VLOOKUP(BA$134,$AD$9:$AN$16,8,FALSE)&amp;""""&amp;"#"&amp;BA$134&amp;"="&amp;""""&amp;INDEX($E$71:$G$78,MATCH("●",INDEX($H$71:$AQ$78,,MATCH($D138,$54:$54,0)-7),0),1)&amp;""""&amp;"#g'"&amp;" ${CONFIG_DIR}db_data_config.txt; export "&amp;BA$134&amp;"="&amp;""""&amp;INDEX($E$71:$G$78,MATCH("●",INDEX($H$71:$AQ$78,,MATCH($D138,$54:$54,0)-7),0),1)&amp;""";"),",",""",""")</f>
        <v/>
      </c>
      <c r="BB138" s="73" t="str">
        <f>SUBSTITUTE(IF(INDEX($E$71:$G$78,MATCH("●",INDEX($H$71:$AQ$78,,MATCH($D138,$54:$54,0)-7),0),1)=VLOOKUP(BB$134,$AD$9:$AN$16,8,FALSE),"","sed -i "&amp;IF($AK$132="MacOS","'' ","")&amp;"'s#"&amp;BB$134&amp;"="""&amp;INDEX($E$71:$G$78,MATCH("●",INDEX($H$71:$AQ$78,,MATCH($D138,$54:$54,0)-7),0),1)&amp;""""&amp;"#"&amp;BB$134&amp;"="&amp;""""&amp;VLOOKUP(BB$134,$AD$9:$AN$16,8,FALSE)&amp;""""&amp;"#g'"&amp;"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38" s="73" t="str">
        <f>SUBSTITUTE(IF(VLOOKUP(BC$134,$AD$9:$AN$16,8,FALSE)=INDEX($E$80:$G$88,MATCH("●",INDEX($H$80:$AQ$88,,MATCH($D138,$54:$54,0)-7),0),1),"","sed -i "&amp;IF($AK$132="MacOS","'' ","")&amp;"'s#"&amp;BC$134&amp;"="""&amp;VLOOKUP(BC$134,$AD$9:$AN$16,8,FALSE)&amp;""""&amp;"#"&amp;BC$134&amp;"="&amp;""""&amp;INDEX($E$80:$G$88,MATCH("●",INDEX($H$80:$AQ$88,,MATCH($D138,$54:$54,0)-7),0),1)&amp;""""&amp;"#g'"&amp;" ${CONFIG_DIR}db_data_config.txt; export "&amp;BC$134&amp;"="&amp;""""&amp;INDEX($E$80:$G$88,MATCH("●",INDEX($H$80:$AQ$88,,MATCH($D138,$54:$54,0)-7),0),1)&amp;""";"),",",""",""")</f>
        <v/>
      </c>
      <c r="BD138" s="73" t="str">
        <f>SUBSTITUTE(IF(INDEX($E$80:$G$88,MATCH("●",INDEX($H$80:$AQ$88,,MATCH($D138,$54:$54,0)-7),0),1)=VLOOKUP(BD$134,$AD$9:$AN$16,8,FALSE),"","sed -i "&amp;IF($AK$132="MacOS","'' ","")&amp;"'s#"&amp;BD$134&amp;"="""&amp;INDEX($E$80:$G$88,MATCH("●",INDEX($H$80:$AQ$88,,MATCH($D138,$54:$54,0)-7),0),1)&amp;""""&amp;"#"&amp;BD$134&amp;"="&amp;""""&amp;VLOOKUP(BD$134,$AD$9:$AN$16,8,FALSE)&amp;""""&amp;"#g'"&amp;"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38" s="73" t="str">
        <f>SUBSTITUTE(IF(VLOOKUP(BE$134,$AD$9:$AN$16,8,FALSE)=INDEX($E$90:$G$93,MATCH("●",INDEX($H$90:$AQ$93,,MATCH($D138,$54:$54,0)-7),0),1),"","sed -i "&amp;IF($AK$132="MacOS","'' ","")&amp;"'s#"&amp;BE$134&amp;"="""&amp;VLOOKUP(BE$134,$AD$9:$AN$16,8,FALSE)&amp;""""&amp;"#"&amp;BE$134&amp;"="&amp;""""&amp;INDEX($E$90:$G$93,MATCH("●",INDEX($H$90:$AQ$93,,MATCH($D138,$54:$54,0)-7),0),1)&amp;""""&amp;"#g'"&amp;" ${CONFIG_DIR}db_data_config.txt; export "&amp;BE$134&amp;"="&amp;""""&amp;INDEX($E$90:$G$93,MATCH("●",INDEX($H$90:$AQ$93,,MATCH($D138,$54:$54,0)-7),0),1)&amp;""";"),",",""",""")</f>
        <v/>
      </c>
      <c r="BF138" s="73" t="str">
        <f>SUBSTITUTE(IF(INDEX($E$90:$G$93,MATCH("●",INDEX($H$90:$AQ$93,,MATCH($D138,$54:$54,0)-7),0),1)=VLOOKUP(BF$134,$AD$9:$AN$16,8,FALSE),"","sed -i "&amp;IF($AK$132="MacOS","'' ","")&amp;"'s#"&amp;BF$134&amp;"="""&amp;INDEX($E$90:$G$93,MATCH("●",INDEX($H$90:$AQ$93,,MATCH($D138,$54:$54,0)-7),0),1)&amp;""""&amp;"#"&amp;BF$134&amp;"="&amp;""""&amp;VLOOKUP(BF$134,$AD$9:$AN$16,8,FALSE)&amp;""""&amp;"#g'"&amp;"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38" s="73" t="str">
        <f>SUBSTITUTE(IF(VLOOKUP(BG$134,$AD$9:$AN$16,8,FALSE)=INDEX($E$95:$G$98,MATCH("●",INDEX($H$95:$AQ$98,,MATCH($D138,$54:$54,0)-7),0),1),"","sed -i "&amp;IF($AK$132="MacOS","'' ","")&amp;"'s#"&amp;BG$134&amp;"="""&amp;VLOOKUP(BG$134,$AD$9:$AN$16,8,FALSE)&amp;""""&amp;"#"&amp;BG$134&amp;"="&amp;""""&amp;INDEX($E$95:$G$98,MATCH("●",INDEX($H$95:$AQ$98,,MATCH($D138,$54:$54,0)-7),0),1)&amp;""""&amp;"#g'"&amp;" ${CONFIG_DIR}db_data_config.txt; export "&amp;BG$134&amp;"="&amp;""""&amp;INDEX($E$95:$G$98,MATCH("●",INDEX($H$95:$AQ$98,,MATCH($D138,$54:$54,0)-7),0),1)&amp;""";"),",",""",""")</f>
        <v/>
      </c>
      <c r="BH138" s="73" t="str">
        <f>SUBSTITUTE(IF(INDEX($E$95:$G$98,MATCH("●",INDEX($H$95:$AQ$98,,MATCH($D138,$54:$54,0)-7),0),1)=VLOOKUP(BH$134,$AD$9:$AN$16,8,FALSE),"","sed -i "&amp;IF($AK$132="MacOS","'' ","")&amp;"'s#"&amp;BH$134&amp;"="""&amp;INDEX($E$95:$G$98,MATCH("●",INDEX($H$95:$AQ$98,,MATCH($D138,$54:$54,0)-7),0),1)&amp;""""&amp;"#"&amp;BH$134&amp;"="&amp;""""&amp;VLOOKUP(BH$134,$AD$9:$AN$16,8,FALSE)&amp;""""&amp;"#g'"&amp;"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38" s="73" t="str">
        <f>SUBSTITUTE(IF(VLOOKUP(BI$134,$AD$9:$AN$16,8,FALSE)=INDEX($E$100:$G$103,MATCH("●",INDEX($H$100:$AQ$103,,MATCH($D138,$54:$54,0)-7),0),1),"","sed -i "&amp;IF($AK$132="MacOS","'' ","")&amp;"'s#"&amp;BI$134&amp;"="""&amp;VLOOKUP(BI$134,$AD$9:$AN$16,8,FALSE)&amp;""""&amp;"#"&amp;BI$134&amp;"="&amp;""""&amp;INDEX($E$100:$G$103,MATCH("●",INDEX($H$100:$AQ$103,,MATCH($D138,$54:$54,0)-7),0),1)&amp;""""&amp;"#g'"&amp;" ${CONFIG_DIR}db_data_config.txt; export "&amp;BI$134&amp;"="&amp;""""&amp;INDEX($E$100:$G$103,MATCH("●",INDEX($H$100:$AQ$103,,MATCH($D138,$54:$54,0)-7),0),1)&amp;""";"),",",""",""")</f>
        <v/>
      </c>
      <c r="BJ138" s="73" t="str">
        <f>SUBSTITUTE(IF(INDEX($E$100:$G$103,MATCH("●",INDEX($H$100:$AQ$103,,MATCH($D138,$54:$54,0)-7),0),1)=VLOOKUP(BJ$134,$AD$9:$AN$16,8,FALSE),"","sed -i "&amp;IF($AK$132="MacOS","'' ","")&amp;"'s#"&amp;BJ$134&amp;"="""&amp;INDEX($E$100:$G$103,MATCH("●",INDEX($H$100:$AQ$103,,MATCH($D138,$54:$54,0)-7),0),1)&amp;""""&amp;"#"&amp;BJ$134&amp;"="&amp;""""&amp;VLOOKUP(BJ$134,$AD$9:$AN$16,8,FALSE)&amp;""""&amp;"#g'"&amp;"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38" s="73" t="str">
        <f>SUBSTITUTE(IF(VLOOKUP(BK$134,$AD$9:$AN$16,8,FALSE)=INDEX($E$105:$G$109,MATCH("●",INDEX($H$105:$AQ$109,,MATCH($D138,$54:$54,0)-7),0),1),"","sed -i "&amp;IF($AK$132="MacOS","'' ","")&amp;"'s#"&amp;BK$134&amp;"="""&amp;VLOOKUP(BK$134,$AD$9:$AN$16,8,FALSE)&amp;""""&amp;"#"&amp;BK$134&amp;"="&amp;""""&amp;INDEX($E$105:$G$109,MATCH("●",INDEX($H$105:$AQ$109,,MATCH($D138,$54:$54,0)-7),0),1)&amp;""""&amp;"#g'"&amp;" ${CONFIG_DIR}db_data_config.txt; export "&amp;BK$134&amp;"="&amp;""""&amp;INDEX($E$105:$G$109,MATCH("●",INDEX($H$105:$AQ$109,,MATCH($D138,$54:$54,0)-7),0),1)&amp;""";"),",",""",""")</f>
        <v/>
      </c>
      <c r="BL138" s="73" t="str">
        <f>SUBSTITUTE(IF(INDEX($E$105:$G$109,MATCH("●",INDEX($H$105:$AQ$109,,MATCH($D138,$54:$54,0)-7),0),1)=VLOOKUP(BL$134,$AD$9:$AN$16,8,FALSE),"","sed -i "&amp;IF($AK$132="MacOS","'' ","")&amp;"'s#"&amp;BL$134&amp;"="""&amp;INDEX($E$105:$G$109,MATCH("●",INDEX($H$105:$AQ$109,,MATCH($D138,$54:$54,0)-7),0),1)&amp;""""&amp;"#"&amp;BL$134&amp;"="&amp;""""&amp;VLOOKUP(BL$134,$AD$9:$AN$16,8,FALSE)&amp;""""&amp;"#g'"&amp;"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38" s="60" t="s">
        <v>1135</v>
      </c>
    </row>
    <row r="139" spans="3:65" ht="36" customHeight="1">
      <c r="D139" s="140">
        <f t="shared" ref="D139:D171" si="3">$D138+1</f>
        <v>4</v>
      </c>
      <c r="E139" s="141"/>
      <c r="F139" s="141"/>
      <c r="G139" s="142"/>
      <c r="H139" s="45" t="str">
        <f t="shared" ca="1" si="2"/>
        <v>clear; echo テストケース004; sed -i '' 's#FILE_COMPRESSION=".gz"#FILE_COMPRESSION=""#g' ${CONFIG_DIR}db_data_config.txt; export FILE_COMPRESSION="";sh ./script/db_check_file_validate_config.sh; sed -i '' 's#FILE_COMPRESSION=""#FILE_COMPRESSION=".gz"#g' ${CONFIG_DIR}db_data_config.txt; export FILE_COMPRESSION=".gz";</v>
      </c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46"/>
      <c r="AD139" s="47"/>
      <c r="AE139" s="149" t="str" cm="1">
        <f t="array" ref="AE139">SUBSTITUTE(INDEX($H$111:$AQ$111, , MATCH($D139, $54:$54, 0)-7),"-","")</f>
        <v>異常</v>
      </c>
      <c r="AF139" s="150"/>
      <c r="AG139" s="151"/>
      <c r="AH139" s="146" t="s">
        <v>1138</v>
      </c>
      <c r="AI139" s="147"/>
      <c r="AJ139" s="147"/>
      <c r="AK139" s="147"/>
      <c r="AL139" s="147"/>
      <c r="AM139" s="147"/>
      <c r="AN139" s="147"/>
      <c r="AO139" s="147"/>
      <c r="AP139" s="147"/>
      <c r="AQ139" s="148"/>
      <c r="AS139" s="69" t="str" cm="1">
        <f t="array" ref="AS139">SUBSTITUTE(TEXT(INDEX($H$114:$AQ$114,1,$D139),"000000"),"-","")</f>
        <v>230104</v>
      </c>
      <c r="AT139" s="70"/>
      <c r="AU139" s="71"/>
      <c r="AW139" s="73" t="str">
        <f>SUBSTITUTE(IF(VLOOKUP(AW$134,$AD$9:$AN$16,8,FALSE)=INDEX($E$60:$G$62,MATCH("●",INDEX($H$60:$AQ$62,,MATCH($D139,$54:$54,0)-7),0),1),"","sed -i "&amp;IF($AK$132="MacOS","'' ","")&amp;"'s#"&amp;AW$134&amp;"="""&amp;VLOOKUP(AW$134,$AD$9:$AN$16,8,FALSE)&amp;""""&amp;"#"&amp;AW$134&amp;"="&amp;""""&amp;INDEX($E$60:$G$62,MATCH("●",INDEX($H$60:$AQ$62,,MATCH($D139,$54:$54,0)-7),0),1)&amp;""""&amp;"#g'"&amp;" ${CONFIG_DIR}db_data_config.txt; export "&amp;AW$134&amp;"="&amp;""""&amp;INDEX($E$60:$G$62,MATCH("●",INDEX($H$60:$AQ$62,,MATCH($D139,$54:$54,0)-7),0),1)&amp;""";"),",",""",""")</f>
        <v/>
      </c>
      <c r="AX139" s="73" t="str">
        <f>SUBSTITUTE(IF(INDEX($E$60:$G$62,MATCH("●",INDEX($H$60:$AQ$62,,MATCH($D139,$54:$54,0)-7),0),1)=VLOOKUP(AX$134,$AD$9:$AN$16,8,FALSE),"","sed -i "&amp;IF($AK$132="MacOS","'' ","")&amp;"'s#"&amp;AX$134&amp;"="""&amp;INDEX($E$60:$G$62,MATCH("●",INDEX($H$60:$AQ$62,,MATCH($D139,$54:$54,0)-7),0),1)&amp;""""&amp;"#"&amp;AX$134&amp;"="&amp;""""&amp;VLOOKUP(AX$134,$AD$9:$AN$16,8,FALSE)&amp;""""&amp;"#g'"&amp;"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39" s="73" t="str">
        <f>SUBSTITUTE(IF(VLOOKUP(AY$134,$AD$9:$AN$16,8,FALSE)=INDEX($E$64:$G$69,MATCH("●",INDEX($H$64:$AQ$69,,MATCH($D139,$54:$54,0)-7),0),1),"","sed -i "&amp;IF($AK$132="MacOS","'' ","")&amp;"'s#"&amp;AY$134&amp;"="""&amp;VLOOKUP(AY$134,$AD$9:$AN$16,8,FALSE)&amp;""""&amp;"#"&amp;AY$134&amp;"="&amp;""""&amp;INDEX($E$64:$G$69,MATCH("●",INDEX($H$64:$AQ$69,,MATCH($D139,$54:$54,0)-7),0),1)&amp;""""&amp;"#g'"&amp;" ${CONFIG_DIR}db_data_config.txt; export "&amp;AY$134&amp;"="&amp;""""&amp;INDEX($E$64:$G$69,MATCH("●",INDEX($H$64:$AQ$69,,MATCH($D139,$54:$54,0)-7),0),1)&amp;""";"),",",""",""")</f>
        <v/>
      </c>
      <c r="AZ139" s="73" t="str">
        <f>SUBSTITUTE(IF(INDEX($E$64:$G$69,MATCH("●",INDEX($H$64:$AQ$69,,MATCH($D139,$54:$54,0)-7),0),1)=VLOOKUP(AZ$134,$AD$9:$AN$16,8,FALSE),"","sed -i "&amp;IF($AK$132="MacOS","'' ","")&amp;"'s#"&amp;AZ$134&amp;"="""&amp;INDEX($E$64:$G$69,MATCH("●",INDEX($H$64:$AQ$69,,MATCH($D139,$54:$54,0)-7),0),1)&amp;""""&amp;"#"&amp;AZ$134&amp;"="&amp;""""&amp;VLOOKUP(AZ$134,$AD$9:$AN$16,8,FALSE)&amp;""""&amp;"#g'"&amp;"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39" s="73" t="str">
        <f>SUBSTITUTE(IF(VLOOKUP(BA$134,$AD$9:$AN$16,8,FALSE)=INDEX($E$71:$G$78,MATCH("●",INDEX($H$71:$AQ$78,,MATCH($D139,$54:$54,0)-7),0),1),"","sed -i "&amp;IF($AK$132="MacOS","'' ","")&amp;"'s#"&amp;BA$134&amp;"="""&amp;VLOOKUP(BA$134,$AD$9:$AN$16,8,FALSE)&amp;""""&amp;"#"&amp;BA$134&amp;"="&amp;""""&amp;INDEX($E$71:$G$78,MATCH("●",INDEX($H$71:$AQ$78,,MATCH($D139,$54:$54,0)-7),0),1)&amp;""""&amp;"#g'"&amp;" ${CONFIG_DIR}db_data_config.txt; export "&amp;BA$134&amp;"="&amp;""""&amp;INDEX($E$71:$G$78,MATCH("●",INDEX($H$71:$AQ$78,,MATCH($D139,$54:$54,0)-7),0),1)&amp;""";"),",",""",""")</f>
        <v>sed -i '' 's#FILE_COMPRESSION=".gz"#FILE_COMPRESSION="なし"#g' ${CONFIG_DIR}db_data_config.txt; export FILE_COMPRESSION="なし";</v>
      </c>
      <c r="BB139" s="73" t="str">
        <f>SUBSTITUTE(IF(INDEX($E$71:$G$78,MATCH("●",INDEX($H$71:$AQ$78,,MATCH($D139,$54:$54,0)-7),0),1)=VLOOKUP(BB$134,$AD$9:$AN$16,8,FALSE),"","sed -i "&amp;IF($AK$132="MacOS","'' ","")&amp;"'s#"&amp;BB$134&amp;"="""&amp;INDEX($E$71:$G$78,MATCH("●",INDEX($H$71:$AQ$78,,MATCH($D139,$54:$54,0)-7),0),1)&amp;""""&amp;"#"&amp;BB$134&amp;"="&amp;""""&amp;VLOOKUP(BB$134,$AD$9:$AN$16,8,FALSE)&amp;""""&amp;"#g'"&amp;"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's#FILE_COMPRESSION="なし"#FILE_COMPRESSION=".gz"#g' ${CONFIG_DIR}db_data_config.txt; export FILE_COMPRESSION=".gz";</v>
      </c>
      <c r="BC139" s="73" t="str">
        <f>SUBSTITUTE(IF(VLOOKUP(BC$134,$AD$9:$AN$16,8,FALSE)=INDEX($E$80:$G$88,MATCH("●",INDEX($H$80:$AQ$88,,MATCH($D139,$54:$54,0)-7),0),1),"","sed -i "&amp;IF($AK$132="MacOS","'' ","")&amp;"'s#"&amp;BC$134&amp;"="""&amp;VLOOKUP(BC$134,$AD$9:$AN$16,8,FALSE)&amp;""""&amp;"#"&amp;BC$134&amp;"="&amp;""""&amp;INDEX($E$80:$G$88,MATCH("●",INDEX($H$80:$AQ$88,,MATCH($D139,$54:$54,0)-7),0),1)&amp;""""&amp;"#g'"&amp;" ${CONFIG_DIR}db_data_config.txt; export "&amp;BC$134&amp;"="&amp;""""&amp;INDEX($E$80:$G$88,MATCH("●",INDEX($H$80:$AQ$88,,MATCH($D139,$54:$54,0)-7),0),1)&amp;""";"),",",""",""")</f>
        <v/>
      </c>
      <c r="BD139" s="73" t="str">
        <f>SUBSTITUTE(IF(INDEX($E$80:$G$88,MATCH("●",INDEX($H$80:$AQ$88,,MATCH($D139,$54:$54,0)-7),0),1)=VLOOKUP(BD$134,$AD$9:$AN$16,8,FALSE),"","sed -i "&amp;IF($AK$132="MacOS","'' ","")&amp;"'s#"&amp;BD$134&amp;"="""&amp;INDEX($E$80:$G$88,MATCH("●",INDEX($H$80:$AQ$88,,MATCH($D139,$54:$54,0)-7),0),1)&amp;""""&amp;"#"&amp;BD$134&amp;"="&amp;""""&amp;VLOOKUP(BD$134,$AD$9:$AN$16,8,FALSE)&amp;""""&amp;"#g'"&amp;"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39" s="73" t="str">
        <f>SUBSTITUTE(IF(VLOOKUP(BE$134,$AD$9:$AN$16,8,FALSE)=INDEX($E$90:$G$93,MATCH("●",INDEX($H$90:$AQ$93,,MATCH($D139,$54:$54,0)-7),0),1),"","sed -i "&amp;IF($AK$132="MacOS","'' ","")&amp;"'s#"&amp;BE$134&amp;"="""&amp;VLOOKUP(BE$134,$AD$9:$AN$16,8,FALSE)&amp;""""&amp;"#"&amp;BE$134&amp;"="&amp;""""&amp;INDEX($E$90:$G$93,MATCH("●",INDEX($H$90:$AQ$93,,MATCH($D139,$54:$54,0)-7),0),1)&amp;""""&amp;"#g'"&amp;" ${CONFIG_DIR}db_data_config.txt; export "&amp;BE$134&amp;"="&amp;""""&amp;INDEX($E$90:$G$93,MATCH("●",INDEX($H$90:$AQ$93,,MATCH($D139,$54:$54,0)-7),0),1)&amp;""";"),",",""",""")</f>
        <v/>
      </c>
      <c r="BF139" s="73" t="str">
        <f>SUBSTITUTE(IF(INDEX($E$90:$G$93,MATCH("●",INDEX($H$90:$AQ$93,,MATCH($D139,$54:$54,0)-7),0),1)=VLOOKUP(BF$134,$AD$9:$AN$16,8,FALSE),"","sed -i "&amp;IF($AK$132="MacOS","'' ","")&amp;"'s#"&amp;BF$134&amp;"="""&amp;INDEX($E$90:$G$93,MATCH("●",INDEX($H$90:$AQ$93,,MATCH($D139,$54:$54,0)-7),0),1)&amp;""""&amp;"#"&amp;BF$134&amp;"="&amp;""""&amp;VLOOKUP(BF$134,$AD$9:$AN$16,8,FALSE)&amp;""""&amp;"#g'"&amp;"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39" s="73" t="str">
        <f>SUBSTITUTE(IF(VLOOKUP(BG$134,$AD$9:$AN$16,8,FALSE)=INDEX($E$95:$G$98,MATCH("●",INDEX($H$95:$AQ$98,,MATCH($D139,$54:$54,0)-7),0),1),"","sed -i "&amp;IF($AK$132="MacOS","'' ","")&amp;"'s#"&amp;BG$134&amp;"="""&amp;VLOOKUP(BG$134,$AD$9:$AN$16,8,FALSE)&amp;""""&amp;"#"&amp;BG$134&amp;"="&amp;""""&amp;INDEX($E$95:$G$98,MATCH("●",INDEX($H$95:$AQ$98,,MATCH($D139,$54:$54,0)-7),0),1)&amp;""""&amp;"#g'"&amp;" ${CONFIG_DIR}db_data_config.txt; export "&amp;BG$134&amp;"="&amp;""""&amp;INDEX($E$95:$G$98,MATCH("●",INDEX($H$95:$AQ$98,,MATCH($D139,$54:$54,0)-7),0),1)&amp;""";"),",",""",""")</f>
        <v/>
      </c>
      <c r="BH139" s="73" t="str">
        <f>SUBSTITUTE(IF(INDEX($E$95:$G$98,MATCH("●",INDEX($H$95:$AQ$98,,MATCH($D139,$54:$54,0)-7),0),1)=VLOOKUP(BH$134,$AD$9:$AN$16,8,FALSE),"","sed -i "&amp;IF($AK$132="MacOS","'' ","")&amp;"'s#"&amp;BH$134&amp;"="""&amp;INDEX($E$95:$G$98,MATCH("●",INDEX($H$95:$AQ$98,,MATCH($D139,$54:$54,0)-7),0),1)&amp;""""&amp;"#"&amp;BH$134&amp;"="&amp;""""&amp;VLOOKUP(BH$134,$AD$9:$AN$16,8,FALSE)&amp;""""&amp;"#g'"&amp;"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39" s="73" t="str">
        <f>SUBSTITUTE(IF(VLOOKUP(BI$134,$AD$9:$AN$16,8,FALSE)=INDEX($E$100:$G$103,MATCH("●",INDEX($H$100:$AQ$103,,MATCH($D139,$54:$54,0)-7),0),1),"","sed -i "&amp;IF($AK$132="MacOS","'' ","")&amp;"'s#"&amp;BI$134&amp;"="""&amp;VLOOKUP(BI$134,$AD$9:$AN$16,8,FALSE)&amp;""""&amp;"#"&amp;BI$134&amp;"="&amp;""""&amp;INDEX($E$100:$G$103,MATCH("●",INDEX($H$100:$AQ$103,,MATCH($D139,$54:$54,0)-7),0),1)&amp;""""&amp;"#g'"&amp;" ${CONFIG_DIR}db_data_config.txt; export "&amp;BI$134&amp;"="&amp;""""&amp;INDEX($E$100:$G$103,MATCH("●",INDEX($H$100:$AQ$103,,MATCH($D139,$54:$54,0)-7),0),1)&amp;""";"),",",""",""")</f>
        <v/>
      </c>
      <c r="BJ139" s="73" t="str">
        <f>SUBSTITUTE(IF(INDEX($E$100:$G$103,MATCH("●",INDEX($H$100:$AQ$103,,MATCH($D139,$54:$54,0)-7),0),1)=VLOOKUP(BJ$134,$AD$9:$AN$16,8,FALSE),"","sed -i "&amp;IF($AK$132="MacOS","'' ","")&amp;"'s#"&amp;BJ$134&amp;"="""&amp;INDEX($E$100:$G$103,MATCH("●",INDEX($H$100:$AQ$103,,MATCH($D139,$54:$54,0)-7),0),1)&amp;""""&amp;"#"&amp;BJ$134&amp;"="&amp;""""&amp;VLOOKUP(BJ$134,$AD$9:$AN$16,8,FALSE)&amp;""""&amp;"#g'"&amp;"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39" s="73" t="str">
        <f>SUBSTITUTE(IF(VLOOKUP(BK$134,$AD$9:$AN$16,8,FALSE)=INDEX($E$105:$G$109,MATCH("●",INDEX($H$105:$AQ$109,,MATCH($D139,$54:$54,0)-7),0),1),"","sed -i "&amp;IF($AK$132="MacOS","'' ","")&amp;"'s#"&amp;BK$134&amp;"="""&amp;VLOOKUP(BK$134,$AD$9:$AN$16,8,FALSE)&amp;""""&amp;"#"&amp;BK$134&amp;"="&amp;""""&amp;INDEX($E$105:$G$109,MATCH("●",INDEX($H$105:$AQ$109,,MATCH($D139,$54:$54,0)-7),0),1)&amp;""""&amp;"#g'"&amp;" ${CONFIG_DIR}db_data_config.txt; export "&amp;BK$134&amp;"="&amp;""""&amp;INDEX($E$105:$G$109,MATCH("●",INDEX($H$105:$AQ$109,,MATCH($D139,$54:$54,0)-7),0),1)&amp;""";"),",",""",""")</f>
        <v/>
      </c>
      <c r="BL139" s="73" t="str">
        <f>SUBSTITUTE(IF(INDEX($E$105:$G$109,MATCH("●",INDEX($H$105:$AQ$109,,MATCH($D139,$54:$54,0)-7),0),1)=VLOOKUP(BL$134,$AD$9:$AN$16,8,FALSE),"","sed -i "&amp;IF($AK$132="MacOS","'' ","")&amp;"'s#"&amp;BL$134&amp;"="""&amp;INDEX($E$105:$G$109,MATCH("●",INDEX($H$105:$AQ$109,,MATCH($D139,$54:$54,0)-7),0),1)&amp;""""&amp;"#"&amp;BL$134&amp;"="&amp;""""&amp;VLOOKUP(BL$134,$AD$9:$AN$16,8,FALSE)&amp;""""&amp;"#g'"&amp;"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39" s="60" t="s">
        <v>1135</v>
      </c>
    </row>
    <row r="140" spans="3:65" ht="36" customHeight="1">
      <c r="D140" s="140">
        <f t="shared" si="3"/>
        <v>5</v>
      </c>
      <c r="E140" s="141"/>
      <c r="F140" s="141"/>
      <c r="G140" s="142"/>
      <c r="H140" s="45" t="str">
        <f t="shared" ca="1" si="2"/>
        <v>clear; echo テストケース005; sed -i '' 's#FILE_CHARSET="UTF-8"#FILE_CHARSET=""#g' ${CONFIG_DIR}db_data_config.txt; export FILE_CHARSET="";sh ./script/db_check_file_validate_config.sh; sed -i '' 's#FILE_CHARSET=""#FILE_CHARSET="UTF-8"#g' ${CONFIG_DIR}db_data_config.txt; export FILE_CHARSET="UTF-8";</v>
      </c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46"/>
      <c r="AD140" s="47"/>
      <c r="AE140" s="149" t="str" cm="1">
        <f t="array" ref="AE140">SUBSTITUTE(INDEX($H$111:$AQ$111, , MATCH($D140, $54:$54, 0)-7),"-","")</f>
        <v>異常</v>
      </c>
      <c r="AF140" s="150"/>
      <c r="AG140" s="151"/>
      <c r="AH140" s="146" t="s">
        <v>1139</v>
      </c>
      <c r="AI140" s="147"/>
      <c r="AJ140" s="147"/>
      <c r="AK140" s="147"/>
      <c r="AL140" s="147"/>
      <c r="AM140" s="147"/>
      <c r="AN140" s="147"/>
      <c r="AO140" s="147"/>
      <c r="AP140" s="147"/>
      <c r="AQ140" s="148"/>
      <c r="AS140" s="69" t="str" cm="1">
        <f t="array" ref="AS140">SUBSTITUTE(TEXT(INDEX($H$114:$AQ$114,1,$D140),"000000"),"-","")</f>
        <v>230105</v>
      </c>
      <c r="AT140" s="70"/>
      <c r="AU140" s="71"/>
      <c r="AW140" s="73" t="str">
        <f>SUBSTITUTE(IF(VLOOKUP(AW$134,$AD$9:$AN$16,8,FALSE)=INDEX($E$60:$G$62,MATCH("●",INDEX($H$60:$AQ$62,,MATCH($D140,$54:$54,0)-7),0),1),"","sed -i "&amp;IF($AK$132="MacOS","'' ","")&amp;"'s#"&amp;AW$134&amp;"="""&amp;VLOOKUP(AW$134,$AD$9:$AN$16,8,FALSE)&amp;""""&amp;"#"&amp;AW$134&amp;"="&amp;""""&amp;INDEX($E$60:$G$62,MATCH("●",INDEX($H$60:$AQ$62,,MATCH($D140,$54:$54,0)-7),0),1)&amp;""""&amp;"#g'"&amp;" ${CONFIG_DIR}db_data_config.txt; export "&amp;AW$134&amp;"="&amp;""""&amp;INDEX($E$60:$G$62,MATCH("●",INDEX($H$60:$AQ$62,,MATCH($D140,$54:$54,0)-7),0),1)&amp;""";"),",",""",""")</f>
        <v/>
      </c>
      <c r="AX140" s="73" t="str">
        <f>SUBSTITUTE(IF(INDEX($E$60:$G$62,MATCH("●",INDEX($H$60:$AQ$62,,MATCH($D140,$54:$54,0)-7),0),1)=VLOOKUP(AX$134,$AD$9:$AN$16,8,FALSE),"","sed -i "&amp;IF($AK$132="MacOS","'' ","")&amp;"'s#"&amp;AX$134&amp;"="""&amp;INDEX($E$60:$G$62,MATCH("●",INDEX($H$60:$AQ$62,,MATCH($D140,$54:$54,0)-7),0),1)&amp;""""&amp;"#"&amp;AX$134&amp;"="&amp;""""&amp;VLOOKUP(AX$134,$AD$9:$AN$16,8,FALSE)&amp;""""&amp;"#g'"&amp;"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0" s="73" t="str">
        <f>SUBSTITUTE(IF(VLOOKUP(AY$134,$AD$9:$AN$16,8,FALSE)=INDEX($E$64:$G$69,MATCH("●",INDEX($H$64:$AQ$69,,MATCH($D140,$54:$54,0)-7),0),1),"","sed -i "&amp;IF($AK$132="MacOS","'' ","")&amp;"'s#"&amp;AY$134&amp;"="""&amp;VLOOKUP(AY$134,$AD$9:$AN$16,8,FALSE)&amp;""""&amp;"#"&amp;AY$134&amp;"="&amp;""""&amp;INDEX($E$64:$G$69,MATCH("●",INDEX($H$64:$AQ$69,,MATCH($D140,$54:$54,0)-7),0),1)&amp;""""&amp;"#g'"&amp;" ${CONFIG_DIR}db_data_config.txt; export "&amp;AY$134&amp;"="&amp;""""&amp;INDEX($E$64:$G$69,MATCH("●",INDEX($H$64:$AQ$69,,MATCH($D140,$54:$54,0)-7),0),1)&amp;""";"),",",""",""")</f>
        <v/>
      </c>
      <c r="AZ140" s="73" t="str">
        <f>SUBSTITUTE(IF(INDEX($E$64:$G$69,MATCH("●",INDEX($H$64:$AQ$69,,MATCH($D140,$54:$54,0)-7),0),1)=VLOOKUP(AZ$134,$AD$9:$AN$16,8,FALSE),"","sed -i "&amp;IF($AK$132="MacOS","'' ","")&amp;"'s#"&amp;AZ$134&amp;"="""&amp;INDEX($E$64:$G$69,MATCH("●",INDEX($H$64:$AQ$69,,MATCH($D140,$54:$54,0)-7),0),1)&amp;""""&amp;"#"&amp;AZ$134&amp;"="&amp;""""&amp;VLOOKUP(AZ$134,$AD$9:$AN$16,8,FALSE)&amp;""""&amp;"#g'"&amp;"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0" s="73" t="str">
        <f>SUBSTITUTE(IF(VLOOKUP(BA$134,$AD$9:$AN$16,8,FALSE)=INDEX($E$71:$G$78,MATCH("●",INDEX($H$71:$AQ$78,,MATCH($D140,$54:$54,0)-7),0),1),"","sed -i "&amp;IF($AK$132="MacOS","'' ","")&amp;"'s#"&amp;BA$134&amp;"="""&amp;VLOOKUP(BA$134,$AD$9:$AN$16,8,FALSE)&amp;""""&amp;"#"&amp;BA$134&amp;"="&amp;""""&amp;INDEX($E$71:$G$78,MATCH("●",INDEX($H$71:$AQ$78,,MATCH($D140,$54:$54,0)-7),0),1)&amp;""""&amp;"#g'"&amp;" ${CONFIG_DIR}db_data_config.txt; export "&amp;BA$134&amp;"="&amp;""""&amp;INDEX($E$71:$G$78,MATCH("●",INDEX($H$71:$AQ$78,,MATCH($D140,$54:$54,0)-7),0),1)&amp;""";"),",",""",""")</f>
        <v/>
      </c>
      <c r="BB140" s="73" t="str">
        <f>SUBSTITUTE(IF(INDEX($E$71:$G$78,MATCH("●",INDEX($H$71:$AQ$78,,MATCH($D140,$54:$54,0)-7),0),1)=VLOOKUP(BB$134,$AD$9:$AN$16,8,FALSE),"","sed -i "&amp;IF($AK$132="MacOS","'' ","")&amp;"'s#"&amp;BB$134&amp;"="""&amp;INDEX($E$71:$G$78,MATCH("●",INDEX($H$71:$AQ$78,,MATCH($D140,$54:$54,0)-7),0),1)&amp;""""&amp;"#"&amp;BB$134&amp;"="&amp;""""&amp;VLOOKUP(BB$134,$AD$9:$AN$16,8,FALSE)&amp;""""&amp;"#g'"&amp;"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0" s="73" t="str">
        <f>SUBSTITUTE(IF(VLOOKUP(BC$134,$AD$9:$AN$16,8,FALSE)=INDEX($E$80:$G$88,MATCH("●",INDEX($H$80:$AQ$88,,MATCH($D140,$54:$54,0)-7),0),1),"","sed -i "&amp;IF($AK$132="MacOS","'' ","")&amp;"'s#"&amp;BC$134&amp;"="""&amp;VLOOKUP(BC$134,$AD$9:$AN$16,8,FALSE)&amp;""""&amp;"#"&amp;BC$134&amp;"="&amp;""""&amp;INDEX($E$80:$G$88,MATCH("●",INDEX($H$80:$AQ$88,,MATCH($D140,$54:$54,0)-7),0),1)&amp;""""&amp;"#g'"&amp;" ${CONFIG_DIR}db_data_config.txt; export "&amp;BC$134&amp;"="&amp;""""&amp;INDEX($E$80:$G$88,MATCH("●",INDEX($H$80:$AQ$88,,MATCH($D140,$54:$54,0)-7),0),1)&amp;""";"),",",""",""")</f>
        <v>sed -i '' 's#FILE_CHARSET="UTF-8"#FILE_CHARSET="なし"#g' ${CONFIG_DIR}db_data_config.txt; export FILE_CHARSET="なし";</v>
      </c>
      <c r="BD140" s="73" t="str">
        <f>SUBSTITUTE(IF(INDEX($E$80:$G$88,MATCH("●",INDEX($H$80:$AQ$88,,MATCH($D140,$54:$54,0)-7),0),1)=VLOOKUP(BD$134,$AD$9:$AN$16,8,FALSE),"","sed -i "&amp;IF($AK$132="MacOS","'' ","")&amp;"'s#"&amp;BD$134&amp;"="""&amp;INDEX($E$80:$G$88,MATCH("●",INDEX($H$80:$AQ$88,,MATCH($D140,$54:$54,0)-7),0),1)&amp;""""&amp;"#"&amp;BD$134&amp;"="&amp;""""&amp;VLOOKUP(BD$134,$AD$9:$AN$16,8,FALSE)&amp;""""&amp;"#g'"&amp;"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's#FILE_CHARSET="なし"#FILE_CHARSET="UTF-8"#g' ${CONFIG_DIR}db_data_config.txt; export FILE_CHARSET="UTF-8";</v>
      </c>
      <c r="BE140" s="73" t="str">
        <f>SUBSTITUTE(IF(VLOOKUP(BE$134,$AD$9:$AN$16,8,FALSE)=INDEX($E$90:$G$93,MATCH("●",INDEX($H$90:$AQ$93,,MATCH($D140,$54:$54,0)-7),0),1),"","sed -i "&amp;IF($AK$132="MacOS","'' ","")&amp;"'s#"&amp;BE$134&amp;"="""&amp;VLOOKUP(BE$134,$AD$9:$AN$16,8,FALSE)&amp;""""&amp;"#"&amp;BE$134&amp;"="&amp;""""&amp;INDEX($E$90:$G$93,MATCH("●",INDEX($H$90:$AQ$93,,MATCH($D140,$54:$54,0)-7),0),1)&amp;""""&amp;"#g'"&amp;" ${CONFIG_DIR}db_data_config.txt; export "&amp;BE$134&amp;"="&amp;""""&amp;INDEX($E$90:$G$93,MATCH("●",INDEX($H$90:$AQ$93,,MATCH($D140,$54:$54,0)-7),0),1)&amp;""";"),",",""",""")</f>
        <v/>
      </c>
      <c r="BF140" s="73" t="str">
        <f>SUBSTITUTE(IF(INDEX($E$90:$G$93,MATCH("●",INDEX($H$90:$AQ$93,,MATCH($D140,$54:$54,0)-7),0),1)=VLOOKUP(BF$134,$AD$9:$AN$16,8,FALSE),"","sed -i "&amp;IF($AK$132="MacOS","'' ","")&amp;"'s#"&amp;BF$134&amp;"="""&amp;INDEX($E$90:$G$93,MATCH("●",INDEX($H$90:$AQ$93,,MATCH($D140,$54:$54,0)-7),0),1)&amp;""""&amp;"#"&amp;BF$134&amp;"="&amp;""""&amp;VLOOKUP(BF$134,$AD$9:$AN$16,8,FALSE)&amp;""""&amp;"#g'"&amp;"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0" s="73" t="str">
        <f>SUBSTITUTE(IF(VLOOKUP(BG$134,$AD$9:$AN$16,8,FALSE)=INDEX($E$95:$G$98,MATCH("●",INDEX($H$95:$AQ$98,,MATCH($D140,$54:$54,0)-7),0),1),"","sed -i "&amp;IF($AK$132="MacOS","'' ","")&amp;"'s#"&amp;BG$134&amp;"="""&amp;VLOOKUP(BG$134,$AD$9:$AN$16,8,FALSE)&amp;""""&amp;"#"&amp;BG$134&amp;"="&amp;""""&amp;INDEX($E$95:$G$98,MATCH("●",INDEX($H$95:$AQ$98,,MATCH($D140,$54:$54,0)-7),0),1)&amp;""""&amp;"#g'"&amp;" ${CONFIG_DIR}db_data_config.txt; export "&amp;BG$134&amp;"="&amp;""""&amp;INDEX($E$95:$G$98,MATCH("●",INDEX($H$95:$AQ$98,,MATCH($D140,$54:$54,0)-7),0),1)&amp;""";"),",",""",""")</f>
        <v/>
      </c>
      <c r="BH140" s="73" t="str">
        <f>SUBSTITUTE(IF(INDEX($E$95:$G$98,MATCH("●",INDEX($H$95:$AQ$98,,MATCH($D140,$54:$54,0)-7),0),1)=VLOOKUP(BH$134,$AD$9:$AN$16,8,FALSE),"","sed -i "&amp;IF($AK$132="MacOS","'' ","")&amp;"'s#"&amp;BH$134&amp;"="""&amp;INDEX($E$95:$G$98,MATCH("●",INDEX($H$95:$AQ$98,,MATCH($D140,$54:$54,0)-7),0),1)&amp;""""&amp;"#"&amp;BH$134&amp;"="&amp;""""&amp;VLOOKUP(BH$134,$AD$9:$AN$16,8,FALSE)&amp;""""&amp;"#g'"&amp;"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0" s="73" t="str">
        <f>SUBSTITUTE(IF(VLOOKUP(BI$134,$AD$9:$AN$16,8,FALSE)=INDEX($E$100:$G$103,MATCH("●",INDEX($H$100:$AQ$103,,MATCH($D140,$54:$54,0)-7),0),1),"","sed -i "&amp;IF($AK$132="MacOS","'' ","")&amp;"'s#"&amp;BI$134&amp;"="""&amp;VLOOKUP(BI$134,$AD$9:$AN$16,8,FALSE)&amp;""""&amp;"#"&amp;BI$134&amp;"="&amp;""""&amp;INDEX($E$100:$G$103,MATCH("●",INDEX($H$100:$AQ$103,,MATCH($D140,$54:$54,0)-7),0),1)&amp;""""&amp;"#g'"&amp;" ${CONFIG_DIR}db_data_config.txt; export "&amp;BI$134&amp;"="&amp;""""&amp;INDEX($E$100:$G$103,MATCH("●",INDEX($H$100:$AQ$103,,MATCH($D140,$54:$54,0)-7),0),1)&amp;""";"),",",""",""")</f>
        <v/>
      </c>
      <c r="BJ140" s="73" t="str">
        <f>SUBSTITUTE(IF(INDEX($E$100:$G$103,MATCH("●",INDEX($H$100:$AQ$103,,MATCH($D140,$54:$54,0)-7),0),1)=VLOOKUP(BJ$134,$AD$9:$AN$16,8,FALSE),"","sed -i "&amp;IF($AK$132="MacOS","'' ","")&amp;"'s#"&amp;BJ$134&amp;"="""&amp;INDEX($E$100:$G$103,MATCH("●",INDEX($H$100:$AQ$103,,MATCH($D140,$54:$54,0)-7),0),1)&amp;""""&amp;"#"&amp;BJ$134&amp;"="&amp;""""&amp;VLOOKUP(BJ$134,$AD$9:$AN$16,8,FALSE)&amp;""""&amp;"#g'"&amp;"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0" s="73" t="str">
        <f>SUBSTITUTE(IF(VLOOKUP(BK$134,$AD$9:$AN$16,8,FALSE)=INDEX($E$105:$G$109,MATCH("●",INDEX($H$105:$AQ$109,,MATCH($D140,$54:$54,0)-7),0),1),"","sed -i "&amp;IF($AK$132="MacOS","'' ","")&amp;"'s#"&amp;BK$134&amp;"="""&amp;VLOOKUP(BK$134,$AD$9:$AN$16,8,FALSE)&amp;""""&amp;"#"&amp;BK$134&amp;"="&amp;""""&amp;INDEX($E$105:$G$109,MATCH("●",INDEX($H$105:$AQ$109,,MATCH($D140,$54:$54,0)-7),0),1)&amp;""""&amp;"#g'"&amp;" ${CONFIG_DIR}db_data_config.txt; export "&amp;BK$134&amp;"="&amp;""""&amp;INDEX($E$105:$G$109,MATCH("●",INDEX($H$105:$AQ$109,,MATCH($D140,$54:$54,0)-7),0),1)&amp;""";"),",",""",""")</f>
        <v/>
      </c>
      <c r="BL140" s="73" t="str">
        <f>SUBSTITUTE(IF(INDEX($E$105:$G$109,MATCH("●",INDEX($H$105:$AQ$109,,MATCH($D140,$54:$54,0)-7),0),1)=VLOOKUP(BL$134,$AD$9:$AN$16,8,FALSE),"","sed -i "&amp;IF($AK$132="MacOS","'' ","")&amp;"'s#"&amp;BL$134&amp;"="""&amp;INDEX($E$105:$G$109,MATCH("●",INDEX($H$105:$AQ$109,,MATCH($D140,$54:$54,0)-7),0),1)&amp;""""&amp;"#"&amp;BL$134&amp;"="&amp;""""&amp;VLOOKUP(BL$134,$AD$9:$AN$16,8,FALSE)&amp;""""&amp;"#g'"&amp;"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0" s="60" t="s">
        <v>1135</v>
      </c>
    </row>
    <row r="141" spans="3:65" ht="36" customHeight="1">
      <c r="D141" s="140">
        <f t="shared" si="3"/>
        <v>6</v>
      </c>
      <c r="E141" s="141"/>
      <c r="F141" s="141"/>
      <c r="G141" s="142"/>
      <c r="H141" s="45" t="str">
        <f t="shared" ca="1" si="2"/>
        <v>clear; echo テストケース006; sed -i '' 's#FILE_LINE_BREAK="LF"#FILE_LINE_BREAK=""#g' ${CONFIG_DIR}db_data_config.txt; export FILE_LINE_BREAK="";sh ./script/db_check_file_validate_config.sh; sed -i '' 's#FILE_LINE_BREAK=""#FILE_LINE_BREAK="LF"#g' ${CONFIG_DIR}db_data_config.txt; export FILE_LINE_BREAK="LF";</v>
      </c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46"/>
      <c r="AD141" s="47"/>
      <c r="AE141" s="149" t="str" cm="1">
        <f t="array" ref="AE141">SUBSTITUTE(INDEX($H$111:$AQ$111, , MATCH($D141, $54:$54, 0)-7),"-","")</f>
        <v>異常</v>
      </c>
      <c r="AF141" s="150"/>
      <c r="AG141" s="151"/>
      <c r="AH141" s="146" t="s">
        <v>1140</v>
      </c>
      <c r="AI141" s="147"/>
      <c r="AJ141" s="147"/>
      <c r="AK141" s="147"/>
      <c r="AL141" s="147"/>
      <c r="AM141" s="147"/>
      <c r="AN141" s="147"/>
      <c r="AO141" s="147"/>
      <c r="AP141" s="147"/>
      <c r="AQ141" s="148"/>
      <c r="AS141" s="69" t="str" cm="1">
        <f t="array" ref="AS141">SUBSTITUTE(TEXT(INDEX($H$114:$AQ$114,1,$D141),"000000"),"-","")</f>
        <v>230106</v>
      </c>
      <c r="AT141" s="70"/>
      <c r="AU141" s="71"/>
      <c r="AW141" s="73" t="str">
        <f>SUBSTITUTE(IF(VLOOKUP(AW$134,$AD$9:$AN$16,8,FALSE)=INDEX($E$60:$G$62,MATCH("●",INDEX($H$60:$AQ$62,,MATCH($D141,$54:$54,0)-7),0),1),"","sed -i "&amp;IF($AK$132="MacOS","'' ","")&amp;"'s#"&amp;AW$134&amp;"="""&amp;VLOOKUP(AW$134,$AD$9:$AN$16,8,FALSE)&amp;""""&amp;"#"&amp;AW$134&amp;"="&amp;""""&amp;INDEX($E$60:$G$62,MATCH("●",INDEX($H$60:$AQ$62,,MATCH($D141,$54:$54,0)-7),0),1)&amp;""""&amp;"#g'"&amp;" ${CONFIG_DIR}db_data_config.txt; export "&amp;AW$134&amp;"="&amp;""""&amp;INDEX($E$60:$G$62,MATCH("●",INDEX($H$60:$AQ$62,,MATCH($D141,$54:$54,0)-7),0),1)&amp;""";"),",",""",""")</f>
        <v/>
      </c>
      <c r="AX141" s="73" t="str">
        <f>SUBSTITUTE(IF(INDEX($E$60:$G$62,MATCH("●",INDEX($H$60:$AQ$62,,MATCH($D141,$54:$54,0)-7),0),1)=VLOOKUP(AX$134,$AD$9:$AN$16,8,FALSE),"","sed -i "&amp;IF($AK$132="MacOS","'' ","")&amp;"'s#"&amp;AX$134&amp;"="""&amp;INDEX($E$60:$G$62,MATCH("●",INDEX($H$60:$AQ$62,,MATCH($D141,$54:$54,0)-7),0),1)&amp;""""&amp;"#"&amp;AX$134&amp;"="&amp;""""&amp;VLOOKUP(AX$134,$AD$9:$AN$16,8,FALSE)&amp;""""&amp;"#g'"&amp;"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1" s="73" t="str">
        <f>SUBSTITUTE(IF(VLOOKUP(AY$134,$AD$9:$AN$16,8,FALSE)=INDEX($E$64:$G$69,MATCH("●",INDEX($H$64:$AQ$69,,MATCH($D141,$54:$54,0)-7),0),1),"","sed -i "&amp;IF($AK$132="MacOS","'' ","")&amp;"'s#"&amp;AY$134&amp;"="""&amp;VLOOKUP(AY$134,$AD$9:$AN$16,8,FALSE)&amp;""""&amp;"#"&amp;AY$134&amp;"="&amp;""""&amp;INDEX($E$64:$G$69,MATCH("●",INDEX($H$64:$AQ$69,,MATCH($D141,$54:$54,0)-7),0),1)&amp;""""&amp;"#g'"&amp;" ${CONFIG_DIR}db_data_config.txt; export "&amp;AY$134&amp;"="&amp;""""&amp;INDEX($E$64:$G$69,MATCH("●",INDEX($H$64:$AQ$69,,MATCH($D141,$54:$54,0)-7),0),1)&amp;""";"),",",""",""")</f>
        <v/>
      </c>
      <c r="AZ141" s="73" t="str">
        <f>SUBSTITUTE(IF(INDEX($E$64:$G$69,MATCH("●",INDEX($H$64:$AQ$69,,MATCH($D141,$54:$54,0)-7),0),1)=VLOOKUP(AZ$134,$AD$9:$AN$16,8,FALSE),"","sed -i "&amp;IF($AK$132="MacOS","'' ","")&amp;"'s#"&amp;AZ$134&amp;"="""&amp;INDEX($E$64:$G$69,MATCH("●",INDEX($H$64:$AQ$69,,MATCH($D141,$54:$54,0)-7),0),1)&amp;""""&amp;"#"&amp;AZ$134&amp;"="&amp;""""&amp;VLOOKUP(AZ$134,$AD$9:$AN$16,8,FALSE)&amp;""""&amp;"#g'"&amp;"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1" s="73" t="str">
        <f>SUBSTITUTE(IF(VLOOKUP(BA$134,$AD$9:$AN$16,8,FALSE)=INDEX($E$71:$G$78,MATCH("●",INDEX($H$71:$AQ$78,,MATCH($D141,$54:$54,0)-7),0),1),"","sed -i "&amp;IF($AK$132="MacOS","'' ","")&amp;"'s#"&amp;BA$134&amp;"="""&amp;VLOOKUP(BA$134,$AD$9:$AN$16,8,FALSE)&amp;""""&amp;"#"&amp;BA$134&amp;"="&amp;""""&amp;INDEX($E$71:$G$78,MATCH("●",INDEX($H$71:$AQ$78,,MATCH($D141,$54:$54,0)-7),0),1)&amp;""""&amp;"#g'"&amp;" ${CONFIG_DIR}db_data_config.txt; export "&amp;BA$134&amp;"="&amp;""""&amp;INDEX($E$71:$G$78,MATCH("●",INDEX($H$71:$AQ$78,,MATCH($D141,$54:$54,0)-7),0),1)&amp;""";"),",",""",""")</f>
        <v/>
      </c>
      <c r="BB141" s="73" t="str">
        <f>SUBSTITUTE(IF(INDEX($E$71:$G$78,MATCH("●",INDEX($H$71:$AQ$78,,MATCH($D141,$54:$54,0)-7),0),1)=VLOOKUP(BB$134,$AD$9:$AN$16,8,FALSE),"","sed -i "&amp;IF($AK$132="MacOS","'' ","")&amp;"'s#"&amp;BB$134&amp;"="""&amp;INDEX($E$71:$G$78,MATCH("●",INDEX($H$71:$AQ$78,,MATCH($D141,$54:$54,0)-7),0),1)&amp;""""&amp;"#"&amp;BB$134&amp;"="&amp;""""&amp;VLOOKUP(BB$134,$AD$9:$AN$16,8,FALSE)&amp;""""&amp;"#g'"&amp;"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1" s="73" t="str">
        <f>SUBSTITUTE(IF(VLOOKUP(BC$134,$AD$9:$AN$16,8,FALSE)=INDEX($E$80:$G$88,MATCH("●",INDEX($H$80:$AQ$88,,MATCH($D141,$54:$54,0)-7),0),1),"","sed -i "&amp;IF($AK$132="MacOS","'' ","")&amp;"'s#"&amp;BC$134&amp;"="""&amp;VLOOKUP(BC$134,$AD$9:$AN$16,8,FALSE)&amp;""""&amp;"#"&amp;BC$134&amp;"="&amp;""""&amp;INDEX($E$80:$G$88,MATCH("●",INDEX($H$80:$AQ$88,,MATCH($D141,$54:$54,0)-7),0),1)&amp;""""&amp;"#g'"&amp;" ${CONFIG_DIR}db_data_config.txt; export "&amp;BC$134&amp;"="&amp;""""&amp;INDEX($E$80:$G$88,MATCH("●",INDEX($H$80:$AQ$88,,MATCH($D141,$54:$54,0)-7),0),1)&amp;""";"),",",""",""")</f>
        <v/>
      </c>
      <c r="BD141" s="73" t="str">
        <f>SUBSTITUTE(IF(INDEX($E$80:$G$88,MATCH("●",INDEX($H$80:$AQ$88,,MATCH($D141,$54:$54,0)-7),0),1)=VLOOKUP(BD$134,$AD$9:$AN$16,8,FALSE),"","sed -i "&amp;IF($AK$132="MacOS","'' ","")&amp;"'s#"&amp;BD$134&amp;"="""&amp;INDEX($E$80:$G$88,MATCH("●",INDEX($H$80:$AQ$88,,MATCH($D141,$54:$54,0)-7),0),1)&amp;""""&amp;"#"&amp;BD$134&amp;"="&amp;""""&amp;VLOOKUP(BD$134,$AD$9:$AN$16,8,FALSE)&amp;""""&amp;"#g'"&amp;"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1" s="73" t="str">
        <f>SUBSTITUTE(IF(VLOOKUP(BE$134,$AD$9:$AN$16,8,FALSE)=INDEX($E$90:$G$93,MATCH("●",INDEX($H$90:$AQ$93,,MATCH($D141,$54:$54,0)-7),0),1),"","sed -i "&amp;IF($AK$132="MacOS","'' ","")&amp;"'s#"&amp;BE$134&amp;"="""&amp;VLOOKUP(BE$134,$AD$9:$AN$16,8,FALSE)&amp;""""&amp;"#"&amp;BE$134&amp;"="&amp;""""&amp;INDEX($E$90:$G$93,MATCH("●",INDEX($H$90:$AQ$93,,MATCH($D141,$54:$54,0)-7),0),1)&amp;""""&amp;"#g'"&amp;" ${CONFIG_DIR}db_data_config.txt; export "&amp;BE$134&amp;"="&amp;""""&amp;INDEX($E$90:$G$93,MATCH("●",INDEX($H$90:$AQ$93,,MATCH($D141,$54:$54,0)-7),0),1)&amp;""";"),",",""",""")</f>
        <v>sed -i '' 's#FILE_LINE_BREAK="LF"#FILE_LINE_BREAK="なし"#g' ${CONFIG_DIR}db_data_config.txt; export FILE_LINE_BREAK="なし";</v>
      </c>
      <c r="BF141" s="73" t="str">
        <f>SUBSTITUTE(IF(INDEX($E$90:$G$93,MATCH("●",INDEX($H$90:$AQ$93,,MATCH($D141,$54:$54,0)-7),0),1)=VLOOKUP(BF$134,$AD$9:$AN$16,8,FALSE),"","sed -i "&amp;IF($AK$132="MacOS","'' ","")&amp;"'s#"&amp;BF$134&amp;"="""&amp;INDEX($E$90:$G$93,MATCH("●",INDEX($H$90:$AQ$93,,MATCH($D141,$54:$54,0)-7),0),1)&amp;""""&amp;"#"&amp;BF$134&amp;"="&amp;""""&amp;VLOOKUP(BF$134,$AD$9:$AN$16,8,FALSE)&amp;""""&amp;"#g'"&amp;"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>sed -i '' 's#FILE_LINE_BREAK="なし"#FILE_LINE_BREAK="LF"#g' ${CONFIG_DIR}db_data_config.txt; export FILE_LINE_BREAK="LF";</v>
      </c>
      <c r="BG141" s="73" t="str">
        <f>SUBSTITUTE(IF(VLOOKUP(BG$134,$AD$9:$AN$16,8,FALSE)=INDEX($E$95:$G$98,MATCH("●",INDEX($H$95:$AQ$98,,MATCH($D141,$54:$54,0)-7),0),1),"","sed -i "&amp;IF($AK$132="MacOS","'' ","")&amp;"'s#"&amp;BG$134&amp;"="""&amp;VLOOKUP(BG$134,$AD$9:$AN$16,8,FALSE)&amp;""""&amp;"#"&amp;BG$134&amp;"="&amp;""""&amp;INDEX($E$95:$G$98,MATCH("●",INDEX($H$95:$AQ$98,,MATCH($D141,$54:$54,0)-7),0),1)&amp;""""&amp;"#g'"&amp;" ${CONFIG_DIR}db_data_config.txt; export "&amp;BG$134&amp;"="&amp;""""&amp;INDEX($E$95:$G$98,MATCH("●",INDEX($H$95:$AQ$98,,MATCH($D141,$54:$54,0)-7),0),1)&amp;""";"),",",""",""")</f>
        <v/>
      </c>
      <c r="BH141" s="73" t="str">
        <f>SUBSTITUTE(IF(INDEX($E$95:$G$98,MATCH("●",INDEX($H$95:$AQ$98,,MATCH($D141,$54:$54,0)-7),0),1)=VLOOKUP(BH$134,$AD$9:$AN$16,8,FALSE),"","sed -i "&amp;IF($AK$132="MacOS","'' ","")&amp;"'s#"&amp;BH$134&amp;"="""&amp;INDEX($E$95:$G$98,MATCH("●",INDEX($H$95:$AQ$98,,MATCH($D141,$54:$54,0)-7),0),1)&amp;""""&amp;"#"&amp;BH$134&amp;"="&amp;""""&amp;VLOOKUP(BH$134,$AD$9:$AN$16,8,FALSE)&amp;""""&amp;"#g'"&amp;"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1" s="73" t="str">
        <f>SUBSTITUTE(IF(VLOOKUP(BI$134,$AD$9:$AN$16,8,FALSE)=INDEX($E$100:$G$103,MATCH("●",INDEX($H$100:$AQ$103,,MATCH($D141,$54:$54,0)-7),0),1),"","sed -i "&amp;IF($AK$132="MacOS","'' ","")&amp;"'s#"&amp;BI$134&amp;"="""&amp;VLOOKUP(BI$134,$AD$9:$AN$16,8,FALSE)&amp;""""&amp;"#"&amp;BI$134&amp;"="&amp;""""&amp;INDEX($E$100:$G$103,MATCH("●",INDEX($H$100:$AQ$103,,MATCH($D141,$54:$54,0)-7),0),1)&amp;""""&amp;"#g'"&amp;" ${CONFIG_DIR}db_data_config.txt; export "&amp;BI$134&amp;"="&amp;""""&amp;INDEX($E$100:$G$103,MATCH("●",INDEX($H$100:$AQ$103,,MATCH($D141,$54:$54,0)-7),0),1)&amp;""";"),",",""",""")</f>
        <v/>
      </c>
      <c r="BJ141" s="73" t="str">
        <f>SUBSTITUTE(IF(INDEX($E$100:$G$103,MATCH("●",INDEX($H$100:$AQ$103,,MATCH($D141,$54:$54,0)-7),0),1)=VLOOKUP(BJ$134,$AD$9:$AN$16,8,FALSE),"","sed -i "&amp;IF($AK$132="MacOS","'' ","")&amp;"'s#"&amp;BJ$134&amp;"="""&amp;INDEX($E$100:$G$103,MATCH("●",INDEX($H$100:$AQ$103,,MATCH($D141,$54:$54,0)-7),0),1)&amp;""""&amp;"#"&amp;BJ$134&amp;"="&amp;""""&amp;VLOOKUP(BJ$134,$AD$9:$AN$16,8,FALSE)&amp;""""&amp;"#g'"&amp;"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1" s="73" t="str">
        <f>SUBSTITUTE(IF(VLOOKUP(BK$134,$AD$9:$AN$16,8,FALSE)=INDEX($E$105:$G$109,MATCH("●",INDEX($H$105:$AQ$109,,MATCH($D141,$54:$54,0)-7),0),1),"","sed -i "&amp;IF($AK$132="MacOS","'' ","")&amp;"'s#"&amp;BK$134&amp;"="""&amp;VLOOKUP(BK$134,$AD$9:$AN$16,8,FALSE)&amp;""""&amp;"#"&amp;BK$134&amp;"="&amp;""""&amp;INDEX($E$105:$G$109,MATCH("●",INDEX($H$105:$AQ$109,,MATCH($D141,$54:$54,0)-7),0),1)&amp;""""&amp;"#g'"&amp;" ${CONFIG_DIR}db_data_config.txt; export "&amp;BK$134&amp;"="&amp;""""&amp;INDEX($E$105:$G$109,MATCH("●",INDEX($H$105:$AQ$109,,MATCH($D141,$54:$54,0)-7),0),1)&amp;""";"),",",""",""")</f>
        <v/>
      </c>
      <c r="BL141" s="73" t="str">
        <f>SUBSTITUTE(IF(INDEX($E$105:$G$109,MATCH("●",INDEX($H$105:$AQ$109,,MATCH($D141,$54:$54,0)-7),0),1)=VLOOKUP(BL$134,$AD$9:$AN$16,8,FALSE),"","sed -i "&amp;IF($AK$132="MacOS","'' ","")&amp;"'s#"&amp;BL$134&amp;"="""&amp;INDEX($E$105:$G$109,MATCH("●",INDEX($H$105:$AQ$109,,MATCH($D141,$54:$54,0)-7),0),1)&amp;""""&amp;"#"&amp;BL$134&amp;"="&amp;""""&amp;VLOOKUP(BL$134,$AD$9:$AN$16,8,FALSE)&amp;""""&amp;"#g'"&amp;"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1" s="60" t="s">
        <v>1135</v>
      </c>
    </row>
    <row r="142" spans="3:65" ht="36" customHeight="1">
      <c r="D142" s="140">
        <f t="shared" si="3"/>
        <v>7</v>
      </c>
      <c r="E142" s="141"/>
      <c r="F142" s="141"/>
      <c r="G142" s="142"/>
      <c r="H142" s="45" t="str">
        <f t="shared" ca="1" si="2"/>
        <v>clear; echo テストケース007; sed -i '' 's#FILE_FIELD_SEPARATOR="COMMA"#FILE_FIELD_SEPARATOR=""#g' ${CONFIG_DIR}db_data_config.txt; export FILE_FIELD_SEPARATOR="";sh ./script/db_check_file_validate_config.sh; sed -i '' 's#FILE_FIELD_SEPARATOR=""#FILE_FIELD_SEPARATOR="COMMA"#g' ${CONFIG_DIR}db_data_config.txt; export FILE_FIELD_SEPARATOR="COMMA";</v>
      </c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46"/>
      <c r="AD142" s="47"/>
      <c r="AE142" s="149" t="str" cm="1">
        <f t="array" ref="AE142">SUBSTITUTE(INDEX($H$111:$AQ$111, , MATCH($D142, $54:$54, 0)-7),"-","")</f>
        <v>異常</v>
      </c>
      <c r="AF142" s="150"/>
      <c r="AG142" s="151"/>
      <c r="AH142" s="146" t="s">
        <v>1143</v>
      </c>
      <c r="AI142" s="147"/>
      <c r="AJ142" s="147"/>
      <c r="AK142" s="147"/>
      <c r="AL142" s="147"/>
      <c r="AM142" s="147"/>
      <c r="AN142" s="147"/>
      <c r="AO142" s="147"/>
      <c r="AP142" s="147"/>
      <c r="AQ142" s="148"/>
      <c r="AS142" s="69" t="str" cm="1">
        <f t="array" ref="AS142">SUBSTITUTE(TEXT(INDEX($H$114:$AQ$114,1,$D142),"000000"),"-","")</f>
        <v>230107</v>
      </c>
      <c r="AT142" s="70"/>
      <c r="AU142" s="71"/>
      <c r="AW142" s="73" t="str">
        <f>SUBSTITUTE(IF(VLOOKUP(AW$134,$AD$9:$AN$16,8,FALSE)=INDEX($E$60:$G$62,MATCH("●",INDEX($H$60:$AQ$62,,MATCH($D142,$54:$54,0)-7),0),1),"","sed -i "&amp;IF($AK$132="MacOS","'' ","")&amp;"'s#"&amp;AW$134&amp;"="""&amp;VLOOKUP(AW$134,$AD$9:$AN$16,8,FALSE)&amp;""""&amp;"#"&amp;AW$134&amp;"="&amp;""""&amp;INDEX($E$60:$G$62,MATCH("●",INDEX($H$60:$AQ$62,,MATCH($D142,$54:$54,0)-7),0),1)&amp;""""&amp;"#g'"&amp;" ${CONFIG_DIR}db_data_config.txt; export "&amp;AW$134&amp;"="&amp;""""&amp;INDEX($E$60:$G$62,MATCH("●",INDEX($H$60:$AQ$62,,MATCH($D142,$54:$54,0)-7),0),1)&amp;""";"),",",""",""")</f>
        <v/>
      </c>
      <c r="AX142" s="73" t="str">
        <f>SUBSTITUTE(IF(INDEX($E$60:$G$62,MATCH("●",INDEX($H$60:$AQ$62,,MATCH($D142,$54:$54,0)-7),0),1)=VLOOKUP(AX$134,$AD$9:$AN$16,8,FALSE),"","sed -i "&amp;IF($AK$132="MacOS","'' ","")&amp;"'s#"&amp;AX$134&amp;"="""&amp;INDEX($E$60:$G$62,MATCH("●",INDEX($H$60:$AQ$62,,MATCH($D142,$54:$54,0)-7),0),1)&amp;""""&amp;"#"&amp;AX$134&amp;"="&amp;""""&amp;VLOOKUP(AX$134,$AD$9:$AN$16,8,FALSE)&amp;""""&amp;"#g'"&amp;"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2" s="73" t="str">
        <f>SUBSTITUTE(IF(VLOOKUP(AY$134,$AD$9:$AN$16,8,FALSE)=INDEX($E$64:$G$69,MATCH("●",INDEX($H$64:$AQ$69,,MATCH($D142,$54:$54,0)-7),0),1),"","sed -i "&amp;IF($AK$132="MacOS","'' ","")&amp;"'s#"&amp;AY$134&amp;"="""&amp;VLOOKUP(AY$134,$AD$9:$AN$16,8,FALSE)&amp;""""&amp;"#"&amp;AY$134&amp;"="&amp;""""&amp;INDEX($E$64:$G$69,MATCH("●",INDEX($H$64:$AQ$69,,MATCH($D142,$54:$54,0)-7),0),1)&amp;""""&amp;"#g'"&amp;" ${CONFIG_DIR}db_data_config.txt; export "&amp;AY$134&amp;"="&amp;""""&amp;INDEX($E$64:$G$69,MATCH("●",INDEX($H$64:$AQ$69,,MATCH($D142,$54:$54,0)-7),0),1)&amp;""";"),",",""",""")</f>
        <v/>
      </c>
      <c r="AZ142" s="73" t="str">
        <f>SUBSTITUTE(IF(INDEX($E$64:$G$69,MATCH("●",INDEX($H$64:$AQ$69,,MATCH($D142,$54:$54,0)-7),0),1)=VLOOKUP(AZ$134,$AD$9:$AN$16,8,FALSE),"","sed -i "&amp;IF($AK$132="MacOS","'' ","")&amp;"'s#"&amp;AZ$134&amp;"="""&amp;INDEX($E$64:$G$69,MATCH("●",INDEX($H$64:$AQ$69,,MATCH($D142,$54:$54,0)-7),0),1)&amp;""""&amp;"#"&amp;AZ$134&amp;"="&amp;""""&amp;VLOOKUP(AZ$134,$AD$9:$AN$16,8,FALSE)&amp;""""&amp;"#g'"&amp;"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2" s="73" t="str">
        <f>SUBSTITUTE(IF(VLOOKUP(BA$134,$AD$9:$AN$16,8,FALSE)=INDEX($E$71:$G$78,MATCH("●",INDEX($H$71:$AQ$78,,MATCH($D142,$54:$54,0)-7),0),1),"","sed -i "&amp;IF($AK$132="MacOS","'' ","")&amp;"'s#"&amp;BA$134&amp;"="""&amp;VLOOKUP(BA$134,$AD$9:$AN$16,8,FALSE)&amp;""""&amp;"#"&amp;BA$134&amp;"="&amp;""""&amp;INDEX($E$71:$G$78,MATCH("●",INDEX($H$71:$AQ$78,,MATCH($D142,$54:$54,0)-7),0),1)&amp;""""&amp;"#g'"&amp;" ${CONFIG_DIR}db_data_config.txt; export "&amp;BA$134&amp;"="&amp;""""&amp;INDEX($E$71:$G$78,MATCH("●",INDEX($H$71:$AQ$78,,MATCH($D142,$54:$54,0)-7),0),1)&amp;""";"),",",""",""")</f>
        <v/>
      </c>
      <c r="BB142" s="73" t="str">
        <f>SUBSTITUTE(IF(INDEX($E$71:$G$78,MATCH("●",INDEX($H$71:$AQ$78,,MATCH($D142,$54:$54,0)-7),0),1)=VLOOKUP(BB$134,$AD$9:$AN$16,8,FALSE),"","sed -i "&amp;IF($AK$132="MacOS","'' ","")&amp;"'s#"&amp;BB$134&amp;"="""&amp;INDEX($E$71:$G$78,MATCH("●",INDEX($H$71:$AQ$78,,MATCH($D142,$54:$54,0)-7),0),1)&amp;""""&amp;"#"&amp;BB$134&amp;"="&amp;""""&amp;VLOOKUP(BB$134,$AD$9:$AN$16,8,FALSE)&amp;""""&amp;"#g'"&amp;"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2" s="73" t="str">
        <f>SUBSTITUTE(IF(VLOOKUP(BC$134,$AD$9:$AN$16,8,FALSE)=INDEX($E$80:$G$88,MATCH("●",INDEX($H$80:$AQ$88,,MATCH($D142,$54:$54,0)-7),0),1),"","sed -i "&amp;IF($AK$132="MacOS","'' ","")&amp;"'s#"&amp;BC$134&amp;"="""&amp;VLOOKUP(BC$134,$AD$9:$AN$16,8,FALSE)&amp;""""&amp;"#"&amp;BC$134&amp;"="&amp;""""&amp;INDEX($E$80:$G$88,MATCH("●",INDEX($H$80:$AQ$88,,MATCH($D142,$54:$54,0)-7),0),1)&amp;""""&amp;"#g'"&amp;" ${CONFIG_DIR}db_data_config.txt; export "&amp;BC$134&amp;"="&amp;""""&amp;INDEX($E$80:$G$88,MATCH("●",INDEX($H$80:$AQ$88,,MATCH($D142,$54:$54,0)-7),0),1)&amp;""";"),",",""",""")</f>
        <v/>
      </c>
      <c r="BD142" s="73" t="str">
        <f>SUBSTITUTE(IF(INDEX($E$80:$G$88,MATCH("●",INDEX($H$80:$AQ$88,,MATCH($D142,$54:$54,0)-7),0),1)=VLOOKUP(BD$134,$AD$9:$AN$16,8,FALSE),"","sed -i "&amp;IF($AK$132="MacOS","'' ","")&amp;"'s#"&amp;BD$134&amp;"="""&amp;INDEX($E$80:$G$88,MATCH("●",INDEX($H$80:$AQ$88,,MATCH($D142,$54:$54,0)-7),0),1)&amp;""""&amp;"#"&amp;BD$134&amp;"="&amp;""""&amp;VLOOKUP(BD$134,$AD$9:$AN$16,8,FALSE)&amp;""""&amp;"#g'"&amp;"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2" s="73" t="str">
        <f>SUBSTITUTE(IF(VLOOKUP(BE$134,$AD$9:$AN$16,8,FALSE)=INDEX($E$90:$G$93,MATCH("●",INDEX($H$90:$AQ$93,,MATCH($D142,$54:$54,0)-7),0),1),"","sed -i "&amp;IF($AK$132="MacOS","'' ","")&amp;"'s#"&amp;BE$134&amp;"="""&amp;VLOOKUP(BE$134,$AD$9:$AN$16,8,FALSE)&amp;""""&amp;"#"&amp;BE$134&amp;"="&amp;""""&amp;INDEX($E$90:$G$93,MATCH("●",INDEX($H$90:$AQ$93,,MATCH($D142,$54:$54,0)-7),0),1)&amp;""""&amp;"#g'"&amp;" ${CONFIG_DIR}db_data_config.txt; export "&amp;BE$134&amp;"="&amp;""""&amp;INDEX($E$90:$G$93,MATCH("●",INDEX($H$90:$AQ$93,,MATCH($D142,$54:$54,0)-7),0),1)&amp;""";"),",",""",""")</f>
        <v/>
      </c>
      <c r="BF142" s="73" t="str">
        <f>SUBSTITUTE(IF(INDEX($E$90:$G$93,MATCH("●",INDEX($H$90:$AQ$93,,MATCH($D142,$54:$54,0)-7),0),1)=VLOOKUP(BF$134,$AD$9:$AN$16,8,FALSE),"","sed -i "&amp;IF($AK$132="MacOS","'' ","")&amp;"'s#"&amp;BF$134&amp;"="""&amp;INDEX($E$90:$G$93,MATCH("●",INDEX($H$90:$AQ$93,,MATCH($D142,$54:$54,0)-7),0),1)&amp;""""&amp;"#"&amp;BF$134&amp;"="&amp;""""&amp;VLOOKUP(BF$134,$AD$9:$AN$16,8,FALSE)&amp;""""&amp;"#g'"&amp;"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2" s="73" t="str">
        <f>SUBSTITUTE(IF(VLOOKUP(BG$134,$AD$9:$AN$16,8,FALSE)=INDEX($E$95:$G$98,MATCH("●",INDEX($H$95:$AQ$98,,MATCH($D142,$54:$54,0)-7),0),1),"","sed -i "&amp;IF($AK$132="MacOS","'' ","")&amp;"'s#"&amp;BG$134&amp;"="""&amp;VLOOKUP(BG$134,$AD$9:$AN$16,8,FALSE)&amp;""""&amp;"#"&amp;BG$134&amp;"="&amp;""""&amp;INDEX($E$95:$G$98,MATCH("●",INDEX($H$95:$AQ$98,,MATCH($D142,$54:$54,0)-7),0),1)&amp;""""&amp;"#g'"&amp;" ${CONFIG_DIR}db_data_config.txt; export "&amp;BG$134&amp;"="&amp;""""&amp;INDEX($E$95:$G$98,MATCH("●",INDEX($H$95:$AQ$98,,MATCH($D142,$54:$54,0)-7),0),1)&amp;""";"),",",""",""")</f>
        <v>sed -i '' 's#FILE_FIELD_SEPARATOR="COMMA"#FILE_FIELD_SEPARATOR="なし"#g' ${CONFIG_DIR}db_data_config.txt; export FILE_FIELD_SEPARATOR="なし";</v>
      </c>
      <c r="BH142" s="73" t="str">
        <f>SUBSTITUTE(IF(INDEX($E$95:$G$98,MATCH("●",INDEX($H$95:$AQ$98,,MATCH($D142,$54:$54,0)-7),0),1)=VLOOKUP(BH$134,$AD$9:$AN$16,8,FALSE),"","sed -i "&amp;IF($AK$132="MacOS","'' ","")&amp;"'s#"&amp;BH$134&amp;"="""&amp;INDEX($E$95:$G$98,MATCH("●",INDEX($H$95:$AQ$98,,MATCH($D142,$54:$54,0)-7),0),1)&amp;""""&amp;"#"&amp;BH$134&amp;"="&amp;""""&amp;VLOOKUP(BH$134,$AD$9:$AN$16,8,FALSE)&amp;""""&amp;"#g'"&amp;"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>sed -i '' 's#FILE_FIELD_SEPARATOR="なし"#FILE_FIELD_SEPARATOR="COMMA"#g' ${CONFIG_DIR}db_data_config.txt; export FILE_FIELD_SEPARATOR="COMMA";</v>
      </c>
      <c r="BI142" s="73" t="str">
        <f>SUBSTITUTE(IF(VLOOKUP(BI$134,$AD$9:$AN$16,8,FALSE)=INDEX($E$100:$G$103,MATCH("●",INDEX($H$100:$AQ$103,,MATCH($D142,$54:$54,0)-7),0),1),"","sed -i "&amp;IF($AK$132="MacOS","'' ","")&amp;"'s#"&amp;BI$134&amp;"="""&amp;VLOOKUP(BI$134,$AD$9:$AN$16,8,FALSE)&amp;""""&amp;"#"&amp;BI$134&amp;"="&amp;""""&amp;INDEX($E$100:$G$103,MATCH("●",INDEX($H$100:$AQ$103,,MATCH($D142,$54:$54,0)-7),0),1)&amp;""""&amp;"#g'"&amp;" ${CONFIG_DIR}db_data_config.txt; export "&amp;BI$134&amp;"="&amp;""""&amp;INDEX($E$100:$G$103,MATCH("●",INDEX($H$100:$AQ$103,,MATCH($D142,$54:$54,0)-7),0),1)&amp;""";"),",",""",""")</f>
        <v/>
      </c>
      <c r="BJ142" s="73" t="str">
        <f>SUBSTITUTE(IF(INDEX($E$100:$G$103,MATCH("●",INDEX($H$100:$AQ$103,,MATCH($D142,$54:$54,0)-7),0),1)=VLOOKUP(BJ$134,$AD$9:$AN$16,8,FALSE),"","sed -i "&amp;IF($AK$132="MacOS","'' ","")&amp;"'s#"&amp;BJ$134&amp;"="""&amp;INDEX($E$100:$G$103,MATCH("●",INDEX($H$100:$AQ$103,,MATCH($D142,$54:$54,0)-7),0),1)&amp;""""&amp;"#"&amp;BJ$134&amp;"="&amp;""""&amp;VLOOKUP(BJ$134,$AD$9:$AN$16,8,FALSE)&amp;""""&amp;"#g'"&amp;"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2" s="73" t="str">
        <f>SUBSTITUTE(IF(VLOOKUP(BK$134,$AD$9:$AN$16,8,FALSE)=INDEX($E$105:$G$109,MATCH("●",INDEX($H$105:$AQ$109,,MATCH($D142,$54:$54,0)-7),0),1),"","sed -i "&amp;IF($AK$132="MacOS","'' ","")&amp;"'s#"&amp;BK$134&amp;"="""&amp;VLOOKUP(BK$134,$AD$9:$AN$16,8,FALSE)&amp;""""&amp;"#"&amp;BK$134&amp;"="&amp;""""&amp;INDEX($E$105:$G$109,MATCH("●",INDEX($H$105:$AQ$109,,MATCH($D142,$54:$54,0)-7),0),1)&amp;""""&amp;"#g'"&amp;" ${CONFIG_DIR}db_data_config.txt; export "&amp;BK$134&amp;"="&amp;""""&amp;INDEX($E$105:$G$109,MATCH("●",INDEX($H$105:$AQ$109,,MATCH($D142,$54:$54,0)-7),0),1)&amp;""";"),",",""",""")</f>
        <v/>
      </c>
      <c r="BL142" s="73" t="str">
        <f>SUBSTITUTE(IF(INDEX($E$105:$G$109,MATCH("●",INDEX($H$105:$AQ$109,,MATCH($D142,$54:$54,0)-7),0),1)=VLOOKUP(BL$134,$AD$9:$AN$16,8,FALSE),"","sed -i "&amp;IF($AK$132="MacOS","'' ","")&amp;"'s#"&amp;BL$134&amp;"="""&amp;INDEX($E$105:$G$109,MATCH("●",INDEX($H$105:$AQ$109,,MATCH($D142,$54:$54,0)-7),0),1)&amp;""""&amp;"#"&amp;BL$134&amp;"="&amp;""""&amp;VLOOKUP(BL$134,$AD$9:$AN$16,8,FALSE)&amp;""""&amp;"#g'"&amp;"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2" s="60" t="s">
        <v>1135</v>
      </c>
    </row>
    <row r="143" spans="3:65" ht="36" customHeight="1">
      <c r="D143" s="140">
        <f t="shared" si="3"/>
        <v>8</v>
      </c>
      <c r="E143" s="141"/>
      <c r="F143" s="141"/>
      <c r="G143" s="142"/>
      <c r="H143" s="45" t="str">
        <f t="shared" ca="1" si="2"/>
        <v>clear; echo テストケース008; sed -i '' 's#FILE_ENCLOSING_CHAR="DOUBLE_QUOTE"#FILE_ENCLOSING_CHAR=""#g' ${CONFIG_DIR}db_data_config.txt; export FILE_ENCLOSING_CHAR="";sh ./script/db_check_file_validate_config.sh; sed -i '' 's#FILE_ENCLOSING_CHAR=""#FILE_ENCLOSING_CHAR="DOUBLE_QUOTE"#g' ${CONFIG_DIR}db_data_config.txt; export FILE_ENCLOSING_CHAR="DOUBLE_QUOTE";</v>
      </c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46"/>
      <c r="AD143" s="47"/>
      <c r="AE143" s="149" t="str" cm="1">
        <f t="array" ref="AE143">SUBSTITUTE(INDEX($H$111:$AQ$111, , MATCH($D143, $54:$54, 0)-7),"-","")</f>
        <v>異常</v>
      </c>
      <c r="AF143" s="150"/>
      <c r="AG143" s="151"/>
      <c r="AH143" s="146" t="s">
        <v>1141</v>
      </c>
      <c r="AI143" s="147"/>
      <c r="AJ143" s="147"/>
      <c r="AK143" s="147"/>
      <c r="AL143" s="147"/>
      <c r="AM143" s="147"/>
      <c r="AN143" s="147"/>
      <c r="AO143" s="147"/>
      <c r="AP143" s="147"/>
      <c r="AQ143" s="148"/>
      <c r="AS143" s="69" t="str" cm="1">
        <f t="array" ref="AS143">SUBSTITUTE(TEXT(INDEX($H$114:$AQ$114,1,$D143),"000000"),"-","")</f>
        <v>230108</v>
      </c>
      <c r="AT143" s="70"/>
      <c r="AU143" s="71"/>
      <c r="AW143" s="73" t="str">
        <f>SUBSTITUTE(IF(VLOOKUP(AW$134,$AD$9:$AN$16,8,FALSE)=INDEX($E$60:$G$62,MATCH("●",INDEX($H$60:$AQ$62,,MATCH($D143,$54:$54,0)-7),0),1),"","sed -i "&amp;IF($AK$132="MacOS","'' ","")&amp;"'s#"&amp;AW$134&amp;"="""&amp;VLOOKUP(AW$134,$AD$9:$AN$16,8,FALSE)&amp;""""&amp;"#"&amp;AW$134&amp;"="&amp;""""&amp;INDEX($E$60:$G$62,MATCH("●",INDEX($H$60:$AQ$62,,MATCH($D143,$54:$54,0)-7),0),1)&amp;""""&amp;"#g'"&amp;" ${CONFIG_DIR}db_data_config.txt; export "&amp;AW$134&amp;"="&amp;""""&amp;INDEX($E$60:$G$62,MATCH("●",INDEX($H$60:$AQ$62,,MATCH($D143,$54:$54,0)-7),0),1)&amp;""";"),",",""",""")</f>
        <v/>
      </c>
      <c r="AX143" s="73" t="str">
        <f>SUBSTITUTE(IF(INDEX($E$60:$G$62,MATCH("●",INDEX($H$60:$AQ$62,,MATCH($D143,$54:$54,0)-7),0),1)=VLOOKUP(AX$134,$AD$9:$AN$16,8,FALSE),"","sed -i "&amp;IF($AK$132="MacOS","'' ","")&amp;"'s#"&amp;AX$134&amp;"="""&amp;INDEX($E$60:$G$62,MATCH("●",INDEX($H$60:$AQ$62,,MATCH($D143,$54:$54,0)-7),0),1)&amp;""""&amp;"#"&amp;AX$134&amp;"="&amp;""""&amp;VLOOKUP(AX$134,$AD$9:$AN$16,8,FALSE)&amp;""""&amp;"#g'"&amp;"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3" s="73" t="str">
        <f>SUBSTITUTE(IF(VLOOKUP(AY$134,$AD$9:$AN$16,8,FALSE)=INDEX($E$64:$G$69,MATCH("●",INDEX($H$64:$AQ$69,,MATCH($D143,$54:$54,0)-7),0),1),"","sed -i "&amp;IF($AK$132="MacOS","'' ","")&amp;"'s#"&amp;AY$134&amp;"="""&amp;VLOOKUP(AY$134,$AD$9:$AN$16,8,FALSE)&amp;""""&amp;"#"&amp;AY$134&amp;"="&amp;""""&amp;INDEX($E$64:$G$69,MATCH("●",INDEX($H$64:$AQ$69,,MATCH($D143,$54:$54,0)-7),0),1)&amp;""""&amp;"#g'"&amp;" ${CONFIG_DIR}db_data_config.txt; export "&amp;AY$134&amp;"="&amp;""""&amp;INDEX($E$64:$G$69,MATCH("●",INDEX($H$64:$AQ$69,,MATCH($D143,$54:$54,0)-7),0),1)&amp;""";"),",",""",""")</f>
        <v/>
      </c>
      <c r="AZ143" s="73" t="str">
        <f>SUBSTITUTE(IF(INDEX($E$64:$G$69,MATCH("●",INDEX($H$64:$AQ$69,,MATCH($D143,$54:$54,0)-7),0),1)=VLOOKUP(AZ$134,$AD$9:$AN$16,8,FALSE),"","sed -i "&amp;IF($AK$132="MacOS","'' ","")&amp;"'s#"&amp;AZ$134&amp;"="""&amp;INDEX($E$64:$G$69,MATCH("●",INDEX($H$64:$AQ$69,,MATCH($D143,$54:$54,0)-7),0),1)&amp;""""&amp;"#"&amp;AZ$134&amp;"="&amp;""""&amp;VLOOKUP(AZ$134,$AD$9:$AN$16,8,FALSE)&amp;""""&amp;"#g'"&amp;"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3" s="73" t="str">
        <f>SUBSTITUTE(IF(VLOOKUP(BA$134,$AD$9:$AN$16,8,FALSE)=INDEX($E$71:$G$78,MATCH("●",INDEX($H$71:$AQ$78,,MATCH($D143,$54:$54,0)-7),0),1),"","sed -i "&amp;IF($AK$132="MacOS","'' ","")&amp;"'s#"&amp;BA$134&amp;"="""&amp;VLOOKUP(BA$134,$AD$9:$AN$16,8,FALSE)&amp;""""&amp;"#"&amp;BA$134&amp;"="&amp;""""&amp;INDEX($E$71:$G$78,MATCH("●",INDEX($H$71:$AQ$78,,MATCH($D143,$54:$54,0)-7),0),1)&amp;""""&amp;"#g'"&amp;" ${CONFIG_DIR}db_data_config.txt; export "&amp;BA$134&amp;"="&amp;""""&amp;INDEX($E$71:$G$78,MATCH("●",INDEX($H$71:$AQ$78,,MATCH($D143,$54:$54,0)-7),0),1)&amp;""";"),",",""",""")</f>
        <v/>
      </c>
      <c r="BB143" s="73" t="str">
        <f>SUBSTITUTE(IF(INDEX($E$71:$G$78,MATCH("●",INDEX($H$71:$AQ$78,,MATCH($D143,$54:$54,0)-7),0),1)=VLOOKUP(BB$134,$AD$9:$AN$16,8,FALSE),"","sed -i "&amp;IF($AK$132="MacOS","'' ","")&amp;"'s#"&amp;BB$134&amp;"="""&amp;INDEX($E$71:$G$78,MATCH("●",INDEX($H$71:$AQ$78,,MATCH($D143,$54:$54,0)-7),0),1)&amp;""""&amp;"#"&amp;BB$134&amp;"="&amp;""""&amp;VLOOKUP(BB$134,$AD$9:$AN$16,8,FALSE)&amp;""""&amp;"#g'"&amp;"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3" s="73" t="str">
        <f>SUBSTITUTE(IF(VLOOKUP(BC$134,$AD$9:$AN$16,8,FALSE)=INDEX($E$80:$G$88,MATCH("●",INDEX($H$80:$AQ$88,,MATCH($D143,$54:$54,0)-7),0),1),"","sed -i "&amp;IF($AK$132="MacOS","'' ","")&amp;"'s#"&amp;BC$134&amp;"="""&amp;VLOOKUP(BC$134,$AD$9:$AN$16,8,FALSE)&amp;""""&amp;"#"&amp;BC$134&amp;"="&amp;""""&amp;INDEX($E$80:$G$88,MATCH("●",INDEX($H$80:$AQ$88,,MATCH($D143,$54:$54,0)-7),0),1)&amp;""""&amp;"#g'"&amp;" ${CONFIG_DIR}db_data_config.txt; export "&amp;BC$134&amp;"="&amp;""""&amp;INDEX($E$80:$G$88,MATCH("●",INDEX($H$80:$AQ$88,,MATCH($D143,$54:$54,0)-7),0),1)&amp;""";"),",",""",""")</f>
        <v/>
      </c>
      <c r="BD143" s="73" t="str">
        <f>SUBSTITUTE(IF(INDEX($E$80:$G$88,MATCH("●",INDEX($H$80:$AQ$88,,MATCH($D143,$54:$54,0)-7),0),1)=VLOOKUP(BD$134,$AD$9:$AN$16,8,FALSE),"","sed -i "&amp;IF($AK$132="MacOS","'' ","")&amp;"'s#"&amp;BD$134&amp;"="""&amp;INDEX($E$80:$G$88,MATCH("●",INDEX($H$80:$AQ$88,,MATCH($D143,$54:$54,0)-7),0),1)&amp;""""&amp;"#"&amp;BD$134&amp;"="&amp;""""&amp;VLOOKUP(BD$134,$AD$9:$AN$16,8,FALSE)&amp;""""&amp;"#g'"&amp;"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3" s="73" t="str">
        <f>SUBSTITUTE(IF(VLOOKUP(BE$134,$AD$9:$AN$16,8,FALSE)=INDEX($E$90:$G$93,MATCH("●",INDEX($H$90:$AQ$93,,MATCH($D143,$54:$54,0)-7),0),1),"","sed -i "&amp;IF($AK$132="MacOS","'' ","")&amp;"'s#"&amp;BE$134&amp;"="""&amp;VLOOKUP(BE$134,$AD$9:$AN$16,8,FALSE)&amp;""""&amp;"#"&amp;BE$134&amp;"="&amp;""""&amp;INDEX($E$90:$G$93,MATCH("●",INDEX($H$90:$AQ$93,,MATCH($D143,$54:$54,0)-7),0),1)&amp;""""&amp;"#g'"&amp;" ${CONFIG_DIR}db_data_config.txt; export "&amp;BE$134&amp;"="&amp;""""&amp;INDEX($E$90:$G$93,MATCH("●",INDEX($H$90:$AQ$93,,MATCH($D143,$54:$54,0)-7),0),1)&amp;""";"),",",""",""")</f>
        <v/>
      </c>
      <c r="BF143" s="73" t="str">
        <f>SUBSTITUTE(IF(INDEX($E$90:$G$93,MATCH("●",INDEX($H$90:$AQ$93,,MATCH($D143,$54:$54,0)-7),0),1)=VLOOKUP(BF$134,$AD$9:$AN$16,8,FALSE),"","sed -i "&amp;IF($AK$132="MacOS","'' ","")&amp;"'s#"&amp;BF$134&amp;"="""&amp;INDEX($E$90:$G$93,MATCH("●",INDEX($H$90:$AQ$93,,MATCH($D143,$54:$54,0)-7),0),1)&amp;""""&amp;"#"&amp;BF$134&amp;"="&amp;""""&amp;VLOOKUP(BF$134,$AD$9:$AN$16,8,FALSE)&amp;""""&amp;"#g'"&amp;"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3" s="73" t="str">
        <f>SUBSTITUTE(IF(VLOOKUP(BG$134,$AD$9:$AN$16,8,FALSE)=INDEX($E$95:$G$98,MATCH("●",INDEX($H$95:$AQ$98,,MATCH($D143,$54:$54,0)-7),0),1),"","sed -i "&amp;IF($AK$132="MacOS","'' ","")&amp;"'s#"&amp;BG$134&amp;"="""&amp;VLOOKUP(BG$134,$AD$9:$AN$16,8,FALSE)&amp;""""&amp;"#"&amp;BG$134&amp;"="&amp;""""&amp;INDEX($E$95:$G$98,MATCH("●",INDEX($H$95:$AQ$98,,MATCH($D143,$54:$54,0)-7),0),1)&amp;""""&amp;"#g'"&amp;" ${CONFIG_DIR}db_data_config.txt; export "&amp;BG$134&amp;"="&amp;""""&amp;INDEX($E$95:$G$98,MATCH("●",INDEX($H$95:$AQ$98,,MATCH($D143,$54:$54,0)-7),0),1)&amp;""";"),",",""",""")</f>
        <v/>
      </c>
      <c r="BH143" s="73" t="str">
        <f>SUBSTITUTE(IF(INDEX($E$95:$G$98,MATCH("●",INDEX($H$95:$AQ$98,,MATCH($D143,$54:$54,0)-7),0),1)=VLOOKUP(BH$134,$AD$9:$AN$16,8,FALSE),"","sed -i "&amp;IF($AK$132="MacOS","'' ","")&amp;"'s#"&amp;BH$134&amp;"="""&amp;INDEX($E$95:$G$98,MATCH("●",INDEX($H$95:$AQ$98,,MATCH($D143,$54:$54,0)-7),0),1)&amp;""""&amp;"#"&amp;BH$134&amp;"="&amp;""""&amp;VLOOKUP(BH$134,$AD$9:$AN$16,8,FALSE)&amp;""""&amp;"#g'"&amp;"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3" s="73" t="str">
        <f>SUBSTITUTE(IF(VLOOKUP(BI$134,$AD$9:$AN$16,8,FALSE)=INDEX($E$100:$G$103,MATCH("●",INDEX($H$100:$AQ$103,,MATCH($D143,$54:$54,0)-7),0),1),"","sed -i "&amp;IF($AK$132="MacOS","'' ","")&amp;"'s#"&amp;BI$134&amp;"="""&amp;VLOOKUP(BI$134,$AD$9:$AN$16,8,FALSE)&amp;""""&amp;"#"&amp;BI$134&amp;"="&amp;""""&amp;INDEX($E$100:$G$103,MATCH("●",INDEX($H$100:$AQ$103,,MATCH($D143,$54:$54,0)-7),0),1)&amp;""""&amp;"#g'"&amp;" ${CONFIG_DIR}db_data_config.txt; export "&amp;BI$134&amp;"="&amp;""""&amp;INDEX($E$100:$G$103,MATCH("●",INDEX($H$100:$AQ$103,,MATCH($D143,$54:$54,0)-7),0),1)&amp;""";"),",",""",""")</f>
        <v>sed -i '' 's#FILE_ENCLOSING_CHAR="DOUBLE_QUOTE"#FILE_ENCLOSING_CHAR="なし"#g' ${CONFIG_DIR}db_data_config.txt; export FILE_ENCLOSING_CHAR="なし";</v>
      </c>
      <c r="BJ143" s="73" t="str">
        <f>SUBSTITUTE(IF(INDEX($E$100:$G$103,MATCH("●",INDEX($H$100:$AQ$103,,MATCH($D143,$54:$54,0)-7),0),1)=VLOOKUP(BJ$134,$AD$9:$AN$16,8,FALSE),"","sed -i "&amp;IF($AK$132="MacOS","'' ","")&amp;"'s#"&amp;BJ$134&amp;"="""&amp;INDEX($E$100:$G$103,MATCH("●",INDEX($H$100:$AQ$103,,MATCH($D143,$54:$54,0)-7),0),1)&amp;""""&amp;"#"&amp;BJ$134&amp;"="&amp;""""&amp;VLOOKUP(BJ$134,$AD$9:$AN$16,8,FALSE)&amp;""""&amp;"#g'"&amp;"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>sed -i '' 's#FILE_ENCLOSING_CHAR="なし"#FILE_ENCLOSING_CHAR="DOUBLE_QUOTE"#g' ${CONFIG_DIR}db_data_config.txt; export FILE_ENCLOSING_CHAR="DOUBLE_QUOTE";</v>
      </c>
      <c r="BK143" s="73" t="str">
        <f>SUBSTITUTE(IF(VLOOKUP(BK$134,$AD$9:$AN$16,8,FALSE)=INDEX($E$105:$G$109,MATCH("●",INDEX($H$105:$AQ$109,,MATCH($D143,$54:$54,0)-7),0),1),"","sed -i "&amp;IF($AK$132="MacOS","'' ","")&amp;"'s#"&amp;BK$134&amp;"="""&amp;VLOOKUP(BK$134,$AD$9:$AN$16,8,FALSE)&amp;""""&amp;"#"&amp;BK$134&amp;"="&amp;""""&amp;INDEX($E$105:$G$109,MATCH("●",INDEX($H$105:$AQ$109,,MATCH($D143,$54:$54,0)-7),0),1)&amp;""""&amp;"#g'"&amp;" ${CONFIG_DIR}db_data_config.txt; export "&amp;BK$134&amp;"="&amp;""""&amp;INDEX($E$105:$G$109,MATCH("●",INDEX($H$105:$AQ$109,,MATCH($D143,$54:$54,0)-7),0),1)&amp;""";"),",",""",""")</f>
        <v/>
      </c>
      <c r="BL143" s="73" t="str">
        <f>SUBSTITUTE(IF(INDEX($E$105:$G$109,MATCH("●",INDEX($H$105:$AQ$109,,MATCH($D143,$54:$54,0)-7),0),1)=VLOOKUP(BL$134,$AD$9:$AN$16,8,FALSE),"","sed -i "&amp;IF($AK$132="MacOS","'' ","")&amp;"'s#"&amp;BL$134&amp;"="""&amp;INDEX($E$105:$G$109,MATCH("●",INDEX($H$105:$AQ$109,,MATCH($D143,$54:$54,0)-7),0),1)&amp;""""&amp;"#"&amp;BL$134&amp;"="&amp;""""&amp;VLOOKUP(BL$134,$AD$9:$AN$16,8,FALSE)&amp;""""&amp;"#g'"&amp;"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3" s="60" t="s">
        <v>1135</v>
      </c>
    </row>
    <row r="144" spans="3:65" ht="36" customHeight="1">
      <c r="D144" s="140">
        <f t="shared" si="3"/>
        <v>9</v>
      </c>
      <c r="E144" s="141"/>
      <c r="F144" s="141"/>
      <c r="G144" s="142"/>
      <c r="H144" s="45" t="str">
        <f t="shared" ca="1" si="2"/>
        <v>clear; echo テストケース009; sed -i '' 's#ROW_COUNTS="2"#ROW_COUNTS=""#g' ${CONFIG_DIR}db_data_config.txt; export ROW_COUNTS="";sh ./script/db_check_file_validate_config.sh; sed -i '' 's#ROW_COUNTS=""#ROW_COUNTS="2"#g' ${CONFIG_DIR}db_data_config.txt; export ROW_COUNTS="2";</v>
      </c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7"/>
      <c r="AE144" s="149" t="str" cm="1">
        <f t="array" ref="AE144">SUBSTITUTE(INDEX($H$111:$AQ$111, , MATCH($D144, $54:$54, 0)-7),"-","")</f>
        <v>異常</v>
      </c>
      <c r="AF144" s="150"/>
      <c r="AG144" s="151"/>
      <c r="AH144" s="146" t="s">
        <v>1142</v>
      </c>
      <c r="AI144" s="147"/>
      <c r="AJ144" s="147"/>
      <c r="AK144" s="147"/>
      <c r="AL144" s="147"/>
      <c r="AM144" s="147"/>
      <c r="AN144" s="147"/>
      <c r="AO144" s="147"/>
      <c r="AP144" s="147"/>
      <c r="AQ144" s="148"/>
      <c r="AS144" s="69" t="str" cm="1">
        <f t="array" ref="AS144">SUBSTITUTE(TEXT(INDEX($H$114:$AQ$114,1,$D144),"000000"),"-","")</f>
        <v>230109</v>
      </c>
      <c r="AT144" s="70"/>
      <c r="AU144" s="71"/>
      <c r="AW144" s="73" t="str">
        <f>SUBSTITUTE(IF(VLOOKUP(AW$134,$AD$9:$AN$16,8,FALSE)=INDEX($E$60:$G$62,MATCH("●",INDEX($H$60:$AQ$62,,MATCH($D144,$54:$54,0)-7),0),1),"","sed -i "&amp;IF($AK$132="MacOS","'' ","")&amp;"'s#"&amp;AW$134&amp;"="""&amp;VLOOKUP(AW$134,$AD$9:$AN$16,8,FALSE)&amp;""""&amp;"#"&amp;AW$134&amp;"="&amp;""""&amp;INDEX($E$60:$G$62,MATCH("●",INDEX($H$60:$AQ$62,,MATCH($D144,$54:$54,0)-7),0),1)&amp;""""&amp;"#g'"&amp;" ${CONFIG_DIR}db_data_config.txt; export "&amp;AW$134&amp;"="&amp;""""&amp;INDEX($E$60:$G$62,MATCH("●",INDEX($H$60:$AQ$62,,MATCH($D144,$54:$54,0)-7),0),1)&amp;""";"),",",""",""")</f>
        <v/>
      </c>
      <c r="AX144" s="73" t="str">
        <f>SUBSTITUTE(IF(INDEX($E$60:$G$62,MATCH("●",INDEX($H$60:$AQ$62,,MATCH($D144,$54:$54,0)-7),0),1)=VLOOKUP(AX$134,$AD$9:$AN$16,8,FALSE),"","sed -i "&amp;IF($AK$132="MacOS","'' ","")&amp;"'s#"&amp;AX$134&amp;"="""&amp;INDEX($E$60:$G$62,MATCH("●",INDEX($H$60:$AQ$62,,MATCH($D144,$54:$54,0)-7),0),1)&amp;""""&amp;"#"&amp;AX$134&amp;"="&amp;""""&amp;VLOOKUP(AX$134,$AD$9:$AN$16,8,FALSE)&amp;""""&amp;"#g'"&amp;"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4" s="73" t="str">
        <f>SUBSTITUTE(IF(VLOOKUP(AY$134,$AD$9:$AN$16,8,FALSE)=INDEX($E$64:$G$69,MATCH("●",INDEX($H$64:$AQ$69,,MATCH($D144,$54:$54,0)-7),0),1),"","sed -i "&amp;IF($AK$132="MacOS","'' ","")&amp;"'s#"&amp;AY$134&amp;"="""&amp;VLOOKUP(AY$134,$AD$9:$AN$16,8,FALSE)&amp;""""&amp;"#"&amp;AY$134&amp;"="&amp;""""&amp;INDEX($E$64:$G$69,MATCH("●",INDEX($H$64:$AQ$69,,MATCH($D144,$54:$54,0)-7),0),1)&amp;""""&amp;"#g'"&amp;" ${CONFIG_DIR}db_data_config.txt; export "&amp;AY$134&amp;"="&amp;""""&amp;INDEX($E$64:$G$69,MATCH("●",INDEX($H$64:$AQ$69,,MATCH($D144,$54:$54,0)-7),0),1)&amp;""";"),",",""",""")</f>
        <v/>
      </c>
      <c r="AZ144" s="73" t="str">
        <f>SUBSTITUTE(IF(INDEX($E$64:$G$69,MATCH("●",INDEX($H$64:$AQ$69,,MATCH($D144,$54:$54,0)-7),0),1)=VLOOKUP(AZ$134,$AD$9:$AN$16,8,FALSE),"","sed -i "&amp;IF($AK$132="MacOS","'' ","")&amp;"'s#"&amp;AZ$134&amp;"="""&amp;INDEX($E$64:$G$69,MATCH("●",INDEX($H$64:$AQ$69,,MATCH($D144,$54:$54,0)-7),0),1)&amp;""""&amp;"#"&amp;AZ$134&amp;"="&amp;""""&amp;VLOOKUP(AZ$134,$AD$9:$AN$16,8,FALSE)&amp;""""&amp;"#g'"&amp;"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4" s="73" t="str">
        <f>SUBSTITUTE(IF(VLOOKUP(BA$134,$AD$9:$AN$16,8,FALSE)=INDEX($E$71:$G$78,MATCH("●",INDEX($H$71:$AQ$78,,MATCH($D144,$54:$54,0)-7),0),1),"","sed -i "&amp;IF($AK$132="MacOS","'' ","")&amp;"'s#"&amp;BA$134&amp;"="""&amp;VLOOKUP(BA$134,$AD$9:$AN$16,8,FALSE)&amp;""""&amp;"#"&amp;BA$134&amp;"="&amp;""""&amp;INDEX($E$71:$G$78,MATCH("●",INDEX($H$71:$AQ$78,,MATCH($D144,$54:$54,0)-7),0),1)&amp;""""&amp;"#g'"&amp;" ${CONFIG_DIR}db_data_config.txt; export "&amp;BA$134&amp;"="&amp;""""&amp;INDEX($E$71:$G$78,MATCH("●",INDEX($H$71:$AQ$78,,MATCH($D144,$54:$54,0)-7),0),1)&amp;""";"),",",""",""")</f>
        <v/>
      </c>
      <c r="BB144" s="73" t="str">
        <f>SUBSTITUTE(IF(INDEX($E$71:$G$78,MATCH("●",INDEX($H$71:$AQ$78,,MATCH($D144,$54:$54,0)-7),0),1)=VLOOKUP(BB$134,$AD$9:$AN$16,8,FALSE),"","sed -i "&amp;IF($AK$132="MacOS","'' ","")&amp;"'s#"&amp;BB$134&amp;"="""&amp;INDEX($E$71:$G$78,MATCH("●",INDEX($H$71:$AQ$78,,MATCH($D144,$54:$54,0)-7),0),1)&amp;""""&amp;"#"&amp;BB$134&amp;"="&amp;""""&amp;VLOOKUP(BB$134,$AD$9:$AN$16,8,FALSE)&amp;""""&amp;"#g'"&amp;"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4" s="73" t="str">
        <f>SUBSTITUTE(IF(VLOOKUP(BC$134,$AD$9:$AN$16,8,FALSE)=INDEX($E$80:$G$88,MATCH("●",INDEX($H$80:$AQ$88,,MATCH($D144,$54:$54,0)-7),0),1),"","sed -i "&amp;IF($AK$132="MacOS","'' ","")&amp;"'s#"&amp;BC$134&amp;"="""&amp;VLOOKUP(BC$134,$AD$9:$AN$16,8,FALSE)&amp;""""&amp;"#"&amp;BC$134&amp;"="&amp;""""&amp;INDEX($E$80:$G$88,MATCH("●",INDEX($H$80:$AQ$88,,MATCH($D144,$54:$54,0)-7),0),1)&amp;""""&amp;"#g'"&amp;" ${CONFIG_DIR}db_data_config.txt; export "&amp;BC$134&amp;"="&amp;""""&amp;INDEX($E$80:$G$88,MATCH("●",INDEX($H$80:$AQ$88,,MATCH($D144,$54:$54,0)-7),0),1)&amp;""";"),",",""",""")</f>
        <v/>
      </c>
      <c r="BD144" s="73" t="str">
        <f>SUBSTITUTE(IF(INDEX($E$80:$G$88,MATCH("●",INDEX($H$80:$AQ$88,,MATCH($D144,$54:$54,0)-7),0),1)=VLOOKUP(BD$134,$AD$9:$AN$16,8,FALSE),"","sed -i "&amp;IF($AK$132="MacOS","'' ","")&amp;"'s#"&amp;BD$134&amp;"="""&amp;INDEX($E$80:$G$88,MATCH("●",INDEX($H$80:$AQ$88,,MATCH($D144,$54:$54,0)-7),0),1)&amp;""""&amp;"#"&amp;BD$134&amp;"="&amp;""""&amp;VLOOKUP(BD$134,$AD$9:$AN$16,8,FALSE)&amp;""""&amp;"#g'"&amp;"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4" s="73" t="str">
        <f>SUBSTITUTE(IF(VLOOKUP(BE$134,$AD$9:$AN$16,8,FALSE)=INDEX($E$90:$G$93,MATCH("●",INDEX($H$90:$AQ$93,,MATCH($D144,$54:$54,0)-7),0),1),"","sed -i "&amp;IF($AK$132="MacOS","'' ","")&amp;"'s#"&amp;BE$134&amp;"="""&amp;VLOOKUP(BE$134,$AD$9:$AN$16,8,FALSE)&amp;""""&amp;"#"&amp;BE$134&amp;"="&amp;""""&amp;INDEX($E$90:$G$93,MATCH("●",INDEX($H$90:$AQ$93,,MATCH($D144,$54:$54,0)-7),0),1)&amp;""""&amp;"#g'"&amp;" ${CONFIG_DIR}db_data_config.txt; export "&amp;BE$134&amp;"="&amp;""""&amp;INDEX($E$90:$G$93,MATCH("●",INDEX($H$90:$AQ$93,,MATCH($D144,$54:$54,0)-7),0),1)&amp;""";"),",",""",""")</f>
        <v/>
      </c>
      <c r="BF144" s="73" t="str">
        <f>SUBSTITUTE(IF(INDEX($E$90:$G$93,MATCH("●",INDEX($H$90:$AQ$93,,MATCH($D144,$54:$54,0)-7),0),1)=VLOOKUP(BF$134,$AD$9:$AN$16,8,FALSE),"","sed -i "&amp;IF($AK$132="MacOS","'' ","")&amp;"'s#"&amp;BF$134&amp;"="""&amp;INDEX($E$90:$G$93,MATCH("●",INDEX($H$90:$AQ$93,,MATCH($D144,$54:$54,0)-7),0),1)&amp;""""&amp;"#"&amp;BF$134&amp;"="&amp;""""&amp;VLOOKUP(BF$134,$AD$9:$AN$16,8,FALSE)&amp;""""&amp;"#g'"&amp;"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4" s="73" t="str">
        <f>SUBSTITUTE(IF(VLOOKUP(BG$134,$AD$9:$AN$16,8,FALSE)=INDEX($E$95:$G$98,MATCH("●",INDEX($H$95:$AQ$98,,MATCH($D144,$54:$54,0)-7),0),1),"","sed -i "&amp;IF($AK$132="MacOS","'' ","")&amp;"'s#"&amp;BG$134&amp;"="""&amp;VLOOKUP(BG$134,$AD$9:$AN$16,8,FALSE)&amp;""""&amp;"#"&amp;BG$134&amp;"="&amp;""""&amp;INDEX($E$95:$G$98,MATCH("●",INDEX($H$95:$AQ$98,,MATCH($D144,$54:$54,0)-7),0),1)&amp;""""&amp;"#g'"&amp;" ${CONFIG_DIR}db_data_config.txt; export "&amp;BG$134&amp;"="&amp;""""&amp;INDEX($E$95:$G$98,MATCH("●",INDEX($H$95:$AQ$98,,MATCH($D144,$54:$54,0)-7),0),1)&amp;""";"),",",""",""")</f>
        <v/>
      </c>
      <c r="BH144" s="73" t="str">
        <f>SUBSTITUTE(IF(INDEX($E$95:$G$98,MATCH("●",INDEX($H$95:$AQ$98,,MATCH($D144,$54:$54,0)-7),0),1)=VLOOKUP(BH$134,$AD$9:$AN$16,8,FALSE),"","sed -i "&amp;IF($AK$132="MacOS","'' ","")&amp;"'s#"&amp;BH$134&amp;"="""&amp;INDEX($E$95:$G$98,MATCH("●",INDEX($H$95:$AQ$98,,MATCH($D144,$54:$54,0)-7),0),1)&amp;""""&amp;"#"&amp;BH$134&amp;"="&amp;""""&amp;VLOOKUP(BH$134,$AD$9:$AN$16,8,FALSE)&amp;""""&amp;"#g'"&amp;"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4" s="73" t="str">
        <f>SUBSTITUTE(IF(VLOOKUP(BI$134,$AD$9:$AN$16,8,FALSE)=INDEX($E$100:$G$103,MATCH("●",INDEX($H$100:$AQ$103,,MATCH($D144,$54:$54,0)-7),0),1),"","sed -i "&amp;IF($AK$132="MacOS","'' ","")&amp;"'s#"&amp;BI$134&amp;"="""&amp;VLOOKUP(BI$134,$AD$9:$AN$16,8,FALSE)&amp;""""&amp;"#"&amp;BI$134&amp;"="&amp;""""&amp;INDEX($E$100:$G$103,MATCH("●",INDEX($H$100:$AQ$103,,MATCH($D144,$54:$54,0)-7),0),1)&amp;""""&amp;"#g'"&amp;" ${CONFIG_DIR}db_data_config.txt; export "&amp;BI$134&amp;"="&amp;""""&amp;INDEX($E$100:$G$103,MATCH("●",INDEX($H$100:$AQ$103,,MATCH($D144,$54:$54,0)-7),0),1)&amp;""";"),",",""",""")</f>
        <v/>
      </c>
      <c r="BJ144" s="73" t="str">
        <f>SUBSTITUTE(IF(INDEX($E$100:$G$103,MATCH("●",INDEX($H$100:$AQ$103,,MATCH($D144,$54:$54,0)-7),0),1)=VLOOKUP(BJ$134,$AD$9:$AN$16,8,FALSE),"","sed -i "&amp;IF($AK$132="MacOS","'' ","")&amp;"'s#"&amp;BJ$134&amp;"="""&amp;INDEX($E$100:$G$103,MATCH("●",INDEX($H$100:$AQ$103,,MATCH($D144,$54:$54,0)-7),0),1)&amp;""""&amp;"#"&amp;BJ$134&amp;"="&amp;""""&amp;VLOOKUP(BJ$134,$AD$9:$AN$16,8,FALSE)&amp;""""&amp;"#g'"&amp;"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4" s="73" t="str">
        <f>SUBSTITUTE(IF(VLOOKUP(BK$134,$AD$9:$AN$16,8,FALSE)=INDEX($E$105:$G$109,MATCH("●",INDEX($H$105:$AQ$109,,MATCH($D144,$54:$54,0)-7),0),1),"","sed -i "&amp;IF($AK$132="MacOS","'' ","")&amp;"'s#"&amp;BK$134&amp;"="""&amp;VLOOKUP(BK$134,$AD$9:$AN$16,8,FALSE)&amp;""""&amp;"#"&amp;BK$134&amp;"="&amp;""""&amp;INDEX($E$105:$G$109,MATCH("●",INDEX($H$105:$AQ$109,,MATCH($D144,$54:$54,0)-7),0),1)&amp;""""&amp;"#g'"&amp;" ${CONFIG_DIR}db_data_config.txt; export "&amp;BK$134&amp;"="&amp;""""&amp;INDEX($E$105:$G$109,MATCH("●",INDEX($H$105:$AQ$109,,MATCH($D144,$54:$54,0)-7),0),1)&amp;""";"),",",""",""")</f>
        <v>sed -i '' 's#ROW_COUNTS="2"#ROW_COUNTS="なし"#g' ${CONFIG_DIR}db_data_config.txt; export ROW_COUNTS="なし";</v>
      </c>
      <c r="BL144" s="73" t="str">
        <f>SUBSTITUTE(IF(INDEX($E$105:$G$109,MATCH("●",INDEX($H$105:$AQ$109,,MATCH($D144,$54:$54,0)-7),0),1)=VLOOKUP(BL$134,$AD$9:$AN$16,8,FALSE),"","sed -i "&amp;IF($AK$132="MacOS","'' ","")&amp;"'s#"&amp;BL$134&amp;"="""&amp;INDEX($E$105:$G$109,MATCH("●",INDEX($H$105:$AQ$109,,MATCH($D144,$54:$54,0)-7),0),1)&amp;""""&amp;"#"&amp;BL$134&amp;"="&amp;""""&amp;VLOOKUP(BL$134,$AD$9:$AN$16,8,FALSE)&amp;""""&amp;"#g'"&amp;"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>sed -i '' 's#ROW_COUNTS="なし"#ROW_COUNTS="2"#g' ${CONFIG_DIR}db_data_config.txt; export ROW_COUNTS="2";</v>
      </c>
      <c r="BM144" s="60" t="s">
        <v>1135</v>
      </c>
    </row>
    <row r="145" spans="4:65" ht="36" customHeight="1">
      <c r="D145" s="140">
        <f t="shared" si="3"/>
        <v>10</v>
      </c>
      <c r="E145" s="141"/>
      <c r="F145" s="141"/>
      <c r="G145" s="142"/>
      <c r="H145" s="45" t="str">
        <f t="shared" ca="1" si="2"/>
        <v>clear; echo テストケース010; sed -i '' 's#FILE_NAME="testFile"#FILE_NAME="NONE"#g' ${CONFIG_DIR}db_data_config.txt; export FILE_NAME="NONE";sh ./script/db_check_file_validate_config.sh; sed -i '' 's#FILE_NAME="NONE"#FILE_NAME="testFile"#g' ${CONFIG_DIR}db_data_config.txt; export FILE_NAME="testFile";</v>
      </c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46"/>
      <c r="AD145" s="47"/>
      <c r="AE145" s="149" t="str" cm="1">
        <f t="array" ref="AE145">SUBSTITUTE(INDEX($H$111:$AQ$111, , MATCH($D145, $54:$54, 0)-7),"-","")</f>
        <v>正常</v>
      </c>
      <c r="AF145" s="150"/>
      <c r="AG145" s="151"/>
      <c r="AH145" s="146" t="s">
        <v>1144</v>
      </c>
      <c r="AI145" s="147"/>
      <c r="AJ145" s="147"/>
      <c r="AK145" s="147"/>
      <c r="AL145" s="147"/>
      <c r="AM145" s="147"/>
      <c r="AN145" s="147"/>
      <c r="AO145" s="147"/>
      <c r="AP145" s="147"/>
      <c r="AQ145" s="148"/>
      <c r="AS145" s="69" t="str" cm="1">
        <f t="array" ref="AS145">SUBSTITUTE(TEXT(INDEX($H$114:$AQ$114,1,$D145),"000000"),"-","")</f>
        <v>230001</v>
      </c>
      <c r="AT145" s="70"/>
      <c r="AU145" s="71"/>
      <c r="AW145" s="73" t="str">
        <f>SUBSTITUTE(IF(VLOOKUP(AW$134,$AD$9:$AN$16,8,FALSE)=INDEX($E$60:$G$62,MATCH("●",INDEX($H$60:$AQ$62,,MATCH($D145,$54:$54,0)-7),0),1),"","sed -i "&amp;IF($AK$132="MacOS","'' ","")&amp;"'s#"&amp;AW$134&amp;"="""&amp;VLOOKUP(AW$134,$AD$9:$AN$16,8,FALSE)&amp;""""&amp;"#"&amp;AW$134&amp;"="&amp;""""&amp;INDEX($E$60:$G$62,MATCH("●",INDEX($H$60:$AQ$62,,MATCH($D145,$54:$54,0)-7),0),1)&amp;""""&amp;"#g'"&amp;" ${CONFIG_DIR}db_data_config.txt; export "&amp;AW$134&amp;"="&amp;""""&amp;INDEX($E$60:$G$62,MATCH("●",INDEX($H$60:$AQ$62,,MATCH($D145,$54:$54,0)-7),0),1)&amp;""";"),",",""",""")</f>
        <v>sed -i '' 's#FILE_NAME="testFile"#FILE_NAME="NONE"#g' ${CONFIG_DIR}db_data_config.txt; export FILE_NAME="NONE";</v>
      </c>
      <c r="AX145" s="73" t="str">
        <f>SUBSTITUTE(IF(INDEX($E$60:$G$62,MATCH("●",INDEX($H$60:$AQ$62,,MATCH($D145,$54:$54,0)-7),0),1)=VLOOKUP(AX$134,$AD$9:$AN$16,8,FALSE),"","sed -i "&amp;IF($AK$132="MacOS","'' ","")&amp;"'s#"&amp;AX$134&amp;"="""&amp;INDEX($E$60:$G$62,MATCH("●",INDEX($H$60:$AQ$62,,MATCH($D145,$54:$54,0)-7),0),1)&amp;""""&amp;"#"&amp;AX$134&amp;"="&amp;""""&amp;VLOOKUP(AX$134,$AD$9:$AN$16,8,FALSE)&amp;""""&amp;"#g'"&amp;"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>sed -i '' 's#FILE_NAME="NONE"#FILE_NAME="testFile"#g' ${CONFIG_DIR}db_data_config.txt; export FILE_NAME="testFile";</v>
      </c>
      <c r="AY145" s="73" t="str">
        <f>SUBSTITUTE(IF(VLOOKUP(AY$134,$AD$9:$AN$16,8,FALSE)=INDEX($E$64:$G$69,MATCH("●",INDEX($H$64:$AQ$69,,MATCH($D145,$54:$54,0)-7),0),1),"","sed -i "&amp;IF($AK$132="MacOS","'' ","")&amp;"'s#"&amp;AY$134&amp;"="""&amp;VLOOKUP(AY$134,$AD$9:$AN$16,8,FALSE)&amp;""""&amp;"#"&amp;AY$134&amp;"="&amp;""""&amp;INDEX($E$64:$G$69,MATCH("●",INDEX($H$64:$AQ$69,,MATCH($D145,$54:$54,0)-7),0),1)&amp;""""&amp;"#g'"&amp;" ${CONFIG_DIR}db_data_config.txt; export "&amp;AY$134&amp;"="&amp;""""&amp;INDEX($E$64:$G$69,MATCH("●",INDEX($H$64:$AQ$69,,MATCH($D145,$54:$54,0)-7),0),1)&amp;""";"),",",""",""")</f>
        <v/>
      </c>
      <c r="AZ145" s="73" t="str">
        <f>SUBSTITUTE(IF(INDEX($E$64:$G$69,MATCH("●",INDEX($H$64:$AQ$69,,MATCH($D145,$54:$54,0)-7),0),1)=VLOOKUP(AZ$134,$AD$9:$AN$16,8,FALSE),"","sed -i "&amp;IF($AK$132="MacOS","'' ","")&amp;"'s#"&amp;AZ$134&amp;"="""&amp;INDEX($E$64:$G$69,MATCH("●",INDEX($H$64:$AQ$69,,MATCH($D145,$54:$54,0)-7),0),1)&amp;""""&amp;"#"&amp;AZ$134&amp;"="&amp;""""&amp;VLOOKUP(AZ$134,$AD$9:$AN$16,8,FALSE)&amp;""""&amp;"#g'"&amp;"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5" s="73" t="str">
        <f>SUBSTITUTE(IF(VLOOKUP(BA$134,$AD$9:$AN$16,8,FALSE)=INDEX($E$71:$G$78,MATCH("●",INDEX($H$71:$AQ$78,,MATCH($D145,$54:$54,0)-7),0),1),"","sed -i "&amp;IF($AK$132="MacOS","'' ","")&amp;"'s#"&amp;BA$134&amp;"="""&amp;VLOOKUP(BA$134,$AD$9:$AN$16,8,FALSE)&amp;""""&amp;"#"&amp;BA$134&amp;"="&amp;""""&amp;INDEX($E$71:$G$78,MATCH("●",INDEX($H$71:$AQ$78,,MATCH($D145,$54:$54,0)-7),0),1)&amp;""""&amp;"#g'"&amp;" ${CONFIG_DIR}db_data_config.txt; export "&amp;BA$134&amp;"="&amp;""""&amp;INDEX($E$71:$G$78,MATCH("●",INDEX($H$71:$AQ$78,,MATCH($D145,$54:$54,0)-7),0),1)&amp;""";"),",",""",""")</f>
        <v/>
      </c>
      <c r="BB145" s="73" t="str">
        <f>SUBSTITUTE(IF(INDEX($E$71:$G$78,MATCH("●",INDEX($H$71:$AQ$78,,MATCH($D145,$54:$54,0)-7),0),1)=VLOOKUP(BB$134,$AD$9:$AN$16,8,FALSE),"","sed -i "&amp;IF($AK$132="MacOS","'' ","")&amp;"'s#"&amp;BB$134&amp;"="""&amp;INDEX($E$71:$G$78,MATCH("●",INDEX($H$71:$AQ$78,,MATCH($D145,$54:$54,0)-7),0),1)&amp;""""&amp;"#"&amp;BB$134&amp;"="&amp;""""&amp;VLOOKUP(BB$134,$AD$9:$AN$16,8,FALSE)&amp;""""&amp;"#g'"&amp;"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5" s="73" t="str">
        <f>SUBSTITUTE(IF(VLOOKUP(BC$134,$AD$9:$AN$16,8,FALSE)=INDEX($E$80:$G$88,MATCH("●",INDEX($H$80:$AQ$88,,MATCH($D145,$54:$54,0)-7),0),1),"","sed -i "&amp;IF($AK$132="MacOS","'' ","")&amp;"'s#"&amp;BC$134&amp;"="""&amp;VLOOKUP(BC$134,$AD$9:$AN$16,8,FALSE)&amp;""""&amp;"#"&amp;BC$134&amp;"="&amp;""""&amp;INDEX($E$80:$G$88,MATCH("●",INDEX($H$80:$AQ$88,,MATCH($D145,$54:$54,0)-7),0),1)&amp;""""&amp;"#g'"&amp;" ${CONFIG_DIR}db_data_config.txt; export "&amp;BC$134&amp;"="&amp;""""&amp;INDEX($E$80:$G$88,MATCH("●",INDEX($H$80:$AQ$88,,MATCH($D145,$54:$54,0)-7),0),1)&amp;""";"),",",""",""")</f>
        <v/>
      </c>
      <c r="BD145" s="73" t="str">
        <f>SUBSTITUTE(IF(INDEX($E$80:$G$88,MATCH("●",INDEX($H$80:$AQ$88,,MATCH($D145,$54:$54,0)-7),0),1)=VLOOKUP(BD$134,$AD$9:$AN$16,8,FALSE),"","sed -i "&amp;IF($AK$132="MacOS","'' ","")&amp;"'s#"&amp;BD$134&amp;"="""&amp;INDEX($E$80:$G$88,MATCH("●",INDEX($H$80:$AQ$88,,MATCH($D145,$54:$54,0)-7),0),1)&amp;""""&amp;"#"&amp;BD$134&amp;"="&amp;""""&amp;VLOOKUP(BD$134,$AD$9:$AN$16,8,FALSE)&amp;""""&amp;"#g'"&amp;"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5" s="73" t="str">
        <f>SUBSTITUTE(IF(VLOOKUP(BE$134,$AD$9:$AN$16,8,FALSE)=INDEX($E$90:$G$93,MATCH("●",INDEX($H$90:$AQ$93,,MATCH($D145,$54:$54,0)-7),0),1),"","sed -i "&amp;IF($AK$132="MacOS","'' ","")&amp;"'s#"&amp;BE$134&amp;"="""&amp;VLOOKUP(BE$134,$AD$9:$AN$16,8,FALSE)&amp;""""&amp;"#"&amp;BE$134&amp;"="&amp;""""&amp;INDEX($E$90:$G$93,MATCH("●",INDEX($H$90:$AQ$93,,MATCH($D145,$54:$54,0)-7),0),1)&amp;""""&amp;"#g'"&amp;" ${CONFIG_DIR}db_data_config.txt; export "&amp;BE$134&amp;"="&amp;""""&amp;INDEX($E$90:$G$93,MATCH("●",INDEX($H$90:$AQ$93,,MATCH($D145,$54:$54,0)-7),0),1)&amp;""";"),",",""",""")</f>
        <v/>
      </c>
      <c r="BF145" s="73" t="str">
        <f>SUBSTITUTE(IF(INDEX($E$90:$G$93,MATCH("●",INDEX($H$90:$AQ$93,,MATCH($D145,$54:$54,0)-7),0),1)=VLOOKUP(BF$134,$AD$9:$AN$16,8,FALSE),"","sed -i "&amp;IF($AK$132="MacOS","'' ","")&amp;"'s#"&amp;BF$134&amp;"="""&amp;INDEX($E$90:$G$93,MATCH("●",INDEX($H$90:$AQ$93,,MATCH($D145,$54:$54,0)-7),0),1)&amp;""""&amp;"#"&amp;BF$134&amp;"="&amp;""""&amp;VLOOKUP(BF$134,$AD$9:$AN$16,8,FALSE)&amp;""""&amp;"#g'"&amp;"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5" s="73" t="str">
        <f>SUBSTITUTE(IF(VLOOKUP(BG$134,$AD$9:$AN$16,8,FALSE)=INDEX($E$95:$G$98,MATCH("●",INDEX($H$95:$AQ$98,,MATCH($D145,$54:$54,0)-7),0),1),"","sed -i "&amp;IF($AK$132="MacOS","'' ","")&amp;"'s#"&amp;BG$134&amp;"="""&amp;VLOOKUP(BG$134,$AD$9:$AN$16,8,FALSE)&amp;""""&amp;"#"&amp;BG$134&amp;"="&amp;""""&amp;INDEX($E$95:$G$98,MATCH("●",INDEX($H$95:$AQ$98,,MATCH($D145,$54:$54,0)-7),0),1)&amp;""""&amp;"#g'"&amp;" ${CONFIG_DIR}db_data_config.txt; export "&amp;BG$134&amp;"="&amp;""""&amp;INDEX($E$95:$G$98,MATCH("●",INDEX($H$95:$AQ$98,,MATCH($D145,$54:$54,0)-7),0),1)&amp;""";"),",",""",""")</f>
        <v/>
      </c>
      <c r="BH145" s="73" t="str">
        <f>SUBSTITUTE(IF(INDEX($E$95:$G$98,MATCH("●",INDEX($H$95:$AQ$98,,MATCH($D145,$54:$54,0)-7),0),1)=VLOOKUP(BH$134,$AD$9:$AN$16,8,FALSE),"","sed -i "&amp;IF($AK$132="MacOS","'' ","")&amp;"'s#"&amp;BH$134&amp;"="""&amp;INDEX($E$95:$G$98,MATCH("●",INDEX($H$95:$AQ$98,,MATCH($D145,$54:$54,0)-7),0),1)&amp;""""&amp;"#"&amp;BH$134&amp;"="&amp;""""&amp;VLOOKUP(BH$134,$AD$9:$AN$16,8,FALSE)&amp;""""&amp;"#g'"&amp;"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5" s="73" t="str">
        <f>SUBSTITUTE(IF(VLOOKUP(BI$134,$AD$9:$AN$16,8,FALSE)=INDEX($E$100:$G$103,MATCH("●",INDEX($H$100:$AQ$103,,MATCH($D145,$54:$54,0)-7),0),1),"","sed -i "&amp;IF($AK$132="MacOS","'' ","")&amp;"'s#"&amp;BI$134&amp;"="""&amp;VLOOKUP(BI$134,$AD$9:$AN$16,8,FALSE)&amp;""""&amp;"#"&amp;BI$134&amp;"="&amp;""""&amp;INDEX($E$100:$G$103,MATCH("●",INDEX($H$100:$AQ$103,,MATCH($D145,$54:$54,0)-7),0),1)&amp;""""&amp;"#g'"&amp;" ${CONFIG_DIR}db_data_config.txt; export "&amp;BI$134&amp;"="&amp;""""&amp;INDEX($E$100:$G$103,MATCH("●",INDEX($H$100:$AQ$103,,MATCH($D145,$54:$54,0)-7),0),1)&amp;""";"),",",""",""")</f>
        <v/>
      </c>
      <c r="BJ145" s="73" t="str">
        <f>SUBSTITUTE(IF(INDEX($E$100:$G$103,MATCH("●",INDEX($H$100:$AQ$103,,MATCH($D145,$54:$54,0)-7),0),1)=VLOOKUP(BJ$134,$AD$9:$AN$16,8,FALSE),"","sed -i "&amp;IF($AK$132="MacOS","'' ","")&amp;"'s#"&amp;BJ$134&amp;"="""&amp;INDEX($E$100:$G$103,MATCH("●",INDEX($H$100:$AQ$103,,MATCH($D145,$54:$54,0)-7),0),1)&amp;""""&amp;"#"&amp;BJ$134&amp;"="&amp;""""&amp;VLOOKUP(BJ$134,$AD$9:$AN$16,8,FALSE)&amp;""""&amp;"#g'"&amp;"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5" s="73" t="str">
        <f>SUBSTITUTE(IF(VLOOKUP(BK$134,$AD$9:$AN$16,8,FALSE)=INDEX($E$105:$G$109,MATCH("●",INDEX($H$105:$AQ$109,,MATCH($D145,$54:$54,0)-7),0),1),"","sed -i "&amp;IF($AK$132="MacOS","'' ","")&amp;"'s#"&amp;BK$134&amp;"="""&amp;VLOOKUP(BK$134,$AD$9:$AN$16,8,FALSE)&amp;""""&amp;"#"&amp;BK$134&amp;"="&amp;""""&amp;INDEX($E$105:$G$109,MATCH("●",INDEX($H$105:$AQ$109,,MATCH($D145,$54:$54,0)-7),0),1)&amp;""""&amp;"#g'"&amp;" ${CONFIG_DIR}db_data_config.txt; export "&amp;BK$134&amp;"="&amp;""""&amp;INDEX($E$105:$G$109,MATCH("●",INDEX($H$105:$AQ$109,,MATCH($D145,$54:$54,0)-7),0),1)&amp;""";"),",",""",""")</f>
        <v/>
      </c>
      <c r="BL145" s="73" t="str">
        <f>SUBSTITUTE(IF(INDEX($E$105:$G$109,MATCH("●",INDEX($H$105:$AQ$109,,MATCH($D145,$54:$54,0)-7),0),1)=VLOOKUP(BL$134,$AD$9:$AN$16,8,FALSE),"","sed -i "&amp;IF($AK$132="MacOS","'' ","")&amp;"'s#"&amp;BL$134&amp;"="""&amp;INDEX($E$105:$G$109,MATCH("●",INDEX($H$105:$AQ$109,,MATCH($D145,$54:$54,0)-7),0),1)&amp;""""&amp;"#"&amp;BL$134&amp;"="&amp;""""&amp;VLOOKUP(BL$134,$AD$9:$AN$16,8,FALSE)&amp;""""&amp;"#g'"&amp;"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5" s="60" t="s">
        <v>1135</v>
      </c>
    </row>
    <row r="146" spans="4:65" ht="36" customHeight="1">
      <c r="D146" s="140">
        <f t="shared" si="3"/>
        <v>11</v>
      </c>
      <c r="E146" s="141"/>
      <c r="F146" s="141"/>
      <c r="G146" s="142"/>
      <c r="H146" s="45" t="str">
        <f t="shared" ca="1" si="2"/>
        <v xml:space="preserve">clear; echo テストケース011; sh ./script/db_check_file_validate_config.sh; 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46"/>
      <c r="AD146" s="47"/>
      <c r="AE146" s="149" t="str" cm="1">
        <f t="array" ref="AE146">SUBSTITUTE(INDEX($H$111:$AQ$111, , MATCH($D146, $54:$54, 0)-7),"-","")</f>
        <v>正常</v>
      </c>
      <c r="AF146" s="150"/>
      <c r="AG146" s="151"/>
      <c r="AH146" s="146" t="s">
        <v>1145</v>
      </c>
      <c r="AI146" s="147"/>
      <c r="AJ146" s="147"/>
      <c r="AK146" s="147"/>
      <c r="AL146" s="147"/>
      <c r="AM146" s="147"/>
      <c r="AN146" s="147"/>
      <c r="AO146" s="147"/>
      <c r="AP146" s="147"/>
      <c r="AQ146" s="148"/>
      <c r="AS146" s="69" t="str" cm="1">
        <f t="array" ref="AS146">SUBSTITUTE(TEXT(INDEX($H$114:$AQ$114,1,$D146),"000000"),"-","")</f>
        <v>230001</v>
      </c>
      <c r="AT146" s="70"/>
      <c r="AU146" s="71"/>
      <c r="AW146" s="73" t="str">
        <f>SUBSTITUTE(IF(VLOOKUP(AW$134,$AD$9:$AN$16,8,FALSE)=INDEX($E$60:$G$62,MATCH("●",INDEX($H$60:$AQ$62,,MATCH($D146,$54:$54,0)-7),0),1),"","sed -i "&amp;IF($AK$132="MacOS","'' ","")&amp;"'s#"&amp;AW$134&amp;"="""&amp;VLOOKUP(AW$134,$AD$9:$AN$16,8,FALSE)&amp;""""&amp;"#"&amp;AW$134&amp;"="&amp;""""&amp;INDEX($E$60:$G$62,MATCH("●",INDEX($H$60:$AQ$62,,MATCH($D146,$54:$54,0)-7),0),1)&amp;""""&amp;"#g'"&amp;" ${CONFIG_DIR}db_data_config.txt; export "&amp;AW$134&amp;"="&amp;""""&amp;INDEX($E$60:$G$62,MATCH("●",INDEX($H$60:$AQ$62,,MATCH($D146,$54:$54,0)-7),0),1)&amp;""";"),",",""",""")</f>
        <v/>
      </c>
      <c r="AX146" s="73" t="str">
        <f>SUBSTITUTE(IF(INDEX($E$60:$G$62,MATCH("●",INDEX($H$60:$AQ$62,,MATCH($D146,$54:$54,0)-7),0),1)=VLOOKUP(AX$134,$AD$9:$AN$16,8,FALSE),"","sed -i "&amp;IF($AK$132="MacOS","'' ","")&amp;"'s#"&amp;AX$134&amp;"="""&amp;INDEX($E$60:$G$62,MATCH("●",INDEX($H$60:$AQ$62,,MATCH($D146,$54:$54,0)-7),0),1)&amp;""""&amp;"#"&amp;AX$134&amp;"="&amp;""""&amp;VLOOKUP(AX$134,$AD$9:$AN$16,8,FALSE)&amp;""""&amp;"#g'"&amp;"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6" s="73" t="str">
        <f>SUBSTITUTE(IF(VLOOKUP(AY$134,$AD$9:$AN$16,8,FALSE)=INDEX($E$64:$G$69,MATCH("●",INDEX($H$64:$AQ$69,,MATCH($D146,$54:$54,0)-7),0),1),"","sed -i "&amp;IF($AK$132="MacOS","'' ","")&amp;"'s#"&amp;AY$134&amp;"="""&amp;VLOOKUP(AY$134,$AD$9:$AN$16,8,FALSE)&amp;""""&amp;"#"&amp;AY$134&amp;"="&amp;""""&amp;INDEX($E$64:$G$69,MATCH("●",INDEX($H$64:$AQ$69,,MATCH($D146,$54:$54,0)-7),0),1)&amp;""""&amp;"#g'"&amp;" ${CONFIG_DIR}db_data_config.txt; export "&amp;AY$134&amp;"="&amp;""""&amp;INDEX($E$64:$G$69,MATCH("●",INDEX($H$64:$AQ$69,,MATCH($D146,$54:$54,0)-7),0),1)&amp;""";"),",",""",""")</f>
        <v/>
      </c>
      <c r="AZ146" s="73" t="str">
        <f>SUBSTITUTE(IF(INDEX($E$64:$G$69,MATCH("●",INDEX($H$64:$AQ$69,,MATCH($D146,$54:$54,0)-7),0),1)=VLOOKUP(AZ$134,$AD$9:$AN$16,8,FALSE),"","sed -i "&amp;IF($AK$132="MacOS","'' ","")&amp;"'s#"&amp;AZ$134&amp;"="""&amp;INDEX($E$64:$G$69,MATCH("●",INDEX($H$64:$AQ$69,,MATCH($D146,$54:$54,0)-7),0),1)&amp;""""&amp;"#"&amp;AZ$134&amp;"="&amp;""""&amp;VLOOKUP(AZ$134,$AD$9:$AN$16,8,FALSE)&amp;""""&amp;"#g'"&amp;"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46" s="73" t="str">
        <f>SUBSTITUTE(IF(VLOOKUP(BA$134,$AD$9:$AN$16,8,FALSE)=INDEX($E$71:$G$78,MATCH("●",INDEX($H$71:$AQ$78,,MATCH($D146,$54:$54,0)-7),0),1),"","sed -i "&amp;IF($AK$132="MacOS","'' ","")&amp;"'s#"&amp;BA$134&amp;"="""&amp;VLOOKUP(BA$134,$AD$9:$AN$16,8,FALSE)&amp;""""&amp;"#"&amp;BA$134&amp;"="&amp;""""&amp;INDEX($E$71:$G$78,MATCH("●",INDEX($H$71:$AQ$78,,MATCH($D146,$54:$54,0)-7),0),1)&amp;""""&amp;"#g'"&amp;" ${CONFIG_DIR}db_data_config.txt; export "&amp;BA$134&amp;"="&amp;""""&amp;INDEX($E$71:$G$78,MATCH("●",INDEX($H$71:$AQ$78,,MATCH($D146,$54:$54,0)-7),0),1)&amp;""";"),",",""",""")</f>
        <v/>
      </c>
      <c r="BB146" s="73" t="str">
        <f>SUBSTITUTE(IF(INDEX($E$71:$G$78,MATCH("●",INDEX($H$71:$AQ$78,,MATCH($D146,$54:$54,0)-7),0),1)=VLOOKUP(BB$134,$AD$9:$AN$16,8,FALSE),"","sed -i "&amp;IF($AK$132="MacOS","'' ","")&amp;"'s#"&amp;BB$134&amp;"="""&amp;INDEX($E$71:$G$78,MATCH("●",INDEX($H$71:$AQ$78,,MATCH($D146,$54:$54,0)-7),0),1)&amp;""""&amp;"#"&amp;BB$134&amp;"="&amp;""""&amp;VLOOKUP(BB$134,$AD$9:$AN$16,8,FALSE)&amp;""""&amp;"#g'"&amp;"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6" s="73" t="str">
        <f>SUBSTITUTE(IF(VLOOKUP(BC$134,$AD$9:$AN$16,8,FALSE)=INDEX($E$80:$G$88,MATCH("●",INDEX($H$80:$AQ$88,,MATCH($D146,$54:$54,0)-7),0),1),"","sed -i "&amp;IF($AK$132="MacOS","'' ","")&amp;"'s#"&amp;BC$134&amp;"="""&amp;VLOOKUP(BC$134,$AD$9:$AN$16,8,FALSE)&amp;""""&amp;"#"&amp;BC$134&amp;"="&amp;""""&amp;INDEX($E$80:$G$88,MATCH("●",INDEX($H$80:$AQ$88,,MATCH($D146,$54:$54,0)-7),0),1)&amp;""""&amp;"#g'"&amp;" ${CONFIG_DIR}db_data_config.txt; export "&amp;BC$134&amp;"="&amp;""""&amp;INDEX($E$80:$G$88,MATCH("●",INDEX($H$80:$AQ$88,,MATCH($D146,$54:$54,0)-7),0),1)&amp;""";"),",",""",""")</f>
        <v/>
      </c>
      <c r="BD146" s="73" t="str">
        <f>SUBSTITUTE(IF(INDEX($E$80:$G$88,MATCH("●",INDEX($H$80:$AQ$88,,MATCH($D146,$54:$54,0)-7),0),1)=VLOOKUP(BD$134,$AD$9:$AN$16,8,FALSE),"","sed -i "&amp;IF($AK$132="MacOS","'' ","")&amp;"'s#"&amp;BD$134&amp;"="""&amp;INDEX($E$80:$G$88,MATCH("●",INDEX($H$80:$AQ$88,,MATCH($D146,$54:$54,0)-7),0),1)&amp;""""&amp;"#"&amp;BD$134&amp;"="&amp;""""&amp;VLOOKUP(BD$134,$AD$9:$AN$16,8,FALSE)&amp;""""&amp;"#g'"&amp;"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6" s="73" t="str">
        <f>SUBSTITUTE(IF(VLOOKUP(BE$134,$AD$9:$AN$16,8,FALSE)=INDEX($E$90:$G$93,MATCH("●",INDEX($H$90:$AQ$93,,MATCH($D146,$54:$54,0)-7),0),1),"","sed -i "&amp;IF($AK$132="MacOS","'' ","")&amp;"'s#"&amp;BE$134&amp;"="""&amp;VLOOKUP(BE$134,$AD$9:$AN$16,8,FALSE)&amp;""""&amp;"#"&amp;BE$134&amp;"="&amp;""""&amp;INDEX($E$90:$G$93,MATCH("●",INDEX($H$90:$AQ$93,,MATCH($D146,$54:$54,0)-7),0),1)&amp;""""&amp;"#g'"&amp;" ${CONFIG_DIR}db_data_config.txt; export "&amp;BE$134&amp;"="&amp;""""&amp;INDEX($E$90:$G$93,MATCH("●",INDEX($H$90:$AQ$93,,MATCH($D146,$54:$54,0)-7),0),1)&amp;""";"),",",""",""")</f>
        <v/>
      </c>
      <c r="BF146" s="73" t="str">
        <f>SUBSTITUTE(IF(INDEX($E$90:$G$93,MATCH("●",INDEX($H$90:$AQ$93,,MATCH($D146,$54:$54,0)-7),0),1)=VLOOKUP(BF$134,$AD$9:$AN$16,8,FALSE),"","sed -i "&amp;IF($AK$132="MacOS","'' ","")&amp;"'s#"&amp;BF$134&amp;"="""&amp;INDEX($E$90:$G$93,MATCH("●",INDEX($H$90:$AQ$93,,MATCH($D146,$54:$54,0)-7),0),1)&amp;""""&amp;"#"&amp;BF$134&amp;"="&amp;""""&amp;VLOOKUP(BF$134,$AD$9:$AN$16,8,FALSE)&amp;""""&amp;"#g'"&amp;"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6" s="73" t="str">
        <f>SUBSTITUTE(IF(VLOOKUP(BG$134,$AD$9:$AN$16,8,FALSE)=INDEX($E$95:$G$98,MATCH("●",INDEX($H$95:$AQ$98,,MATCH($D146,$54:$54,0)-7),0),1),"","sed -i "&amp;IF($AK$132="MacOS","'' ","")&amp;"'s#"&amp;BG$134&amp;"="""&amp;VLOOKUP(BG$134,$AD$9:$AN$16,8,FALSE)&amp;""""&amp;"#"&amp;BG$134&amp;"="&amp;""""&amp;INDEX($E$95:$G$98,MATCH("●",INDEX($H$95:$AQ$98,,MATCH($D146,$54:$54,0)-7),0),1)&amp;""""&amp;"#g'"&amp;" ${CONFIG_DIR}db_data_config.txt; export "&amp;BG$134&amp;"="&amp;""""&amp;INDEX($E$95:$G$98,MATCH("●",INDEX($H$95:$AQ$98,,MATCH($D146,$54:$54,0)-7),0),1)&amp;""";"),",",""",""")</f>
        <v/>
      </c>
      <c r="BH146" s="73" t="str">
        <f>SUBSTITUTE(IF(INDEX($E$95:$G$98,MATCH("●",INDEX($H$95:$AQ$98,,MATCH($D146,$54:$54,0)-7),0),1)=VLOOKUP(BH$134,$AD$9:$AN$16,8,FALSE),"","sed -i "&amp;IF($AK$132="MacOS","'' ","")&amp;"'s#"&amp;BH$134&amp;"="""&amp;INDEX($E$95:$G$98,MATCH("●",INDEX($H$95:$AQ$98,,MATCH($D146,$54:$54,0)-7),0),1)&amp;""""&amp;"#"&amp;BH$134&amp;"="&amp;""""&amp;VLOOKUP(BH$134,$AD$9:$AN$16,8,FALSE)&amp;""""&amp;"#g'"&amp;"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6" s="73" t="str">
        <f>SUBSTITUTE(IF(VLOOKUP(BI$134,$AD$9:$AN$16,8,FALSE)=INDEX($E$100:$G$103,MATCH("●",INDEX($H$100:$AQ$103,,MATCH($D146,$54:$54,0)-7),0),1),"","sed -i "&amp;IF($AK$132="MacOS","'' ","")&amp;"'s#"&amp;BI$134&amp;"="""&amp;VLOOKUP(BI$134,$AD$9:$AN$16,8,FALSE)&amp;""""&amp;"#"&amp;BI$134&amp;"="&amp;""""&amp;INDEX($E$100:$G$103,MATCH("●",INDEX($H$100:$AQ$103,,MATCH($D146,$54:$54,0)-7),0),1)&amp;""""&amp;"#g'"&amp;" ${CONFIG_DIR}db_data_config.txt; export "&amp;BI$134&amp;"="&amp;""""&amp;INDEX($E$100:$G$103,MATCH("●",INDEX($H$100:$AQ$103,,MATCH($D146,$54:$54,0)-7),0),1)&amp;""";"),",",""",""")</f>
        <v/>
      </c>
      <c r="BJ146" s="73" t="str">
        <f>SUBSTITUTE(IF(INDEX($E$100:$G$103,MATCH("●",INDEX($H$100:$AQ$103,,MATCH($D146,$54:$54,0)-7),0),1)=VLOOKUP(BJ$134,$AD$9:$AN$16,8,FALSE),"","sed -i "&amp;IF($AK$132="MacOS","'' ","")&amp;"'s#"&amp;BJ$134&amp;"="""&amp;INDEX($E$100:$G$103,MATCH("●",INDEX($H$100:$AQ$103,,MATCH($D146,$54:$54,0)-7),0),1)&amp;""""&amp;"#"&amp;BJ$134&amp;"="&amp;""""&amp;VLOOKUP(BJ$134,$AD$9:$AN$16,8,FALSE)&amp;""""&amp;"#g'"&amp;"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6" s="73" t="str">
        <f>SUBSTITUTE(IF(VLOOKUP(BK$134,$AD$9:$AN$16,8,FALSE)=INDEX($E$105:$G$109,MATCH("●",INDEX($H$105:$AQ$109,,MATCH($D146,$54:$54,0)-7),0),1),"","sed -i "&amp;IF($AK$132="MacOS","'' ","")&amp;"'s#"&amp;BK$134&amp;"="""&amp;VLOOKUP(BK$134,$AD$9:$AN$16,8,FALSE)&amp;""""&amp;"#"&amp;BK$134&amp;"="&amp;""""&amp;INDEX($E$105:$G$109,MATCH("●",INDEX($H$105:$AQ$109,,MATCH($D146,$54:$54,0)-7),0),1)&amp;""""&amp;"#g'"&amp;" ${CONFIG_DIR}db_data_config.txt; export "&amp;BK$134&amp;"="&amp;""""&amp;INDEX($E$105:$G$109,MATCH("●",INDEX($H$105:$AQ$109,,MATCH($D146,$54:$54,0)-7),0),1)&amp;""";"),",",""",""")</f>
        <v/>
      </c>
      <c r="BL146" s="73" t="str">
        <f>SUBSTITUTE(IF(INDEX($E$105:$G$109,MATCH("●",INDEX($H$105:$AQ$109,,MATCH($D146,$54:$54,0)-7),0),1)=VLOOKUP(BL$134,$AD$9:$AN$16,8,FALSE),"","sed -i "&amp;IF($AK$132="MacOS","'' ","")&amp;"'s#"&amp;BL$134&amp;"="""&amp;INDEX($E$105:$G$109,MATCH("●",INDEX($H$105:$AQ$109,,MATCH($D146,$54:$54,0)-7),0),1)&amp;""""&amp;"#"&amp;BL$134&amp;"="&amp;""""&amp;VLOOKUP(BL$134,$AD$9:$AN$16,8,FALSE)&amp;""""&amp;"#g'"&amp;"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6" s="60" t="s">
        <v>1135</v>
      </c>
    </row>
    <row r="147" spans="4:65" ht="36" customHeight="1">
      <c r="D147" s="140">
        <f t="shared" si="3"/>
        <v>12</v>
      </c>
      <c r="E147" s="141"/>
      <c r="F147" s="141"/>
      <c r="G147" s="142"/>
      <c r="H147" s="45" t="str">
        <f t="shared" ca="1" si="2"/>
        <v>clear; echo テストケース012; sed -i '' 's#FILE_EXTENSION=".csv"#FILE_EXTENSION=".tsv"#g' ${CONFIG_DIR}db_data_config.txt; export FILE_EXTENSION=".tsv";sh ./script/db_check_file_validate_config.sh; sed -i '' 's#FILE_EXTENSION=".tsv"#FILE_EXTENSION=".csv"#g' ${CONFIG_DIR}db_data_config.txt; export FILE_EXTENSION=".csv";</v>
      </c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7"/>
      <c r="AE147" s="149" t="str" cm="1">
        <f t="array" ref="AE147">SUBSTITUTE(INDEX($H$111:$AQ$111, , MATCH($D147, $54:$54, 0)-7),"-","")</f>
        <v>正常</v>
      </c>
      <c r="AF147" s="150"/>
      <c r="AG147" s="151"/>
      <c r="AH147" s="146" t="s">
        <v>1146</v>
      </c>
      <c r="AI147" s="147"/>
      <c r="AJ147" s="147"/>
      <c r="AK147" s="147"/>
      <c r="AL147" s="147"/>
      <c r="AM147" s="147"/>
      <c r="AN147" s="147"/>
      <c r="AO147" s="147"/>
      <c r="AP147" s="147"/>
      <c r="AQ147" s="148"/>
      <c r="AS147" s="69" t="str" cm="1">
        <f t="array" ref="AS147">SUBSTITUTE(TEXT(INDEX($H$114:$AQ$114,1,$D147),"000000"),"-","")</f>
        <v>230001</v>
      </c>
      <c r="AT147" s="70"/>
      <c r="AU147" s="71"/>
      <c r="AW147" s="73" t="str">
        <f>SUBSTITUTE(IF(VLOOKUP(AW$134,$AD$9:$AN$16,8,FALSE)=INDEX($E$60:$G$62,MATCH("●",INDEX($H$60:$AQ$62,,MATCH($D147,$54:$54,0)-7),0),1),"","sed -i "&amp;IF($AK$132="MacOS","'' ","")&amp;"'s#"&amp;AW$134&amp;"="""&amp;VLOOKUP(AW$134,$AD$9:$AN$16,8,FALSE)&amp;""""&amp;"#"&amp;AW$134&amp;"="&amp;""""&amp;INDEX($E$60:$G$62,MATCH("●",INDEX($H$60:$AQ$62,,MATCH($D147,$54:$54,0)-7),0),1)&amp;""""&amp;"#g'"&amp;" ${CONFIG_DIR}db_data_config.txt; export "&amp;AW$134&amp;"="&amp;""""&amp;INDEX($E$60:$G$62,MATCH("●",INDEX($H$60:$AQ$62,,MATCH($D147,$54:$54,0)-7),0),1)&amp;""";"),",",""",""")</f>
        <v/>
      </c>
      <c r="AX147" s="73" t="str">
        <f>SUBSTITUTE(IF(INDEX($E$60:$G$62,MATCH("●",INDEX($H$60:$AQ$62,,MATCH($D147,$54:$54,0)-7),0),1)=VLOOKUP(AX$134,$AD$9:$AN$16,8,FALSE),"","sed -i "&amp;IF($AK$132="MacOS","'' ","")&amp;"'s#"&amp;AX$134&amp;"="""&amp;INDEX($E$60:$G$62,MATCH("●",INDEX($H$60:$AQ$62,,MATCH($D147,$54:$54,0)-7),0),1)&amp;""""&amp;"#"&amp;AX$134&amp;"="&amp;""""&amp;VLOOKUP(AX$134,$AD$9:$AN$16,8,FALSE)&amp;""""&amp;"#g'"&amp;"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7" s="73" t="str">
        <f>SUBSTITUTE(IF(VLOOKUP(AY$134,$AD$9:$AN$16,8,FALSE)=INDEX($E$64:$G$69,MATCH("●",INDEX($H$64:$AQ$69,,MATCH($D147,$54:$54,0)-7),0),1),"","sed -i "&amp;IF($AK$132="MacOS","'' ","")&amp;"'s#"&amp;AY$134&amp;"="""&amp;VLOOKUP(AY$134,$AD$9:$AN$16,8,FALSE)&amp;""""&amp;"#"&amp;AY$134&amp;"="&amp;""""&amp;INDEX($E$64:$G$69,MATCH("●",INDEX($H$64:$AQ$69,,MATCH($D147,$54:$54,0)-7),0),1)&amp;""""&amp;"#g'"&amp;" ${CONFIG_DIR}db_data_config.txt; export "&amp;AY$134&amp;"="&amp;""""&amp;INDEX($E$64:$G$69,MATCH("●",INDEX($H$64:$AQ$69,,MATCH($D147,$54:$54,0)-7),0),1)&amp;""";"),",",""",""")</f>
        <v>sed -i '' 's#FILE_EXTENSION=".csv"#FILE_EXTENSION=".tsv"#g' ${CONFIG_DIR}db_data_config.txt; export FILE_EXTENSION=".tsv";</v>
      </c>
      <c r="AZ147" s="73" t="str">
        <f>SUBSTITUTE(IF(INDEX($E$64:$G$69,MATCH("●",INDEX($H$64:$AQ$69,,MATCH($D147,$54:$54,0)-7),0),1)=VLOOKUP(AZ$134,$AD$9:$AN$16,8,FALSE),"","sed -i "&amp;IF($AK$132="MacOS","'' ","")&amp;"'s#"&amp;AZ$134&amp;"="""&amp;INDEX($E$64:$G$69,MATCH("●",INDEX($H$64:$AQ$69,,MATCH($D147,$54:$54,0)-7),0),1)&amp;""""&amp;"#"&amp;AZ$134&amp;"="&amp;""""&amp;VLOOKUP(AZ$134,$AD$9:$AN$16,8,FALSE)&amp;""""&amp;"#g'"&amp;"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>sed -i '' 's#FILE_EXTENSION=".tsv"#FILE_EXTENSION=".csv"#g' ${CONFIG_DIR}db_data_config.txt; export FILE_EXTENSION=".csv";</v>
      </c>
      <c r="BA147" s="73" t="str">
        <f>SUBSTITUTE(IF(VLOOKUP(BA$134,$AD$9:$AN$16,8,FALSE)=INDEX($E$71:$G$78,MATCH("●",INDEX($H$71:$AQ$78,,MATCH($D147,$54:$54,0)-7),0),1),"","sed -i "&amp;IF($AK$132="MacOS","'' ","")&amp;"'s#"&amp;BA$134&amp;"="""&amp;VLOOKUP(BA$134,$AD$9:$AN$16,8,FALSE)&amp;""""&amp;"#"&amp;BA$134&amp;"="&amp;""""&amp;INDEX($E$71:$G$78,MATCH("●",INDEX($H$71:$AQ$78,,MATCH($D147,$54:$54,0)-7),0),1)&amp;""""&amp;"#g'"&amp;" ${CONFIG_DIR}db_data_config.txt; export "&amp;BA$134&amp;"="&amp;""""&amp;INDEX($E$71:$G$78,MATCH("●",INDEX($H$71:$AQ$78,,MATCH($D147,$54:$54,0)-7),0),1)&amp;""";"),",",""",""")</f>
        <v/>
      </c>
      <c r="BB147" s="73" t="str">
        <f>SUBSTITUTE(IF(INDEX($E$71:$G$78,MATCH("●",INDEX($H$71:$AQ$78,,MATCH($D147,$54:$54,0)-7),0),1)=VLOOKUP(BB$134,$AD$9:$AN$16,8,FALSE),"","sed -i "&amp;IF($AK$132="MacOS","'' ","")&amp;"'s#"&amp;BB$134&amp;"="""&amp;INDEX($E$71:$G$78,MATCH("●",INDEX($H$71:$AQ$78,,MATCH($D147,$54:$54,0)-7),0),1)&amp;""""&amp;"#"&amp;BB$134&amp;"="&amp;""""&amp;VLOOKUP(BB$134,$AD$9:$AN$16,8,FALSE)&amp;""""&amp;"#g'"&amp;"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7" s="73" t="str">
        <f>SUBSTITUTE(IF(VLOOKUP(BC$134,$AD$9:$AN$16,8,FALSE)=INDEX($E$80:$G$88,MATCH("●",INDEX($H$80:$AQ$88,,MATCH($D147,$54:$54,0)-7),0),1),"","sed -i "&amp;IF($AK$132="MacOS","'' ","")&amp;"'s#"&amp;BC$134&amp;"="""&amp;VLOOKUP(BC$134,$AD$9:$AN$16,8,FALSE)&amp;""""&amp;"#"&amp;BC$134&amp;"="&amp;""""&amp;INDEX($E$80:$G$88,MATCH("●",INDEX($H$80:$AQ$88,,MATCH($D147,$54:$54,0)-7),0),1)&amp;""""&amp;"#g'"&amp;" ${CONFIG_DIR}db_data_config.txt; export "&amp;BC$134&amp;"="&amp;""""&amp;INDEX($E$80:$G$88,MATCH("●",INDEX($H$80:$AQ$88,,MATCH($D147,$54:$54,0)-7),0),1)&amp;""";"),",",""",""")</f>
        <v/>
      </c>
      <c r="BD147" s="73" t="str">
        <f>SUBSTITUTE(IF(INDEX($E$80:$G$88,MATCH("●",INDEX($H$80:$AQ$88,,MATCH($D147,$54:$54,0)-7),0),1)=VLOOKUP(BD$134,$AD$9:$AN$16,8,FALSE),"","sed -i "&amp;IF($AK$132="MacOS","'' ","")&amp;"'s#"&amp;BD$134&amp;"="""&amp;INDEX($E$80:$G$88,MATCH("●",INDEX($H$80:$AQ$88,,MATCH($D147,$54:$54,0)-7),0),1)&amp;""""&amp;"#"&amp;BD$134&amp;"="&amp;""""&amp;VLOOKUP(BD$134,$AD$9:$AN$16,8,FALSE)&amp;""""&amp;"#g'"&amp;"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7" s="73" t="str">
        <f>SUBSTITUTE(IF(VLOOKUP(BE$134,$AD$9:$AN$16,8,FALSE)=INDEX($E$90:$G$93,MATCH("●",INDEX($H$90:$AQ$93,,MATCH($D147,$54:$54,0)-7),0),1),"","sed -i "&amp;IF($AK$132="MacOS","'' ","")&amp;"'s#"&amp;BE$134&amp;"="""&amp;VLOOKUP(BE$134,$AD$9:$AN$16,8,FALSE)&amp;""""&amp;"#"&amp;BE$134&amp;"="&amp;""""&amp;INDEX($E$90:$G$93,MATCH("●",INDEX($H$90:$AQ$93,,MATCH($D147,$54:$54,0)-7),0),1)&amp;""""&amp;"#g'"&amp;" ${CONFIG_DIR}db_data_config.txt; export "&amp;BE$134&amp;"="&amp;""""&amp;INDEX($E$90:$G$93,MATCH("●",INDEX($H$90:$AQ$93,,MATCH($D147,$54:$54,0)-7),0),1)&amp;""";"),",",""",""")</f>
        <v/>
      </c>
      <c r="BF147" s="73" t="str">
        <f>SUBSTITUTE(IF(INDEX($E$90:$G$93,MATCH("●",INDEX($H$90:$AQ$93,,MATCH($D147,$54:$54,0)-7),0),1)=VLOOKUP(BF$134,$AD$9:$AN$16,8,FALSE),"","sed -i "&amp;IF($AK$132="MacOS","'' ","")&amp;"'s#"&amp;BF$134&amp;"="""&amp;INDEX($E$90:$G$93,MATCH("●",INDEX($H$90:$AQ$93,,MATCH($D147,$54:$54,0)-7),0),1)&amp;""""&amp;"#"&amp;BF$134&amp;"="&amp;""""&amp;VLOOKUP(BF$134,$AD$9:$AN$16,8,FALSE)&amp;""""&amp;"#g'"&amp;"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7" s="73" t="str">
        <f>SUBSTITUTE(IF(VLOOKUP(BG$134,$AD$9:$AN$16,8,FALSE)=INDEX($E$95:$G$98,MATCH("●",INDEX($H$95:$AQ$98,,MATCH($D147,$54:$54,0)-7),0),1),"","sed -i "&amp;IF($AK$132="MacOS","'' ","")&amp;"'s#"&amp;BG$134&amp;"="""&amp;VLOOKUP(BG$134,$AD$9:$AN$16,8,FALSE)&amp;""""&amp;"#"&amp;BG$134&amp;"="&amp;""""&amp;INDEX($E$95:$G$98,MATCH("●",INDEX($H$95:$AQ$98,,MATCH($D147,$54:$54,0)-7),0),1)&amp;""""&amp;"#g'"&amp;" ${CONFIG_DIR}db_data_config.txt; export "&amp;BG$134&amp;"="&amp;""""&amp;INDEX($E$95:$G$98,MATCH("●",INDEX($H$95:$AQ$98,,MATCH($D147,$54:$54,0)-7),0),1)&amp;""";"),",",""",""")</f>
        <v/>
      </c>
      <c r="BH147" s="73" t="str">
        <f>SUBSTITUTE(IF(INDEX($E$95:$G$98,MATCH("●",INDEX($H$95:$AQ$98,,MATCH($D147,$54:$54,0)-7),0),1)=VLOOKUP(BH$134,$AD$9:$AN$16,8,FALSE),"","sed -i "&amp;IF($AK$132="MacOS","'' ","")&amp;"'s#"&amp;BH$134&amp;"="""&amp;INDEX($E$95:$G$98,MATCH("●",INDEX($H$95:$AQ$98,,MATCH($D147,$54:$54,0)-7),0),1)&amp;""""&amp;"#"&amp;BH$134&amp;"="&amp;""""&amp;VLOOKUP(BH$134,$AD$9:$AN$16,8,FALSE)&amp;""""&amp;"#g'"&amp;"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7" s="73" t="str">
        <f>SUBSTITUTE(IF(VLOOKUP(BI$134,$AD$9:$AN$16,8,FALSE)=INDEX($E$100:$G$103,MATCH("●",INDEX($H$100:$AQ$103,,MATCH($D147,$54:$54,0)-7),0),1),"","sed -i "&amp;IF($AK$132="MacOS","'' ","")&amp;"'s#"&amp;BI$134&amp;"="""&amp;VLOOKUP(BI$134,$AD$9:$AN$16,8,FALSE)&amp;""""&amp;"#"&amp;BI$134&amp;"="&amp;""""&amp;INDEX($E$100:$G$103,MATCH("●",INDEX($H$100:$AQ$103,,MATCH($D147,$54:$54,0)-7),0),1)&amp;""""&amp;"#g'"&amp;" ${CONFIG_DIR}db_data_config.txt; export "&amp;BI$134&amp;"="&amp;""""&amp;INDEX($E$100:$G$103,MATCH("●",INDEX($H$100:$AQ$103,,MATCH($D147,$54:$54,0)-7),0),1)&amp;""";"),",",""",""")</f>
        <v/>
      </c>
      <c r="BJ147" s="73" t="str">
        <f>SUBSTITUTE(IF(INDEX($E$100:$G$103,MATCH("●",INDEX($H$100:$AQ$103,,MATCH($D147,$54:$54,0)-7),0),1)=VLOOKUP(BJ$134,$AD$9:$AN$16,8,FALSE),"","sed -i "&amp;IF($AK$132="MacOS","'' ","")&amp;"'s#"&amp;BJ$134&amp;"="""&amp;INDEX($E$100:$G$103,MATCH("●",INDEX($H$100:$AQ$103,,MATCH($D147,$54:$54,0)-7),0),1)&amp;""""&amp;"#"&amp;BJ$134&amp;"="&amp;""""&amp;VLOOKUP(BJ$134,$AD$9:$AN$16,8,FALSE)&amp;""""&amp;"#g'"&amp;"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7" s="73" t="str">
        <f>SUBSTITUTE(IF(VLOOKUP(BK$134,$AD$9:$AN$16,8,FALSE)=INDEX($E$105:$G$109,MATCH("●",INDEX($H$105:$AQ$109,,MATCH($D147,$54:$54,0)-7),0),1),"","sed -i "&amp;IF($AK$132="MacOS","'' ","")&amp;"'s#"&amp;BK$134&amp;"="""&amp;VLOOKUP(BK$134,$AD$9:$AN$16,8,FALSE)&amp;""""&amp;"#"&amp;BK$134&amp;"="&amp;""""&amp;INDEX($E$105:$G$109,MATCH("●",INDEX($H$105:$AQ$109,,MATCH($D147,$54:$54,0)-7),0),1)&amp;""""&amp;"#g'"&amp;" ${CONFIG_DIR}db_data_config.txt; export "&amp;BK$134&amp;"="&amp;""""&amp;INDEX($E$105:$G$109,MATCH("●",INDEX($H$105:$AQ$109,,MATCH($D147,$54:$54,0)-7),0),1)&amp;""";"),",",""",""")</f>
        <v/>
      </c>
      <c r="BL147" s="73" t="str">
        <f>SUBSTITUTE(IF(INDEX($E$105:$G$109,MATCH("●",INDEX($H$105:$AQ$109,,MATCH($D147,$54:$54,0)-7),0),1)=VLOOKUP(BL$134,$AD$9:$AN$16,8,FALSE),"","sed -i "&amp;IF($AK$132="MacOS","'' ","")&amp;"'s#"&amp;BL$134&amp;"="""&amp;INDEX($E$105:$G$109,MATCH("●",INDEX($H$105:$AQ$109,,MATCH($D147,$54:$54,0)-7),0),1)&amp;""""&amp;"#"&amp;BL$134&amp;"="&amp;""""&amp;VLOOKUP(BL$134,$AD$9:$AN$16,8,FALSE)&amp;""""&amp;"#g'"&amp;"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7" s="60" t="s">
        <v>1135</v>
      </c>
    </row>
    <row r="148" spans="4:65" ht="36" customHeight="1">
      <c r="D148" s="140">
        <f t="shared" si="3"/>
        <v>13</v>
      </c>
      <c r="E148" s="141"/>
      <c r="F148" s="141"/>
      <c r="G148" s="142"/>
      <c r="H148" s="45" t="str">
        <f t="shared" ca="1" si="2"/>
        <v>clear; echo テストケース013; sed -i '' 's#FILE_EXTENSION=".csv"#FILE_EXTENSION=".txt"#g' ${CONFIG_DIR}db_data_config.txt; export FILE_EXTENSION=".txt";sh ./script/db_check_file_validate_config.sh; sed -i '' 's#FILE_EXTENSION=".txt"#FILE_EXTENSION=".csv"#g' ${CONFIG_DIR}db_data_config.txt; export FILE_EXTENSION=".csv";</v>
      </c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46"/>
      <c r="AD148" s="47"/>
      <c r="AE148" s="149" t="str" cm="1">
        <f t="array" ref="AE148">SUBSTITUTE(INDEX($H$111:$AQ$111, , MATCH($D148, $54:$54, 0)-7),"-","")</f>
        <v>正常</v>
      </c>
      <c r="AF148" s="150"/>
      <c r="AG148" s="151"/>
      <c r="AH148" s="146" t="s">
        <v>1147</v>
      </c>
      <c r="AI148" s="147"/>
      <c r="AJ148" s="147"/>
      <c r="AK148" s="147"/>
      <c r="AL148" s="147"/>
      <c r="AM148" s="147"/>
      <c r="AN148" s="147"/>
      <c r="AO148" s="147"/>
      <c r="AP148" s="147"/>
      <c r="AQ148" s="148"/>
      <c r="AS148" s="69" t="str" cm="1">
        <f t="array" ref="AS148">SUBSTITUTE(TEXT(INDEX($H$114:$AQ$114,1,$D148),"000000"),"-","")</f>
        <v>230001</v>
      </c>
      <c r="AT148" s="70"/>
      <c r="AU148" s="71"/>
      <c r="AW148" s="73" t="str">
        <f>SUBSTITUTE(IF(VLOOKUP(AW$134,$AD$9:$AN$16,8,FALSE)=INDEX($E$60:$G$62,MATCH("●",INDEX($H$60:$AQ$62,,MATCH($D148,$54:$54,0)-7),0),1),"","sed -i "&amp;IF($AK$132="MacOS","'' ","")&amp;"'s#"&amp;AW$134&amp;"="""&amp;VLOOKUP(AW$134,$AD$9:$AN$16,8,FALSE)&amp;""""&amp;"#"&amp;AW$134&amp;"="&amp;""""&amp;INDEX($E$60:$G$62,MATCH("●",INDEX($H$60:$AQ$62,,MATCH($D148,$54:$54,0)-7),0),1)&amp;""""&amp;"#g'"&amp;" ${CONFIG_DIR}db_data_config.txt; export "&amp;AW$134&amp;"="&amp;""""&amp;INDEX($E$60:$G$62,MATCH("●",INDEX($H$60:$AQ$62,,MATCH($D148,$54:$54,0)-7),0),1)&amp;""";"),",",""",""")</f>
        <v/>
      </c>
      <c r="AX148" s="73" t="str">
        <f>SUBSTITUTE(IF(INDEX($E$60:$G$62,MATCH("●",INDEX($H$60:$AQ$62,,MATCH($D148,$54:$54,0)-7),0),1)=VLOOKUP(AX$134,$AD$9:$AN$16,8,FALSE),"","sed -i "&amp;IF($AK$132="MacOS","'' ","")&amp;"'s#"&amp;AX$134&amp;"="""&amp;INDEX($E$60:$G$62,MATCH("●",INDEX($H$60:$AQ$62,,MATCH($D148,$54:$54,0)-7),0),1)&amp;""""&amp;"#"&amp;AX$134&amp;"="&amp;""""&amp;VLOOKUP(AX$134,$AD$9:$AN$16,8,FALSE)&amp;""""&amp;"#g'"&amp;"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8" s="73" t="str">
        <f>SUBSTITUTE(IF(VLOOKUP(AY$134,$AD$9:$AN$16,8,FALSE)=INDEX($E$64:$G$69,MATCH("●",INDEX($H$64:$AQ$69,,MATCH($D148,$54:$54,0)-7),0),1),"","sed -i "&amp;IF($AK$132="MacOS","'' ","")&amp;"'s#"&amp;AY$134&amp;"="""&amp;VLOOKUP(AY$134,$AD$9:$AN$16,8,FALSE)&amp;""""&amp;"#"&amp;AY$134&amp;"="&amp;""""&amp;INDEX($E$64:$G$69,MATCH("●",INDEX($H$64:$AQ$69,,MATCH($D148,$54:$54,0)-7),0),1)&amp;""""&amp;"#g'"&amp;" ${CONFIG_DIR}db_data_config.txt; export "&amp;AY$134&amp;"="&amp;""""&amp;INDEX($E$64:$G$69,MATCH("●",INDEX($H$64:$AQ$69,,MATCH($D148,$54:$54,0)-7),0),1)&amp;""";"),",",""",""")</f>
        <v>sed -i '' 's#FILE_EXTENSION=".csv"#FILE_EXTENSION=".txt"#g' ${CONFIG_DIR}db_data_config.txt; export FILE_EXTENSION=".txt";</v>
      </c>
      <c r="AZ148" s="73" t="str">
        <f>SUBSTITUTE(IF(INDEX($E$64:$G$69,MATCH("●",INDEX($H$64:$AQ$69,,MATCH($D148,$54:$54,0)-7),0),1)=VLOOKUP(AZ$134,$AD$9:$AN$16,8,FALSE),"","sed -i "&amp;IF($AK$132="MacOS","'' ","")&amp;"'s#"&amp;AZ$134&amp;"="""&amp;INDEX($E$64:$G$69,MATCH("●",INDEX($H$64:$AQ$69,,MATCH($D148,$54:$54,0)-7),0),1)&amp;""""&amp;"#"&amp;AZ$134&amp;"="&amp;""""&amp;VLOOKUP(AZ$134,$AD$9:$AN$16,8,FALSE)&amp;""""&amp;"#g'"&amp;"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>sed -i '' 's#FILE_EXTENSION=".txt"#FILE_EXTENSION=".csv"#g' ${CONFIG_DIR}db_data_config.txt; export FILE_EXTENSION=".csv";</v>
      </c>
      <c r="BA148" s="73" t="str">
        <f>SUBSTITUTE(IF(VLOOKUP(BA$134,$AD$9:$AN$16,8,FALSE)=INDEX($E$71:$G$78,MATCH("●",INDEX($H$71:$AQ$78,,MATCH($D148,$54:$54,0)-7),0),1),"","sed -i "&amp;IF($AK$132="MacOS","'' ","")&amp;"'s#"&amp;BA$134&amp;"="""&amp;VLOOKUP(BA$134,$AD$9:$AN$16,8,FALSE)&amp;""""&amp;"#"&amp;BA$134&amp;"="&amp;""""&amp;INDEX($E$71:$G$78,MATCH("●",INDEX($H$71:$AQ$78,,MATCH($D148,$54:$54,0)-7),0),1)&amp;""""&amp;"#g'"&amp;" ${CONFIG_DIR}db_data_config.txt; export "&amp;BA$134&amp;"="&amp;""""&amp;INDEX($E$71:$G$78,MATCH("●",INDEX($H$71:$AQ$78,,MATCH($D148,$54:$54,0)-7),0),1)&amp;""";"),",",""",""")</f>
        <v/>
      </c>
      <c r="BB148" s="73" t="str">
        <f>SUBSTITUTE(IF(INDEX($E$71:$G$78,MATCH("●",INDEX($H$71:$AQ$78,,MATCH($D148,$54:$54,0)-7),0),1)=VLOOKUP(BB$134,$AD$9:$AN$16,8,FALSE),"","sed -i "&amp;IF($AK$132="MacOS","'' ","")&amp;"'s#"&amp;BB$134&amp;"="""&amp;INDEX($E$71:$G$78,MATCH("●",INDEX($H$71:$AQ$78,,MATCH($D148,$54:$54,0)-7),0),1)&amp;""""&amp;"#"&amp;BB$134&amp;"="&amp;""""&amp;VLOOKUP(BB$134,$AD$9:$AN$16,8,FALSE)&amp;""""&amp;"#g'"&amp;"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8" s="73" t="str">
        <f>SUBSTITUTE(IF(VLOOKUP(BC$134,$AD$9:$AN$16,8,FALSE)=INDEX($E$80:$G$88,MATCH("●",INDEX($H$80:$AQ$88,,MATCH($D148,$54:$54,0)-7),0),1),"","sed -i "&amp;IF($AK$132="MacOS","'' ","")&amp;"'s#"&amp;BC$134&amp;"="""&amp;VLOOKUP(BC$134,$AD$9:$AN$16,8,FALSE)&amp;""""&amp;"#"&amp;BC$134&amp;"="&amp;""""&amp;INDEX($E$80:$G$88,MATCH("●",INDEX($H$80:$AQ$88,,MATCH($D148,$54:$54,0)-7),0),1)&amp;""""&amp;"#g'"&amp;" ${CONFIG_DIR}db_data_config.txt; export "&amp;BC$134&amp;"="&amp;""""&amp;INDEX($E$80:$G$88,MATCH("●",INDEX($H$80:$AQ$88,,MATCH($D148,$54:$54,0)-7),0),1)&amp;""";"),",",""",""")</f>
        <v/>
      </c>
      <c r="BD148" s="73" t="str">
        <f>SUBSTITUTE(IF(INDEX($E$80:$G$88,MATCH("●",INDEX($H$80:$AQ$88,,MATCH($D148,$54:$54,0)-7),0),1)=VLOOKUP(BD$134,$AD$9:$AN$16,8,FALSE),"","sed -i "&amp;IF($AK$132="MacOS","'' ","")&amp;"'s#"&amp;BD$134&amp;"="""&amp;INDEX($E$80:$G$88,MATCH("●",INDEX($H$80:$AQ$88,,MATCH($D148,$54:$54,0)-7),0),1)&amp;""""&amp;"#"&amp;BD$134&amp;"="&amp;""""&amp;VLOOKUP(BD$134,$AD$9:$AN$16,8,FALSE)&amp;""""&amp;"#g'"&amp;"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8" s="73" t="str">
        <f>SUBSTITUTE(IF(VLOOKUP(BE$134,$AD$9:$AN$16,8,FALSE)=INDEX($E$90:$G$93,MATCH("●",INDEX($H$90:$AQ$93,,MATCH($D148,$54:$54,0)-7),0),1),"","sed -i "&amp;IF($AK$132="MacOS","'' ","")&amp;"'s#"&amp;BE$134&amp;"="""&amp;VLOOKUP(BE$134,$AD$9:$AN$16,8,FALSE)&amp;""""&amp;"#"&amp;BE$134&amp;"="&amp;""""&amp;INDEX($E$90:$G$93,MATCH("●",INDEX($H$90:$AQ$93,,MATCH($D148,$54:$54,0)-7),0),1)&amp;""""&amp;"#g'"&amp;" ${CONFIG_DIR}db_data_config.txt; export "&amp;BE$134&amp;"="&amp;""""&amp;INDEX($E$90:$G$93,MATCH("●",INDEX($H$90:$AQ$93,,MATCH($D148,$54:$54,0)-7),0),1)&amp;""";"),",",""",""")</f>
        <v/>
      </c>
      <c r="BF148" s="73" t="str">
        <f>SUBSTITUTE(IF(INDEX($E$90:$G$93,MATCH("●",INDEX($H$90:$AQ$93,,MATCH($D148,$54:$54,0)-7),0),1)=VLOOKUP(BF$134,$AD$9:$AN$16,8,FALSE),"","sed -i "&amp;IF($AK$132="MacOS","'' ","")&amp;"'s#"&amp;BF$134&amp;"="""&amp;INDEX($E$90:$G$93,MATCH("●",INDEX($H$90:$AQ$93,,MATCH($D148,$54:$54,0)-7),0),1)&amp;""""&amp;"#"&amp;BF$134&amp;"="&amp;""""&amp;VLOOKUP(BF$134,$AD$9:$AN$16,8,FALSE)&amp;""""&amp;"#g'"&amp;"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8" s="73" t="str">
        <f>SUBSTITUTE(IF(VLOOKUP(BG$134,$AD$9:$AN$16,8,FALSE)=INDEX($E$95:$G$98,MATCH("●",INDEX($H$95:$AQ$98,,MATCH($D148,$54:$54,0)-7),0),1),"","sed -i "&amp;IF($AK$132="MacOS","'' ","")&amp;"'s#"&amp;BG$134&amp;"="""&amp;VLOOKUP(BG$134,$AD$9:$AN$16,8,FALSE)&amp;""""&amp;"#"&amp;BG$134&amp;"="&amp;""""&amp;INDEX($E$95:$G$98,MATCH("●",INDEX($H$95:$AQ$98,,MATCH($D148,$54:$54,0)-7),0),1)&amp;""""&amp;"#g'"&amp;" ${CONFIG_DIR}db_data_config.txt; export "&amp;BG$134&amp;"="&amp;""""&amp;INDEX($E$95:$G$98,MATCH("●",INDEX($H$95:$AQ$98,,MATCH($D148,$54:$54,0)-7),0),1)&amp;""";"),",",""",""")</f>
        <v/>
      </c>
      <c r="BH148" s="73" t="str">
        <f>SUBSTITUTE(IF(INDEX($E$95:$G$98,MATCH("●",INDEX($H$95:$AQ$98,,MATCH($D148,$54:$54,0)-7),0),1)=VLOOKUP(BH$134,$AD$9:$AN$16,8,FALSE),"","sed -i "&amp;IF($AK$132="MacOS","'' ","")&amp;"'s#"&amp;BH$134&amp;"="""&amp;INDEX($E$95:$G$98,MATCH("●",INDEX($H$95:$AQ$98,,MATCH($D148,$54:$54,0)-7),0),1)&amp;""""&amp;"#"&amp;BH$134&amp;"="&amp;""""&amp;VLOOKUP(BH$134,$AD$9:$AN$16,8,FALSE)&amp;""""&amp;"#g'"&amp;"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8" s="73" t="str">
        <f>SUBSTITUTE(IF(VLOOKUP(BI$134,$AD$9:$AN$16,8,FALSE)=INDEX($E$100:$G$103,MATCH("●",INDEX($H$100:$AQ$103,,MATCH($D148,$54:$54,0)-7),0),1),"","sed -i "&amp;IF($AK$132="MacOS","'' ","")&amp;"'s#"&amp;BI$134&amp;"="""&amp;VLOOKUP(BI$134,$AD$9:$AN$16,8,FALSE)&amp;""""&amp;"#"&amp;BI$134&amp;"="&amp;""""&amp;INDEX($E$100:$G$103,MATCH("●",INDEX($H$100:$AQ$103,,MATCH($D148,$54:$54,0)-7),0),1)&amp;""""&amp;"#g'"&amp;" ${CONFIG_DIR}db_data_config.txt; export "&amp;BI$134&amp;"="&amp;""""&amp;INDEX($E$100:$G$103,MATCH("●",INDEX($H$100:$AQ$103,,MATCH($D148,$54:$54,0)-7),0),1)&amp;""";"),",",""",""")</f>
        <v/>
      </c>
      <c r="BJ148" s="73" t="str">
        <f>SUBSTITUTE(IF(INDEX($E$100:$G$103,MATCH("●",INDEX($H$100:$AQ$103,,MATCH($D148,$54:$54,0)-7),0),1)=VLOOKUP(BJ$134,$AD$9:$AN$16,8,FALSE),"","sed -i "&amp;IF($AK$132="MacOS","'' ","")&amp;"'s#"&amp;BJ$134&amp;"="""&amp;INDEX($E$100:$G$103,MATCH("●",INDEX($H$100:$AQ$103,,MATCH($D148,$54:$54,0)-7),0),1)&amp;""""&amp;"#"&amp;BJ$134&amp;"="&amp;""""&amp;VLOOKUP(BJ$134,$AD$9:$AN$16,8,FALSE)&amp;""""&amp;"#g'"&amp;"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8" s="73" t="str">
        <f>SUBSTITUTE(IF(VLOOKUP(BK$134,$AD$9:$AN$16,8,FALSE)=INDEX($E$105:$G$109,MATCH("●",INDEX($H$105:$AQ$109,,MATCH($D148,$54:$54,0)-7),0),1),"","sed -i "&amp;IF($AK$132="MacOS","'' ","")&amp;"'s#"&amp;BK$134&amp;"="""&amp;VLOOKUP(BK$134,$AD$9:$AN$16,8,FALSE)&amp;""""&amp;"#"&amp;BK$134&amp;"="&amp;""""&amp;INDEX($E$105:$G$109,MATCH("●",INDEX($H$105:$AQ$109,,MATCH($D148,$54:$54,0)-7),0),1)&amp;""""&amp;"#g'"&amp;" ${CONFIG_DIR}db_data_config.txt; export "&amp;BK$134&amp;"="&amp;""""&amp;INDEX($E$105:$G$109,MATCH("●",INDEX($H$105:$AQ$109,,MATCH($D148,$54:$54,0)-7),0),1)&amp;""";"),",",""",""")</f>
        <v/>
      </c>
      <c r="BL148" s="73" t="str">
        <f>SUBSTITUTE(IF(INDEX($E$105:$G$109,MATCH("●",INDEX($H$105:$AQ$109,,MATCH($D148,$54:$54,0)-7),0),1)=VLOOKUP(BL$134,$AD$9:$AN$16,8,FALSE),"","sed -i "&amp;IF($AK$132="MacOS","'' ","")&amp;"'s#"&amp;BL$134&amp;"="""&amp;INDEX($E$105:$G$109,MATCH("●",INDEX($H$105:$AQ$109,,MATCH($D148,$54:$54,0)-7),0),1)&amp;""""&amp;"#"&amp;BL$134&amp;"="&amp;""""&amp;VLOOKUP(BL$134,$AD$9:$AN$16,8,FALSE)&amp;""""&amp;"#g'"&amp;"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8" s="60" t="s">
        <v>1135</v>
      </c>
    </row>
    <row r="149" spans="4:65" ht="36" customHeight="1">
      <c r="D149" s="140">
        <f t="shared" si="3"/>
        <v>14</v>
      </c>
      <c r="E149" s="141"/>
      <c r="F149" s="141"/>
      <c r="G149" s="142"/>
      <c r="H149" s="45" t="str">
        <f t="shared" ca="1" si="2"/>
        <v>clear; echo テストケース014; sed -i '' 's#FILE_EXTENSION=".csv"#FILE_EXTENSION="NONE"#g' ${CONFIG_DIR}db_data_config.txt; export FILE_EXTENSION="NONE";sh ./script/db_check_file_validate_config.sh; sed -i '' 's#FILE_EXTENSION="NONE"#FILE_EXTENSION=".csv"#g' ${CONFIG_DIR}db_data_config.txt; export FILE_EXTENSION=".csv";</v>
      </c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46"/>
      <c r="AD149" s="47"/>
      <c r="AE149" s="149" t="str" cm="1">
        <f t="array" ref="AE149">SUBSTITUTE(INDEX($H$111:$AQ$111, , MATCH($D149, $54:$54, 0)-7),"-","")</f>
        <v>正常</v>
      </c>
      <c r="AF149" s="150"/>
      <c r="AG149" s="151"/>
      <c r="AH149" s="146" t="s">
        <v>1148</v>
      </c>
      <c r="AI149" s="147"/>
      <c r="AJ149" s="147"/>
      <c r="AK149" s="147"/>
      <c r="AL149" s="147"/>
      <c r="AM149" s="147"/>
      <c r="AN149" s="147"/>
      <c r="AO149" s="147"/>
      <c r="AP149" s="147"/>
      <c r="AQ149" s="148"/>
      <c r="AS149" s="69" t="str" cm="1">
        <f t="array" ref="AS149">SUBSTITUTE(TEXT(INDEX($H$114:$AQ$114,1,$D149),"000000"),"-","")</f>
        <v>230001</v>
      </c>
      <c r="AT149" s="70"/>
      <c r="AU149" s="71"/>
      <c r="AW149" s="73" t="str">
        <f>SUBSTITUTE(IF(VLOOKUP(AW$134,$AD$9:$AN$16,8,FALSE)=INDEX($E$60:$G$62,MATCH("●",INDEX($H$60:$AQ$62,,MATCH($D149,$54:$54,0)-7),0),1),"","sed -i "&amp;IF($AK$132="MacOS","'' ","")&amp;"'s#"&amp;AW$134&amp;"="""&amp;VLOOKUP(AW$134,$AD$9:$AN$16,8,FALSE)&amp;""""&amp;"#"&amp;AW$134&amp;"="&amp;""""&amp;INDEX($E$60:$G$62,MATCH("●",INDEX($H$60:$AQ$62,,MATCH($D149,$54:$54,0)-7),0),1)&amp;""""&amp;"#g'"&amp;" ${CONFIG_DIR}db_data_config.txt; export "&amp;AW$134&amp;"="&amp;""""&amp;INDEX($E$60:$G$62,MATCH("●",INDEX($H$60:$AQ$62,,MATCH($D149,$54:$54,0)-7),0),1)&amp;""";"),",",""",""")</f>
        <v/>
      </c>
      <c r="AX149" s="73" t="str">
        <f>SUBSTITUTE(IF(INDEX($E$60:$G$62,MATCH("●",INDEX($H$60:$AQ$62,,MATCH($D149,$54:$54,0)-7),0),1)=VLOOKUP(AX$134,$AD$9:$AN$16,8,FALSE),"","sed -i "&amp;IF($AK$132="MacOS","'' ","")&amp;"'s#"&amp;AX$134&amp;"="""&amp;INDEX($E$60:$G$62,MATCH("●",INDEX($H$60:$AQ$62,,MATCH($D149,$54:$54,0)-7),0),1)&amp;""""&amp;"#"&amp;AX$134&amp;"="&amp;""""&amp;VLOOKUP(AX$134,$AD$9:$AN$16,8,FALSE)&amp;""""&amp;"#g'"&amp;"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49" s="73" t="str">
        <f>SUBSTITUTE(IF(VLOOKUP(AY$134,$AD$9:$AN$16,8,FALSE)=INDEX($E$64:$G$69,MATCH("●",INDEX($H$64:$AQ$69,,MATCH($D149,$54:$54,0)-7),0),1),"","sed -i "&amp;IF($AK$132="MacOS","'' ","")&amp;"'s#"&amp;AY$134&amp;"="""&amp;VLOOKUP(AY$134,$AD$9:$AN$16,8,FALSE)&amp;""""&amp;"#"&amp;AY$134&amp;"="&amp;""""&amp;INDEX($E$64:$G$69,MATCH("●",INDEX($H$64:$AQ$69,,MATCH($D149,$54:$54,0)-7),0),1)&amp;""""&amp;"#g'"&amp;" ${CONFIG_DIR}db_data_config.txt; export "&amp;AY$134&amp;"="&amp;""""&amp;INDEX($E$64:$G$69,MATCH("●",INDEX($H$64:$AQ$69,,MATCH($D149,$54:$54,0)-7),0),1)&amp;""";"),",",""",""")</f>
        <v>sed -i '' 's#FILE_EXTENSION=".csv"#FILE_EXTENSION="NONE"#g' ${CONFIG_DIR}db_data_config.txt; export FILE_EXTENSION="NONE";</v>
      </c>
      <c r="AZ149" s="73" t="str">
        <f>SUBSTITUTE(IF(INDEX($E$64:$G$69,MATCH("●",INDEX($H$64:$AQ$69,,MATCH($D149,$54:$54,0)-7),0),1)=VLOOKUP(AZ$134,$AD$9:$AN$16,8,FALSE),"","sed -i "&amp;IF($AK$132="MacOS","'' ","")&amp;"'s#"&amp;AZ$134&amp;"="""&amp;INDEX($E$64:$G$69,MATCH("●",INDEX($H$64:$AQ$69,,MATCH($D149,$54:$54,0)-7),0),1)&amp;""""&amp;"#"&amp;AZ$134&amp;"="&amp;""""&amp;VLOOKUP(AZ$134,$AD$9:$AN$16,8,FALSE)&amp;""""&amp;"#g'"&amp;"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>sed -i '' 's#FILE_EXTENSION="NONE"#FILE_EXTENSION=".csv"#g' ${CONFIG_DIR}db_data_config.txt; export FILE_EXTENSION=".csv";</v>
      </c>
      <c r="BA149" s="73" t="str">
        <f>SUBSTITUTE(IF(VLOOKUP(BA$134,$AD$9:$AN$16,8,FALSE)=INDEX($E$71:$G$78,MATCH("●",INDEX($H$71:$AQ$78,,MATCH($D149,$54:$54,0)-7),0),1),"","sed -i "&amp;IF($AK$132="MacOS","'' ","")&amp;"'s#"&amp;BA$134&amp;"="""&amp;VLOOKUP(BA$134,$AD$9:$AN$16,8,FALSE)&amp;""""&amp;"#"&amp;BA$134&amp;"="&amp;""""&amp;INDEX($E$71:$G$78,MATCH("●",INDEX($H$71:$AQ$78,,MATCH($D149,$54:$54,0)-7),0),1)&amp;""""&amp;"#g'"&amp;" ${CONFIG_DIR}db_data_config.txt; export "&amp;BA$134&amp;"="&amp;""""&amp;INDEX($E$71:$G$78,MATCH("●",INDEX($H$71:$AQ$78,,MATCH($D149,$54:$54,0)-7),0),1)&amp;""";"),",",""",""")</f>
        <v/>
      </c>
      <c r="BB149" s="73" t="str">
        <f>SUBSTITUTE(IF(INDEX($E$71:$G$78,MATCH("●",INDEX($H$71:$AQ$78,,MATCH($D149,$54:$54,0)-7),0),1)=VLOOKUP(BB$134,$AD$9:$AN$16,8,FALSE),"","sed -i "&amp;IF($AK$132="MacOS","'' ","")&amp;"'s#"&amp;BB$134&amp;"="""&amp;INDEX($E$71:$G$78,MATCH("●",INDEX($H$71:$AQ$78,,MATCH($D149,$54:$54,0)-7),0),1)&amp;""""&amp;"#"&amp;BB$134&amp;"="&amp;""""&amp;VLOOKUP(BB$134,$AD$9:$AN$16,8,FALSE)&amp;""""&amp;"#g'"&amp;"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49" s="73" t="str">
        <f>SUBSTITUTE(IF(VLOOKUP(BC$134,$AD$9:$AN$16,8,FALSE)=INDEX($E$80:$G$88,MATCH("●",INDEX($H$80:$AQ$88,,MATCH($D149,$54:$54,0)-7),0),1),"","sed -i "&amp;IF($AK$132="MacOS","'' ","")&amp;"'s#"&amp;BC$134&amp;"="""&amp;VLOOKUP(BC$134,$AD$9:$AN$16,8,FALSE)&amp;""""&amp;"#"&amp;BC$134&amp;"="&amp;""""&amp;INDEX($E$80:$G$88,MATCH("●",INDEX($H$80:$AQ$88,,MATCH($D149,$54:$54,0)-7),0),1)&amp;""""&amp;"#g'"&amp;" ${CONFIG_DIR}db_data_config.txt; export "&amp;BC$134&amp;"="&amp;""""&amp;INDEX($E$80:$G$88,MATCH("●",INDEX($H$80:$AQ$88,,MATCH($D149,$54:$54,0)-7),0),1)&amp;""";"),",",""",""")</f>
        <v/>
      </c>
      <c r="BD149" s="73" t="str">
        <f>SUBSTITUTE(IF(INDEX($E$80:$G$88,MATCH("●",INDEX($H$80:$AQ$88,,MATCH($D149,$54:$54,0)-7),0),1)=VLOOKUP(BD$134,$AD$9:$AN$16,8,FALSE),"","sed -i "&amp;IF($AK$132="MacOS","'' ","")&amp;"'s#"&amp;BD$134&amp;"="""&amp;INDEX($E$80:$G$88,MATCH("●",INDEX($H$80:$AQ$88,,MATCH($D149,$54:$54,0)-7),0),1)&amp;""""&amp;"#"&amp;BD$134&amp;"="&amp;""""&amp;VLOOKUP(BD$134,$AD$9:$AN$16,8,FALSE)&amp;""""&amp;"#g'"&amp;"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49" s="73" t="str">
        <f>SUBSTITUTE(IF(VLOOKUP(BE$134,$AD$9:$AN$16,8,FALSE)=INDEX($E$90:$G$93,MATCH("●",INDEX($H$90:$AQ$93,,MATCH($D149,$54:$54,0)-7),0),1),"","sed -i "&amp;IF($AK$132="MacOS","'' ","")&amp;"'s#"&amp;BE$134&amp;"="""&amp;VLOOKUP(BE$134,$AD$9:$AN$16,8,FALSE)&amp;""""&amp;"#"&amp;BE$134&amp;"="&amp;""""&amp;INDEX($E$90:$G$93,MATCH("●",INDEX($H$90:$AQ$93,,MATCH($D149,$54:$54,0)-7),0),1)&amp;""""&amp;"#g'"&amp;" ${CONFIG_DIR}db_data_config.txt; export "&amp;BE$134&amp;"="&amp;""""&amp;INDEX($E$90:$G$93,MATCH("●",INDEX($H$90:$AQ$93,,MATCH($D149,$54:$54,0)-7),0),1)&amp;""";"),",",""",""")</f>
        <v/>
      </c>
      <c r="BF149" s="73" t="str">
        <f>SUBSTITUTE(IF(INDEX($E$90:$G$93,MATCH("●",INDEX($H$90:$AQ$93,,MATCH($D149,$54:$54,0)-7),0),1)=VLOOKUP(BF$134,$AD$9:$AN$16,8,FALSE),"","sed -i "&amp;IF($AK$132="MacOS","'' ","")&amp;"'s#"&amp;BF$134&amp;"="""&amp;INDEX($E$90:$G$93,MATCH("●",INDEX($H$90:$AQ$93,,MATCH($D149,$54:$54,0)-7),0),1)&amp;""""&amp;"#"&amp;BF$134&amp;"="&amp;""""&amp;VLOOKUP(BF$134,$AD$9:$AN$16,8,FALSE)&amp;""""&amp;"#g'"&amp;"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49" s="73" t="str">
        <f>SUBSTITUTE(IF(VLOOKUP(BG$134,$AD$9:$AN$16,8,FALSE)=INDEX($E$95:$G$98,MATCH("●",INDEX($H$95:$AQ$98,,MATCH($D149,$54:$54,0)-7),0),1),"","sed -i "&amp;IF($AK$132="MacOS","'' ","")&amp;"'s#"&amp;BG$134&amp;"="""&amp;VLOOKUP(BG$134,$AD$9:$AN$16,8,FALSE)&amp;""""&amp;"#"&amp;BG$134&amp;"="&amp;""""&amp;INDEX($E$95:$G$98,MATCH("●",INDEX($H$95:$AQ$98,,MATCH($D149,$54:$54,0)-7),0),1)&amp;""""&amp;"#g'"&amp;" ${CONFIG_DIR}db_data_config.txt; export "&amp;BG$134&amp;"="&amp;""""&amp;INDEX($E$95:$G$98,MATCH("●",INDEX($H$95:$AQ$98,,MATCH($D149,$54:$54,0)-7),0),1)&amp;""";"),",",""",""")</f>
        <v/>
      </c>
      <c r="BH149" s="73" t="str">
        <f>SUBSTITUTE(IF(INDEX($E$95:$G$98,MATCH("●",INDEX($H$95:$AQ$98,,MATCH($D149,$54:$54,0)-7),0),1)=VLOOKUP(BH$134,$AD$9:$AN$16,8,FALSE),"","sed -i "&amp;IF($AK$132="MacOS","'' ","")&amp;"'s#"&amp;BH$134&amp;"="""&amp;INDEX($E$95:$G$98,MATCH("●",INDEX($H$95:$AQ$98,,MATCH($D149,$54:$54,0)-7),0),1)&amp;""""&amp;"#"&amp;BH$134&amp;"="&amp;""""&amp;VLOOKUP(BH$134,$AD$9:$AN$16,8,FALSE)&amp;""""&amp;"#g'"&amp;"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49" s="73" t="str">
        <f>SUBSTITUTE(IF(VLOOKUP(BI$134,$AD$9:$AN$16,8,FALSE)=INDEX($E$100:$G$103,MATCH("●",INDEX($H$100:$AQ$103,,MATCH($D149,$54:$54,0)-7),0),1),"","sed -i "&amp;IF($AK$132="MacOS","'' ","")&amp;"'s#"&amp;BI$134&amp;"="""&amp;VLOOKUP(BI$134,$AD$9:$AN$16,8,FALSE)&amp;""""&amp;"#"&amp;BI$134&amp;"="&amp;""""&amp;INDEX($E$100:$G$103,MATCH("●",INDEX($H$100:$AQ$103,,MATCH($D149,$54:$54,0)-7),0),1)&amp;""""&amp;"#g'"&amp;" ${CONFIG_DIR}db_data_config.txt; export "&amp;BI$134&amp;"="&amp;""""&amp;INDEX($E$100:$G$103,MATCH("●",INDEX($H$100:$AQ$103,,MATCH($D149,$54:$54,0)-7),0),1)&amp;""";"),",",""",""")</f>
        <v/>
      </c>
      <c r="BJ149" s="73" t="str">
        <f>SUBSTITUTE(IF(INDEX($E$100:$G$103,MATCH("●",INDEX($H$100:$AQ$103,,MATCH($D149,$54:$54,0)-7),0),1)=VLOOKUP(BJ$134,$AD$9:$AN$16,8,FALSE),"","sed -i "&amp;IF($AK$132="MacOS","'' ","")&amp;"'s#"&amp;BJ$134&amp;"="""&amp;INDEX($E$100:$G$103,MATCH("●",INDEX($H$100:$AQ$103,,MATCH($D149,$54:$54,0)-7),0),1)&amp;""""&amp;"#"&amp;BJ$134&amp;"="&amp;""""&amp;VLOOKUP(BJ$134,$AD$9:$AN$16,8,FALSE)&amp;""""&amp;"#g'"&amp;"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49" s="73" t="str">
        <f>SUBSTITUTE(IF(VLOOKUP(BK$134,$AD$9:$AN$16,8,FALSE)=INDEX($E$105:$G$109,MATCH("●",INDEX($H$105:$AQ$109,,MATCH($D149,$54:$54,0)-7),0),1),"","sed -i "&amp;IF($AK$132="MacOS","'' ","")&amp;"'s#"&amp;BK$134&amp;"="""&amp;VLOOKUP(BK$134,$AD$9:$AN$16,8,FALSE)&amp;""""&amp;"#"&amp;BK$134&amp;"="&amp;""""&amp;INDEX($E$105:$G$109,MATCH("●",INDEX($H$105:$AQ$109,,MATCH($D149,$54:$54,0)-7),0),1)&amp;""""&amp;"#g'"&amp;" ${CONFIG_DIR}db_data_config.txt; export "&amp;BK$134&amp;"="&amp;""""&amp;INDEX($E$105:$G$109,MATCH("●",INDEX($H$105:$AQ$109,,MATCH($D149,$54:$54,0)-7),0),1)&amp;""";"),",",""",""")</f>
        <v/>
      </c>
      <c r="BL149" s="73" t="str">
        <f>SUBSTITUTE(IF(INDEX($E$105:$G$109,MATCH("●",INDEX($H$105:$AQ$109,,MATCH($D149,$54:$54,0)-7),0),1)=VLOOKUP(BL$134,$AD$9:$AN$16,8,FALSE),"","sed -i "&amp;IF($AK$132="MacOS","'' ","")&amp;"'s#"&amp;BL$134&amp;"="""&amp;INDEX($E$105:$G$109,MATCH("●",INDEX($H$105:$AQ$109,,MATCH($D149,$54:$54,0)-7),0),1)&amp;""""&amp;"#"&amp;BL$134&amp;"="&amp;""""&amp;VLOOKUP(BL$134,$AD$9:$AN$16,8,FALSE)&amp;""""&amp;"#g'"&amp;"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49" s="60" t="s">
        <v>1135</v>
      </c>
    </row>
    <row r="150" spans="4:65" ht="36" customHeight="1">
      <c r="D150" s="140">
        <f t="shared" si="3"/>
        <v>15</v>
      </c>
      <c r="E150" s="141"/>
      <c r="F150" s="141"/>
      <c r="G150" s="142"/>
      <c r="H150" s="45" t="str">
        <f t="shared" ca="1" si="2"/>
        <v>clear; echo テストケース015; sed -i '' 's#FILE_EXTENSION=".csv"#FILE_EXTENSION=".md"#g' ${CONFIG_DIR}db_data_config.txt; export FILE_EXTENSION=".md";sh ./script/db_check_file_validate_config.sh; sed -i '' 's#FILE_EXTENSION=".md"#FILE_EXTENSION=".csv"#g' ${CONFIG_DIR}db_data_config.txt; export FILE_EXTENSION=".csv";</v>
      </c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46"/>
      <c r="AD150" s="47"/>
      <c r="AE150" s="149" t="str" cm="1">
        <f t="array" ref="AE150">SUBSTITUTE(INDEX($H$111:$AQ$111, , MATCH($D150, $54:$54, 0)-7),"-","")</f>
        <v>異常</v>
      </c>
      <c r="AF150" s="150"/>
      <c r="AG150" s="151"/>
      <c r="AH150" s="146" t="s">
        <v>1163</v>
      </c>
      <c r="AI150" s="147"/>
      <c r="AJ150" s="147"/>
      <c r="AK150" s="147"/>
      <c r="AL150" s="147"/>
      <c r="AM150" s="147"/>
      <c r="AN150" s="147"/>
      <c r="AO150" s="147"/>
      <c r="AP150" s="147"/>
      <c r="AQ150" s="148"/>
      <c r="AS150" s="69" t="str" cm="1">
        <f t="array" ref="AS150">SUBSTITUTE(TEXT(INDEX($H$114:$AQ$114,1,$D150),"000000"),"-","")</f>
        <v>230103</v>
      </c>
      <c r="AT150" s="70"/>
      <c r="AU150" s="71"/>
      <c r="AW150" s="73" t="str">
        <f>SUBSTITUTE(IF(VLOOKUP(AW$134,$AD$9:$AN$16,8,FALSE)=INDEX($E$60:$G$62,MATCH("●",INDEX($H$60:$AQ$62,,MATCH($D150,$54:$54,0)-7),0),1),"","sed -i "&amp;IF($AK$132="MacOS","'' ","")&amp;"'s#"&amp;AW$134&amp;"="""&amp;VLOOKUP(AW$134,$AD$9:$AN$16,8,FALSE)&amp;""""&amp;"#"&amp;AW$134&amp;"="&amp;""""&amp;INDEX($E$60:$G$62,MATCH("●",INDEX($H$60:$AQ$62,,MATCH($D150,$54:$54,0)-7),0),1)&amp;""""&amp;"#g'"&amp;" ${CONFIG_DIR}db_data_config.txt; export "&amp;AW$134&amp;"="&amp;""""&amp;INDEX($E$60:$G$62,MATCH("●",INDEX($H$60:$AQ$62,,MATCH($D150,$54:$54,0)-7),0),1)&amp;""";"),",",""",""")</f>
        <v/>
      </c>
      <c r="AX150" s="73" t="str">
        <f>SUBSTITUTE(IF(INDEX($E$60:$G$62,MATCH("●",INDEX($H$60:$AQ$62,,MATCH($D150,$54:$54,0)-7),0),1)=VLOOKUP(AX$134,$AD$9:$AN$16,8,FALSE),"","sed -i "&amp;IF($AK$132="MacOS","'' ","")&amp;"'s#"&amp;AX$134&amp;"="""&amp;INDEX($E$60:$G$62,MATCH("●",INDEX($H$60:$AQ$62,,MATCH($D150,$54:$54,0)-7),0),1)&amp;""""&amp;"#"&amp;AX$134&amp;"="&amp;""""&amp;VLOOKUP(AX$134,$AD$9:$AN$16,8,FALSE)&amp;""""&amp;"#g'"&amp;"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0" s="73" t="str">
        <f>SUBSTITUTE(IF(VLOOKUP(AY$134,$AD$9:$AN$16,8,FALSE)=INDEX($E$64:$G$69,MATCH("●",INDEX($H$64:$AQ$69,,MATCH($D150,$54:$54,0)-7),0),1),"","sed -i "&amp;IF($AK$132="MacOS","'' ","")&amp;"'s#"&amp;AY$134&amp;"="""&amp;VLOOKUP(AY$134,$AD$9:$AN$16,8,FALSE)&amp;""""&amp;"#"&amp;AY$134&amp;"="&amp;""""&amp;INDEX($E$64:$G$69,MATCH("●",INDEX($H$64:$AQ$69,,MATCH($D150,$54:$54,0)-7),0),1)&amp;""""&amp;"#g'"&amp;" ${CONFIG_DIR}db_data_config.txt; export "&amp;AY$134&amp;"="&amp;""""&amp;INDEX($E$64:$G$69,MATCH("●",INDEX($H$64:$AQ$69,,MATCH($D150,$54:$54,0)-7),0),1)&amp;""";"),",",""",""")</f>
        <v>sed -i '' 's#FILE_EXTENSION=".csv"#FILE_EXTENSION=".md"#g' ${CONFIG_DIR}db_data_config.txt; export FILE_EXTENSION=".md";</v>
      </c>
      <c r="AZ150" s="73" t="str">
        <f>SUBSTITUTE(IF(INDEX($E$64:$G$69,MATCH("●",INDEX($H$64:$AQ$69,,MATCH($D150,$54:$54,0)-7),0),1)=VLOOKUP(AZ$134,$AD$9:$AN$16,8,FALSE),"","sed -i "&amp;IF($AK$132="MacOS","'' ","")&amp;"'s#"&amp;AZ$134&amp;"="""&amp;INDEX($E$64:$G$69,MATCH("●",INDEX($H$64:$AQ$69,,MATCH($D150,$54:$54,0)-7),0),1)&amp;""""&amp;"#"&amp;AZ$134&amp;"="&amp;""""&amp;VLOOKUP(AZ$134,$AD$9:$AN$16,8,FALSE)&amp;""""&amp;"#g'"&amp;"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>sed -i '' 's#FILE_EXTENSION=".md"#FILE_EXTENSION=".csv"#g' ${CONFIG_DIR}db_data_config.txt; export FILE_EXTENSION=".csv";</v>
      </c>
      <c r="BA150" s="73" t="str">
        <f>SUBSTITUTE(IF(VLOOKUP(BA$134,$AD$9:$AN$16,8,FALSE)=INDEX($E$71:$G$78,MATCH("●",INDEX($H$71:$AQ$78,,MATCH($D150,$54:$54,0)-7),0),1),"","sed -i "&amp;IF($AK$132="MacOS","'' ","")&amp;"'s#"&amp;BA$134&amp;"="""&amp;VLOOKUP(BA$134,$AD$9:$AN$16,8,FALSE)&amp;""""&amp;"#"&amp;BA$134&amp;"="&amp;""""&amp;INDEX($E$71:$G$78,MATCH("●",INDEX($H$71:$AQ$78,,MATCH($D150,$54:$54,0)-7),0),1)&amp;""""&amp;"#g'"&amp;" ${CONFIG_DIR}db_data_config.txt; export "&amp;BA$134&amp;"="&amp;""""&amp;INDEX($E$71:$G$78,MATCH("●",INDEX($H$71:$AQ$78,,MATCH($D150,$54:$54,0)-7),0),1)&amp;""";"),",",""",""")</f>
        <v/>
      </c>
      <c r="BB150" s="73" t="str">
        <f>SUBSTITUTE(IF(INDEX($E$71:$G$78,MATCH("●",INDEX($H$71:$AQ$78,,MATCH($D150,$54:$54,0)-7),0),1)=VLOOKUP(BB$134,$AD$9:$AN$16,8,FALSE),"","sed -i "&amp;IF($AK$132="MacOS","'' ","")&amp;"'s#"&amp;BB$134&amp;"="""&amp;INDEX($E$71:$G$78,MATCH("●",INDEX($H$71:$AQ$78,,MATCH($D150,$54:$54,0)-7),0),1)&amp;""""&amp;"#"&amp;BB$134&amp;"="&amp;""""&amp;VLOOKUP(BB$134,$AD$9:$AN$16,8,FALSE)&amp;""""&amp;"#g'"&amp;"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50" s="73" t="str">
        <f>SUBSTITUTE(IF(VLOOKUP(BC$134,$AD$9:$AN$16,8,FALSE)=INDEX($E$80:$G$88,MATCH("●",INDEX($H$80:$AQ$88,,MATCH($D150,$54:$54,0)-7),0),1),"","sed -i "&amp;IF($AK$132="MacOS","'' ","")&amp;"'s#"&amp;BC$134&amp;"="""&amp;VLOOKUP(BC$134,$AD$9:$AN$16,8,FALSE)&amp;""""&amp;"#"&amp;BC$134&amp;"="&amp;""""&amp;INDEX($E$80:$G$88,MATCH("●",INDEX($H$80:$AQ$88,,MATCH($D150,$54:$54,0)-7),0),1)&amp;""""&amp;"#g'"&amp;" ${CONFIG_DIR}db_data_config.txt; export "&amp;BC$134&amp;"="&amp;""""&amp;INDEX($E$80:$G$88,MATCH("●",INDEX($H$80:$AQ$88,,MATCH($D150,$54:$54,0)-7),0),1)&amp;""";"),",",""",""")</f>
        <v/>
      </c>
      <c r="BD150" s="73" t="str">
        <f>SUBSTITUTE(IF(INDEX($E$80:$G$88,MATCH("●",INDEX($H$80:$AQ$88,,MATCH($D150,$54:$54,0)-7),0),1)=VLOOKUP(BD$134,$AD$9:$AN$16,8,FALSE),"","sed -i "&amp;IF($AK$132="MacOS","'' ","")&amp;"'s#"&amp;BD$134&amp;"="""&amp;INDEX($E$80:$G$88,MATCH("●",INDEX($H$80:$AQ$88,,MATCH($D150,$54:$54,0)-7),0),1)&amp;""""&amp;"#"&amp;BD$134&amp;"="&amp;""""&amp;VLOOKUP(BD$134,$AD$9:$AN$16,8,FALSE)&amp;""""&amp;"#g'"&amp;"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0" s="73" t="str">
        <f>SUBSTITUTE(IF(VLOOKUP(BE$134,$AD$9:$AN$16,8,FALSE)=INDEX($E$90:$G$93,MATCH("●",INDEX($H$90:$AQ$93,,MATCH($D150,$54:$54,0)-7),0),1),"","sed -i "&amp;IF($AK$132="MacOS","'' ","")&amp;"'s#"&amp;BE$134&amp;"="""&amp;VLOOKUP(BE$134,$AD$9:$AN$16,8,FALSE)&amp;""""&amp;"#"&amp;BE$134&amp;"="&amp;""""&amp;INDEX($E$90:$G$93,MATCH("●",INDEX($H$90:$AQ$93,,MATCH($D150,$54:$54,0)-7),0),1)&amp;""""&amp;"#g'"&amp;" ${CONFIG_DIR}db_data_config.txt; export "&amp;BE$134&amp;"="&amp;""""&amp;INDEX($E$90:$G$93,MATCH("●",INDEX($H$90:$AQ$93,,MATCH($D150,$54:$54,0)-7),0),1)&amp;""";"),",",""",""")</f>
        <v/>
      </c>
      <c r="BF150" s="73" t="str">
        <f>SUBSTITUTE(IF(INDEX($E$90:$G$93,MATCH("●",INDEX($H$90:$AQ$93,,MATCH($D150,$54:$54,0)-7),0),1)=VLOOKUP(BF$134,$AD$9:$AN$16,8,FALSE),"","sed -i "&amp;IF($AK$132="MacOS","'' ","")&amp;"'s#"&amp;BF$134&amp;"="""&amp;INDEX($E$90:$G$93,MATCH("●",INDEX($H$90:$AQ$93,,MATCH($D150,$54:$54,0)-7),0),1)&amp;""""&amp;"#"&amp;BF$134&amp;"="&amp;""""&amp;VLOOKUP(BF$134,$AD$9:$AN$16,8,FALSE)&amp;""""&amp;"#g'"&amp;"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0" s="73" t="str">
        <f>SUBSTITUTE(IF(VLOOKUP(BG$134,$AD$9:$AN$16,8,FALSE)=INDEX($E$95:$G$98,MATCH("●",INDEX($H$95:$AQ$98,,MATCH($D150,$54:$54,0)-7),0),1),"","sed -i "&amp;IF($AK$132="MacOS","'' ","")&amp;"'s#"&amp;BG$134&amp;"="""&amp;VLOOKUP(BG$134,$AD$9:$AN$16,8,FALSE)&amp;""""&amp;"#"&amp;BG$134&amp;"="&amp;""""&amp;INDEX($E$95:$G$98,MATCH("●",INDEX($H$95:$AQ$98,,MATCH($D150,$54:$54,0)-7),0),1)&amp;""""&amp;"#g'"&amp;" ${CONFIG_DIR}db_data_config.txt; export "&amp;BG$134&amp;"="&amp;""""&amp;INDEX($E$95:$G$98,MATCH("●",INDEX($H$95:$AQ$98,,MATCH($D150,$54:$54,0)-7),0),1)&amp;""";"),",",""",""")</f>
        <v/>
      </c>
      <c r="BH150" s="73" t="str">
        <f>SUBSTITUTE(IF(INDEX($E$95:$G$98,MATCH("●",INDEX($H$95:$AQ$98,,MATCH($D150,$54:$54,0)-7),0),1)=VLOOKUP(BH$134,$AD$9:$AN$16,8,FALSE),"","sed -i "&amp;IF($AK$132="MacOS","'' ","")&amp;"'s#"&amp;BH$134&amp;"="""&amp;INDEX($E$95:$G$98,MATCH("●",INDEX($H$95:$AQ$98,,MATCH($D150,$54:$54,0)-7),0),1)&amp;""""&amp;"#"&amp;BH$134&amp;"="&amp;""""&amp;VLOOKUP(BH$134,$AD$9:$AN$16,8,FALSE)&amp;""""&amp;"#g'"&amp;"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0" s="73" t="str">
        <f>SUBSTITUTE(IF(VLOOKUP(BI$134,$AD$9:$AN$16,8,FALSE)=INDEX($E$100:$G$103,MATCH("●",INDEX($H$100:$AQ$103,,MATCH($D150,$54:$54,0)-7),0),1),"","sed -i "&amp;IF($AK$132="MacOS","'' ","")&amp;"'s#"&amp;BI$134&amp;"="""&amp;VLOOKUP(BI$134,$AD$9:$AN$16,8,FALSE)&amp;""""&amp;"#"&amp;BI$134&amp;"="&amp;""""&amp;INDEX($E$100:$G$103,MATCH("●",INDEX($H$100:$AQ$103,,MATCH($D150,$54:$54,0)-7),0),1)&amp;""""&amp;"#g'"&amp;" ${CONFIG_DIR}db_data_config.txt; export "&amp;BI$134&amp;"="&amp;""""&amp;INDEX($E$100:$G$103,MATCH("●",INDEX($H$100:$AQ$103,,MATCH($D150,$54:$54,0)-7),0),1)&amp;""";"),",",""",""")</f>
        <v/>
      </c>
      <c r="BJ150" s="73" t="str">
        <f>SUBSTITUTE(IF(INDEX($E$100:$G$103,MATCH("●",INDEX($H$100:$AQ$103,,MATCH($D150,$54:$54,0)-7),0),1)=VLOOKUP(BJ$134,$AD$9:$AN$16,8,FALSE),"","sed -i "&amp;IF($AK$132="MacOS","'' ","")&amp;"'s#"&amp;BJ$134&amp;"="""&amp;INDEX($E$100:$G$103,MATCH("●",INDEX($H$100:$AQ$103,,MATCH($D150,$54:$54,0)-7),0),1)&amp;""""&amp;"#"&amp;BJ$134&amp;"="&amp;""""&amp;VLOOKUP(BJ$134,$AD$9:$AN$16,8,FALSE)&amp;""""&amp;"#g'"&amp;"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0" s="73" t="str">
        <f>SUBSTITUTE(IF(VLOOKUP(BK$134,$AD$9:$AN$16,8,FALSE)=INDEX($E$105:$G$109,MATCH("●",INDEX($H$105:$AQ$109,,MATCH($D150,$54:$54,0)-7),0),1),"","sed -i "&amp;IF($AK$132="MacOS","'' ","")&amp;"'s#"&amp;BK$134&amp;"="""&amp;VLOOKUP(BK$134,$AD$9:$AN$16,8,FALSE)&amp;""""&amp;"#"&amp;BK$134&amp;"="&amp;""""&amp;INDEX($E$105:$G$109,MATCH("●",INDEX($H$105:$AQ$109,,MATCH($D150,$54:$54,0)-7),0),1)&amp;""""&amp;"#g'"&amp;" ${CONFIG_DIR}db_data_config.txt; export "&amp;BK$134&amp;"="&amp;""""&amp;INDEX($E$105:$G$109,MATCH("●",INDEX($H$105:$AQ$109,,MATCH($D150,$54:$54,0)-7),0),1)&amp;""";"),",",""",""")</f>
        <v/>
      </c>
      <c r="BL150" s="73" t="str">
        <f>SUBSTITUTE(IF(INDEX($E$105:$G$109,MATCH("●",INDEX($H$105:$AQ$109,,MATCH($D150,$54:$54,0)-7),0),1)=VLOOKUP(BL$134,$AD$9:$AN$16,8,FALSE),"","sed -i "&amp;IF($AK$132="MacOS","'' ","")&amp;"'s#"&amp;BL$134&amp;"="""&amp;INDEX($E$105:$G$109,MATCH("●",INDEX($H$105:$AQ$109,,MATCH($D150,$54:$54,0)-7),0),1)&amp;""""&amp;"#"&amp;BL$134&amp;"="&amp;""""&amp;VLOOKUP(BL$134,$AD$9:$AN$16,8,FALSE)&amp;""""&amp;"#g'"&amp;"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0" s="60" t="s">
        <v>1135</v>
      </c>
    </row>
    <row r="151" spans="4:65" ht="36" customHeight="1">
      <c r="D151" s="140">
        <f t="shared" si="3"/>
        <v>16</v>
      </c>
      <c r="E151" s="141"/>
      <c r="F151" s="141"/>
      <c r="G151" s="142"/>
      <c r="H151" s="45" t="str">
        <f t="shared" ca="1" si="2"/>
        <v xml:space="preserve">clear; echo テストケース016; sh ./script/db_check_file_validate_config.sh; </v>
      </c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7"/>
      <c r="AE151" s="149" t="str" cm="1">
        <f t="array" ref="AE151">SUBSTITUTE(INDEX($H$111:$AQ$111, , MATCH($D151, $54:$54, 0)-7),"-","")</f>
        <v>正常</v>
      </c>
      <c r="AF151" s="150"/>
      <c r="AG151" s="151"/>
      <c r="AH151" s="146" t="s">
        <v>1149</v>
      </c>
      <c r="AI151" s="147"/>
      <c r="AJ151" s="147"/>
      <c r="AK151" s="147"/>
      <c r="AL151" s="147"/>
      <c r="AM151" s="147"/>
      <c r="AN151" s="147"/>
      <c r="AO151" s="147"/>
      <c r="AP151" s="147"/>
      <c r="AQ151" s="148"/>
      <c r="AS151" s="69" t="str" cm="1">
        <f t="array" ref="AS151">SUBSTITUTE(TEXT(INDEX($H$114:$AQ$114,1,$D151),"000000"),"-","")</f>
        <v>230001</v>
      </c>
      <c r="AT151" s="70"/>
      <c r="AU151" s="71"/>
      <c r="AW151" s="73" t="str">
        <f>SUBSTITUTE(IF(VLOOKUP(AW$134,$AD$9:$AN$16,8,FALSE)=INDEX($E$60:$G$62,MATCH("●",INDEX($H$60:$AQ$62,,MATCH($D151,$54:$54,0)-7),0),1),"","sed -i "&amp;IF($AK$132="MacOS","'' ","")&amp;"'s#"&amp;AW$134&amp;"="""&amp;VLOOKUP(AW$134,$AD$9:$AN$16,8,FALSE)&amp;""""&amp;"#"&amp;AW$134&amp;"="&amp;""""&amp;INDEX($E$60:$G$62,MATCH("●",INDEX($H$60:$AQ$62,,MATCH($D151,$54:$54,0)-7),0),1)&amp;""""&amp;"#g'"&amp;" ${CONFIG_DIR}db_data_config.txt; export "&amp;AW$134&amp;"="&amp;""""&amp;INDEX($E$60:$G$62,MATCH("●",INDEX($H$60:$AQ$62,,MATCH($D151,$54:$54,0)-7),0),1)&amp;""";"),",",""",""")</f>
        <v/>
      </c>
      <c r="AX151" s="73" t="str">
        <f>SUBSTITUTE(IF(INDEX($E$60:$G$62,MATCH("●",INDEX($H$60:$AQ$62,,MATCH($D151,$54:$54,0)-7),0),1)=VLOOKUP(AX$134,$AD$9:$AN$16,8,FALSE),"","sed -i "&amp;IF($AK$132="MacOS","'' ","")&amp;"'s#"&amp;AX$134&amp;"="""&amp;INDEX($E$60:$G$62,MATCH("●",INDEX($H$60:$AQ$62,,MATCH($D151,$54:$54,0)-7),0),1)&amp;""""&amp;"#"&amp;AX$134&amp;"="&amp;""""&amp;VLOOKUP(AX$134,$AD$9:$AN$16,8,FALSE)&amp;""""&amp;"#g'"&amp;"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1" s="73" t="str">
        <f>SUBSTITUTE(IF(VLOOKUP(AY$134,$AD$9:$AN$16,8,FALSE)=INDEX($E$64:$G$69,MATCH("●",INDEX($H$64:$AQ$69,,MATCH($D151,$54:$54,0)-7),0),1),"","sed -i "&amp;IF($AK$132="MacOS","'' ","")&amp;"'s#"&amp;AY$134&amp;"="""&amp;VLOOKUP(AY$134,$AD$9:$AN$16,8,FALSE)&amp;""""&amp;"#"&amp;AY$134&amp;"="&amp;""""&amp;INDEX($E$64:$G$69,MATCH("●",INDEX($H$64:$AQ$69,,MATCH($D151,$54:$54,0)-7),0),1)&amp;""""&amp;"#g'"&amp;" ${CONFIG_DIR}db_data_config.txt; export "&amp;AY$134&amp;"="&amp;""""&amp;INDEX($E$64:$G$69,MATCH("●",INDEX($H$64:$AQ$69,,MATCH($D151,$54:$54,0)-7),0),1)&amp;""";"),",",""",""")</f>
        <v/>
      </c>
      <c r="AZ151" s="73" t="str">
        <f>SUBSTITUTE(IF(INDEX($E$64:$G$69,MATCH("●",INDEX($H$64:$AQ$69,,MATCH($D151,$54:$54,0)-7),0),1)=VLOOKUP(AZ$134,$AD$9:$AN$16,8,FALSE),"","sed -i "&amp;IF($AK$132="MacOS","'' ","")&amp;"'s#"&amp;AZ$134&amp;"="""&amp;INDEX($E$64:$G$69,MATCH("●",INDEX($H$64:$AQ$69,,MATCH($D151,$54:$54,0)-7),0),1)&amp;""""&amp;"#"&amp;AZ$134&amp;"="&amp;""""&amp;VLOOKUP(AZ$134,$AD$9:$AN$16,8,FALSE)&amp;""""&amp;"#g'"&amp;"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1" s="73" t="str">
        <f>SUBSTITUTE(IF(VLOOKUP(BA$134,$AD$9:$AN$16,8,FALSE)=INDEX($E$71:$G$78,MATCH("●",INDEX($H$71:$AQ$78,,MATCH($D151,$54:$54,0)-7),0),1),"","sed -i "&amp;IF($AK$132="MacOS","'' ","")&amp;"'s#"&amp;BA$134&amp;"="""&amp;VLOOKUP(BA$134,$AD$9:$AN$16,8,FALSE)&amp;""""&amp;"#"&amp;BA$134&amp;"="&amp;""""&amp;INDEX($E$71:$G$78,MATCH("●",INDEX($H$71:$AQ$78,,MATCH($D151,$54:$54,0)-7),0),1)&amp;""""&amp;"#g'"&amp;" ${CONFIG_DIR}db_data_config.txt; export "&amp;BA$134&amp;"="&amp;""""&amp;INDEX($E$71:$G$78,MATCH("●",INDEX($H$71:$AQ$78,,MATCH($D151,$54:$54,0)-7),0),1)&amp;""";"),",",""",""")</f>
        <v/>
      </c>
      <c r="BB151" s="73" t="str">
        <f>SUBSTITUTE(IF(INDEX($E$71:$G$78,MATCH("●",INDEX($H$71:$AQ$78,,MATCH($D151,$54:$54,0)-7),0),1)=VLOOKUP(BB$134,$AD$9:$AN$16,8,FALSE),"","sed -i "&amp;IF($AK$132="MacOS","'' ","")&amp;"'s#"&amp;BB$134&amp;"="""&amp;INDEX($E$71:$G$78,MATCH("●",INDEX($H$71:$AQ$78,,MATCH($D151,$54:$54,0)-7),0),1)&amp;""""&amp;"#"&amp;BB$134&amp;"="&amp;""""&amp;VLOOKUP(BB$134,$AD$9:$AN$16,8,FALSE)&amp;""""&amp;"#g'"&amp;"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51" s="73" t="str">
        <f>SUBSTITUTE(IF(VLOOKUP(BC$134,$AD$9:$AN$16,8,FALSE)=INDEX($E$80:$G$88,MATCH("●",INDEX($H$80:$AQ$88,,MATCH($D151,$54:$54,0)-7),0),1),"","sed -i "&amp;IF($AK$132="MacOS","'' ","")&amp;"'s#"&amp;BC$134&amp;"="""&amp;VLOOKUP(BC$134,$AD$9:$AN$16,8,FALSE)&amp;""""&amp;"#"&amp;BC$134&amp;"="&amp;""""&amp;INDEX($E$80:$G$88,MATCH("●",INDEX($H$80:$AQ$88,,MATCH($D151,$54:$54,0)-7),0),1)&amp;""""&amp;"#g'"&amp;" ${CONFIG_DIR}db_data_config.txt; export "&amp;BC$134&amp;"="&amp;""""&amp;INDEX($E$80:$G$88,MATCH("●",INDEX($H$80:$AQ$88,,MATCH($D151,$54:$54,0)-7),0),1)&amp;""";"),",",""",""")</f>
        <v/>
      </c>
      <c r="BD151" s="73" t="str">
        <f>SUBSTITUTE(IF(INDEX($E$80:$G$88,MATCH("●",INDEX($H$80:$AQ$88,,MATCH($D151,$54:$54,0)-7),0),1)=VLOOKUP(BD$134,$AD$9:$AN$16,8,FALSE),"","sed -i "&amp;IF($AK$132="MacOS","'' ","")&amp;"'s#"&amp;BD$134&amp;"="""&amp;INDEX($E$80:$G$88,MATCH("●",INDEX($H$80:$AQ$88,,MATCH($D151,$54:$54,0)-7),0),1)&amp;""""&amp;"#"&amp;BD$134&amp;"="&amp;""""&amp;VLOOKUP(BD$134,$AD$9:$AN$16,8,FALSE)&amp;""""&amp;"#g'"&amp;"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1" s="73" t="str">
        <f>SUBSTITUTE(IF(VLOOKUP(BE$134,$AD$9:$AN$16,8,FALSE)=INDEX($E$90:$G$93,MATCH("●",INDEX($H$90:$AQ$93,,MATCH($D151,$54:$54,0)-7),0),1),"","sed -i "&amp;IF($AK$132="MacOS","'' ","")&amp;"'s#"&amp;BE$134&amp;"="""&amp;VLOOKUP(BE$134,$AD$9:$AN$16,8,FALSE)&amp;""""&amp;"#"&amp;BE$134&amp;"="&amp;""""&amp;INDEX($E$90:$G$93,MATCH("●",INDEX($H$90:$AQ$93,,MATCH($D151,$54:$54,0)-7),0),1)&amp;""""&amp;"#g'"&amp;" ${CONFIG_DIR}db_data_config.txt; export "&amp;BE$134&amp;"="&amp;""""&amp;INDEX($E$90:$G$93,MATCH("●",INDEX($H$90:$AQ$93,,MATCH($D151,$54:$54,0)-7),0),1)&amp;""";"),",",""",""")</f>
        <v/>
      </c>
      <c r="BF151" s="73" t="str">
        <f>SUBSTITUTE(IF(INDEX($E$90:$G$93,MATCH("●",INDEX($H$90:$AQ$93,,MATCH($D151,$54:$54,0)-7),0),1)=VLOOKUP(BF$134,$AD$9:$AN$16,8,FALSE),"","sed -i "&amp;IF($AK$132="MacOS","'' ","")&amp;"'s#"&amp;BF$134&amp;"="""&amp;INDEX($E$90:$G$93,MATCH("●",INDEX($H$90:$AQ$93,,MATCH($D151,$54:$54,0)-7),0),1)&amp;""""&amp;"#"&amp;BF$134&amp;"="&amp;""""&amp;VLOOKUP(BF$134,$AD$9:$AN$16,8,FALSE)&amp;""""&amp;"#g'"&amp;"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1" s="73" t="str">
        <f>SUBSTITUTE(IF(VLOOKUP(BG$134,$AD$9:$AN$16,8,FALSE)=INDEX($E$95:$G$98,MATCH("●",INDEX($H$95:$AQ$98,,MATCH($D151,$54:$54,0)-7),0),1),"","sed -i "&amp;IF($AK$132="MacOS","'' ","")&amp;"'s#"&amp;BG$134&amp;"="""&amp;VLOOKUP(BG$134,$AD$9:$AN$16,8,FALSE)&amp;""""&amp;"#"&amp;BG$134&amp;"="&amp;""""&amp;INDEX($E$95:$G$98,MATCH("●",INDEX($H$95:$AQ$98,,MATCH($D151,$54:$54,0)-7),0),1)&amp;""""&amp;"#g'"&amp;" ${CONFIG_DIR}db_data_config.txt; export "&amp;BG$134&amp;"="&amp;""""&amp;INDEX($E$95:$G$98,MATCH("●",INDEX($H$95:$AQ$98,,MATCH($D151,$54:$54,0)-7),0),1)&amp;""";"),",",""",""")</f>
        <v/>
      </c>
      <c r="BH151" s="73" t="str">
        <f>SUBSTITUTE(IF(INDEX($E$95:$G$98,MATCH("●",INDEX($H$95:$AQ$98,,MATCH($D151,$54:$54,0)-7),0),1)=VLOOKUP(BH$134,$AD$9:$AN$16,8,FALSE),"","sed -i "&amp;IF($AK$132="MacOS","'' ","")&amp;"'s#"&amp;BH$134&amp;"="""&amp;INDEX($E$95:$G$98,MATCH("●",INDEX($H$95:$AQ$98,,MATCH($D151,$54:$54,0)-7),0),1)&amp;""""&amp;"#"&amp;BH$134&amp;"="&amp;""""&amp;VLOOKUP(BH$134,$AD$9:$AN$16,8,FALSE)&amp;""""&amp;"#g'"&amp;"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1" s="73" t="str">
        <f>SUBSTITUTE(IF(VLOOKUP(BI$134,$AD$9:$AN$16,8,FALSE)=INDEX($E$100:$G$103,MATCH("●",INDEX($H$100:$AQ$103,,MATCH($D151,$54:$54,0)-7),0),1),"","sed -i "&amp;IF($AK$132="MacOS","'' ","")&amp;"'s#"&amp;BI$134&amp;"="""&amp;VLOOKUP(BI$134,$AD$9:$AN$16,8,FALSE)&amp;""""&amp;"#"&amp;BI$134&amp;"="&amp;""""&amp;INDEX($E$100:$G$103,MATCH("●",INDEX($H$100:$AQ$103,,MATCH($D151,$54:$54,0)-7),0),1)&amp;""""&amp;"#g'"&amp;" ${CONFIG_DIR}db_data_config.txt; export "&amp;BI$134&amp;"="&amp;""""&amp;INDEX($E$100:$G$103,MATCH("●",INDEX($H$100:$AQ$103,,MATCH($D151,$54:$54,0)-7),0),1)&amp;""";"),",",""",""")</f>
        <v/>
      </c>
      <c r="BJ151" s="73" t="str">
        <f>SUBSTITUTE(IF(INDEX($E$100:$G$103,MATCH("●",INDEX($H$100:$AQ$103,,MATCH($D151,$54:$54,0)-7),0),1)=VLOOKUP(BJ$134,$AD$9:$AN$16,8,FALSE),"","sed -i "&amp;IF($AK$132="MacOS","'' ","")&amp;"'s#"&amp;BJ$134&amp;"="""&amp;INDEX($E$100:$G$103,MATCH("●",INDEX($H$100:$AQ$103,,MATCH($D151,$54:$54,0)-7),0),1)&amp;""""&amp;"#"&amp;BJ$134&amp;"="&amp;""""&amp;VLOOKUP(BJ$134,$AD$9:$AN$16,8,FALSE)&amp;""""&amp;"#g'"&amp;"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1" s="73" t="str">
        <f>SUBSTITUTE(IF(VLOOKUP(BK$134,$AD$9:$AN$16,8,FALSE)=INDEX($E$105:$G$109,MATCH("●",INDEX($H$105:$AQ$109,,MATCH($D151,$54:$54,0)-7),0),1),"","sed -i "&amp;IF($AK$132="MacOS","'' ","")&amp;"'s#"&amp;BK$134&amp;"="""&amp;VLOOKUP(BK$134,$AD$9:$AN$16,8,FALSE)&amp;""""&amp;"#"&amp;BK$134&amp;"="&amp;""""&amp;INDEX($E$105:$G$109,MATCH("●",INDEX($H$105:$AQ$109,,MATCH($D151,$54:$54,0)-7),0),1)&amp;""""&amp;"#g'"&amp;" ${CONFIG_DIR}db_data_config.txt; export "&amp;BK$134&amp;"="&amp;""""&amp;INDEX($E$105:$G$109,MATCH("●",INDEX($H$105:$AQ$109,,MATCH($D151,$54:$54,0)-7),0),1)&amp;""";"),",",""",""")</f>
        <v/>
      </c>
      <c r="BL151" s="73" t="str">
        <f>SUBSTITUTE(IF(INDEX($E$105:$G$109,MATCH("●",INDEX($H$105:$AQ$109,,MATCH($D151,$54:$54,0)-7),0),1)=VLOOKUP(BL$134,$AD$9:$AN$16,8,FALSE),"","sed -i "&amp;IF($AK$132="MacOS","'' ","")&amp;"'s#"&amp;BL$134&amp;"="""&amp;INDEX($E$105:$G$109,MATCH("●",INDEX($H$105:$AQ$109,,MATCH($D151,$54:$54,0)-7),0),1)&amp;""""&amp;"#"&amp;BL$134&amp;"="&amp;""""&amp;VLOOKUP(BL$134,$AD$9:$AN$16,8,FALSE)&amp;""""&amp;"#g'"&amp;"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1" s="60" t="s">
        <v>1135</v>
      </c>
    </row>
    <row r="152" spans="4:65" ht="36" customHeight="1">
      <c r="D152" s="140">
        <f t="shared" si="3"/>
        <v>17</v>
      </c>
      <c r="E152" s="141"/>
      <c r="F152" s="141"/>
      <c r="G152" s="142"/>
      <c r="H152" s="45" t="str">
        <f t="shared" ca="1" si="2"/>
        <v>clear; echo テストケース017; sed -i '' 's#FILE_COMPRESSION=".gz"#FILE_COMPRESSION=".zip"#g' ${CONFIG_DIR}db_data_config.txt; export FILE_COMPRESSION=".zip";sh ./script/db_check_file_validate_config.sh; sed -i '' 's#FILE_COMPRESSION=".zip"#FILE_COMPRESSION=".gz"#g' ${CONFIG_DIR}db_data_config.txt; export FILE_COMPRESSION=".gz";</v>
      </c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46"/>
      <c r="AD152" s="47"/>
      <c r="AE152" s="149" t="str" cm="1">
        <f t="array" ref="AE152">SUBSTITUTE(INDEX($H$111:$AQ$111, , MATCH($D152, $54:$54, 0)-7),"-","")</f>
        <v>正常</v>
      </c>
      <c r="AF152" s="150"/>
      <c r="AG152" s="151"/>
      <c r="AH152" s="146" t="s">
        <v>1150</v>
      </c>
      <c r="AI152" s="147"/>
      <c r="AJ152" s="147"/>
      <c r="AK152" s="147"/>
      <c r="AL152" s="147"/>
      <c r="AM152" s="147"/>
      <c r="AN152" s="147"/>
      <c r="AO152" s="147"/>
      <c r="AP152" s="147"/>
      <c r="AQ152" s="148"/>
      <c r="AS152" s="69" t="str" cm="1">
        <f t="array" ref="AS152">SUBSTITUTE(TEXT(INDEX($H$114:$AQ$114,1,$D152),"000000"),"-","")</f>
        <v>230001</v>
      </c>
      <c r="AT152" s="70"/>
      <c r="AU152" s="71"/>
      <c r="AW152" s="73" t="str">
        <f>SUBSTITUTE(IF(VLOOKUP(AW$134,$AD$9:$AN$16,8,FALSE)=INDEX($E$60:$G$62,MATCH("●",INDEX($H$60:$AQ$62,,MATCH($D152,$54:$54,0)-7),0),1),"","sed -i "&amp;IF($AK$132="MacOS","'' ","")&amp;"'s#"&amp;AW$134&amp;"="""&amp;VLOOKUP(AW$134,$AD$9:$AN$16,8,FALSE)&amp;""""&amp;"#"&amp;AW$134&amp;"="&amp;""""&amp;INDEX($E$60:$G$62,MATCH("●",INDEX($H$60:$AQ$62,,MATCH($D152,$54:$54,0)-7),0),1)&amp;""""&amp;"#g'"&amp;" ${CONFIG_DIR}db_data_config.txt; export "&amp;AW$134&amp;"="&amp;""""&amp;INDEX($E$60:$G$62,MATCH("●",INDEX($H$60:$AQ$62,,MATCH($D152,$54:$54,0)-7),0),1)&amp;""";"),",",""",""")</f>
        <v/>
      </c>
      <c r="AX152" s="73" t="str">
        <f>SUBSTITUTE(IF(INDEX($E$60:$G$62,MATCH("●",INDEX($H$60:$AQ$62,,MATCH($D152,$54:$54,0)-7),0),1)=VLOOKUP(AX$134,$AD$9:$AN$16,8,FALSE),"","sed -i "&amp;IF($AK$132="MacOS","'' ","")&amp;"'s#"&amp;AX$134&amp;"="""&amp;INDEX($E$60:$G$62,MATCH("●",INDEX($H$60:$AQ$62,,MATCH($D152,$54:$54,0)-7),0),1)&amp;""""&amp;"#"&amp;AX$134&amp;"="&amp;""""&amp;VLOOKUP(AX$134,$AD$9:$AN$16,8,FALSE)&amp;""""&amp;"#g'"&amp;"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2" s="73" t="str">
        <f>SUBSTITUTE(IF(VLOOKUP(AY$134,$AD$9:$AN$16,8,FALSE)=INDEX($E$64:$G$69,MATCH("●",INDEX($H$64:$AQ$69,,MATCH($D152,$54:$54,0)-7),0),1),"","sed -i "&amp;IF($AK$132="MacOS","'' ","")&amp;"'s#"&amp;AY$134&amp;"="""&amp;VLOOKUP(AY$134,$AD$9:$AN$16,8,FALSE)&amp;""""&amp;"#"&amp;AY$134&amp;"="&amp;""""&amp;INDEX($E$64:$G$69,MATCH("●",INDEX($H$64:$AQ$69,,MATCH($D152,$54:$54,0)-7),0),1)&amp;""""&amp;"#g'"&amp;" ${CONFIG_DIR}db_data_config.txt; export "&amp;AY$134&amp;"="&amp;""""&amp;INDEX($E$64:$G$69,MATCH("●",INDEX($H$64:$AQ$69,,MATCH($D152,$54:$54,0)-7),0),1)&amp;""";"),",",""",""")</f>
        <v/>
      </c>
      <c r="AZ152" s="73" t="str">
        <f>SUBSTITUTE(IF(INDEX($E$64:$G$69,MATCH("●",INDEX($H$64:$AQ$69,,MATCH($D152,$54:$54,0)-7),0),1)=VLOOKUP(AZ$134,$AD$9:$AN$16,8,FALSE),"","sed -i "&amp;IF($AK$132="MacOS","'' ","")&amp;"'s#"&amp;AZ$134&amp;"="""&amp;INDEX($E$64:$G$69,MATCH("●",INDEX($H$64:$AQ$69,,MATCH($D152,$54:$54,0)-7),0),1)&amp;""""&amp;"#"&amp;AZ$134&amp;"="&amp;""""&amp;VLOOKUP(AZ$134,$AD$9:$AN$16,8,FALSE)&amp;""""&amp;"#g'"&amp;"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2" s="73" t="str">
        <f>SUBSTITUTE(IF(VLOOKUP(BA$134,$AD$9:$AN$16,8,FALSE)=INDEX($E$71:$G$78,MATCH("●",INDEX($H$71:$AQ$78,,MATCH($D152,$54:$54,0)-7),0),1),"","sed -i "&amp;IF($AK$132="MacOS","'' ","")&amp;"'s#"&amp;BA$134&amp;"="""&amp;VLOOKUP(BA$134,$AD$9:$AN$16,8,FALSE)&amp;""""&amp;"#"&amp;BA$134&amp;"="&amp;""""&amp;INDEX($E$71:$G$78,MATCH("●",INDEX($H$71:$AQ$78,,MATCH($D152,$54:$54,0)-7),0),1)&amp;""""&amp;"#g'"&amp;" ${CONFIG_DIR}db_data_config.txt; export "&amp;BA$134&amp;"="&amp;""""&amp;INDEX($E$71:$G$78,MATCH("●",INDEX($H$71:$AQ$78,,MATCH($D152,$54:$54,0)-7),0),1)&amp;""";"),",",""",""")</f>
        <v>sed -i '' 's#FILE_COMPRESSION=".gz"#FILE_COMPRESSION=".zip"#g' ${CONFIG_DIR}db_data_config.txt; export FILE_COMPRESSION=".zip";</v>
      </c>
      <c r="BB152" s="73" t="str">
        <f>SUBSTITUTE(IF(INDEX($E$71:$G$78,MATCH("●",INDEX($H$71:$AQ$78,,MATCH($D152,$54:$54,0)-7),0),1)=VLOOKUP(BB$134,$AD$9:$AN$16,8,FALSE),"","sed -i "&amp;IF($AK$132="MacOS","'' ","")&amp;"'s#"&amp;BB$134&amp;"="""&amp;INDEX($E$71:$G$78,MATCH("●",INDEX($H$71:$AQ$78,,MATCH($D152,$54:$54,0)-7),0),1)&amp;""""&amp;"#"&amp;BB$134&amp;"="&amp;""""&amp;VLOOKUP(BB$134,$AD$9:$AN$16,8,FALSE)&amp;""""&amp;"#g'"&amp;"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's#FILE_COMPRESSION=".zip"#FILE_COMPRESSION=".gz"#g' ${CONFIG_DIR}db_data_config.txt; export FILE_COMPRESSION=".gz";</v>
      </c>
      <c r="BC152" s="73" t="str">
        <f>SUBSTITUTE(IF(VLOOKUP(BC$134,$AD$9:$AN$16,8,FALSE)=INDEX($E$80:$G$88,MATCH("●",INDEX($H$80:$AQ$88,,MATCH($D152,$54:$54,0)-7),0),1),"","sed -i "&amp;IF($AK$132="MacOS","'' ","")&amp;"'s#"&amp;BC$134&amp;"="""&amp;VLOOKUP(BC$134,$AD$9:$AN$16,8,FALSE)&amp;""""&amp;"#"&amp;BC$134&amp;"="&amp;""""&amp;INDEX($E$80:$G$88,MATCH("●",INDEX($H$80:$AQ$88,,MATCH($D152,$54:$54,0)-7),0),1)&amp;""""&amp;"#g'"&amp;" ${CONFIG_DIR}db_data_config.txt; export "&amp;BC$134&amp;"="&amp;""""&amp;INDEX($E$80:$G$88,MATCH("●",INDEX($H$80:$AQ$88,,MATCH($D152,$54:$54,0)-7),0),1)&amp;""";"),",",""",""")</f>
        <v/>
      </c>
      <c r="BD152" s="73" t="str">
        <f>SUBSTITUTE(IF(INDEX($E$80:$G$88,MATCH("●",INDEX($H$80:$AQ$88,,MATCH($D152,$54:$54,0)-7),0),1)=VLOOKUP(BD$134,$AD$9:$AN$16,8,FALSE),"","sed -i "&amp;IF($AK$132="MacOS","'' ","")&amp;"'s#"&amp;BD$134&amp;"="""&amp;INDEX($E$80:$G$88,MATCH("●",INDEX($H$80:$AQ$88,,MATCH($D152,$54:$54,0)-7),0),1)&amp;""""&amp;"#"&amp;BD$134&amp;"="&amp;""""&amp;VLOOKUP(BD$134,$AD$9:$AN$16,8,FALSE)&amp;""""&amp;"#g'"&amp;"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2" s="73" t="str">
        <f>SUBSTITUTE(IF(VLOOKUP(BE$134,$AD$9:$AN$16,8,FALSE)=INDEX($E$90:$G$93,MATCH("●",INDEX($H$90:$AQ$93,,MATCH($D152,$54:$54,0)-7),0),1),"","sed -i "&amp;IF($AK$132="MacOS","'' ","")&amp;"'s#"&amp;BE$134&amp;"="""&amp;VLOOKUP(BE$134,$AD$9:$AN$16,8,FALSE)&amp;""""&amp;"#"&amp;BE$134&amp;"="&amp;""""&amp;INDEX($E$90:$G$93,MATCH("●",INDEX($H$90:$AQ$93,,MATCH($D152,$54:$54,0)-7),0),1)&amp;""""&amp;"#g'"&amp;" ${CONFIG_DIR}db_data_config.txt; export "&amp;BE$134&amp;"="&amp;""""&amp;INDEX($E$90:$G$93,MATCH("●",INDEX($H$90:$AQ$93,,MATCH($D152,$54:$54,0)-7),0),1)&amp;""";"),",",""",""")</f>
        <v/>
      </c>
      <c r="BF152" s="73" t="str">
        <f>SUBSTITUTE(IF(INDEX($E$90:$G$93,MATCH("●",INDEX($H$90:$AQ$93,,MATCH($D152,$54:$54,0)-7),0),1)=VLOOKUP(BF$134,$AD$9:$AN$16,8,FALSE),"","sed -i "&amp;IF($AK$132="MacOS","'' ","")&amp;"'s#"&amp;BF$134&amp;"="""&amp;INDEX($E$90:$G$93,MATCH("●",INDEX($H$90:$AQ$93,,MATCH($D152,$54:$54,0)-7),0),1)&amp;""""&amp;"#"&amp;BF$134&amp;"="&amp;""""&amp;VLOOKUP(BF$134,$AD$9:$AN$16,8,FALSE)&amp;""""&amp;"#g'"&amp;"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2" s="73" t="str">
        <f>SUBSTITUTE(IF(VLOOKUP(BG$134,$AD$9:$AN$16,8,FALSE)=INDEX($E$95:$G$98,MATCH("●",INDEX($H$95:$AQ$98,,MATCH($D152,$54:$54,0)-7),0),1),"","sed -i "&amp;IF($AK$132="MacOS","'' ","")&amp;"'s#"&amp;BG$134&amp;"="""&amp;VLOOKUP(BG$134,$AD$9:$AN$16,8,FALSE)&amp;""""&amp;"#"&amp;BG$134&amp;"="&amp;""""&amp;INDEX($E$95:$G$98,MATCH("●",INDEX($H$95:$AQ$98,,MATCH($D152,$54:$54,0)-7),0),1)&amp;""""&amp;"#g'"&amp;" ${CONFIG_DIR}db_data_config.txt; export "&amp;BG$134&amp;"="&amp;""""&amp;INDEX($E$95:$G$98,MATCH("●",INDEX($H$95:$AQ$98,,MATCH($D152,$54:$54,0)-7),0),1)&amp;""";"),",",""",""")</f>
        <v/>
      </c>
      <c r="BH152" s="73" t="str">
        <f>SUBSTITUTE(IF(INDEX($E$95:$G$98,MATCH("●",INDEX($H$95:$AQ$98,,MATCH($D152,$54:$54,0)-7),0),1)=VLOOKUP(BH$134,$AD$9:$AN$16,8,FALSE),"","sed -i "&amp;IF($AK$132="MacOS","'' ","")&amp;"'s#"&amp;BH$134&amp;"="""&amp;INDEX($E$95:$G$98,MATCH("●",INDEX($H$95:$AQ$98,,MATCH($D152,$54:$54,0)-7),0),1)&amp;""""&amp;"#"&amp;BH$134&amp;"="&amp;""""&amp;VLOOKUP(BH$134,$AD$9:$AN$16,8,FALSE)&amp;""""&amp;"#g'"&amp;"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2" s="73" t="str">
        <f>SUBSTITUTE(IF(VLOOKUP(BI$134,$AD$9:$AN$16,8,FALSE)=INDEX($E$100:$G$103,MATCH("●",INDEX($H$100:$AQ$103,,MATCH($D152,$54:$54,0)-7),0),1),"","sed -i "&amp;IF($AK$132="MacOS","'' ","")&amp;"'s#"&amp;BI$134&amp;"="""&amp;VLOOKUP(BI$134,$AD$9:$AN$16,8,FALSE)&amp;""""&amp;"#"&amp;BI$134&amp;"="&amp;""""&amp;INDEX($E$100:$G$103,MATCH("●",INDEX($H$100:$AQ$103,,MATCH($D152,$54:$54,0)-7),0),1)&amp;""""&amp;"#g'"&amp;" ${CONFIG_DIR}db_data_config.txt; export "&amp;BI$134&amp;"="&amp;""""&amp;INDEX($E$100:$G$103,MATCH("●",INDEX($H$100:$AQ$103,,MATCH($D152,$54:$54,0)-7),0),1)&amp;""";"),",",""",""")</f>
        <v/>
      </c>
      <c r="BJ152" s="73" t="str">
        <f>SUBSTITUTE(IF(INDEX($E$100:$G$103,MATCH("●",INDEX($H$100:$AQ$103,,MATCH($D152,$54:$54,0)-7),0),1)=VLOOKUP(BJ$134,$AD$9:$AN$16,8,FALSE),"","sed -i "&amp;IF($AK$132="MacOS","'' ","")&amp;"'s#"&amp;BJ$134&amp;"="""&amp;INDEX($E$100:$G$103,MATCH("●",INDEX($H$100:$AQ$103,,MATCH($D152,$54:$54,0)-7),0),1)&amp;""""&amp;"#"&amp;BJ$134&amp;"="&amp;""""&amp;VLOOKUP(BJ$134,$AD$9:$AN$16,8,FALSE)&amp;""""&amp;"#g'"&amp;"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2" s="73" t="str">
        <f>SUBSTITUTE(IF(VLOOKUP(BK$134,$AD$9:$AN$16,8,FALSE)=INDEX($E$105:$G$109,MATCH("●",INDEX($H$105:$AQ$109,,MATCH($D152,$54:$54,0)-7),0),1),"","sed -i "&amp;IF($AK$132="MacOS","'' ","")&amp;"'s#"&amp;BK$134&amp;"="""&amp;VLOOKUP(BK$134,$AD$9:$AN$16,8,FALSE)&amp;""""&amp;"#"&amp;BK$134&amp;"="&amp;""""&amp;INDEX($E$105:$G$109,MATCH("●",INDEX($H$105:$AQ$109,,MATCH($D152,$54:$54,0)-7),0),1)&amp;""""&amp;"#g'"&amp;" ${CONFIG_DIR}db_data_config.txt; export "&amp;BK$134&amp;"="&amp;""""&amp;INDEX($E$105:$G$109,MATCH("●",INDEX($H$105:$AQ$109,,MATCH($D152,$54:$54,0)-7),0),1)&amp;""";"),",",""",""")</f>
        <v/>
      </c>
      <c r="BL152" s="73" t="str">
        <f>SUBSTITUTE(IF(INDEX($E$105:$G$109,MATCH("●",INDEX($H$105:$AQ$109,,MATCH($D152,$54:$54,0)-7),0),1)=VLOOKUP(BL$134,$AD$9:$AN$16,8,FALSE),"","sed -i "&amp;IF($AK$132="MacOS","'' ","")&amp;"'s#"&amp;BL$134&amp;"="""&amp;INDEX($E$105:$G$109,MATCH("●",INDEX($H$105:$AQ$109,,MATCH($D152,$54:$54,0)-7),0),1)&amp;""""&amp;"#"&amp;BL$134&amp;"="&amp;""""&amp;VLOOKUP(BL$134,$AD$9:$AN$16,8,FALSE)&amp;""""&amp;"#g'"&amp;"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2" s="60" t="s">
        <v>1135</v>
      </c>
    </row>
    <row r="153" spans="4:65" ht="36" customHeight="1">
      <c r="D153" s="140">
        <f t="shared" si="3"/>
        <v>18</v>
      </c>
      <c r="E153" s="141"/>
      <c r="F153" s="141"/>
      <c r="G153" s="142"/>
      <c r="H153" s="45" t="str">
        <f t="shared" ca="1" si="2"/>
        <v>clear; echo テストケース018; sed -i '' 's#FILE_COMPRESSION=".gz"#FILE_COMPRESSION=".Z"#g' ${CONFIG_DIR}db_data_config.txt; export FILE_COMPRESSION=".Z";sh ./script/db_check_file_validate_config.sh; sed -i '' 's#FILE_COMPRESSION=".Z"#FILE_COMPRESSION=".gz"#g' ${CONFIG_DIR}db_data_config.txt; export FILE_COMPRESSION=".gz";</v>
      </c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46"/>
      <c r="AD153" s="47"/>
      <c r="AE153" s="149" t="str" cm="1">
        <f t="array" ref="AE153">SUBSTITUTE(INDEX($H$111:$AQ$111, , MATCH($D153, $54:$54, 0)-7),"-","")</f>
        <v>正常</v>
      </c>
      <c r="AF153" s="150"/>
      <c r="AG153" s="151"/>
      <c r="AH153" s="146" t="s">
        <v>1151</v>
      </c>
      <c r="AI153" s="147"/>
      <c r="AJ153" s="147"/>
      <c r="AK153" s="147"/>
      <c r="AL153" s="147"/>
      <c r="AM153" s="147"/>
      <c r="AN153" s="147"/>
      <c r="AO153" s="147"/>
      <c r="AP153" s="147"/>
      <c r="AQ153" s="148"/>
      <c r="AS153" s="69" t="str" cm="1">
        <f t="array" ref="AS153">SUBSTITUTE(TEXT(INDEX($H$114:$AQ$114,1,$D153),"000000"),"-","")</f>
        <v>230001</v>
      </c>
      <c r="AT153" s="70"/>
      <c r="AU153" s="71"/>
      <c r="AW153" s="73" t="str">
        <f>SUBSTITUTE(IF(VLOOKUP(AW$134,$AD$9:$AN$16,8,FALSE)=INDEX($E$60:$G$62,MATCH("●",INDEX($H$60:$AQ$62,,MATCH($D153,$54:$54,0)-7),0),1),"","sed -i "&amp;IF($AK$132="MacOS","'' ","")&amp;"'s#"&amp;AW$134&amp;"="""&amp;VLOOKUP(AW$134,$AD$9:$AN$16,8,FALSE)&amp;""""&amp;"#"&amp;AW$134&amp;"="&amp;""""&amp;INDEX($E$60:$G$62,MATCH("●",INDEX($H$60:$AQ$62,,MATCH($D153,$54:$54,0)-7),0),1)&amp;""""&amp;"#g'"&amp;" ${CONFIG_DIR}db_data_config.txt; export "&amp;AW$134&amp;"="&amp;""""&amp;INDEX($E$60:$G$62,MATCH("●",INDEX($H$60:$AQ$62,,MATCH($D153,$54:$54,0)-7),0),1)&amp;""";"),",",""",""")</f>
        <v/>
      </c>
      <c r="AX153" s="73" t="str">
        <f>SUBSTITUTE(IF(INDEX($E$60:$G$62,MATCH("●",INDEX($H$60:$AQ$62,,MATCH($D153,$54:$54,0)-7),0),1)=VLOOKUP(AX$134,$AD$9:$AN$16,8,FALSE),"","sed -i "&amp;IF($AK$132="MacOS","'' ","")&amp;"'s#"&amp;AX$134&amp;"="""&amp;INDEX($E$60:$G$62,MATCH("●",INDEX($H$60:$AQ$62,,MATCH($D153,$54:$54,0)-7),0),1)&amp;""""&amp;"#"&amp;AX$134&amp;"="&amp;""""&amp;VLOOKUP(AX$134,$AD$9:$AN$16,8,FALSE)&amp;""""&amp;"#g'"&amp;"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3" s="73" t="str">
        <f>SUBSTITUTE(IF(VLOOKUP(AY$134,$AD$9:$AN$16,8,FALSE)=INDEX($E$64:$G$69,MATCH("●",INDEX($H$64:$AQ$69,,MATCH($D153,$54:$54,0)-7),0),1),"","sed -i "&amp;IF($AK$132="MacOS","'' ","")&amp;"'s#"&amp;AY$134&amp;"="""&amp;VLOOKUP(AY$134,$AD$9:$AN$16,8,FALSE)&amp;""""&amp;"#"&amp;AY$134&amp;"="&amp;""""&amp;INDEX($E$64:$G$69,MATCH("●",INDEX($H$64:$AQ$69,,MATCH($D153,$54:$54,0)-7),0),1)&amp;""""&amp;"#g'"&amp;" ${CONFIG_DIR}db_data_config.txt; export "&amp;AY$134&amp;"="&amp;""""&amp;INDEX($E$64:$G$69,MATCH("●",INDEX($H$64:$AQ$69,,MATCH($D153,$54:$54,0)-7),0),1)&amp;""";"),",",""",""")</f>
        <v/>
      </c>
      <c r="AZ153" s="73" t="str">
        <f>SUBSTITUTE(IF(INDEX($E$64:$G$69,MATCH("●",INDEX($H$64:$AQ$69,,MATCH($D153,$54:$54,0)-7),0),1)=VLOOKUP(AZ$134,$AD$9:$AN$16,8,FALSE),"","sed -i "&amp;IF($AK$132="MacOS","'' ","")&amp;"'s#"&amp;AZ$134&amp;"="""&amp;INDEX($E$64:$G$69,MATCH("●",INDEX($H$64:$AQ$69,,MATCH($D153,$54:$54,0)-7),0),1)&amp;""""&amp;"#"&amp;AZ$134&amp;"="&amp;""""&amp;VLOOKUP(AZ$134,$AD$9:$AN$16,8,FALSE)&amp;""""&amp;"#g'"&amp;"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3" s="73" t="str">
        <f>SUBSTITUTE(IF(VLOOKUP(BA$134,$AD$9:$AN$16,8,FALSE)=INDEX($E$71:$G$78,MATCH("●",INDEX($H$71:$AQ$78,,MATCH($D153,$54:$54,0)-7),0),1),"","sed -i "&amp;IF($AK$132="MacOS","'' ","")&amp;"'s#"&amp;BA$134&amp;"="""&amp;VLOOKUP(BA$134,$AD$9:$AN$16,8,FALSE)&amp;""""&amp;"#"&amp;BA$134&amp;"="&amp;""""&amp;INDEX($E$71:$G$78,MATCH("●",INDEX($H$71:$AQ$78,,MATCH($D153,$54:$54,0)-7),0),1)&amp;""""&amp;"#g'"&amp;" ${CONFIG_DIR}db_data_config.txt; export "&amp;BA$134&amp;"="&amp;""""&amp;INDEX($E$71:$G$78,MATCH("●",INDEX($H$71:$AQ$78,,MATCH($D153,$54:$54,0)-7),0),1)&amp;""";"),",",""",""")</f>
        <v>sed -i '' 's#FILE_COMPRESSION=".gz"#FILE_COMPRESSION=".Z"#g' ${CONFIG_DIR}db_data_config.txt; export FILE_COMPRESSION=".Z";</v>
      </c>
      <c r="BB153" s="73" t="str">
        <f>SUBSTITUTE(IF(INDEX($E$71:$G$78,MATCH("●",INDEX($H$71:$AQ$78,,MATCH($D153,$54:$54,0)-7),0),1)=VLOOKUP(BB$134,$AD$9:$AN$16,8,FALSE),"","sed -i "&amp;IF($AK$132="MacOS","'' ","")&amp;"'s#"&amp;BB$134&amp;"="""&amp;INDEX($E$71:$G$78,MATCH("●",INDEX($H$71:$AQ$78,,MATCH($D153,$54:$54,0)-7),0),1)&amp;""""&amp;"#"&amp;BB$134&amp;"="&amp;""""&amp;VLOOKUP(BB$134,$AD$9:$AN$16,8,FALSE)&amp;""""&amp;"#g'"&amp;"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's#FILE_COMPRESSION=".Z"#FILE_COMPRESSION=".gz"#g' ${CONFIG_DIR}db_data_config.txt; export FILE_COMPRESSION=".gz";</v>
      </c>
      <c r="BC153" s="73" t="str">
        <f>SUBSTITUTE(IF(VLOOKUP(BC$134,$AD$9:$AN$16,8,FALSE)=INDEX($E$80:$G$88,MATCH("●",INDEX($H$80:$AQ$88,,MATCH($D153,$54:$54,0)-7),0),1),"","sed -i "&amp;IF($AK$132="MacOS","'' ","")&amp;"'s#"&amp;BC$134&amp;"="""&amp;VLOOKUP(BC$134,$AD$9:$AN$16,8,FALSE)&amp;""""&amp;"#"&amp;BC$134&amp;"="&amp;""""&amp;INDEX($E$80:$G$88,MATCH("●",INDEX($H$80:$AQ$88,,MATCH($D153,$54:$54,0)-7),0),1)&amp;""""&amp;"#g'"&amp;" ${CONFIG_DIR}db_data_config.txt; export "&amp;BC$134&amp;"="&amp;""""&amp;INDEX($E$80:$G$88,MATCH("●",INDEX($H$80:$AQ$88,,MATCH($D153,$54:$54,0)-7),0),1)&amp;""";"),",",""",""")</f>
        <v/>
      </c>
      <c r="BD153" s="73" t="str">
        <f>SUBSTITUTE(IF(INDEX($E$80:$G$88,MATCH("●",INDEX($H$80:$AQ$88,,MATCH($D153,$54:$54,0)-7),0),1)=VLOOKUP(BD$134,$AD$9:$AN$16,8,FALSE),"","sed -i "&amp;IF($AK$132="MacOS","'' ","")&amp;"'s#"&amp;BD$134&amp;"="""&amp;INDEX($E$80:$G$88,MATCH("●",INDEX($H$80:$AQ$88,,MATCH($D153,$54:$54,0)-7),0),1)&amp;""""&amp;"#"&amp;BD$134&amp;"="&amp;""""&amp;VLOOKUP(BD$134,$AD$9:$AN$16,8,FALSE)&amp;""""&amp;"#g'"&amp;"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3" s="73" t="str">
        <f>SUBSTITUTE(IF(VLOOKUP(BE$134,$AD$9:$AN$16,8,FALSE)=INDEX($E$90:$G$93,MATCH("●",INDEX($H$90:$AQ$93,,MATCH($D153,$54:$54,0)-7),0),1),"","sed -i "&amp;IF($AK$132="MacOS","'' ","")&amp;"'s#"&amp;BE$134&amp;"="""&amp;VLOOKUP(BE$134,$AD$9:$AN$16,8,FALSE)&amp;""""&amp;"#"&amp;BE$134&amp;"="&amp;""""&amp;INDEX($E$90:$G$93,MATCH("●",INDEX($H$90:$AQ$93,,MATCH($D153,$54:$54,0)-7),0),1)&amp;""""&amp;"#g'"&amp;" ${CONFIG_DIR}db_data_config.txt; export "&amp;BE$134&amp;"="&amp;""""&amp;INDEX($E$90:$G$93,MATCH("●",INDEX($H$90:$AQ$93,,MATCH($D153,$54:$54,0)-7),0),1)&amp;""";"),",",""",""")</f>
        <v/>
      </c>
      <c r="BF153" s="73" t="str">
        <f>SUBSTITUTE(IF(INDEX($E$90:$G$93,MATCH("●",INDEX($H$90:$AQ$93,,MATCH($D153,$54:$54,0)-7),0),1)=VLOOKUP(BF$134,$AD$9:$AN$16,8,FALSE),"","sed -i "&amp;IF($AK$132="MacOS","'' ","")&amp;"'s#"&amp;BF$134&amp;"="""&amp;INDEX($E$90:$G$93,MATCH("●",INDEX($H$90:$AQ$93,,MATCH($D153,$54:$54,0)-7),0),1)&amp;""""&amp;"#"&amp;BF$134&amp;"="&amp;""""&amp;VLOOKUP(BF$134,$AD$9:$AN$16,8,FALSE)&amp;""""&amp;"#g'"&amp;"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3" s="73" t="str">
        <f>SUBSTITUTE(IF(VLOOKUP(BG$134,$AD$9:$AN$16,8,FALSE)=INDEX($E$95:$G$98,MATCH("●",INDEX($H$95:$AQ$98,,MATCH($D153,$54:$54,0)-7),0),1),"","sed -i "&amp;IF($AK$132="MacOS","'' ","")&amp;"'s#"&amp;BG$134&amp;"="""&amp;VLOOKUP(BG$134,$AD$9:$AN$16,8,FALSE)&amp;""""&amp;"#"&amp;BG$134&amp;"="&amp;""""&amp;INDEX($E$95:$G$98,MATCH("●",INDEX($H$95:$AQ$98,,MATCH($D153,$54:$54,0)-7),0),1)&amp;""""&amp;"#g'"&amp;" ${CONFIG_DIR}db_data_config.txt; export "&amp;BG$134&amp;"="&amp;""""&amp;INDEX($E$95:$G$98,MATCH("●",INDEX($H$95:$AQ$98,,MATCH($D153,$54:$54,0)-7),0),1)&amp;""";"),",",""",""")</f>
        <v/>
      </c>
      <c r="BH153" s="73" t="str">
        <f>SUBSTITUTE(IF(INDEX($E$95:$G$98,MATCH("●",INDEX($H$95:$AQ$98,,MATCH($D153,$54:$54,0)-7),0),1)=VLOOKUP(BH$134,$AD$9:$AN$16,8,FALSE),"","sed -i "&amp;IF($AK$132="MacOS","'' ","")&amp;"'s#"&amp;BH$134&amp;"="""&amp;INDEX($E$95:$G$98,MATCH("●",INDEX($H$95:$AQ$98,,MATCH($D153,$54:$54,0)-7),0),1)&amp;""""&amp;"#"&amp;BH$134&amp;"="&amp;""""&amp;VLOOKUP(BH$134,$AD$9:$AN$16,8,FALSE)&amp;""""&amp;"#g'"&amp;"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3" s="73" t="str">
        <f>SUBSTITUTE(IF(VLOOKUP(BI$134,$AD$9:$AN$16,8,FALSE)=INDEX($E$100:$G$103,MATCH("●",INDEX($H$100:$AQ$103,,MATCH($D153,$54:$54,0)-7),0),1),"","sed -i "&amp;IF($AK$132="MacOS","'' ","")&amp;"'s#"&amp;BI$134&amp;"="""&amp;VLOOKUP(BI$134,$AD$9:$AN$16,8,FALSE)&amp;""""&amp;"#"&amp;BI$134&amp;"="&amp;""""&amp;INDEX($E$100:$G$103,MATCH("●",INDEX($H$100:$AQ$103,,MATCH($D153,$54:$54,0)-7),0),1)&amp;""""&amp;"#g'"&amp;" ${CONFIG_DIR}db_data_config.txt; export "&amp;BI$134&amp;"="&amp;""""&amp;INDEX($E$100:$G$103,MATCH("●",INDEX($H$100:$AQ$103,,MATCH($D153,$54:$54,0)-7),0),1)&amp;""";"),",",""",""")</f>
        <v/>
      </c>
      <c r="BJ153" s="73" t="str">
        <f>SUBSTITUTE(IF(INDEX($E$100:$G$103,MATCH("●",INDEX($H$100:$AQ$103,,MATCH($D153,$54:$54,0)-7),0),1)=VLOOKUP(BJ$134,$AD$9:$AN$16,8,FALSE),"","sed -i "&amp;IF($AK$132="MacOS","'' ","")&amp;"'s#"&amp;BJ$134&amp;"="""&amp;INDEX($E$100:$G$103,MATCH("●",INDEX($H$100:$AQ$103,,MATCH($D153,$54:$54,0)-7),0),1)&amp;""""&amp;"#"&amp;BJ$134&amp;"="&amp;""""&amp;VLOOKUP(BJ$134,$AD$9:$AN$16,8,FALSE)&amp;""""&amp;"#g'"&amp;"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3" s="73" t="str">
        <f>SUBSTITUTE(IF(VLOOKUP(BK$134,$AD$9:$AN$16,8,FALSE)=INDEX($E$105:$G$109,MATCH("●",INDEX($H$105:$AQ$109,,MATCH($D153,$54:$54,0)-7),0),1),"","sed -i "&amp;IF($AK$132="MacOS","'' ","")&amp;"'s#"&amp;BK$134&amp;"="""&amp;VLOOKUP(BK$134,$AD$9:$AN$16,8,FALSE)&amp;""""&amp;"#"&amp;BK$134&amp;"="&amp;""""&amp;INDEX($E$105:$G$109,MATCH("●",INDEX($H$105:$AQ$109,,MATCH($D153,$54:$54,0)-7),0),1)&amp;""""&amp;"#g'"&amp;" ${CONFIG_DIR}db_data_config.txt; export "&amp;BK$134&amp;"="&amp;""""&amp;INDEX($E$105:$G$109,MATCH("●",INDEX($H$105:$AQ$109,,MATCH($D153,$54:$54,0)-7),0),1)&amp;""";"),",",""",""")</f>
        <v/>
      </c>
      <c r="BL153" s="73" t="str">
        <f>SUBSTITUTE(IF(INDEX($E$105:$G$109,MATCH("●",INDEX($H$105:$AQ$109,,MATCH($D153,$54:$54,0)-7),0),1)=VLOOKUP(BL$134,$AD$9:$AN$16,8,FALSE),"","sed -i "&amp;IF($AK$132="MacOS","'' ","")&amp;"'s#"&amp;BL$134&amp;"="""&amp;INDEX($E$105:$G$109,MATCH("●",INDEX($H$105:$AQ$109,,MATCH($D153,$54:$54,0)-7),0),1)&amp;""""&amp;"#"&amp;BL$134&amp;"="&amp;""""&amp;VLOOKUP(BL$134,$AD$9:$AN$16,8,FALSE)&amp;""""&amp;"#g'"&amp;"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3" s="60" t="s">
        <v>1135</v>
      </c>
    </row>
    <row r="154" spans="4:65" ht="36" customHeight="1">
      <c r="D154" s="140">
        <f t="shared" si="3"/>
        <v>19</v>
      </c>
      <c r="E154" s="141"/>
      <c r="F154" s="141"/>
      <c r="G154" s="142"/>
      <c r="H154" s="45" t="str">
        <f t="shared" ca="1" si="2"/>
        <v>clear; echo テストケース019; sed -i '' 's#FILE_COMPRESSION=".gz"#FILE_COMPRESSION=".tar"#g' ${CONFIG_DIR}db_data_config.txt; export FILE_COMPRESSION=".tar";sh ./script/db_check_file_validate_config.sh; sed -i '' 's#FILE_COMPRESSION=".tar"#FILE_COMPRESSION=".gz"#g' ${CONFIG_DIR}db_data_config.txt; export FILE_COMPRESSION=".gz";</v>
      </c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7"/>
      <c r="AE154" s="149" t="str" cm="1">
        <f t="array" ref="AE154">SUBSTITUTE(INDEX($H$111:$AQ$111, , MATCH($D154, $54:$54, 0)-7),"-","")</f>
        <v>正常</v>
      </c>
      <c r="AF154" s="150"/>
      <c r="AG154" s="151"/>
      <c r="AH154" s="146" t="s">
        <v>1152</v>
      </c>
      <c r="AI154" s="147"/>
      <c r="AJ154" s="147"/>
      <c r="AK154" s="147"/>
      <c r="AL154" s="147"/>
      <c r="AM154" s="147"/>
      <c r="AN154" s="147"/>
      <c r="AO154" s="147"/>
      <c r="AP154" s="147"/>
      <c r="AQ154" s="148"/>
      <c r="AS154" s="69" t="str" cm="1">
        <f t="array" ref="AS154">SUBSTITUTE(TEXT(INDEX($H$114:$AQ$114,1,$D154),"000000"),"-","")</f>
        <v>230001</v>
      </c>
      <c r="AT154" s="70"/>
      <c r="AU154" s="71"/>
      <c r="AW154" s="73" t="str">
        <f>SUBSTITUTE(IF(VLOOKUP(AW$134,$AD$9:$AN$16,8,FALSE)=INDEX($E$60:$G$62,MATCH("●",INDEX($H$60:$AQ$62,,MATCH($D154,$54:$54,0)-7),0),1),"","sed -i "&amp;IF($AK$132="MacOS","'' ","")&amp;"'s#"&amp;AW$134&amp;"="""&amp;VLOOKUP(AW$134,$AD$9:$AN$16,8,FALSE)&amp;""""&amp;"#"&amp;AW$134&amp;"="&amp;""""&amp;INDEX($E$60:$G$62,MATCH("●",INDEX($H$60:$AQ$62,,MATCH($D154,$54:$54,0)-7),0),1)&amp;""""&amp;"#g'"&amp;" ${CONFIG_DIR}db_data_config.txt; export "&amp;AW$134&amp;"="&amp;""""&amp;INDEX($E$60:$G$62,MATCH("●",INDEX($H$60:$AQ$62,,MATCH($D154,$54:$54,0)-7),0),1)&amp;""";"),",",""",""")</f>
        <v/>
      </c>
      <c r="AX154" s="73" t="str">
        <f>SUBSTITUTE(IF(INDEX($E$60:$G$62,MATCH("●",INDEX($H$60:$AQ$62,,MATCH($D154,$54:$54,0)-7),0),1)=VLOOKUP(AX$134,$AD$9:$AN$16,8,FALSE),"","sed -i "&amp;IF($AK$132="MacOS","'' ","")&amp;"'s#"&amp;AX$134&amp;"="""&amp;INDEX($E$60:$G$62,MATCH("●",INDEX($H$60:$AQ$62,,MATCH($D154,$54:$54,0)-7),0),1)&amp;""""&amp;"#"&amp;AX$134&amp;"="&amp;""""&amp;VLOOKUP(AX$134,$AD$9:$AN$16,8,FALSE)&amp;""""&amp;"#g'"&amp;"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4" s="73" t="str">
        <f>SUBSTITUTE(IF(VLOOKUP(AY$134,$AD$9:$AN$16,8,FALSE)=INDEX($E$64:$G$69,MATCH("●",INDEX($H$64:$AQ$69,,MATCH($D154,$54:$54,0)-7),0),1),"","sed -i "&amp;IF($AK$132="MacOS","'' ","")&amp;"'s#"&amp;AY$134&amp;"="""&amp;VLOOKUP(AY$134,$AD$9:$AN$16,8,FALSE)&amp;""""&amp;"#"&amp;AY$134&amp;"="&amp;""""&amp;INDEX($E$64:$G$69,MATCH("●",INDEX($H$64:$AQ$69,,MATCH($D154,$54:$54,0)-7),0),1)&amp;""""&amp;"#g'"&amp;" ${CONFIG_DIR}db_data_config.txt; export "&amp;AY$134&amp;"="&amp;""""&amp;INDEX($E$64:$G$69,MATCH("●",INDEX($H$64:$AQ$69,,MATCH($D154,$54:$54,0)-7),0),1)&amp;""";"),",",""",""")</f>
        <v/>
      </c>
      <c r="AZ154" s="73" t="str">
        <f>SUBSTITUTE(IF(INDEX($E$64:$G$69,MATCH("●",INDEX($H$64:$AQ$69,,MATCH($D154,$54:$54,0)-7),0),1)=VLOOKUP(AZ$134,$AD$9:$AN$16,8,FALSE),"","sed -i "&amp;IF($AK$132="MacOS","'' ","")&amp;"'s#"&amp;AZ$134&amp;"="""&amp;INDEX($E$64:$G$69,MATCH("●",INDEX($H$64:$AQ$69,,MATCH($D154,$54:$54,0)-7),0),1)&amp;""""&amp;"#"&amp;AZ$134&amp;"="&amp;""""&amp;VLOOKUP(AZ$134,$AD$9:$AN$16,8,FALSE)&amp;""""&amp;"#g'"&amp;"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4" s="73" t="str">
        <f>SUBSTITUTE(IF(VLOOKUP(BA$134,$AD$9:$AN$16,8,FALSE)=INDEX($E$71:$G$78,MATCH("●",INDEX($H$71:$AQ$78,,MATCH($D154,$54:$54,0)-7),0),1),"","sed -i "&amp;IF($AK$132="MacOS","'' ","")&amp;"'s#"&amp;BA$134&amp;"="""&amp;VLOOKUP(BA$134,$AD$9:$AN$16,8,FALSE)&amp;""""&amp;"#"&amp;BA$134&amp;"="&amp;""""&amp;INDEX($E$71:$G$78,MATCH("●",INDEX($H$71:$AQ$78,,MATCH($D154,$54:$54,0)-7),0),1)&amp;""""&amp;"#g'"&amp;" ${CONFIG_DIR}db_data_config.txt; export "&amp;BA$134&amp;"="&amp;""""&amp;INDEX($E$71:$G$78,MATCH("●",INDEX($H$71:$AQ$78,,MATCH($D154,$54:$54,0)-7),0),1)&amp;""";"),",",""",""")</f>
        <v>sed -i '' 's#FILE_COMPRESSION=".gz"#FILE_COMPRESSION=".tar"#g' ${CONFIG_DIR}db_data_config.txt; export FILE_COMPRESSION=".tar";</v>
      </c>
      <c r="BB154" s="73" t="str">
        <f>SUBSTITUTE(IF(INDEX($E$71:$G$78,MATCH("●",INDEX($H$71:$AQ$78,,MATCH($D154,$54:$54,0)-7),0),1)=VLOOKUP(BB$134,$AD$9:$AN$16,8,FALSE),"","sed -i "&amp;IF($AK$132="MacOS","'' ","")&amp;"'s#"&amp;BB$134&amp;"="""&amp;INDEX($E$71:$G$78,MATCH("●",INDEX($H$71:$AQ$78,,MATCH($D154,$54:$54,0)-7),0),1)&amp;""""&amp;"#"&amp;BB$134&amp;"="&amp;""""&amp;VLOOKUP(BB$134,$AD$9:$AN$16,8,FALSE)&amp;""""&amp;"#g'"&amp;"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's#FILE_COMPRESSION=".tar"#FILE_COMPRESSION=".gz"#g' ${CONFIG_DIR}db_data_config.txt; export FILE_COMPRESSION=".gz";</v>
      </c>
      <c r="BC154" s="73" t="str">
        <f>SUBSTITUTE(IF(VLOOKUP(BC$134,$AD$9:$AN$16,8,FALSE)=INDEX($E$80:$G$88,MATCH("●",INDEX($H$80:$AQ$88,,MATCH($D154,$54:$54,0)-7),0),1),"","sed -i "&amp;IF($AK$132="MacOS","'' ","")&amp;"'s#"&amp;BC$134&amp;"="""&amp;VLOOKUP(BC$134,$AD$9:$AN$16,8,FALSE)&amp;""""&amp;"#"&amp;BC$134&amp;"="&amp;""""&amp;INDEX($E$80:$G$88,MATCH("●",INDEX($H$80:$AQ$88,,MATCH($D154,$54:$54,0)-7),0),1)&amp;""""&amp;"#g'"&amp;" ${CONFIG_DIR}db_data_config.txt; export "&amp;BC$134&amp;"="&amp;""""&amp;INDEX($E$80:$G$88,MATCH("●",INDEX($H$80:$AQ$88,,MATCH($D154,$54:$54,0)-7),0),1)&amp;""";"),",",""",""")</f>
        <v/>
      </c>
      <c r="BD154" s="73" t="str">
        <f>SUBSTITUTE(IF(INDEX($E$80:$G$88,MATCH("●",INDEX($H$80:$AQ$88,,MATCH($D154,$54:$54,0)-7),0),1)=VLOOKUP(BD$134,$AD$9:$AN$16,8,FALSE),"","sed -i "&amp;IF($AK$132="MacOS","'' ","")&amp;"'s#"&amp;BD$134&amp;"="""&amp;INDEX($E$80:$G$88,MATCH("●",INDEX($H$80:$AQ$88,,MATCH($D154,$54:$54,0)-7),0),1)&amp;""""&amp;"#"&amp;BD$134&amp;"="&amp;""""&amp;VLOOKUP(BD$134,$AD$9:$AN$16,8,FALSE)&amp;""""&amp;"#g'"&amp;"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4" s="73" t="str">
        <f>SUBSTITUTE(IF(VLOOKUP(BE$134,$AD$9:$AN$16,8,FALSE)=INDEX($E$90:$G$93,MATCH("●",INDEX($H$90:$AQ$93,,MATCH($D154,$54:$54,0)-7),0),1),"","sed -i "&amp;IF($AK$132="MacOS","'' ","")&amp;"'s#"&amp;BE$134&amp;"="""&amp;VLOOKUP(BE$134,$AD$9:$AN$16,8,FALSE)&amp;""""&amp;"#"&amp;BE$134&amp;"="&amp;""""&amp;INDEX($E$90:$G$93,MATCH("●",INDEX($H$90:$AQ$93,,MATCH($D154,$54:$54,0)-7),0),1)&amp;""""&amp;"#g'"&amp;" ${CONFIG_DIR}db_data_config.txt; export "&amp;BE$134&amp;"="&amp;""""&amp;INDEX($E$90:$G$93,MATCH("●",INDEX($H$90:$AQ$93,,MATCH($D154,$54:$54,0)-7),0),1)&amp;""";"),",",""",""")</f>
        <v/>
      </c>
      <c r="BF154" s="73" t="str">
        <f>SUBSTITUTE(IF(INDEX($E$90:$G$93,MATCH("●",INDEX($H$90:$AQ$93,,MATCH($D154,$54:$54,0)-7),0),1)=VLOOKUP(BF$134,$AD$9:$AN$16,8,FALSE),"","sed -i "&amp;IF($AK$132="MacOS","'' ","")&amp;"'s#"&amp;BF$134&amp;"="""&amp;INDEX($E$90:$G$93,MATCH("●",INDEX($H$90:$AQ$93,,MATCH($D154,$54:$54,0)-7),0),1)&amp;""""&amp;"#"&amp;BF$134&amp;"="&amp;""""&amp;VLOOKUP(BF$134,$AD$9:$AN$16,8,FALSE)&amp;""""&amp;"#g'"&amp;"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4" s="73" t="str">
        <f>SUBSTITUTE(IF(VLOOKUP(BG$134,$AD$9:$AN$16,8,FALSE)=INDEX($E$95:$G$98,MATCH("●",INDEX($H$95:$AQ$98,,MATCH($D154,$54:$54,0)-7),0),1),"","sed -i "&amp;IF($AK$132="MacOS","'' ","")&amp;"'s#"&amp;BG$134&amp;"="""&amp;VLOOKUP(BG$134,$AD$9:$AN$16,8,FALSE)&amp;""""&amp;"#"&amp;BG$134&amp;"="&amp;""""&amp;INDEX($E$95:$G$98,MATCH("●",INDEX($H$95:$AQ$98,,MATCH($D154,$54:$54,0)-7),0),1)&amp;""""&amp;"#g'"&amp;" ${CONFIG_DIR}db_data_config.txt; export "&amp;BG$134&amp;"="&amp;""""&amp;INDEX($E$95:$G$98,MATCH("●",INDEX($H$95:$AQ$98,,MATCH($D154,$54:$54,0)-7),0),1)&amp;""";"),",",""",""")</f>
        <v/>
      </c>
      <c r="BH154" s="73" t="str">
        <f>SUBSTITUTE(IF(INDEX($E$95:$G$98,MATCH("●",INDEX($H$95:$AQ$98,,MATCH($D154,$54:$54,0)-7),0),1)=VLOOKUP(BH$134,$AD$9:$AN$16,8,FALSE),"","sed -i "&amp;IF($AK$132="MacOS","'' ","")&amp;"'s#"&amp;BH$134&amp;"="""&amp;INDEX($E$95:$G$98,MATCH("●",INDEX($H$95:$AQ$98,,MATCH($D154,$54:$54,0)-7),0),1)&amp;""""&amp;"#"&amp;BH$134&amp;"="&amp;""""&amp;VLOOKUP(BH$134,$AD$9:$AN$16,8,FALSE)&amp;""""&amp;"#g'"&amp;"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4" s="73" t="str">
        <f>SUBSTITUTE(IF(VLOOKUP(BI$134,$AD$9:$AN$16,8,FALSE)=INDEX($E$100:$G$103,MATCH("●",INDEX($H$100:$AQ$103,,MATCH($D154,$54:$54,0)-7),0),1),"","sed -i "&amp;IF($AK$132="MacOS","'' ","")&amp;"'s#"&amp;BI$134&amp;"="""&amp;VLOOKUP(BI$134,$AD$9:$AN$16,8,FALSE)&amp;""""&amp;"#"&amp;BI$134&amp;"="&amp;""""&amp;INDEX($E$100:$G$103,MATCH("●",INDEX($H$100:$AQ$103,,MATCH($D154,$54:$54,0)-7),0),1)&amp;""""&amp;"#g'"&amp;" ${CONFIG_DIR}db_data_config.txt; export "&amp;BI$134&amp;"="&amp;""""&amp;INDEX($E$100:$G$103,MATCH("●",INDEX($H$100:$AQ$103,,MATCH($D154,$54:$54,0)-7),0),1)&amp;""";"),",",""",""")</f>
        <v/>
      </c>
      <c r="BJ154" s="73" t="str">
        <f>SUBSTITUTE(IF(INDEX($E$100:$G$103,MATCH("●",INDEX($H$100:$AQ$103,,MATCH($D154,$54:$54,0)-7),0),1)=VLOOKUP(BJ$134,$AD$9:$AN$16,8,FALSE),"","sed -i "&amp;IF($AK$132="MacOS","'' ","")&amp;"'s#"&amp;BJ$134&amp;"="""&amp;INDEX($E$100:$G$103,MATCH("●",INDEX($H$100:$AQ$103,,MATCH($D154,$54:$54,0)-7),0),1)&amp;""""&amp;"#"&amp;BJ$134&amp;"="&amp;""""&amp;VLOOKUP(BJ$134,$AD$9:$AN$16,8,FALSE)&amp;""""&amp;"#g'"&amp;"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4" s="73" t="str">
        <f>SUBSTITUTE(IF(VLOOKUP(BK$134,$AD$9:$AN$16,8,FALSE)=INDEX($E$105:$G$109,MATCH("●",INDEX($H$105:$AQ$109,,MATCH($D154,$54:$54,0)-7),0),1),"","sed -i "&amp;IF($AK$132="MacOS","'' ","")&amp;"'s#"&amp;BK$134&amp;"="""&amp;VLOOKUP(BK$134,$AD$9:$AN$16,8,FALSE)&amp;""""&amp;"#"&amp;BK$134&amp;"="&amp;""""&amp;INDEX($E$105:$G$109,MATCH("●",INDEX($H$105:$AQ$109,,MATCH($D154,$54:$54,0)-7),0),1)&amp;""""&amp;"#g'"&amp;" ${CONFIG_DIR}db_data_config.txt; export "&amp;BK$134&amp;"="&amp;""""&amp;INDEX($E$105:$G$109,MATCH("●",INDEX($H$105:$AQ$109,,MATCH($D154,$54:$54,0)-7),0),1)&amp;""";"),",",""",""")</f>
        <v/>
      </c>
      <c r="BL154" s="73" t="str">
        <f>SUBSTITUTE(IF(INDEX($E$105:$G$109,MATCH("●",INDEX($H$105:$AQ$109,,MATCH($D154,$54:$54,0)-7),0),1)=VLOOKUP(BL$134,$AD$9:$AN$16,8,FALSE),"","sed -i "&amp;IF($AK$132="MacOS","'' ","")&amp;"'s#"&amp;BL$134&amp;"="""&amp;INDEX($E$105:$G$109,MATCH("●",INDEX($H$105:$AQ$109,,MATCH($D154,$54:$54,0)-7),0),1)&amp;""""&amp;"#"&amp;BL$134&amp;"="&amp;""""&amp;VLOOKUP(BL$134,$AD$9:$AN$16,8,FALSE)&amp;""""&amp;"#g'"&amp;"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4" s="60" t="s">
        <v>1135</v>
      </c>
    </row>
    <row r="155" spans="4:65" ht="36" customHeight="1">
      <c r="D155" s="140">
        <f t="shared" si="3"/>
        <v>20</v>
      </c>
      <c r="E155" s="141"/>
      <c r="F155" s="141"/>
      <c r="G155" s="142"/>
      <c r="H155" s="45" t="str">
        <f t="shared" ca="1" si="2"/>
        <v>clear; echo テストケース020; sed -i '' 's#FILE_COMPRESSION=".gz"#FILE_COMPRESSION=".7z"#g' ${CONFIG_DIR}db_data_config.txt; export FILE_COMPRESSION=".7z";sh ./script/db_check_file_validate_config.sh; sed -i '' 's#FILE_COMPRESSION=".7z"#FILE_COMPRESSION=".gz"#g' ${CONFIG_DIR}db_data_config.txt; export FILE_COMPRESSION=".gz";</v>
      </c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46"/>
      <c r="AD155" s="47"/>
      <c r="AE155" s="149" t="str" cm="1">
        <f t="array" ref="AE155">SUBSTITUTE(INDEX($H$111:$AQ$111, , MATCH($D155, $54:$54, 0)-7),"-","")</f>
        <v>正常</v>
      </c>
      <c r="AF155" s="150"/>
      <c r="AG155" s="151"/>
      <c r="AH155" s="146" t="s">
        <v>1153</v>
      </c>
      <c r="AI155" s="147"/>
      <c r="AJ155" s="147"/>
      <c r="AK155" s="147"/>
      <c r="AL155" s="147"/>
      <c r="AM155" s="147"/>
      <c r="AN155" s="147"/>
      <c r="AO155" s="147"/>
      <c r="AP155" s="147"/>
      <c r="AQ155" s="148"/>
      <c r="AS155" s="69" t="str" cm="1">
        <f t="array" ref="AS155">SUBSTITUTE(TEXT(INDEX($H$114:$AQ$114,1,$D155),"000000"),"-","")</f>
        <v>230001</v>
      </c>
      <c r="AT155" s="70"/>
      <c r="AU155" s="71"/>
      <c r="AW155" s="73" t="str">
        <f>SUBSTITUTE(IF(VLOOKUP(AW$134,$AD$9:$AN$16,8,FALSE)=INDEX($E$60:$G$62,MATCH("●",INDEX($H$60:$AQ$62,,MATCH($D155,$54:$54,0)-7),0),1),"","sed -i "&amp;IF($AK$132="MacOS","'' ","")&amp;"'s#"&amp;AW$134&amp;"="""&amp;VLOOKUP(AW$134,$AD$9:$AN$16,8,FALSE)&amp;""""&amp;"#"&amp;AW$134&amp;"="&amp;""""&amp;INDEX($E$60:$G$62,MATCH("●",INDEX($H$60:$AQ$62,,MATCH($D155,$54:$54,0)-7),0),1)&amp;""""&amp;"#g'"&amp;" ${CONFIG_DIR}db_data_config.txt; export "&amp;AW$134&amp;"="&amp;""""&amp;INDEX($E$60:$G$62,MATCH("●",INDEX($H$60:$AQ$62,,MATCH($D155,$54:$54,0)-7),0),1)&amp;""";"),",",""",""")</f>
        <v/>
      </c>
      <c r="AX155" s="73" t="str">
        <f>SUBSTITUTE(IF(INDEX($E$60:$G$62,MATCH("●",INDEX($H$60:$AQ$62,,MATCH($D155,$54:$54,0)-7),0),1)=VLOOKUP(AX$134,$AD$9:$AN$16,8,FALSE),"","sed -i "&amp;IF($AK$132="MacOS","'' ","")&amp;"'s#"&amp;AX$134&amp;"="""&amp;INDEX($E$60:$G$62,MATCH("●",INDEX($H$60:$AQ$62,,MATCH($D155,$54:$54,0)-7),0),1)&amp;""""&amp;"#"&amp;AX$134&amp;"="&amp;""""&amp;VLOOKUP(AX$134,$AD$9:$AN$16,8,FALSE)&amp;""""&amp;"#g'"&amp;"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5" s="73" t="str">
        <f>SUBSTITUTE(IF(VLOOKUP(AY$134,$AD$9:$AN$16,8,FALSE)=INDEX($E$64:$G$69,MATCH("●",INDEX($H$64:$AQ$69,,MATCH($D155,$54:$54,0)-7),0),1),"","sed -i "&amp;IF($AK$132="MacOS","'' ","")&amp;"'s#"&amp;AY$134&amp;"="""&amp;VLOOKUP(AY$134,$AD$9:$AN$16,8,FALSE)&amp;""""&amp;"#"&amp;AY$134&amp;"="&amp;""""&amp;INDEX($E$64:$G$69,MATCH("●",INDEX($H$64:$AQ$69,,MATCH($D155,$54:$54,0)-7),0),1)&amp;""""&amp;"#g'"&amp;" ${CONFIG_DIR}db_data_config.txt; export "&amp;AY$134&amp;"="&amp;""""&amp;INDEX($E$64:$G$69,MATCH("●",INDEX($H$64:$AQ$69,,MATCH($D155,$54:$54,0)-7),0),1)&amp;""";"),",",""",""")</f>
        <v/>
      </c>
      <c r="AZ155" s="73" t="str">
        <f>SUBSTITUTE(IF(INDEX($E$64:$G$69,MATCH("●",INDEX($H$64:$AQ$69,,MATCH($D155,$54:$54,0)-7),0),1)=VLOOKUP(AZ$134,$AD$9:$AN$16,8,FALSE),"","sed -i "&amp;IF($AK$132="MacOS","'' ","")&amp;"'s#"&amp;AZ$134&amp;"="""&amp;INDEX($E$64:$G$69,MATCH("●",INDEX($H$64:$AQ$69,,MATCH($D155,$54:$54,0)-7),0),1)&amp;""""&amp;"#"&amp;AZ$134&amp;"="&amp;""""&amp;VLOOKUP(AZ$134,$AD$9:$AN$16,8,FALSE)&amp;""""&amp;"#g'"&amp;"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5" s="73" t="str">
        <f>SUBSTITUTE(IF(VLOOKUP(BA$134,$AD$9:$AN$16,8,FALSE)=INDEX($E$71:$G$78,MATCH("●",INDEX($H$71:$AQ$78,,MATCH($D155,$54:$54,0)-7),0),1),"","sed -i "&amp;IF($AK$132="MacOS","'' ","")&amp;"'s#"&amp;BA$134&amp;"="""&amp;VLOOKUP(BA$134,$AD$9:$AN$16,8,FALSE)&amp;""""&amp;"#"&amp;BA$134&amp;"="&amp;""""&amp;INDEX($E$71:$G$78,MATCH("●",INDEX($H$71:$AQ$78,,MATCH($D155,$54:$54,0)-7),0),1)&amp;""""&amp;"#g'"&amp;" ${CONFIG_DIR}db_data_config.txt; export "&amp;BA$134&amp;"="&amp;""""&amp;INDEX($E$71:$G$78,MATCH("●",INDEX($H$71:$AQ$78,,MATCH($D155,$54:$54,0)-7),0),1)&amp;""";"),",",""",""")</f>
        <v>sed -i '' 's#FILE_COMPRESSION=".gz"#FILE_COMPRESSION=".7z"#g' ${CONFIG_DIR}db_data_config.txt; export FILE_COMPRESSION=".7z";</v>
      </c>
      <c r="BB155" s="73" t="str">
        <f>SUBSTITUTE(IF(INDEX($E$71:$G$78,MATCH("●",INDEX($H$71:$AQ$78,,MATCH($D155,$54:$54,0)-7),0),1)=VLOOKUP(BB$134,$AD$9:$AN$16,8,FALSE),"","sed -i "&amp;IF($AK$132="MacOS","'' ","")&amp;"'s#"&amp;BB$134&amp;"="""&amp;INDEX($E$71:$G$78,MATCH("●",INDEX($H$71:$AQ$78,,MATCH($D155,$54:$54,0)-7),0),1)&amp;""""&amp;"#"&amp;BB$134&amp;"="&amp;""""&amp;VLOOKUP(BB$134,$AD$9:$AN$16,8,FALSE)&amp;""""&amp;"#g'"&amp;"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's#FILE_COMPRESSION=".7z"#FILE_COMPRESSION=".gz"#g' ${CONFIG_DIR}db_data_config.txt; export FILE_COMPRESSION=".gz";</v>
      </c>
      <c r="BC155" s="73" t="str">
        <f>SUBSTITUTE(IF(VLOOKUP(BC$134,$AD$9:$AN$16,8,FALSE)=INDEX($E$80:$G$88,MATCH("●",INDEX($H$80:$AQ$88,,MATCH($D155,$54:$54,0)-7),0),1),"","sed -i "&amp;IF($AK$132="MacOS","'' ","")&amp;"'s#"&amp;BC$134&amp;"="""&amp;VLOOKUP(BC$134,$AD$9:$AN$16,8,FALSE)&amp;""""&amp;"#"&amp;BC$134&amp;"="&amp;""""&amp;INDEX($E$80:$G$88,MATCH("●",INDEX($H$80:$AQ$88,,MATCH($D155,$54:$54,0)-7),0),1)&amp;""""&amp;"#g'"&amp;" ${CONFIG_DIR}db_data_config.txt; export "&amp;BC$134&amp;"="&amp;""""&amp;INDEX($E$80:$G$88,MATCH("●",INDEX($H$80:$AQ$88,,MATCH($D155,$54:$54,0)-7),0),1)&amp;""";"),",",""",""")</f>
        <v/>
      </c>
      <c r="BD155" s="73" t="str">
        <f>SUBSTITUTE(IF(INDEX($E$80:$G$88,MATCH("●",INDEX($H$80:$AQ$88,,MATCH($D155,$54:$54,0)-7),0),1)=VLOOKUP(BD$134,$AD$9:$AN$16,8,FALSE),"","sed -i "&amp;IF($AK$132="MacOS","'' ","")&amp;"'s#"&amp;BD$134&amp;"="""&amp;INDEX($E$80:$G$88,MATCH("●",INDEX($H$80:$AQ$88,,MATCH($D155,$54:$54,0)-7),0),1)&amp;""""&amp;"#"&amp;BD$134&amp;"="&amp;""""&amp;VLOOKUP(BD$134,$AD$9:$AN$16,8,FALSE)&amp;""""&amp;"#g'"&amp;"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5" s="73" t="str">
        <f>SUBSTITUTE(IF(VLOOKUP(BE$134,$AD$9:$AN$16,8,FALSE)=INDEX($E$90:$G$93,MATCH("●",INDEX($H$90:$AQ$93,,MATCH($D155,$54:$54,0)-7),0),1),"","sed -i "&amp;IF($AK$132="MacOS","'' ","")&amp;"'s#"&amp;BE$134&amp;"="""&amp;VLOOKUP(BE$134,$AD$9:$AN$16,8,FALSE)&amp;""""&amp;"#"&amp;BE$134&amp;"="&amp;""""&amp;INDEX($E$90:$G$93,MATCH("●",INDEX($H$90:$AQ$93,,MATCH($D155,$54:$54,0)-7),0),1)&amp;""""&amp;"#g'"&amp;" ${CONFIG_DIR}db_data_config.txt; export "&amp;BE$134&amp;"="&amp;""""&amp;INDEX($E$90:$G$93,MATCH("●",INDEX($H$90:$AQ$93,,MATCH($D155,$54:$54,0)-7),0),1)&amp;""";"),",",""",""")</f>
        <v/>
      </c>
      <c r="BF155" s="73" t="str">
        <f>SUBSTITUTE(IF(INDEX($E$90:$G$93,MATCH("●",INDEX($H$90:$AQ$93,,MATCH($D155,$54:$54,0)-7),0),1)=VLOOKUP(BF$134,$AD$9:$AN$16,8,FALSE),"","sed -i "&amp;IF($AK$132="MacOS","'' ","")&amp;"'s#"&amp;BF$134&amp;"="""&amp;INDEX($E$90:$G$93,MATCH("●",INDEX($H$90:$AQ$93,,MATCH($D155,$54:$54,0)-7),0),1)&amp;""""&amp;"#"&amp;BF$134&amp;"="&amp;""""&amp;VLOOKUP(BF$134,$AD$9:$AN$16,8,FALSE)&amp;""""&amp;"#g'"&amp;"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5" s="73" t="str">
        <f>SUBSTITUTE(IF(VLOOKUP(BG$134,$AD$9:$AN$16,8,FALSE)=INDEX($E$95:$G$98,MATCH("●",INDEX($H$95:$AQ$98,,MATCH($D155,$54:$54,0)-7),0),1),"","sed -i "&amp;IF($AK$132="MacOS","'' ","")&amp;"'s#"&amp;BG$134&amp;"="""&amp;VLOOKUP(BG$134,$AD$9:$AN$16,8,FALSE)&amp;""""&amp;"#"&amp;BG$134&amp;"="&amp;""""&amp;INDEX($E$95:$G$98,MATCH("●",INDEX($H$95:$AQ$98,,MATCH($D155,$54:$54,0)-7),0),1)&amp;""""&amp;"#g'"&amp;" ${CONFIG_DIR}db_data_config.txt; export "&amp;BG$134&amp;"="&amp;""""&amp;INDEX($E$95:$G$98,MATCH("●",INDEX($H$95:$AQ$98,,MATCH($D155,$54:$54,0)-7),0),1)&amp;""";"),",",""",""")</f>
        <v/>
      </c>
      <c r="BH155" s="73" t="str">
        <f>SUBSTITUTE(IF(INDEX($E$95:$G$98,MATCH("●",INDEX($H$95:$AQ$98,,MATCH($D155,$54:$54,0)-7),0),1)=VLOOKUP(BH$134,$AD$9:$AN$16,8,FALSE),"","sed -i "&amp;IF($AK$132="MacOS","'' ","")&amp;"'s#"&amp;BH$134&amp;"="""&amp;INDEX($E$95:$G$98,MATCH("●",INDEX($H$95:$AQ$98,,MATCH($D155,$54:$54,0)-7),0),1)&amp;""""&amp;"#"&amp;BH$134&amp;"="&amp;""""&amp;VLOOKUP(BH$134,$AD$9:$AN$16,8,FALSE)&amp;""""&amp;"#g'"&amp;"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5" s="73" t="str">
        <f>SUBSTITUTE(IF(VLOOKUP(BI$134,$AD$9:$AN$16,8,FALSE)=INDEX($E$100:$G$103,MATCH("●",INDEX($H$100:$AQ$103,,MATCH($D155,$54:$54,0)-7),0),1),"","sed -i "&amp;IF($AK$132="MacOS","'' ","")&amp;"'s#"&amp;BI$134&amp;"="""&amp;VLOOKUP(BI$134,$AD$9:$AN$16,8,FALSE)&amp;""""&amp;"#"&amp;BI$134&amp;"="&amp;""""&amp;INDEX($E$100:$G$103,MATCH("●",INDEX($H$100:$AQ$103,,MATCH($D155,$54:$54,0)-7),0),1)&amp;""""&amp;"#g'"&amp;" ${CONFIG_DIR}db_data_config.txt; export "&amp;BI$134&amp;"="&amp;""""&amp;INDEX($E$100:$G$103,MATCH("●",INDEX($H$100:$AQ$103,,MATCH($D155,$54:$54,0)-7),0),1)&amp;""";"),",",""",""")</f>
        <v/>
      </c>
      <c r="BJ155" s="73" t="str">
        <f>SUBSTITUTE(IF(INDEX($E$100:$G$103,MATCH("●",INDEX($H$100:$AQ$103,,MATCH($D155,$54:$54,0)-7),0),1)=VLOOKUP(BJ$134,$AD$9:$AN$16,8,FALSE),"","sed -i "&amp;IF($AK$132="MacOS","'' ","")&amp;"'s#"&amp;BJ$134&amp;"="""&amp;INDEX($E$100:$G$103,MATCH("●",INDEX($H$100:$AQ$103,,MATCH($D155,$54:$54,0)-7),0),1)&amp;""""&amp;"#"&amp;BJ$134&amp;"="&amp;""""&amp;VLOOKUP(BJ$134,$AD$9:$AN$16,8,FALSE)&amp;""""&amp;"#g'"&amp;"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5" s="73" t="str">
        <f>SUBSTITUTE(IF(VLOOKUP(BK$134,$AD$9:$AN$16,8,FALSE)=INDEX($E$105:$G$109,MATCH("●",INDEX($H$105:$AQ$109,,MATCH($D155,$54:$54,0)-7),0),1),"","sed -i "&amp;IF($AK$132="MacOS","'' ","")&amp;"'s#"&amp;BK$134&amp;"="""&amp;VLOOKUP(BK$134,$AD$9:$AN$16,8,FALSE)&amp;""""&amp;"#"&amp;BK$134&amp;"="&amp;""""&amp;INDEX($E$105:$G$109,MATCH("●",INDEX($H$105:$AQ$109,,MATCH($D155,$54:$54,0)-7),0),1)&amp;""""&amp;"#g'"&amp;" ${CONFIG_DIR}db_data_config.txt; export "&amp;BK$134&amp;"="&amp;""""&amp;INDEX($E$105:$G$109,MATCH("●",INDEX($H$105:$AQ$109,,MATCH($D155,$54:$54,0)-7),0),1)&amp;""";"),",",""",""")</f>
        <v/>
      </c>
      <c r="BL155" s="73" t="str">
        <f>SUBSTITUTE(IF(INDEX($E$105:$G$109,MATCH("●",INDEX($H$105:$AQ$109,,MATCH($D155,$54:$54,0)-7),0),1)=VLOOKUP(BL$134,$AD$9:$AN$16,8,FALSE),"","sed -i "&amp;IF($AK$132="MacOS","'' ","")&amp;"'s#"&amp;BL$134&amp;"="""&amp;INDEX($E$105:$G$109,MATCH("●",INDEX($H$105:$AQ$109,,MATCH($D155,$54:$54,0)-7),0),1)&amp;""""&amp;"#"&amp;BL$134&amp;"="&amp;""""&amp;VLOOKUP(BL$134,$AD$9:$AN$16,8,FALSE)&amp;""""&amp;"#g'"&amp;"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5" s="60" t="s">
        <v>1135</v>
      </c>
    </row>
    <row r="156" spans="4:65" ht="36" customHeight="1">
      <c r="D156" s="140">
        <f t="shared" si="3"/>
        <v>21</v>
      </c>
      <c r="E156" s="141"/>
      <c r="F156" s="141"/>
      <c r="G156" s="142"/>
      <c r="H156" s="45" t="str">
        <f t="shared" ca="1" si="2"/>
        <v>clear; echo テストケース021; sed -i '' 's#FILE_COMPRESSION=".gz"#FILE_COMPRESSION="NONE"#g' ${CONFIG_DIR}db_data_config.txt; export FILE_COMPRESSION="NONE";sh ./script/db_check_file_validate_config.sh; sed -i '' 's#FILE_COMPRESSION="NONE"#FILE_COMPRESSION=".gz"#g' ${CONFIG_DIR}db_data_config.txt; export FILE_COMPRESSION=".gz";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46"/>
      <c r="AD156" s="47"/>
      <c r="AE156" s="149" t="str" cm="1">
        <f t="array" ref="AE156">SUBSTITUTE(INDEX($H$111:$AQ$111, , MATCH($D156, $54:$54, 0)-7),"-","")</f>
        <v>正常</v>
      </c>
      <c r="AF156" s="150"/>
      <c r="AG156" s="151"/>
      <c r="AH156" s="146" t="s">
        <v>1154</v>
      </c>
      <c r="AI156" s="147"/>
      <c r="AJ156" s="147"/>
      <c r="AK156" s="147"/>
      <c r="AL156" s="147"/>
      <c r="AM156" s="147"/>
      <c r="AN156" s="147"/>
      <c r="AO156" s="147"/>
      <c r="AP156" s="147"/>
      <c r="AQ156" s="148"/>
      <c r="AS156" s="69" t="str" cm="1">
        <f t="array" ref="AS156">SUBSTITUTE(TEXT(INDEX($H$114:$AQ$114,1,$D156),"000000"),"-","")</f>
        <v>230001</v>
      </c>
      <c r="AT156" s="70"/>
      <c r="AU156" s="71"/>
      <c r="AW156" s="73" t="str">
        <f>SUBSTITUTE(IF(VLOOKUP(AW$134,$AD$9:$AN$16,8,FALSE)=INDEX($E$60:$G$62,MATCH("●",INDEX($H$60:$AQ$62,,MATCH($D156,$54:$54,0)-7),0),1),"","sed -i "&amp;IF($AK$132="MacOS","'' ","")&amp;"'s#"&amp;AW$134&amp;"="""&amp;VLOOKUP(AW$134,$AD$9:$AN$16,8,FALSE)&amp;""""&amp;"#"&amp;AW$134&amp;"="&amp;""""&amp;INDEX($E$60:$G$62,MATCH("●",INDEX($H$60:$AQ$62,,MATCH($D156,$54:$54,0)-7),0),1)&amp;""""&amp;"#g'"&amp;" ${CONFIG_DIR}db_data_config.txt; export "&amp;AW$134&amp;"="&amp;""""&amp;INDEX($E$60:$G$62,MATCH("●",INDEX($H$60:$AQ$62,,MATCH($D156,$54:$54,0)-7),0),1)&amp;""";"),",",""",""")</f>
        <v/>
      </c>
      <c r="AX156" s="73" t="str">
        <f>SUBSTITUTE(IF(INDEX($E$60:$G$62,MATCH("●",INDEX($H$60:$AQ$62,,MATCH($D156,$54:$54,0)-7),0),1)=VLOOKUP(AX$134,$AD$9:$AN$16,8,FALSE),"","sed -i "&amp;IF($AK$132="MacOS","'' ","")&amp;"'s#"&amp;AX$134&amp;"="""&amp;INDEX($E$60:$G$62,MATCH("●",INDEX($H$60:$AQ$62,,MATCH($D156,$54:$54,0)-7),0),1)&amp;""""&amp;"#"&amp;AX$134&amp;"="&amp;""""&amp;VLOOKUP(AX$134,$AD$9:$AN$16,8,FALSE)&amp;""""&amp;"#g'"&amp;"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6" s="73" t="str">
        <f>SUBSTITUTE(IF(VLOOKUP(AY$134,$AD$9:$AN$16,8,FALSE)=INDEX($E$64:$G$69,MATCH("●",INDEX($H$64:$AQ$69,,MATCH($D156,$54:$54,0)-7),0),1),"","sed -i "&amp;IF($AK$132="MacOS","'' ","")&amp;"'s#"&amp;AY$134&amp;"="""&amp;VLOOKUP(AY$134,$AD$9:$AN$16,8,FALSE)&amp;""""&amp;"#"&amp;AY$134&amp;"="&amp;""""&amp;INDEX($E$64:$G$69,MATCH("●",INDEX($H$64:$AQ$69,,MATCH($D156,$54:$54,0)-7),0),1)&amp;""""&amp;"#g'"&amp;" ${CONFIG_DIR}db_data_config.txt; export "&amp;AY$134&amp;"="&amp;""""&amp;INDEX($E$64:$G$69,MATCH("●",INDEX($H$64:$AQ$69,,MATCH($D156,$54:$54,0)-7),0),1)&amp;""";"),",",""",""")</f>
        <v/>
      </c>
      <c r="AZ156" s="73" t="str">
        <f>SUBSTITUTE(IF(INDEX($E$64:$G$69,MATCH("●",INDEX($H$64:$AQ$69,,MATCH($D156,$54:$54,0)-7),0),1)=VLOOKUP(AZ$134,$AD$9:$AN$16,8,FALSE),"","sed -i "&amp;IF($AK$132="MacOS","'' ","")&amp;"'s#"&amp;AZ$134&amp;"="""&amp;INDEX($E$64:$G$69,MATCH("●",INDEX($H$64:$AQ$69,,MATCH($D156,$54:$54,0)-7),0),1)&amp;""""&amp;"#"&amp;AZ$134&amp;"="&amp;""""&amp;VLOOKUP(AZ$134,$AD$9:$AN$16,8,FALSE)&amp;""""&amp;"#g'"&amp;"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6" s="73" t="str">
        <f>SUBSTITUTE(IF(VLOOKUP(BA$134,$AD$9:$AN$16,8,FALSE)=INDEX($E$71:$G$78,MATCH("●",INDEX($H$71:$AQ$78,,MATCH($D156,$54:$54,0)-7),0),1),"","sed -i "&amp;IF($AK$132="MacOS","'' ","")&amp;"'s#"&amp;BA$134&amp;"="""&amp;VLOOKUP(BA$134,$AD$9:$AN$16,8,FALSE)&amp;""""&amp;"#"&amp;BA$134&amp;"="&amp;""""&amp;INDEX($E$71:$G$78,MATCH("●",INDEX($H$71:$AQ$78,,MATCH($D156,$54:$54,0)-7),0),1)&amp;""""&amp;"#g'"&amp;" ${CONFIG_DIR}db_data_config.txt; export "&amp;BA$134&amp;"="&amp;""""&amp;INDEX($E$71:$G$78,MATCH("●",INDEX($H$71:$AQ$78,,MATCH($D156,$54:$54,0)-7),0),1)&amp;""";"),",",""",""")</f>
        <v>sed -i '' 's#FILE_COMPRESSION=".gz"#FILE_COMPRESSION="NONE"#g' ${CONFIG_DIR}db_data_config.txt; export FILE_COMPRESSION="NONE";</v>
      </c>
      <c r="BB156" s="73" t="str">
        <f>SUBSTITUTE(IF(INDEX($E$71:$G$78,MATCH("●",INDEX($H$71:$AQ$78,,MATCH($D156,$54:$54,0)-7),0),1)=VLOOKUP(BB$134,$AD$9:$AN$16,8,FALSE),"","sed -i "&amp;IF($AK$132="MacOS","'' ","")&amp;"'s#"&amp;BB$134&amp;"="""&amp;INDEX($E$71:$G$78,MATCH("●",INDEX($H$71:$AQ$78,,MATCH($D156,$54:$54,0)-7),0),1)&amp;""""&amp;"#"&amp;BB$134&amp;"="&amp;""""&amp;VLOOKUP(BB$134,$AD$9:$AN$16,8,FALSE)&amp;""""&amp;"#g'"&amp;"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's#FILE_COMPRESSION="NONE"#FILE_COMPRESSION=".gz"#g' ${CONFIG_DIR}db_data_config.txt; export FILE_COMPRESSION=".gz";</v>
      </c>
      <c r="BC156" s="73" t="str">
        <f>SUBSTITUTE(IF(VLOOKUP(BC$134,$AD$9:$AN$16,8,FALSE)=INDEX($E$80:$G$88,MATCH("●",INDEX($H$80:$AQ$88,,MATCH($D156,$54:$54,0)-7),0),1),"","sed -i "&amp;IF($AK$132="MacOS","'' ","")&amp;"'s#"&amp;BC$134&amp;"="""&amp;VLOOKUP(BC$134,$AD$9:$AN$16,8,FALSE)&amp;""""&amp;"#"&amp;BC$134&amp;"="&amp;""""&amp;INDEX($E$80:$G$88,MATCH("●",INDEX($H$80:$AQ$88,,MATCH($D156,$54:$54,0)-7),0),1)&amp;""""&amp;"#g'"&amp;" ${CONFIG_DIR}db_data_config.txt; export "&amp;BC$134&amp;"="&amp;""""&amp;INDEX($E$80:$G$88,MATCH("●",INDEX($H$80:$AQ$88,,MATCH($D156,$54:$54,0)-7),0),1)&amp;""";"),",",""",""")</f>
        <v/>
      </c>
      <c r="BD156" s="73" t="str">
        <f>SUBSTITUTE(IF(INDEX($E$80:$G$88,MATCH("●",INDEX($H$80:$AQ$88,,MATCH($D156,$54:$54,0)-7),0),1)=VLOOKUP(BD$134,$AD$9:$AN$16,8,FALSE),"","sed -i "&amp;IF($AK$132="MacOS","'' ","")&amp;"'s#"&amp;BD$134&amp;"="""&amp;INDEX($E$80:$G$88,MATCH("●",INDEX($H$80:$AQ$88,,MATCH($D156,$54:$54,0)-7),0),1)&amp;""""&amp;"#"&amp;BD$134&amp;"="&amp;""""&amp;VLOOKUP(BD$134,$AD$9:$AN$16,8,FALSE)&amp;""""&amp;"#g'"&amp;"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6" s="73" t="str">
        <f>SUBSTITUTE(IF(VLOOKUP(BE$134,$AD$9:$AN$16,8,FALSE)=INDEX($E$90:$G$93,MATCH("●",INDEX($H$90:$AQ$93,,MATCH($D156,$54:$54,0)-7),0),1),"","sed -i "&amp;IF($AK$132="MacOS","'' ","")&amp;"'s#"&amp;BE$134&amp;"="""&amp;VLOOKUP(BE$134,$AD$9:$AN$16,8,FALSE)&amp;""""&amp;"#"&amp;BE$134&amp;"="&amp;""""&amp;INDEX($E$90:$G$93,MATCH("●",INDEX($H$90:$AQ$93,,MATCH($D156,$54:$54,0)-7),0),1)&amp;""""&amp;"#g'"&amp;" ${CONFIG_DIR}db_data_config.txt; export "&amp;BE$134&amp;"="&amp;""""&amp;INDEX($E$90:$G$93,MATCH("●",INDEX($H$90:$AQ$93,,MATCH($D156,$54:$54,0)-7),0),1)&amp;""";"),",",""",""")</f>
        <v/>
      </c>
      <c r="BF156" s="73" t="str">
        <f>SUBSTITUTE(IF(INDEX($E$90:$G$93,MATCH("●",INDEX($H$90:$AQ$93,,MATCH($D156,$54:$54,0)-7),0),1)=VLOOKUP(BF$134,$AD$9:$AN$16,8,FALSE),"","sed -i "&amp;IF($AK$132="MacOS","'' ","")&amp;"'s#"&amp;BF$134&amp;"="""&amp;INDEX($E$90:$G$93,MATCH("●",INDEX($H$90:$AQ$93,,MATCH($D156,$54:$54,0)-7),0),1)&amp;""""&amp;"#"&amp;BF$134&amp;"="&amp;""""&amp;VLOOKUP(BF$134,$AD$9:$AN$16,8,FALSE)&amp;""""&amp;"#g'"&amp;"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6" s="73" t="str">
        <f>SUBSTITUTE(IF(VLOOKUP(BG$134,$AD$9:$AN$16,8,FALSE)=INDEX($E$95:$G$98,MATCH("●",INDEX($H$95:$AQ$98,,MATCH($D156,$54:$54,0)-7),0),1),"","sed -i "&amp;IF($AK$132="MacOS","'' ","")&amp;"'s#"&amp;BG$134&amp;"="""&amp;VLOOKUP(BG$134,$AD$9:$AN$16,8,FALSE)&amp;""""&amp;"#"&amp;BG$134&amp;"="&amp;""""&amp;INDEX($E$95:$G$98,MATCH("●",INDEX($H$95:$AQ$98,,MATCH($D156,$54:$54,0)-7),0),1)&amp;""""&amp;"#g'"&amp;" ${CONFIG_DIR}db_data_config.txt; export "&amp;BG$134&amp;"="&amp;""""&amp;INDEX($E$95:$G$98,MATCH("●",INDEX($H$95:$AQ$98,,MATCH($D156,$54:$54,0)-7),0),1)&amp;""";"),",",""",""")</f>
        <v/>
      </c>
      <c r="BH156" s="73" t="str">
        <f>SUBSTITUTE(IF(INDEX($E$95:$G$98,MATCH("●",INDEX($H$95:$AQ$98,,MATCH($D156,$54:$54,0)-7),0),1)=VLOOKUP(BH$134,$AD$9:$AN$16,8,FALSE),"","sed -i "&amp;IF($AK$132="MacOS","'' ","")&amp;"'s#"&amp;BH$134&amp;"="""&amp;INDEX($E$95:$G$98,MATCH("●",INDEX($H$95:$AQ$98,,MATCH($D156,$54:$54,0)-7),0),1)&amp;""""&amp;"#"&amp;BH$134&amp;"="&amp;""""&amp;VLOOKUP(BH$134,$AD$9:$AN$16,8,FALSE)&amp;""""&amp;"#g'"&amp;"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6" s="73" t="str">
        <f>SUBSTITUTE(IF(VLOOKUP(BI$134,$AD$9:$AN$16,8,FALSE)=INDEX($E$100:$G$103,MATCH("●",INDEX($H$100:$AQ$103,,MATCH($D156,$54:$54,0)-7),0),1),"","sed -i "&amp;IF($AK$132="MacOS","'' ","")&amp;"'s#"&amp;BI$134&amp;"="""&amp;VLOOKUP(BI$134,$AD$9:$AN$16,8,FALSE)&amp;""""&amp;"#"&amp;BI$134&amp;"="&amp;""""&amp;INDEX($E$100:$G$103,MATCH("●",INDEX($H$100:$AQ$103,,MATCH($D156,$54:$54,0)-7),0),1)&amp;""""&amp;"#g'"&amp;" ${CONFIG_DIR}db_data_config.txt; export "&amp;BI$134&amp;"="&amp;""""&amp;INDEX($E$100:$G$103,MATCH("●",INDEX($H$100:$AQ$103,,MATCH($D156,$54:$54,0)-7),0),1)&amp;""";"),",",""",""")</f>
        <v/>
      </c>
      <c r="BJ156" s="73" t="str">
        <f>SUBSTITUTE(IF(INDEX($E$100:$G$103,MATCH("●",INDEX($H$100:$AQ$103,,MATCH($D156,$54:$54,0)-7),0),1)=VLOOKUP(BJ$134,$AD$9:$AN$16,8,FALSE),"","sed -i "&amp;IF($AK$132="MacOS","'' ","")&amp;"'s#"&amp;BJ$134&amp;"="""&amp;INDEX($E$100:$G$103,MATCH("●",INDEX($H$100:$AQ$103,,MATCH($D156,$54:$54,0)-7),0),1)&amp;""""&amp;"#"&amp;BJ$134&amp;"="&amp;""""&amp;VLOOKUP(BJ$134,$AD$9:$AN$16,8,FALSE)&amp;""""&amp;"#g'"&amp;"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6" s="73" t="str">
        <f>SUBSTITUTE(IF(VLOOKUP(BK$134,$AD$9:$AN$16,8,FALSE)=INDEX($E$105:$G$109,MATCH("●",INDEX($H$105:$AQ$109,,MATCH($D156,$54:$54,0)-7),0),1),"","sed -i "&amp;IF($AK$132="MacOS","'' ","")&amp;"'s#"&amp;BK$134&amp;"="""&amp;VLOOKUP(BK$134,$AD$9:$AN$16,8,FALSE)&amp;""""&amp;"#"&amp;BK$134&amp;"="&amp;""""&amp;INDEX($E$105:$G$109,MATCH("●",INDEX($H$105:$AQ$109,,MATCH($D156,$54:$54,0)-7),0),1)&amp;""""&amp;"#g'"&amp;" ${CONFIG_DIR}db_data_config.txt; export "&amp;BK$134&amp;"="&amp;""""&amp;INDEX($E$105:$G$109,MATCH("●",INDEX($H$105:$AQ$109,,MATCH($D156,$54:$54,0)-7),0),1)&amp;""";"),",",""",""")</f>
        <v/>
      </c>
      <c r="BL156" s="73" t="str">
        <f>SUBSTITUTE(IF(INDEX($E$105:$G$109,MATCH("●",INDEX($H$105:$AQ$109,,MATCH($D156,$54:$54,0)-7),0),1)=VLOOKUP(BL$134,$AD$9:$AN$16,8,FALSE),"","sed -i "&amp;IF($AK$132="MacOS","'' ","")&amp;"'s#"&amp;BL$134&amp;"="""&amp;INDEX($E$105:$G$109,MATCH("●",INDEX($H$105:$AQ$109,,MATCH($D156,$54:$54,0)-7),0),1)&amp;""""&amp;"#"&amp;BL$134&amp;"="&amp;""""&amp;VLOOKUP(BL$134,$AD$9:$AN$16,8,FALSE)&amp;""""&amp;"#g'"&amp;"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6" s="60" t="s">
        <v>1135</v>
      </c>
    </row>
    <row r="157" spans="4:65" ht="36" customHeight="1">
      <c r="D157" s="140">
        <f t="shared" si="3"/>
        <v>22</v>
      </c>
      <c r="E157" s="141"/>
      <c r="F157" s="141"/>
      <c r="G157" s="142"/>
      <c r="H157" s="45" t="str">
        <f t="shared" ca="1" si="2"/>
        <v>clear; echo テストケース022; sed -i '' 's#FILE_COMPRESSION=".gz"#FILE_COMPRESSION=".iso"#g' ${CONFIG_DIR}db_data_config.txt; export FILE_COMPRESSION=".iso";sh ./script/db_check_file_validate_config.sh; sed -i '' 's#FILE_COMPRESSION=".iso"#FILE_COMPRESSION=".gz"#g' ${CONFIG_DIR}db_data_config.txt; export FILE_COMPRESSION=".gz";</v>
      </c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  <c r="AC157" s="46"/>
      <c r="AD157" s="47"/>
      <c r="AE157" s="149" t="str" cm="1">
        <f t="array" ref="AE157">SUBSTITUTE(INDEX($H$111:$AQ$111, , MATCH($D157, $54:$54, 0)-7),"-","")</f>
        <v>異常</v>
      </c>
      <c r="AF157" s="150"/>
      <c r="AG157" s="151"/>
      <c r="AH157" s="146" t="s">
        <v>1165</v>
      </c>
      <c r="AI157" s="147"/>
      <c r="AJ157" s="147"/>
      <c r="AK157" s="147"/>
      <c r="AL157" s="147"/>
      <c r="AM157" s="147"/>
      <c r="AN157" s="147"/>
      <c r="AO157" s="147"/>
      <c r="AP157" s="147"/>
      <c r="AQ157" s="148"/>
      <c r="AS157" s="69" t="str" cm="1">
        <f t="array" ref="AS157">SUBSTITUTE(TEXT(INDEX($H$114:$AQ$114,1,$D157),"000000"),"-","")</f>
        <v>230104</v>
      </c>
      <c r="AT157" s="70"/>
      <c r="AU157" s="71"/>
      <c r="AW157" s="73" t="str">
        <f>SUBSTITUTE(IF(VLOOKUP(AW$134,$AD$9:$AN$16,8,FALSE)=INDEX($E$60:$G$62,MATCH("●",INDEX($H$60:$AQ$62,,MATCH($D157,$54:$54,0)-7),0),1),"","sed -i "&amp;IF($AK$132="MacOS","'' ","")&amp;"'s#"&amp;AW$134&amp;"="""&amp;VLOOKUP(AW$134,$AD$9:$AN$16,8,FALSE)&amp;""""&amp;"#"&amp;AW$134&amp;"="&amp;""""&amp;INDEX($E$60:$G$62,MATCH("●",INDEX($H$60:$AQ$62,,MATCH($D157,$54:$54,0)-7),0),1)&amp;""""&amp;"#g'"&amp;" ${CONFIG_DIR}db_data_config.txt; export "&amp;AW$134&amp;"="&amp;""""&amp;INDEX($E$60:$G$62,MATCH("●",INDEX($H$60:$AQ$62,,MATCH($D157,$54:$54,0)-7),0),1)&amp;""";"),",",""",""")</f>
        <v/>
      </c>
      <c r="AX157" s="73" t="str">
        <f>SUBSTITUTE(IF(INDEX($E$60:$G$62,MATCH("●",INDEX($H$60:$AQ$62,,MATCH($D157,$54:$54,0)-7),0),1)=VLOOKUP(AX$134,$AD$9:$AN$16,8,FALSE),"","sed -i "&amp;IF($AK$132="MacOS","'' ","")&amp;"'s#"&amp;AX$134&amp;"="""&amp;INDEX($E$60:$G$62,MATCH("●",INDEX($H$60:$AQ$62,,MATCH($D157,$54:$54,0)-7),0),1)&amp;""""&amp;"#"&amp;AX$134&amp;"="&amp;""""&amp;VLOOKUP(AX$134,$AD$9:$AN$16,8,FALSE)&amp;""""&amp;"#g'"&amp;"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7" s="73" t="str">
        <f>SUBSTITUTE(IF(VLOOKUP(AY$134,$AD$9:$AN$16,8,FALSE)=INDEX($E$64:$G$69,MATCH("●",INDEX($H$64:$AQ$69,,MATCH($D157,$54:$54,0)-7),0),1),"","sed -i "&amp;IF($AK$132="MacOS","'' ","")&amp;"'s#"&amp;AY$134&amp;"="""&amp;VLOOKUP(AY$134,$AD$9:$AN$16,8,FALSE)&amp;""""&amp;"#"&amp;AY$134&amp;"="&amp;""""&amp;INDEX($E$64:$G$69,MATCH("●",INDEX($H$64:$AQ$69,,MATCH($D157,$54:$54,0)-7),0),1)&amp;""""&amp;"#g'"&amp;" ${CONFIG_DIR}db_data_config.txt; export "&amp;AY$134&amp;"="&amp;""""&amp;INDEX($E$64:$G$69,MATCH("●",INDEX($H$64:$AQ$69,,MATCH($D157,$54:$54,0)-7),0),1)&amp;""";"),",",""",""")</f>
        <v/>
      </c>
      <c r="AZ157" s="73" t="str">
        <f>SUBSTITUTE(IF(INDEX($E$64:$G$69,MATCH("●",INDEX($H$64:$AQ$69,,MATCH($D157,$54:$54,0)-7),0),1)=VLOOKUP(AZ$134,$AD$9:$AN$16,8,FALSE),"","sed -i "&amp;IF($AK$132="MacOS","'' ","")&amp;"'s#"&amp;AZ$134&amp;"="""&amp;INDEX($E$64:$G$69,MATCH("●",INDEX($H$64:$AQ$69,,MATCH($D157,$54:$54,0)-7),0),1)&amp;""""&amp;"#"&amp;AZ$134&amp;"="&amp;""""&amp;VLOOKUP(AZ$134,$AD$9:$AN$16,8,FALSE)&amp;""""&amp;"#g'"&amp;"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7" s="73" t="str">
        <f>SUBSTITUTE(IF(VLOOKUP(BA$134,$AD$9:$AN$16,8,FALSE)=INDEX($E$71:$G$78,MATCH("●",INDEX($H$71:$AQ$78,,MATCH($D157,$54:$54,0)-7),0),1),"","sed -i "&amp;IF($AK$132="MacOS","'' ","")&amp;"'s#"&amp;BA$134&amp;"="""&amp;VLOOKUP(BA$134,$AD$9:$AN$16,8,FALSE)&amp;""""&amp;"#"&amp;BA$134&amp;"="&amp;""""&amp;INDEX($E$71:$G$78,MATCH("●",INDEX($H$71:$AQ$78,,MATCH($D157,$54:$54,0)-7),0),1)&amp;""""&amp;"#g'"&amp;" ${CONFIG_DIR}db_data_config.txt; export "&amp;BA$134&amp;"="&amp;""""&amp;INDEX($E$71:$G$78,MATCH("●",INDEX($H$71:$AQ$78,,MATCH($D157,$54:$54,0)-7),0),1)&amp;""";"),",",""",""")</f>
        <v>sed -i '' 's#FILE_COMPRESSION=".gz"#FILE_COMPRESSION=".iso"#g' ${CONFIG_DIR}db_data_config.txt; export FILE_COMPRESSION=".iso";</v>
      </c>
      <c r="BB157" s="73" t="str">
        <f>SUBSTITUTE(IF(INDEX($E$71:$G$78,MATCH("●",INDEX($H$71:$AQ$78,,MATCH($D157,$54:$54,0)-7),0),1)=VLOOKUP(BB$134,$AD$9:$AN$16,8,FALSE),"","sed -i "&amp;IF($AK$132="MacOS","'' ","")&amp;"'s#"&amp;BB$134&amp;"="""&amp;INDEX($E$71:$G$78,MATCH("●",INDEX($H$71:$AQ$78,,MATCH($D157,$54:$54,0)-7),0),1)&amp;""""&amp;"#"&amp;BB$134&amp;"="&amp;""""&amp;VLOOKUP(BB$134,$AD$9:$AN$16,8,FALSE)&amp;""""&amp;"#g'"&amp;"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>sed -i '' 's#FILE_COMPRESSION=".iso"#FILE_COMPRESSION=".gz"#g' ${CONFIG_DIR}db_data_config.txt; export FILE_COMPRESSION=".gz";</v>
      </c>
      <c r="BC157" s="73" t="str">
        <f>SUBSTITUTE(IF(VLOOKUP(BC$134,$AD$9:$AN$16,8,FALSE)=INDEX($E$80:$G$88,MATCH("●",INDEX($H$80:$AQ$88,,MATCH($D157,$54:$54,0)-7),0),1),"","sed -i "&amp;IF($AK$132="MacOS","'' ","")&amp;"'s#"&amp;BC$134&amp;"="""&amp;VLOOKUP(BC$134,$AD$9:$AN$16,8,FALSE)&amp;""""&amp;"#"&amp;BC$134&amp;"="&amp;""""&amp;INDEX($E$80:$G$88,MATCH("●",INDEX($H$80:$AQ$88,,MATCH($D157,$54:$54,0)-7),0),1)&amp;""""&amp;"#g'"&amp;" ${CONFIG_DIR}db_data_config.txt; export "&amp;BC$134&amp;"="&amp;""""&amp;INDEX($E$80:$G$88,MATCH("●",INDEX($H$80:$AQ$88,,MATCH($D157,$54:$54,0)-7),0),1)&amp;""";"),",",""",""")</f>
        <v/>
      </c>
      <c r="BD157" s="73" t="str">
        <f>SUBSTITUTE(IF(INDEX($E$80:$G$88,MATCH("●",INDEX($H$80:$AQ$88,,MATCH($D157,$54:$54,0)-7),0),1)=VLOOKUP(BD$134,$AD$9:$AN$16,8,FALSE),"","sed -i "&amp;IF($AK$132="MacOS","'' ","")&amp;"'s#"&amp;BD$134&amp;"="""&amp;INDEX($E$80:$G$88,MATCH("●",INDEX($H$80:$AQ$88,,MATCH($D157,$54:$54,0)-7),0),1)&amp;""""&amp;"#"&amp;BD$134&amp;"="&amp;""""&amp;VLOOKUP(BD$134,$AD$9:$AN$16,8,FALSE)&amp;""""&amp;"#g'"&amp;"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7" s="73" t="str">
        <f>SUBSTITUTE(IF(VLOOKUP(BE$134,$AD$9:$AN$16,8,FALSE)=INDEX($E$90:$G$93,MATCH("●",INDEX($H$90:$AQ$93,,MATCH($D157,$54:$54,0)-7),0),1),"","sed -i "&amp;IF($AK$132="MacOS","'' ","")&amp;"'s#"&amp;BE$134&amp;"="""&amp;VLOOKUP(BE$134,$AD$9:$AN$16,8,FALSE)&amp;""""&amp;"#"&amp;BE$134&amp;"="&amp;""""&amp;INDEX($E$90:$G$93,MATCH("●",INDEX($H$90:$AQ$93,,MATCH($D157,$54:$54,0)-7),0),1)&amp;""""&amp;"#g'"&amp;" ${CONFIG_DIR}db_data_config.txt; export "&amp;BE$134&amp;"="&amp;""""&amp;INDEX($E$90:$G$93,MATCH("●",INDEX($H$90:$AQ$93,,MATCH($D157,$54:$54,0)-7),0),1)&amp;""";"),",",""",""")</f>
        <v/>
      </c>
      <c r="BF157" s="73" t="str">
        <f>SUBSTITUTE(IF(INDEX($E$90:$G$93,MATCH("●",INDEX($H$90:$AQ$93,,MATCH($D157,$54:$54,0)-7),0),1)=VLOOKUP(BF$134,$AD$9:$AN$16,8,FALSE),"","sed -i "&amp;IF($AK$132="MacOS","'' ","")&amp;"'s#"&amp;BF$134&amp;"="""&amp;INDEX($E$90:$G$93,MATCH("●",INDEX($H$90:$AQ$93,,MATCH($D157,$54:$54,0)-7),0),1)&amp;""""&amp;"#"&amp;BF$134&amp;"="&amp;""""&amp;VLOOKUP(BF$134,$AD$9:$AN$16,8,FALSE)&amp;""""&amp;"#g'"&amp;"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7" s="73" t="str">
        <f>SUBSTITUTE(IF(VLOOKUP(BG$134,$AD$9:$AN$16,8,FALSE)=INDEX($E$95:$G$98,MATCH("●",INDEX($H$95:$AQ$98,,MATCH($D157,$54:$54,0)-7),0),1),"","sed -i "&amp;IF($AK$132="MacOS","'' ","")&amp;"'s#"&amp;BG$134&amp;"="""&amp;VLOOKUP(BG$134,$AD$9:$AN$16,8,FALSE)&amp;""""&amp;"#"&amp;BG$134&amp;"="&amp;""""&amp;INDEX($E$95:$G$98,MATCH("●",INDEX($H$95:$AQ$98,,MATCH($D157,$54:$54,0)-7),0),1)&amp;""""&amp;"#g'"&amp;" ${CONFIG_DIR}db_data_config.txt; export "&amp;BG$134&amp;"="&amp;""""&amp;INDEX($E$95:$G$98,MATCH("●",INDEX($H$95:$AQ$98,,MATCH($D157,$54:$54,0)-7),0),1)&amp;""";"),",",""",""")</f>
        <v/>
      </c>
      <c r="BH157" s="73" t="str">
        <f>SUBSTITUTE(IF(INDEX($E$95:$G$98,MATCH("●",INDEX($H$95:$AQ$98,,MATCH($D157,$54:$54,0)-7),0),1)=VLOOKUP(BH$134,$AD$9:$AN$16,8,FALSE),"","sed -i "&amp;IF($AK$132="MacOS","'' ","")&amp;"'s#"&amp;BH$134&amp;"="""&amp;INDEX($E$95:$G$98,MATCH("●",INDEX($H$95:$AQ$98,,MATCH($D157,$54:$54,0)-7),0),1)&amp;""""&amp;"#"&amp;BH$134&amp;"="&amp;""""&amp;VLOOKUP(BH$134,$AD$9:$AN$16,8,FALSE)&amp;""""&amp;"#g'"&amp;"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7" s="73" t="str">
        <f>SUBSTITUTE(IF(VLOOKUP(BI$134,$AD$9:$AN$16,8,FALSE)=INDEX($E$100:$G$103,MATCH("●",INDEX($H$100:$AQ$103,,MATCH($D157,$54:$54,0)-7),0),1),"","sed -i "&amp;IF($AK$132="MacOS","'' ","")&amp;"'s#"&amp;BI$134&amp;"="""&amp;VLOOKUP(BI$134,$AD$9:$AN$16,8,FALSE)&amp;""""&amp;"#"&amp;BI$134&amp;"="&amp;""""&amp;INDEX($E$100:$G$103,MATCH("●",INDEX($H$100:$AQ$103,,MATCH($D157,$54:$54,0)-7),0),1)&amp;""""&amp;"#g'"&amp;" ${CONFIG_DIR}db_data_config.txt; export "&amp;BI$134&amp;"="&amp;""""&amp;INDEX($E$100:$G$103,MATCH("●",INDEX($H$100:$AQ$103,,MATCH($D157,$54:$54,0)-7),0),1)&amp;""";"),",",""",""")</f>
        <v/>
      </c>
      <c r="BJ157" s="73" t="str">
        <f>SUBSTITUTE(IF(INDEX($E$100:$G$103,MATCH("●",INDEX($H$100:$AQ$103,,MATCH($D157,$54:$54,0)-7),0),1)=VLOOKUP(BJ$134,$AD$9:$AN$16,8,FALSE),"","sed -i "&amp;IF($AK$132="MacOS","'' ","")&amp;"'s#"&amp;BJ$134&amp;"="""&amp;INDEX($E$100:$G$103,MATCH("●",INDEX($H$100:$AQ$103,,MATCH($D157,$54:$54,0)-7),0),1)&amp;""""&amp;"#"&amp;BJ$134&amp;"="&amp;""""&amp;VLOOKUP(BJ$134,$AD$9:$AN$16,8,FALSE)&amp;""""&amp;"#g'"&amp;"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7" s="73" t="str">
        <f>SUBSTITUTE(IF(VLOOKUP(BK$134,$AD$9:$AN$16,8,FALSE)=INDEX($E$105:$G$109,MATCH("●",INDEX($H$105:$AQ$109,,MATCH($D157,$54:$54,0)-7),0),1),"","sed -i "&amp;IF($AK$132="MacOS","'' ","")&amp;"'s#"&amp;BK$134&amp;"="""&amp;VLOOKUP(BK$134,$AD$9:$AN$16,8,FALSE)&amp;""""&amp;"#"&amp;BK$134&amp;"="&amp;""""&amp;INDEX($E$105:$G$109,MATCH("●",INDEX($H$105:$AQ$109,,MATCH($D157,$54:$54,0)-7),0),1)&amp;""""&amp;"#g'"&amp;" ${CONFIG_DIR}db_data_config.txt; export "&amp;BK$134&amp;"="&amp;""""&amp;INDEX($E$105:$G$109,MATCH("●",INDEX($H$105:$AQ$109,,MATCH($D157,$54:$54,0)-7),0),1)&amp;""";"),",",""",""")</f>
        <v/>
      </c>
      <c r="BL157" s="73" t="str">
        <f>SUBSTITUTE(IF(INDEX($E$105:$G$109,MATCH("●",INDEX($H$105:$AQ$109,,MATCH($D157,$54:$54,0)-7),0),1)=VLOOKUP(BL$134,$AD$9:$AN$16,8,FALSE),"","sed -i "&amp;IF($AK$132="MacOS","'' ","")&amp;"'s#"&amp;BL$134&amp;"="""&amp;INDEX($E$105:$G$109,MATCH("●",INDEX($H$105:$AQ$109,,MATCH($D157,$54:$54,0)-7),0),1)&amp;""""&amp;"#"&amp;BL$134&amp;"="&amp;""""&amp;VLOOKUP(BL$134,$AD$9:$AN$16,8,FALSE)&amp;""""&amp;"#g'"&amp;"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7" s="60" t="s">
        <v>1135</v>
      </c>
    </row>
    <row r="158" spans="4:65" ht="36" customHeight="1">
      <c r="D158" s="140">
        <f t="shared" si="3"/>
        <v>23</v>
      </c>
      <c r="E158" s="141"/>
      <c r="F158" s="141"/>
      <c r="G158" s="142"/>
      <c r="H158" s="45" t="str">
        <f t="shared" ca="1" si="2"/>
        <v xml:space="preserve">clear; echo テストケース023; sh ./script/db_check_file_validate_config.sh; </v>
      </c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  <c r="AC158" s="46"/>
      <c r="AD158" s="47"/>
      <c r="AE158" s="149" t="str" cm="1">
        <f t="array" ref="AE158">SUBSTITUTE(INDEX($H$111:$AQ$111, , MATCH($D158, $54:$54, 0)-7),"-","")</f>
        <v>正常</v>
      </c>
      <c r="AF158" s="150"/>
      <c r="AG158" s="151"/>
      <c r="AH158" s="146" t="s">
        <v>1155</v>
      </c>
      <c r="AI158" s="147"/>
      <c r="AJ158" s="147"/>
      <c r="AK158" s="147"/>
      <c r="AL158" s="147"/>
      <c r="AM158" s="147"/>
      <c r="AN158" s="147"/>
      <c r="AO158" s="147"/>
      <c r="AP158" s="147"/>
      <c r="AQ158" s="148"/>
      <c r="AS158" s="69" t="str" cm="1">
        <f t="array" ref="AS158">SUBSTITUTE(TEXT(INDEX($H$114:$AQ$114,1,$D158),"000000"),"-","")</f>
        <v>230001</v>
      </c>
      <c r="AT158" s="70"/>
      <c r="AU158" s="71"/>
      <c r="AW158" s="73" t="str">
        <f>SUBSTITUTE(IF(VLOOKUP(AW$134,$AD$9:$AN$16,8,FALSE)=INDEX($E$60:$G$62,MATCH("●",INDEX($H$60:$AQ$62,,MATCH($D158,$54:$54,0)-7),0),1),"","sed -i "&amp;IF($AK$132="MacOS","'' ","")&amp;"'s#"&amp;AW$134&amp;"="""&amp;VLOOKUP(AW$134,$AD$9:$AN$16,8,FALSE)&amp;""""&amp;"#"&amp;AW$134&amp;"="&amp;""""&amp;INDEX($E$60:$G$62,MATCH("●",INDEX($H$60:$AQ$62,,MATCH($D158,$54:$54,0)-7),0),1)&amp;""""&amp;"#g'"&amp;" ${CONFIG_DIR}db_data_config.txt; export "&amp;AW$134&amp;"="&amp;""""&amp;INDEX($E$60:$G$62,MATCH("●",INDEX($H$60:$AQ$62,,MATCH($D158,$54:$54,0)-7),0),1)&amp;""";"),",",""",""")</f>
        <v/>
      </c>
      <c r="AX158" s="73" t="str">
        <f>SUBSTITUTE(IF(INDEX($E$60:$G$62,MATCH("●",INDEX($H$60:$AQ$62,,MATCH($D158,$54:$54,0)-7),0),1)=VLOOKUP(AX$134,$AD$9:$AN$16,8,FALSE),"","sed -i "&amp;IF($AK$132="MacOS","'' ","")&amp;"'s#"&amp;AX$134&amp;"="""&amp;INDEX($E$60:$G$62,MATCH("●",INDEX($H$60:$AQ$62,,MATCH($D158,$54:$54,0)-7),0),1)&amp;""""&amp;"#"&amp;AX$134&amp;"="&amp;""""&amp;VLOOKUP(AX$134,$AD$9:$AN$16,8,FALSE)&amp;""""&amp;"#g'"&amp;"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8" s="73" t="str">
        <f>SUBSTITUTE(IF(VLOOKUP(AY$134,$AD$9:$AN$16,8,FALSE)=INDEX($E$64:$G$69,MATCH("●",INDEX($H$64:$AQ$69,,MATCH($D158,$54:$54,0)-7),0),1),"","sed -i "&amp;IF($AK$132="MacOS","'' ","")&amp;"'s#"&amp;AY$134&amp;"="""&amp;VLOOKUP(AY$134,$AD$9:$AN$16,8,FALSE)&amp;""""&amp;"#"&amp;AY$134&amp;"="&amp;""""&amp;INDEX($E$64:$G$69,MATCH("●",INDEX($H$64:$AQ$69,,MATCH($D158,$54:$54,0)-7),0),1)&amp;""""&amp;"#g'"&amp;" ${CONFIG_DIR}db_data_config.txt; export "&amp;AY$134&amp;"="&amp;""""&amp;INDEX($E$64:$G$69,MATCH("●",INDEX($H$64:$AQ$69,,MATCH($D158,$54:$54,0)-7),0),1)&amp;""";"),",",""",""")</f>
        <v/>
      </c>
      <c r="AZ158" s="73" t="str">
        <f>SUBSTITUTE(IF(INDEX($E$64:$G$69,MATCH("●",INDEX($H$64:$AQ$69,,MATCH($D158,$54:$54,0)-7),0),1)=VLOOKUP(AZ$134,$AD$9:$AN$16,8,FALSE),"","sed -i "&amp;IF($AK$132="MacOS","'' ","")&amp;"'s#"&amp;AZ$134&amp;"="""&amp;INDEX($E$64:$G$69,MATCH("●",INDEX($H$64:$AQ$69,,MATCH($D158,$54:$54,0)-7),0),1)&amp;""""&amp;"#"&amp;AZ$134&amp;"="&amp;""""&amp;VLOOKUP(AZ$134,$AD$9:$AN$16,8,FALSE)&amp;""""&amp;"#g'"&amp;"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8" s="73" t="str">
        <f>SUBSTITUTE(IF(VLOOKUP(BA$134,$AD$9:$AN$16,8,FALSE)=INDEX($E$71:$G$78,MATCH("●",INDEX($H$71:$AQ$78,,MATCH($D158,$54:$54,0)-7),0),1),"","sed -i "&amp;IF($AK$132="MacOS","'' ","")&amp;"'s#"&amp;BA$134&amp;"="""&amp;VLOOKUP(BA$134,$AD$9:$AN$16,8,FALSE)&amp;""""&amp;"#"&amp;BA$134&amp;"="&amp;""""&amp;INDEX($E$71:$G$78,MATCH("●",INDEX($H$71:$AQ$78,,MATCH($D158,$54:$54,0)-7),0),1)&amp;""""&amp;"#g'"&amp;" ${CONFIG_DIR}db_data_config.txt; export "&amp;BA$134&amp;"="&amp;""""&amp;INDEX($E$71:$G$78,MATCH("●",INDEX($H$71:$AQ$78,,MATCH($D158,$54:$54,0)-7),0),1)&amp;""";"),",",""",""")</f>
        <v/>
      </c>
      <c r="BB158" s="73" t="str">
        <f>SUBSTITUTE(IF(INDEX($E$71:$G$78,MATCH("●",INDEX($H$71:$AQ$78,,MATCH($D158,$54:$54,0)-7),0),1)=VLOOKUP(BB$134,$AD$9:$AN$16,8,FALSE),"","sed -i "&amp;IF($AK$132="MacOS","'' ","")&amp;"'s#"&amp;BB$134&amp;"="""&amp;INDEX($E$71:$G$78,MATCH("●",INDEX($H$71:$AQ$78,,MATCH($D158,$54:$54,0)-7),0),1)&amp;""""&amp;"#"&amp;BB$134&amp;"="&amp;""""&amp;VLOOKUP(BB$134,$AD$9:$AN$16,8,FALSE)&amp;""""&amp;"#g'"&amp;"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58" s="73" t="str">
        <f>SUBSTITUTE(IF(VLOOKUP(BC$134,$AD$9:$AN$16,8,FALSE)=INDEX($E$80:$G$88,MATCH("●",INDEX($H$80:$AQ$88,,MATCH($D158,$54:$54,0)-7),0),1),"","sed -i "&amp;IF($AK$132="MacOS","'' ","")&amp;"'s#"&amp;BC$134&amp;"="""&amp;VLOOKUP(BC$134,$AD$9:$AN$16,8,FALSE)&amp;""""&amp;"#"&amp;BC$134&amp;"="&amp;""""&amp;INDEX($E$80:$G$88,MATCH("●",INDEX($H$80:$AQ$88,,MATCH($D158,$54:$54,0)-7),0),1)&amp;""""&amp;"#g'"&amp;" ${CONFIG_DIR}db_data_config.txt; export "&amp;BC$134&amp;"="&amp;""""&amp;INDEX($E$80:$G$88,MATCH("●",INDEX($H$80:$AQ$88,,MATCH($D158,$54:$54,0)-7),0),1)&amp;""";"),",",""",""")</f>
        <v/>
      </c>
      <c r="BD158" s="73" t="str">
        <f>SUBSTITUTE(IF(INDEX($E$80:$G$88,MATCH("●",INDEX($H$80:$AQ$88,,MATCH($D158,$54:$54,0)-7),0),1)=VLOOKUP(BD$134,$AD$9:$AN$16,8,FALSE),"","sed -i "&amp;IF($AK$132="MacOS","'' ","")&amp;"'s#"&amp;BD$134&amp;"="""&amp;INDEX($E$80:$G$88,MATCH("●",INDEX($H$80:$AQ$88,,MATCH($D158,$54:$54,0)-7),0),1)&amp;""""&amp;"#"&amp;BD$134&amp;"="&amp;""""&amp;VLOOKUP(BD$134,$AD$9:$AN$16,8,FALSE)&amp;""""&amp;"#g'"&amp;"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58" s="73" t="str">
        <f>SUBSTITUTE(IF(VLOOKUP(BE$134,$AD$9:$AN$16,8,FALSE)=INDEX($E$90:$G$93,MATCH("●",INDEX($H$90:$AQ$93,,MATCH($D158,$54:$54,0)-7),0),1),"","sed -i "&amp;IF($AK$132="MacOS","'' ","")&amp;"'s#"&amp;BE$134&amp;"="""&amp;VLOOKUP(BE$134,$AD$9:$AN$16,8,FALSE)&amp;""""&amp;"#"&amp;BE$134&amp;"="&amp;""""&amp;INDEX($E$90:$G$93,MATCH("●",INDEX($H$90:$AQ$93,,MATCH($D158,$54:$54,0)-7),0),1)&amp;""""&amp;"#g'"&amp;" ${CONFIG_DIR}db_data_config.txt; export "&amp;BE$134&amp;"="&amp;""""&amp;INDEX($E$90:$G$93,MATCH("●",INDEX($H$90:$AQ$93,,MATCH($D158,$54:$54,0)-7),0),1)&amp;""";"),",",""",""")</f>
        <v/>
      </c>
      <c r="BF158" s="73" t="str">
        <f>SUBSTITUTE(IF(INDEX($E$90:$G$93,MATCH("●",INDEX($H$90:$AQ$93,,MATCH($D158,$54:$54,0)-7),0),1)=VLOOKUP(BF$134,$AD$9:$AN$16,8,FALSE),"","sed -i "&amp;IF($AK$132="MacOS","'' ","")&amp;"'s#"&amp;BF$134&amp;"="""&amp;INDEX($E$90:$G$93,MATCH("●",INDEX($H$90:$AQ$93,,MATCH($D158,$54:$54,0)-7),0),1)&amp;""""&amp;"#"&amp;BF$134&amp;"="&amp;""""&amp;VLOOKUP(BF$134,$AD$9:$AN$16,8,FALSE)&amp;""""&amp;"#g'"&amp;"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8" s="73" t="str">
        <f>SUBSTITUTE(IF(VLOOKUP(BG$134,$AD$9:$AN$16,8,FALSE)=INDEX($E$95:$G$98,MATCH("●",INDEX($H$95:$AQ$98,,MATCH($D158,$54:$54,0)-7),0),1),"","sed -i "&amp;IF($AK$132="MacOS","'' ","")&amp;"'s#"&amp;BG$134&amp;"="""&amp;VLOOKUP(BG$134,$AD$9:$AN$16,8,FALSE)&amp;""""&amp;"#"&amp;BG$134&amp;"="&amp;""""&amp;INDEX($E$95:$G$98,MATCH("●",INDEX($H$95:$AQ$98,,MATCH($D158,$54:$54,0)-7),0),1)&amp;""""&amp;"#g'"&amp;" ${CONFIG_DIR}db_data_config.txt; export "&amp;BG$134&amp;"="&amp;""""&amp;INDEX($E$95:$G$98,MATCH("●",INDEX($H$95:$AQ$98,,MATCH($D158,$54:$54,0)-7),0),1)&amp;""";"),",",""",""")</f>
        <v/>
      </c>
      <c r="BH158" s="73" t="str">
        <f>SUBSTITUTE(IF(INDEX($E$95:$G$98,MATCH("●",INDEX($H$95:$AQ$98,,MATCH($D158,$54:$54,0)-7),0),1)=VLOOKUP(BH$134,$AD$9:$AN$16,8,FALSE),"","sed -i "&amp;IF($AK$132="MacOS","'' ","")&amp;"'s#"&amp;BH$134&amp;"="""&amp;INDEX($E$95:$G$98,MATCH("●",INDEX($H$95:$AQ$98,,MATCH($D158,$54:$54,0)-7),0),1)&amp;""""&amp;"#"&amp;BH$134&amp;"="&amp;""""&amp;VLOOKUP(BH$134,$AD$9:$AN$16,8,FALSE)&amp;""""&amp;"#g'"&amp;"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8" s="73" t="str">
        <f>SUBSTITUTE(IF(VLOOKUP(BI$134,$AD$9:$AN$16,8,FALSE)=INDEX($E$100:$G$103,MATCH("●",INDEX($H$100:$AQ$103,,MATCH($D158,$54:$54,0)-7),0),1),"","sed -i "&amp;IF($AK$132="MacOS","'' ","")&amp;"'s#"&amp;BI$134&amp;"="""&amp;VLOOKUP(BI$134,$AD$9:$AN$16,8,FALSE)&amp;""""&amp;"#"&amp;BI$134&amp;"="&amp;""""&amp;INDEX($E$100:$G$103,MATCH("●",INDEX($H$100:$AQ$103,,MATCH($D158,$54:$54,0)-7),0),1)&amp;""""&amp;"#g'"&amp;" ${CONFIG_DIR}db_data_config.txt; export "&amp;BI$134&amp;"="&amp;""""&amp;INDEX($E$100:$G$103,MATCH("●",INDEX($H$100:$AQ$103,,MATCH($D158,$54:$54,0)-7),0),1)&amp;""";"),",",""",""")</f>
        <v/>
      </c>
      <c r="BJ158" s="73" t="str">
        <f>SUBSTITUTE(IF(INDEX($E$100:$G$103,MATCH("●",INDEX($H$100:$AQ$103,,MATCH($D158,$54:$54,0)-7),0),1)=VLOOKUP(BJ$134,$AD$9:$AN$16,8,FALSE),"","sed -i "&amp;IF($AK$132="MacOS","'' ","")&amp;"'s#"&amp;BJ$134&amp;"="""&amp;INDEX($E$100:$G$103,MATCH("●",INDEX($H$100:$AQ$103,,MATCH($D158,$54:$54,0)-7),0),1)&amp;""""&amp;"#"&amp;BJ$134&amp;"="&amp;""""&amp;VLOOKUP(BJ$134,$AD$9:$AN$16,8,FALSE)&amp;""""&amp;"#g'"&amp;"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8" s="73" t="str">
        <f>SUBSTITUTE(IF(VLOOKUP(BK$134,$AD$9:$AN$16,8,FALSE)=INDEX($E$105:$G$109,MATCH("●",INDEX($H$105:$AQ$109,,MATCH($D158,$54:$54,0)-7),0),1),"","sed -i "&amp;IF($AK$132="MacOS","'' ","")&amp;"'s#"&amp;BK$134&amp;"="""&amp;VLOOKUP(BK$134,$AD$9:$AN$16,8,FALSE)&amp;""""&amp;"#"&amp;BK$134&amp;"="&amp;""""&amp;INDEX($E$105:$G$109,MATCH("●",INDEX($H$105:$AQ$109,,MATCH($D158,$54:$54,0)-7),0),1)&amp;""""&amp;"#g'"&amp;" ${CONFIG_DIR}db_data_config.txt; export "&amp;BK$134&amp;"="&amp;""""&amp;INDEX($E$105:$G$109,MATCH("●",INDEX($H$105:$AQ$109,,MATCH($D158,$54:$54,0)-7),0),1)&amp;""";"),",",""",""")</f>
        <v/>
      </c>
      <c r="BL158" s="73" t="str">
        <f>SUBSTITUTE(IF(INDEX($E$105:$G$109,MATCH("●",INDEX($H$105:$AQ$109,,MATCH($D158,$54:$54,0)-7),0),1)=VLOOKUP(BL$134,$AD$9:$AN$16,8,FALSE),"","sed -i "&amp;IF($AK$132="MacOS","'' ","")&amp;"'s#"&amp;BL$134&amp;"="""&amp;INDEX($E$105:$G$109,MATCH("●",INDEX($H$105:$AQ$109,,MATCH($D158,$54:$54,0)-7),0),1)&amp;""""&amp;"#"&amp;BL$134&amp;"="&amp;""""&amp;VLOOKUP(BL$134,$AD$9:$AN$16,8,FALSE)&amp;""""&amp;"#g'"&amp;"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8" s="60" t="s">
        <v>1135</v>
      </c>
    </row>
    <row r="159" spans="4:65" ht="36" customHeight="1">
      <c r="D159" s="140">
        <f t="shared" si="3"/>
        <v>24</v>
      </c>
      <c r="E159" s="141"/>
      <c r="F159" s="141"/>
      <c r="G159" s="142"/>
      <c r="H159" s="45" t="str">
        <f t="shared" ca="1" si="2"/>
        <v>clear; echo テストケース024; sed -i '' 's#FILE_CHARSET="UTF-8"#FILE_CHARSET="UTF-16"#g' ${CONFIG_DIR}db_data_config.txt; export FILE_CHARSET="UTF-16";sh ./script/db_check_file_validate_config.sh; sed -i '' 's#FILE_CHARSET="UTF-16"#FILE_CHARSET="UTF-8"#g' ${CONFIG_DIR}db_data_config.txt; export FILE_CHARSET="UTF-8";</v>
      </c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  <c r="AC159" s="46"/>
      <c r="AD159" s="47"/>
      <c r="AE159" s="149" t="str" cm="1">
        <f t="array" ref="AE159">SUBSTITUTE(INDEX($H$111:$AQ$111, , MATCH($D159, $54:$54, 0)-7),"-","")</f>
        <v>正常</v>
      </c>
      <c r="AF159" s="150"/>
      <c r="AG159" s="151"/>
      <c r="AH159" s="146" t="s">
        <v>1156</v>
      </c>
      <c r="AI159" s="147"/>
      <c r="AJ159" s="147"/>
      <c r="AK159" s="147"/>
      <c r="AL159" s="147"/>
      <c r="AM159" s="147"/>
      <c r="AN159" s="147"/>
      <c r="AO159" s="147"/>
      <c r="AP159" s="147"/>
      <c r="AQ159" s="148"/>
      <c r="AS159" s="69" t="str" cm="1">
        <f t="array" ref="AS159">SUBSTITUTE(TEXT(INDEX($H$114:$AQ$114,1,$D159),"000000"),"-","")</f>
        <v>230001</v>
      </c>
      <c r="AT159" s="70"/>
      <c r="AU159" s="71"/>
      <c r="AW159" s="73" t="str">
        <f>SUBSTITUTE(IF(VLOOKUP(AW$134,$AD$9:$AN$16,8,FALSE)=INDEX($E$60:$G$62,MATCH("●",INDEX($H$60:$AQ$62,,MATCH($D159,$54:$54,0)-7),0),1),"","sed -i "&amp;IF($AK$132="MacOS","'' ","")&amp;"'s#"&amp;AW$134&amp;"="""&amp;VLOOKUP(AW$134,$AD$9:$AN$16,8,FALSE)&amp;""""&amp;"#"&amp;AW$134&amp;"="&amp;""""&amp;INDEX($E$60:$G$62,MATCH("●",INDEX($H$60:$AQ$62,,MATCH($D159,$54:$54,0)-7),0),1)&amp;""""&amp;"#g'"&amp;" ${CONFIG_DIR}db_data_config.txt; export "&amp;AW$134&amp;"="&amp;""""&amp;INDEX($E$60:$G$62,MATCH("●",INDEX($H$60:$AQ$62,,MATCH($D159,$54:$54,0)-7),0),1)&amp;""";"),",",""",""")</f>
        <v/>
      </c>
      <c r="AX159" s="73" t="str">
        <f>SUBSTITUTE(IF(INDEX($E$60:$G$62,MATCH("●",INDEX($H$60:$AQ$62,,MATCH($D159,$54:$54,0)-7),0),1)=VLOOKUP(AX$134,$AD$9:$AN$16,8,FALSE),"","sed -i "&amp;IF($AK$132="MacOS","'' ","")&amp;"'s#"&amp;AX$134&amp;"="""&amp;INDEX($E$60:$G$62,MATCH("●",INDEX($H$60:$AQ$62,,MATCH($D159,$54:$54,0)-7),0),1)&amp;""""&amp;"#"&amp;AX$134&amp;"="&amp;""""&amp;VLOOKUP(AX$134,$AD$9:$AN$16,8,FALSE)&amp;""""&amp;"#g'"&amp;"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59" s="73" t="str">
        <f>SUBSTITUTE(IF(VLOOKUP(AY$134,$AD$9:$AN$16,8,FALSE)=INDEX($E$64:$G$69,MATCH("●",INDEX($H$64:$AQ$69,,MATCH($D159,$54:$54,0)-7),0),1),"","sed -i "&amp;IF($AK$132="MacOS","'' ","")&amp;"'s#"&amp;AY$134&amp;"="""&amp;VLOOKUP(AY$134,$AD$9:$AN$16,8,FALSE)&amp;""""&amp;"#"&amp;AY$134&amp;"="&amp;""""&amp;INDEX($E$64:$G$69,MATCH("●",INDEX($H$64:$AQ$69,,MATCH($D159,$54:$54,0)-7),0),1)&amp;""""&amp;"#g'"&amp;" ${CONFIG_DIR}db_data_config.txt; export "&amp;AY$134&amp;"="&amp;""""&amp;INDEX($E$64:$G$69,MATCH("●",INDEX($H$64:$AQ$69,,MATCH($D159,$54:$54,0)-7),0),1)&amp;""";"),",",""",""")</f>
        <v/>
      </c>
      <c r="AZ159" s="73" t="str">
        <f>SUBSTITUTE(IF(INDEX($E$64:$G$69,MATCH("●",INDEX($H$64:$AQ$69,,MATCH($D159,$54:$54,0)-7),0),1)=VLOOKUP(AZ$134,$AD$9:$AN$16,8,FALSE),"","sed -i "&amp;IF($AK$132="MacOS","'' ","")&amp;"'s#"&amp;AZ$134&amp;"="""&amp;INDEX($E$64:$G$69,MATCH("●",INDEX($H$64:$AQ$69,,MATCH($D159,$54:$54,0)-7),0),1)&amp;""""&amp;"#"&amp;AZ$134&amp;"="&amp;""""&amp;VLOOKUP(AZ$134,$AD$9:$AN$16,8,FALSE)&amp;""""&amp;"#g'"&amp;"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59" s="73" t="str">
        <f>SUBSTITUTE(IF(VLOOKUP(BA$134,$AD$9:$AN$16,8,FALSE)=INDEX($E$71:$G$78,MATCH("●",INDEX($H$71:$AQ$78,,MATCH($D159,$54:$54,0)-7),0),1),"","sed -i "&amp;IF($AK$132="MacOS","'' ","")&amp;"'s#"&amp;BA$134&amp;"="""&amp;VLOOKUP(BA$134,$AD$9:$AN$16,8,FALSE)&amp;""""&amp;"#"&amp;BA$134&amp;"="&amp;""""&amp;INDEX($E$71:$G$78,MATCH("●",INDEX($H$71:$AQ$78,,MATCH($D159,$54:$54,0)-7),0),1)&amp;""""&amp;"#g'"&amp;" ${CONFIG_DIR}db_data_config.txt; export "&amp;BA$134&amp;"="&amp;""""&amp;INDEX($E$71:$G$78,MATCH("●",INDEX($H$71:$AQ$78,,MATCH($D159,$54:$54,0)-7),0),1)&amp;""";"),",",""",""")</f>
        <v/>
      </c>
      <c r="BB159" s="73" t="str">
        <f>SUBSTITUTE(IF(INDEX($E$71:$G$78,MATCH("●",INDEX($H$71:$AQ$78,,MATCH($D159,$54:$54,0)-7),0),1)=VLOOKUP(BB$134,$AD$9:$AN$16,8,FALSE),"","sed -i "&amp;IF($AK$132="MacOS","'' ","")&amp;"'s#"&amp;BB$134&amp;"="""&amp;INDEX($E$71:$G$78,MATCH("●",INDEX($H$71:$AQ$78,,MATCH($D159,$54:$54,0)-7),0),1)&amp;""""&amp;"#"&amp;BB$134&amp;"="&amp;""""&amp;VLOOKUP(BB$134,$AD$9:$AN$16,8,FALSE)&amp;""""&amp;"#g'"&amp;"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59" s="73" t="str">
        <f>SUBSTITUTE(IF(VLOOKUP(BC$134,$AD$9:$AN$16,8,FALSE)=INDEX($E$80:$G$88,MATCH("●",INDEX($H$80:$AQ$88,,MATCH($D159,$54:$54,0)-7),0),1),"","sed -i "&amp;IF($AK$132="MacOS","'' ","")&amp;"'s#"&amp;BC$134&amp;"="""&amp;VLOOKUP(BC$134,$AD$9:$AN$16,8,FALSE)&amp;""""&amp;"#"&amp;BC$134&amp;"="&amp;""""&amp;INDEX($E$80:$G$88,MATCH("●",INDEX($H$80:$AQ$88,,MATCH($D159,$54:$54,0)-7),0),1)&amp;""""&amp;"#g'"&amp;" ${CONFIG_DIR}db_data_config.txt; export "&amp;BC$134&amp;"="&amp;""""&amp;INDEX($E$80:$G$88,MATCH("●",INDEX($H$80:$AQ$88,,MATCH($D159,$54:$54,0)-7),0),1)&amp;""";"),",",""",""")</f>
        <v>sed -i '' 's#FILE_CHARSET="UTF-8"#FILE_CHARSET="UTF-16"#g' ${CONFIG_DIR}db_data_config.txt; export FILE_CHARSET="UTF-16";</v>
      </c>
      <c r="BD159" s="73" t="str">
        <f>SUBSTITUTE(IF(INDEX($E$80:$G$88,MATCH("●",INDEX($H$80:$AQ$88,,MATCH($D159,$54:$54,0)-7),0),1)=VLOOKUP(BD$134,$AD$9:$AN$16,8,FALSE),"","sed -i "&amp;IF($AK$132="MacOS","'' ","")&amp;"'s#"&amp;BD$134&amp;"="""&amp;INDEX($E$80:$G$88,MATCH("●",INDEX($H$80:$AQ$88,,MATCH($D159,$54:$54,0)-7),0),1)&amp;""""&amp;"#"&amp;BD$134&amp;"="&amp;""""&amp;VLOOKUP(BD$134,$AD$9:$AN$16,8,FALSE)&amp;""""&amp;"#g'"&amp;"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's#FILE_CHARSET="UTF-16"#FILE_CHARSET="UTF-8"#g' ${CONFIG_DIR}db_data_config.txt; export FILE_CHARSET="UTF-8";</v>
      </c>
      <c r="BE159" s="73" t="str">
        <f>SUBSTITUTE(IF(VLOOKUP(BE$134,$AD$9:$AN$16,8,FALSE)=INDEX($E$90:$G$93,MATCH("●",INDEX($H$90:$AQ$93,,MATCH($D159,$54:$54,0)-7),0),1),"","sed -i "&amp;IF($AK$132="MacOS","'' ","")&amp;"'s#"&amp;BE$134&amp;"="""&amp;VLOOKUP(BE$134,$AD$9:$AN$16,8,FALSE)&amp;""""&amp;"#"&amp;BE$134&amp;"="&amp;""""&amp;INDEX($E$90:$G$93,MATCH("●",INDEX($H$90:$AQ$93,,MATCH($D159,$54:$54,0)-7),0),1)&amp;""""&amp;"#g'"&amp;" ${CONFIG_DIR}db_data_config.txt; export "&amp;BE$134&amp;"="&amp;""""&amp;INDEX($E$90:$G$93,MATCH("●",INDEX($H$90:$AQ$93,,MATCH($D159,$54:$54,0)-7),0),1)&amp;""";"),",",""",""")</f>
        <v/>
      </c>
      <c r="BF159" s="73" t="str">
        <f>SUBSTITUTE(IF(INDEX($E$90:$G$93,MATCH("●",INDEX($H$90:$AQ$93,,MATCH($D159,$54:$54,0)-7),0),1)=VLOOKUP(BF$134,$AD$9:$AN$16,8,FALSE),"","sed -i "&amp;IF($AK$132="MacOS","'' ","")&amp;"'s#"&amp;BF$134&amp;"="""&amp;INDEX($E$90:$G$93,MATCH("●",INDEX($H$90:$AQ$93,,MATCH($D159,$54:$54,0)-7),0),1)&amp;""""&amp;"#"&amp;BF$134&amp;"="&amp;""""&amp;VLOOKUP(BF$134,$AD$9:$AN$16,8,FALSE)&amp;""""&amp;"#g'"&amp;"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59" s="73" t="str">
        <f>SUBSTITUTE(IF(VLOOKUP(BG$134,$AD$9:$AN$16,8,FALSE)=INDEX($E$95:$G$98,MATCH("●",INDEX($H$95:$AQ$98,,MATCH($D159,$54:$54,0)-7),0),1),"","sed -i "&amp;IF($AK$132="MacOS","'' ","")&amp;"'s#"&amp;BG$134&amp;"="""&amp;VLOOKUP(BG$134,$AD$9:$AN$16,8,FALSE)&amp;""""&amp;"#"&amp;BG$134&amp;"="&amp;""""&amp;INDEX($E$95:$G$98,MATCH("●",INDEX($H$95:$AQ$98,,MATCH($D159,$54:$54,0)-7),0),1)&amp;""""&amp;"#g'"&amp;" ${CONFIG_DIR}db_data_config.txt; export "&amp;BG$134&amp;"="&amp;""""&amp;INDEX($E$95:$G$98,MATCH("●",INDEX($H$95:$AQ$98,,MATCH($D159,$54:$54,0)-7),0),1)&amp;""";"),",",""",""")</f>
        <v/>
      </c>
      <c r="BH159" s="73" t="str">
        <f>SUBSTITUTE(IF(INDEX($E$95:$G$98,MATCH("●",INDEX($H$95:$AQ$98,,MATCH($D159,$54:$54,0)-7),0),1)=VLOOKUP(BH$134,$AD$9:$AN$16,8,FALSE),"","sed -i "&amp;IF($AK$132="MacOS","'' ","")&amp;"'s#"&amp;BH$134&amp;"="""&amp;INDEX($E$95:$G$98,MATCH("●",INDEX($H$95:$AQ$98,,MATCH($D159,$54:$54,0)-7),0),1)&amp;""""&amp;"#"&amp;BH$134&amp;"="&amp;""""&amp;VLOOKUP(BH$134,$AD$9:$AN$16,8,FALSE)&amp;""""&amp;"#g'"&amp;"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59" s="73" t="str">
        <f>SUBSTITUTE(IF(VLOOKUP(BI$134,$AD$9:$AN$16,8,FALSE)=INDEX($E$100:$G$103,MATCH("●",INDEX($H$100:$AQ$103,,MATCH($D159,$54:$54,0)-7),0),1),"","sed -i "&amp;IF($AK$132="MacOS","'' ","")&amp;"'s#"&amp;BI$134&amp;"="""&amp;VLOOKUP(BI$134,$AD$9:$AN$16,8,FALSE)&amp;""""&amp;"#"&amp;BI$134&amp;"="&amp;""""&amp;INDEX($E$100:$G$103,MATCH("●",INDEX($H$100:$AQ$103,,MATCH($D159,$54:$54,0)-7),0),1)&amp;""""&amp;"#g'"&amp;" ${CONFIG_DIR}db_data_config.txt; export "&amp;BI$134&amp;"="&amp;""""&amp;INDEX($E$100:$G$103,MATCH("●",INDEX($H$100:$AQ$103,,MATCH($D159,$54:$54,0)-7),0),1)&amp;""";"),",",""",""")</f>
        <v/>
      </c>
      <c r="BJ159" s="73" t="str">
        <f>SUBSTITUTE(IF(INDEX($E$100:$G$103,MATCH("●",INDEX($H$100:$AQ$103,,MATCH($D159,$54:$54,0)-7),0),1)=VLOOKUP(BJ$134,$AD$9:$AN$16,8,FALSE),"","sed -i "&amp;IF($AK$132="MacOS","'' ","")&amp;"'s#"&amp;BJ$134&amp;"="""&amp;INDEX($E$100:$G$103,MATCH("●",INDEX($H$100:$AQ$103,,MATCH($D159,$54:$54,0)-7),0),1)&amp;""""&amp;"#"&amp;BJ$134&amp;"="&amp;""""&amp;VLOOKUP(BJ$134,$AD$9:$AN$16,8,FALSE)&amp;""""&amp;"#g'"&amp;"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59" s="73" t="str">
        <f>SUBSTITUTE(IF(VLOOKUP(BK$134,$AD$9:$AN$16,8,FALSE)=INDEX($E$105:$G$109,MATCH("●",INDEX($H$105:$AQ$109,,MATCH($D159,$54:$54,0)-7),0),1),"","sed -i "&amp;IF($AK$132="MacOS","'' ","")&amp;"'s#"&amp;BK$134&amp;"="""&amp;VLOOKUP(BK$134,$AD$9:$AN$16,8,FALSE)&amp;""""&amp;"#"&amp;BK$134&amp;"="&amp;""""&amp;INDEX($E$105:$G$109,MATCH("●",INDEX($H$105:$AQ$109,,MATCH($D159,$54:$54,0)-7),0),1)&amp;""""&amp;"#g'"&amp;" ${CONFIG_DIR}db_data_config.txt; export "&amp;BK$134&amp;"="&amp;""""&amp;INDEX($E$105:$G$109,MATCH("●",INDEX($H$105:$AQ$109,,MATCH($D159,$54:$54,0)-7),0),1)&amp;""";"),",",""",""")</f>
        <v/>
      </c>
      <c r="BL159" s="73" t="str">
        <f>SUBSTITUTE(IF(INDEX($E$105:$G$109,MATCH("●",INDEX($H$105:$AQ$109,,MATCH($D159,$54:$54,0)-7),0),1)=VLOOKUP(BL$134,$AD$9:$AN$16,8,FALSE),"","sed -i "&amp;IF($AK$132="MacOS","'' ","")&amp;"'s#"&amp;BL$134&amp;"="""&amp;INDEX($E$105:$G$109,MATCH("●",INDEX($H$105:$AQ$109,,MATCH($D159,$54:$54,0)-7),0),1)&amp;""""&amp;"#"&amp;BL$134&amp;"="&amp;""""&amp;VLOOKUP(BL$134,$AD$9:$AN$16,8,FALSE)&amp;""""&amp;"#g'"&amp;"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59" s="60" t="s">
        <v>1135</v>
      </c>
    </row>
    <row r="160" spans="4:65" ht="36" customHeight="1">
      <c r="D160" s="140">
        <f t="shared" si="3"/>
        <v>25</v>
      </c>
      <c r="E160" s="141"/>
      <c r="F160" s="141"/>
      <c r="G160" s="142"/>
      <c r="H160" s="45" t="str">
        <f t="shared" ca="1" si="2"/>
        <v>clear; echo テストケース025; sed -i '' 's#FILE_CHARSET="UTF-8"#FILE_CHARSET="EUC-JP"#g' ${CONFIG_DIR}db_data_config.txt; export FILE_CHARSET="EUC-JP";sh ./script/db_check_file_validate_config.sh; sed -i '' 's#FILE_CHARSET="EUC-JP"#FILE_CHARSET="UTF-8"#g' ${CONFIG_DIR}db_data_config.txt; export FILE_CHARSET="UTF-8";</v>
      </c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  <c r="AC160" s="46"/>
      <c r="AD160" s="47"/>
      <c r="AE160" s="149" t="str" cm="1">
        <f t="array" ref="AE160">SUBSTITUTE(INDEX($H$111:$AQ$111, , MATCH($D160, $54:$54, 0)-7),"-","")</f>
        <v>正常</v>
      </c>
      <c r="AF160" s="150"/>
      <c r="AG160" s="151"/>
      <c r="AH160" s="146" t="s">
        <v>1157</v>
      </c>
      <c r="AI160" s="147"/>
      <c r="AJ160" s="147"/>
      <c r="AK160" s="147"/>
      <c r="AL160" s="147"/>
      <c r="AM160" s="147"/>
      <c r="AN160" s="147"/>
      <c r="AO160" s="147"/>
      <c r="AP160" s="147"/>
      <c r="AQ160" s="148"/>
      <c r="AS160" s="69" t="str" cm="1">
        <f t="array" ref="AS160">SUBSTITUTE(TEXT(INDEX($H$114:$AQ$114,1,$D160),"000000"),"-","")</f>
        <v>230001</v>
      </c>
      <c r="AT160" s="70"/>
      <c r="AU160" s="71"/>
      <c r="AW160" s="73" t="str">
        <f>SUBSTITUTE(IF(VLOOKUP(AW$134,$AD$9:$AN$16,8,FALSE)=INDEX($E$60:$G$62,MATCH("●",INDEX($H$60:$AQ$62,,MATCH($D160,$54:$54,0)-7),0),1),"","sed -i "&amp;IF($AK$132="MacOS","'' ","")&amp;"'s#"&amp;AW$134&amp;"="""&amp;VLOOKUP(AW$134,$AD$9:$AN$16,8,FALSE)&amp;""""&amp;"#"&amp;AW$134&amp;"="&amp;""""&amp;INDEX($E$60:$G$62,MATCH("●",INDEX($H$60:$AQ$62,,MATCH($D160,$54:$54,0)-7),0),1)&amp;""""&amp;"#g'"&amp;" ${CONFIG_DIR}db_data_config.txt; export "&amp;AW$134&amp;"="&amp;""""&amp;INDEX($E$60:$G$62,MATCH("●",INDEX($H$60:$AQ$62,,MATCH($D160,$54:$54,0)-7),0),1)&amp;""";"),",",""",""")</f>
        <v/>
      </c>
      <c r="AX160" s="73" t="str">
        <f>SUBSTITUTE(IF(INDEX($E$60:$G$62,MATCH("●",INDEX($H$60:$AQ$62,,MATCH($D160,$54:$54,0)-7),0),1)=VLOOKUP(AX$134,$AD$9:$AN$16,8,FALSE),"","sed -i "&amp;IF($AK$132="MacOS","'' ","")&amp;"'s#"&amp;AX$134&amp;"="""&amp;INDEX($E$60:$G$62,MATCH("●",INDEX($H$60:$AQ$62,,MATCH($D160,$54:$54,0)-7),0),1)&amp;""""&amp;"#"&amp;AX$134&amp;"="&amp;""""&amp;VLOOKUP(AX$134,$AD$9:$AN$16,8,FALSE)&amp;""""&amp;"#g'"&amp;"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0" s="73" t="str">
        <f>SUBSTITUTE(IF(VLOOKUP(AY$134,$AD$9:$AN$16,8,FALSE)=INDEX($E$64:$G$69,MATCH("●",INDEX($H$64:$AQ$69,,MATCH($D160,$54:$54,0)-7),0),1),"","sed -i "&amp;IF($AK$132="MacOS","'' ","")&amp;"'s#"&amp;AY$134&amp;"="""&amp;VLOOKUP(AY$134,$AD$9:$AN$16,8,FALSE)&amp;""""&amp;"#"&amp;AY$134&amp;"="&amp;""""&amp;INDEX($E$64:$G$69,MATCH("●",INDEX($H$64:$AQ$69,,MATCH($D160,$54:$54,0)-7),0),1)&amp;""""&amp;"#g'"&amp;" ${CONFIG_DIR}db_data_config.txt; export "&amp;AY$134&amp;"="&amp;""""&amp;INDEX($E$64:$G$69,MATCH("●",INDEX($H$64:$AQ$69,,MATCH($D160,$54:$54,0)-7),0),1)&amp;""";"),",",""",""")</f>
        <v/>
      </c>
      <c r="AZ160" s="73" t="str">
        <f>SUBSTITUTE(IF(INDEX($E$64:$G$69,MATCH("●",INDEX($H$64:$AQ$69,,MATCH($D160,$54:$54,0)-7),0),1)=VLOOKUP(AZ$134,$AD$9:$AN$16,8,FALSE),"","sed -i "&amp;IF($AK$132="MacOS","'' ","")&amp;"'s#"&amp;AZ$134&amp;"="""&amp;INDEX($E$64:$G$69,MATCH("●",INDEX($H$64:$AQ$69,,MATCH($D160,$54:$54,0)-7),0),1)&amp;""""&amp;"#"&amp;AZ$134&amp;"="&amp;""""&amp;VLOOKUP(AZ$134,$AD$9:$AN$16,8,FALSE)&amp;""""&amp;"#g'"&amp;"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0" s="73" t="str">
        <f>SUBSTITUTE(IF(VLOOKUP(BA$134,$AD$9:$AN$16,8,FALSE)=INDEX($E$71:$G$78,MATCH("●",INDEX($H$71:$AQ$78,,MATCH($D160,$54:$54,0)-7),0),1),"","sed -i "&amp;IF($AK$132="MacOS","'' ","")&amp;"'s#"&amp;BA$134&amp;"="""&amp;VLOOKUP(BA$134,$AD$9:$AN$16,8,FALSE)&amp;""""&amp;"#"&amp;BA$134&amp;"="&amp;""""&amp;INDEX($E$71:$G$78,MATCH("●",INDEX($H$71:$AQ$78,,MATCH($D160,$54:$54,0)-7),0),1)&amp;""""&amp;"#g'"&amp;" ${CONFIG_DIR}db_data_config.txt; export "&amp;BA$134&amp;"="&amp;""""&amp;INDEX($E$71:$G$78,MATCH("●",INDEX($H$71:$AQ$78,,MATCH($D160,$54:$54,0)-7),0),1)&amp;""";"),",",""",""")</f>
        <v/>
      </c>
      <c r="BB160" s="73" t="str">
        <f>SUBSTITUTE(IF(INDEX($E$71:$G$78,MATCH("●",INDEX($H$71:$AQ$78,,MATCH($D160,$54:$54,0)-7),0),1)=VLOOKUP(BB$134,$AD$9:$AN$16,8,FALSE),"","sed -i "&amp;IF($AK$132="MacOS","'' ","")&amp;"'s#"&amp;BB$134&amp;"="""&amp;INDEX($E$71:$G$78,MATCH("●",INDEX($H$71:$AQ$78,,MATCH($D160,$54:$54,0)-7),0),1)&amp;""""&amp;"#"&amp;BB$134&amp;"="&amp;""""&amp;VLOOKUP(BB$134,$AD$9:$AN$16,8,FALSE)&amp;""""&amp;"#g'"&amp;"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0" s="73" t="str">
        <f>SUBSTITUTE(IF(VLOOKUP(BC$134,$AD$9:$AN$16,8,FALSE)=INDEX($E$80:$G$88,MATCH("●",INDEX($H$80:$AQ$88,,MATCH($D160,$54:$54,0)-7),0),1),"","sed -i "&amp;IF($AK$132="MacOS","'' ","")&amp;"'s#"&amp;BC$134&amp;"="""&amp;VLOOKUP(BC$134,$AD$9:$AN$16,8,FALSE)&amp;""""&amp;"#"&amp;BC$134&amp;"="&amp;""""&amp;INDEX($E$80:$G$88,MATCH("●",INDEX($H$80:$AQ$88,,MATCH($D160,$54:$54,0)-7),0),1)&amp;""""&amp;"#g'"&amp;" ${CONFIG_DIR}db_data_config.txt; export "&amp;BC$134&amp;"="&amp;""""&amp;INDEX($E$80:$G$88,MATCH("●",INDEX($H$80:$AQ$88,,MATCH($D160,$54:$54,0)-7),0),1)&amp;""";"),",",""",""")</f>
        <v>sed -i '' 's#FILE_CHARSET="UTF-8"#FILE_CHARSET="EUC-JP"#g' ${CONFIG_DIR}db_data_config.txt; export FILE_CHARSET="EUC-JP";</v>
      </c>
      <c r="BD160" s="73" t="str">
        <f>SUBSTITUTE(IF(INDEX($E$80:$G$88,MATCH("●",INDEX($H$80:$AQ$88,,MATCH($D160,$54:$54,0)-7),0),1)=VLOOKUP(BD$134,$AD$9:$AN$16,8,FALSE),"","sed -i "&amp;IF($AK$132="MacOS","'' ","")&amp;"'s#"&amp;BD$134&amp;"="""&amp;INDEX($E$80:$G$88,MATCH("●",INDEX($H$80:$AQ$88,,MATCH($D160,$54:$54,0)-7),0),1)&amp;""""&amp;"#"&amp;BD$134&amp;"="&amp;""""&amp;VLOOKUP(BD$134,$AD$9:$AN$16,8,FALSE)&amp;""""&amp;"#g'"&amp;"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's#FILE_CHARSET="EUC-JP"#FILE_CHARSET="UTF-8"#g' ${CONFIG_DIR}db_data_config.txt; export FILE_CHARSET="UTF-8";</v>
      </c>
      <c r="BE160" s="73" t="str">
        <f>SUBSTITUTE(IF(VLOOKUP(BE$134,$AD$9:$AN$16,8,FALSE)=INDEX($E$90:$G$93,MATCH("●",INDEX($H$90:$AQ$93,,MATCH($D160,$54:$54,0)-7),0),1),"","sed -i "&amp;IF($AK$132="MacOS","'' ","")&amp;"'s#"&amp;BE$134&amp;"="""&amp;VLOOKUP(BE$134,$AD$9:$AN$16,8,FALSE)&amp;""""&amp;"#"&amp;BE$134&amp;"="&amp;""""&amp;INDEX($E$90:$G$93,MATCH("●",INDEX($H$90:$AQ$93,,MATCH($D160,$54:$54,0)-7),0),1)&amp;""""&amp;"#g'"&amp;" ${CONFIG_DIR}db_data_config.txt; export "&amp;BE$134&amp;"="&amp;""""&amp;INDEX($E$90:$G$93,MATCH("●",INDEX($H$90:$AQ$93,,MATCH($D160,$54:$54,0)-7),0),1)&amp;""";"),",",""",""")</f>
        <v/>
      </c>
      <c r="BF160" s="73" t="str">
        <f>SUBSTITUTE(IF(INDEX($E$90:$G$93,MATCH("●",INDEX($H$90:$AQ$93,,MATCH($D160,$54:$54,0)-7),0),1)=VLOOKUP(BF$134,$AD$9:$AN$16,8,FALSE),"","sed -i "&amp;IF($AK$132="MacOS","'' ","")&amp;"'s#"&amp;BF$134&amp;"="""&amp;INDEX($E$90:$G$93,MATCH("●",INDEX($H$90:$AQ$93,,MATCH($D160,$54:$54,0)-7),0),1)&amp;""""&amp;"#"&amp;BF$134&amp;"="&amp;""""&amp;VLOOKUP(BF$134,$AD$9:$AN$16,8,FALSE)&amp;""""&amp;"#g'"&amp;"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0" s="73" t="str">
        <f>SUBSTITUTE(IF(VLOOKUP(BG$134,$AD$9:$AN$16,8,FALSE)=INDEX($E$95:$G$98,MATCH("●",INDEX($H$95:$AQ$98,,MATCH($D160,$54:$54,0)-7),0),1),"","sed -i "&amp;IF($AK$132="MacOS","'' ","")&amp;"'s#"&amp;BG$134&amp;"="""&amp;VLOOKUP(BG$134,$AD$9:$AN$16,8,FALSE)&amp;""""&amp;"#"&amp;BG$134&amp;"="&amp;""""&amp;INDEX($E$95:$G$98,MATCH("●",INDEX($H$95:$AQ$98,,MATCH($D160,$54:$54,0)-7),0),1)&amp;""""&amp;"#g'"&amp;" ${CONFIG_DIR}db_data_config.txt; export "&amp;BG$134&amp;"="&amp;""""&amp;INDEX($E$95:$G$98,MATCH("●",INDEX($H$95:$AQ$98,,MATCH($D160,$54:$54,0)-7),0),1)&amp;""";"),",",""",""")</f>
        <v/>
      </c>
      <c r="BH160" s="73" t="str">
        <f>SUBSTITUTE(IF(INDEX($E$95:$G$98,MATCH("●",INDEX($H$95:$AQ$98,,MATCH($D160,$54:$54,0)-7),0),1)=VLOOKUP(BH$134,$AD$9:$AN$16,8,FALSE),"","sed -i "&amp;IF($AK$132="MacOS","'' ","")&amp;"'s#"&amp;BH$134&amp;"="""&amp;INDEX($E$95:$G$98,MATCH("●",INDEX($H$95:$AQ$98,,MATCH($D160,$54:$54,0)-7),0),1)&amp;""""&amp;"#"&amp;BH$134&amp;"="&amp;""""&amp;VLOOKUP(BH$134,$AD$9:$AN$16,8,FALSE)&amp;""""&amp;"#g'"&amp;"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0" s="73" t="str">
        <f>SUBSTITUTE(IF(VLOOKUP(BI$134,$AD$9:$AN$16,8,FALSE)=INDEX($E$100:$G$103,MATCH("●",INDEX($H$100:$AQ$103,,MATCH($D160,$54:$54,0)-7),0),1),"","sed -i "&amp;IF($AK$132="MacOS","'' ","")&amp;"'s#"&amp;BI$134&amp;"="""&amp;VLOOKUP(BI$134,$AD$9:$AN$16,8,FALSE)&amp;""""&amp;"#"&amp;BI$134&amp;"="&amp;""""&amp;INDEX($E$100:$G$103,MATCH("●",INDEX($H$100:$AQ$103,,MATCH($D160,$54:$54,0)-7),0),1)&amp;""""&amp;"#g'"&amp;" ${CONFIG_DIR}db_data_config.txt; export "&amp;BI$134&amp;"="&amp;""""&amp;INDEX($E$100:$G$103,MATCH("●",INDEX($H$100:$AQ$103,,MATCH($D160,$54:$54,0)-7),0),1)&amp;""";"),",",""",""")</f>
        <v/>
      </c>
      <c r="BJ160" s="73" t="str">
        <f>SUBSTITUTE(IF(INDEX($E$100:$G$103,MATCH("●",INDEX($H$100:$AQ$103,,MATCH($D160,$54:$54,0)-7),0),1)=VLOOKUP(BJ$134,$AD$9:$AN$16,8,FALSE),"","sed -i "&amp;IF($AK$132="MacOS","'' ","")&amp;"'s#"&amp;BJ$134&amp;"="""&amp;INDEX($E$100:$G$103,MATCH("●",INDEX($H$100:$AQ$103,,MATCH($D160,$54:$54,0)-7),0),1)&amp;""""&amp;"#"&amp;BJ$134&amp;"="&amp;""""&amp;VLOOKUP(BJ$134,$AD$9:$AN$16,8,FALSE)&amp;""""&amp;"#g'"&amp;"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0" s="73" t="str">
        <f>SUBSTITUTE(IF(VLOOKUP(BK$134,$AD$9:$AN$16,8,FALSE)=INDEX($E$105:$G$109,MATCH("●",INDEX($H$105:$AQ$109,,MATCH($D160,$54:$54,0)-7),0),1),"","sed -i "&amp;IF($AK$132="MacOS","'' ","")&amp;"'s#"&amp;BK$134&amp;"="""&amp;VLOOKUP(BK$134,$AD$9:$AN$16,8,FALSE)&amp;""""&amp;"#"&amp;BK$134&amp;"="&amp;""""&amp;INDEX($E$105:$G$109,MATCH("●",INDEX($H$105:$AQ$109,,MATCH($D160,$54:$54,0)-7),0),1)&amp;""""&amp;"#g'"&amp;" ${CONFIG_DIR}db_data_config.txt; export "&amp;BK$134&amp;"="&amp;""""&amp;INDEX($E$105:$G$109,MATCH("●",INDEX($H$105:$AQ$109,,MATCH($D160,$54:$54,0)-7),0),1)&amp;""";"),",",""",""")</f>
        <v/>
      </c>
      <c r="BL160" s="73" t="str">
        <f>SUBSTITUTE(IF(INDEX($E$105:$G$109,MATCH("●",INDEX($H$105:$AQ$109,,MATCH($D160,$54:$54,0)-7),0),1)=VLOOKUP(BL$134,$AD$9:$AN$16,8,FALSE),"","sed -i "&amp;IF($AK$132="MacOS","'' ","")&amp;"'s#"&amp;BL$134&amp;"="""&amp;INDEX($E$105:$G$109,MATCH("●",INDEX($H$105:$AQ$109,,MATCH($D160,$54:$54,0)-7),0),1)&amp;""""&amp;"#"&amp;BL$134&amp;"="&amp;""""&amp;VLOOKUP(BL$134,$AD$9:$AN$16,8,FALSE)&amp;""""&amp;"#g'"&amp;"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0" s="60" t="s">
        <v>1135</v>
      </c>
    </row>
    <row r="161" spans="4:65" ht="36" customHeight="1">
      <c r="D161" s="140">
        <f t="shared" si="3"/>
        <v>26</v>
      </c>
      <c r="E161" s="141"/>
      <c r="F161" s="141"/>
      <c r="G161" s="142"/>
      <c r="H161" s="45" t="str">
        <f t="shared" ca="1" si="2"/>
        <v>clear; echo テストケース026; sed -i '' 's#FILE_CHARSET="UTF-8"#FILE_CHARSET="SJIS"#g' ${CONFIG_DIR}db_data_config.txt; export FILE_CHARSET="SJIS";sh ./script/db_check_file_validate_config.sh; sed -i '' 's#FILE_CHARSET="SJIS"#FILE_CHARSET="UTF-8"#g' ${CONFIG_DIR}db_data_config.txt; export FILE_CHARSET="UTF-8";</v>
      </c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  <c r="AC161" s="46"/>
      <c r="AD161" s="47"/>
      <c r="AE161" s="149" t="str" cm="1">
        <f t="array" ref="AE161">SUBSTITUTE(INDEX($H$111:$AQ$111, , MATCH($D161, $54:$54, 0)-7),"-","")</f>
        <v>正常</v>
      </c>
      <c r="AF161" s="150"/>
      <c r="AG161" s="151"/>
      <c r="AH161" s="146" t="s">
        <v>1158</v>
      </c>
      <c r="AI161" s="147"/>
      <c r="AJ161" s="147"/>
      <c r="AK161" s="147"/>
      <c r="AL161" s="147"/>
      <c r="AM161" s="147"/>
      <c r="AN161" s="147"/>
      <c r="AO161" s="147"/>
      <c r="AP161" s="147"/>
      <c r="AQ161" s="148"/>
      <c r="AS161" s="69" t="str" cm="1">
        <f t="array" ref="AS161">SUBSTITUTE(TEXT(INDEX($H$114:$AQ$114,1,$D161),"000000"),"-","")</f>
        <v>230001</v>
      </c>
      <c r="AT161" s="70"/>
      <c r="AU161" s="71"/>
      <c r="AW161" s="73" t="str">
        <f>SUBSTITUTE(IF(VLOOKUP(AW$134,$AD$9:$AN$16,8,FALSE)=INDEX($E$60:$G$62,MATCH("●",INDEX($H$60:$AQ$62,,MATCH($D161,$54:$54,0)-7),0),1),"","sed -i "&amp;IF($AK$132="MacOS","'' ","")&amp;"'s#"&amp;AW$134&amp;"="""&amp;VLOOKUP(AW$134,$AD$9:$AN$16,8,FALSE)&amp;""""&amp;"#"&amp;AW$134&amp;"="&amp;""""&amp;INDEX($E$60:$G$62,MATCH("●",INDEX($H$60:$AQ$62,,MATCH($D161,$54:$54,0)-7),0),1)&amp;""""&amp;"#g'"&amp;" ${CONFIG_DIR}db_data_config.txt; export "&amp;AW$134&amp;"="&amp;""""&amp;INDEX($E$60:$G$62,MATCH("●",INDEX($H$60:$AQ$62,,MATCH($D161,$54:$54,0)-7),0),1)&amp;""";"),",",""",""")</f>
        <v/>
      </c>
      <c r="AX161" s="73" t="str">
        <f>SUBSTITUTE(IF(INDEX($E$60:$G$62,MATCH("●",INDEX($H$60:$AQ$62,,MATCH($D161,$54:$54,0)-7),0),1)=VLOOKUP(AX$134,$AD$9:$AN$16,8,FALSE),"","sed -i "&amp;IF($AK$132="MacOS","'' ","")&amp;"'s#"&amp;AX$134&amp;"="""&amp;INDEX($E$60:$G$62,MATCH("●",INDEX($H$60:$AQ$62,,MATCH($D161,$54:$54,0)-7),0),1)&amp;""""&amp;"#"&amp;AX$134&amp;"="&amp;""""&amp;VLOOKUP(AX$134,$AD$9:$AN$16,8,FALSE)&amp;""""&amp;"#g'"&amp;"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1" s="73" t="str">
        <f>SUBSTITUTE(IF(VLOOKUP(AY$134,$AD$9:$AN$16,8,FALSE)=INDEX($E$64:$G$69,MATCH("●",INDEX($H$64:$AQ$69,,MATCH($D161,$54:$54,0)-7),0),1),"","sed -i "&amp;IF($AK$132="MacOS","'' ","")&amp;"'s#"&amp;AY$134&amp;"="""&amp;VLOOKUP(AY$134,$AD$9:$AN$16,8,FALSE)&amp;""""&amp;"#"&amp;AY$134&amp;"="&amp;""""&amp;INDEX($E$64:$G$69,MATCH("●",INDEX($H$64:$AQ$69,,MATCH($D161,$54:$54,0)-7),0),1)&amp;""""&amp;"#g'"&amp;" ${CONFIG_DIR}db_data_config.txt; export "&amp;AY$134&amp;"="&amp;""""&amp;INDEX($E$64:$G$69,MATCH("●",INDEX($H$64:$AQ$69,,MATCH($D161,$54:$54,0)-7),0),1)&amp;""";"),",",""",""")</f>
        <v/>
      </c>
      <c r="AZ161" s="73" t="str">
        <f>SUBSTITUTE(IF(INDEX($E$64:$G$69,MATCH("●",INDEX($H$64:$AQ$69,,MATCH($D161,$54:$54,0)-7),0),1)=VLOOKUP(AZ$134,$AD$9:$AN$16,8,FALSE),"","sed -i "&amp;IF($AK$132="MacOS","'' ","")&amp;"'s#"&amp;AZ$134&amp;"="""&amp;INDEX($E$64:$G$69,MATCH("●",INDEX($H$64:$AQ$69,,MATCH($D161,$54:$54,0)-7),0),1)&amp;""""&amp;"#"&amp;AZ$134&amp;"="&amp;""""&amp;VLOOKUP(AZ$134,$AD$9:$AN$16,8,FALSE)&amp;""""&amp;"#g'"&amp;"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1" s="73" t="str">
        <f>SUBSTITUTE(IF(VLOOKUP(BA$134,$AD$9:$AN$16,8,FALSE)=INDEX($E$71:$G$78,MATCH("●",INDEX($H$71:$AQ$78,,MATCH($D161,$54:$54,0)-7),0),1),"","sed -i "&amp;IF($AK$132="MacOS","'' ","")&amp;"'s#"&amp;BA$134&amp;"="""&amp;VLOOKUP(BA$134,$AD$9:$AN$16,8,FALSE)&amp;""""&amp;"#"&amp;BA$134&amp;"="&amp;""""&amp;INDEX($E$71:$G$78,MATCH("●",INDEX($H$71:$AQ$78,,MATCH($D161,$54:$54,0)-7),0),1)&amp;""""&amp;"#g'"&amp;" ${CONFIG_DIR}db_data_config.txt; export "&amp;BA$134&amp;"="&amp;""""&amp;INDEX($E$71:$G$78,MATCH("●",INDEX($H$71:$AQ$78,,MATCH($D161,$54:$54,0)-7),0),1)&amp;""";"),",",""",""")</f>
        <v/>
      </c>
      <c r="BB161" s="73" t="str">
        <f>SUBSTITUTE(IF(INDEX($E$71:$G$78,MATCH("●",INDEX($H$71:$AQ$78,,MATCH($D161,$54:$54,0)-7),0),1)=VLOOKUP(BB$134,$AD$9:$AN$16,8,FALSE),"","sed -i "&amp;IF($AK$132="MacOS","'' ","")&amp;"'s#"&amp;BB$134&amp;"="""&amp;INDEX($E$71:$G$78,MATCH("●",INDEX($H$71:$AQ$78,,MATCH($D161,$54:$54,0)-7),0),1)&amp;""""&amp;"#"&amp;BB$134&amp;"="&amp;""""&amp;VLOOKUP(BB$134,$AD$9:$AN$16,8,FALSE)&amp;""""&amp;"#g'"&amp;"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1" s="73" t="str">
        <f>SUBSTITUTE(IF(VLOOKUP(BC$134,$AD$9:$AN$16,8,FALSE)=INDEX($E$80:$G$88,MATCH("●",INDEX($H$80:$AQ$88,,MATCH($D161,$54:$54,0)-7),0),1),"","sed -i "&amp;IF($AK$132="MacOS","'' ","")&amp;"'s#"&amp;BC$134&amp;"="""&amp;VLOOKUP(BC$134,$AD$9:$AN$16,8,FALSE)&amp;""""&amp;"#"&amp;BC$134&amp;"="&amp;""""&amp;INDEX($E$80:$G$88,MATCH("●",INDEX($H$80:$AQ$88,,MATCH($D161,$54:$54,0)-7),0),1)&amp;""""&amp;"#g'"&amp;" ${CONFIG_DIR}db_data_config.txt; export "&amp;BC$134&amp;"="&amp;""""&amp;INDEX($E$80:$G$88,MATCH("●",INDEX($H$80:$AQ$88,,MATCH($D161,$54:$54,0)-7),0),1)&amp;""";"),",",""",""")</f>
        <v>sed -i '' 's#FILE_CHARSET="UTF-8"#FILE_CHARSET="SJIS"#g' ${CONFIG_DIR}db_data_config.txt; export FILE_CHARSET="SJIS";</v>
      </c>
      <c r="BD161" s="73" t="str">
        <f>SUBSTITUTE(IF(INDEX($E$80:$G$88,MATCH("●",INDEX($H$80:$AQ$88,,MATCH($D161,$54:$54,0)-7),0),1)=VLOOKUP(BD$134,$AD$9:$AN$16,8,FALSE),"","sed -i "&amp;IF($AK$132="MacOS","'' ","")&amp;"'s#"&amp;BD$134&amp;"="""&amp;INDEX($E$80:$G$88,MATCH("●",INDEX($H$80:$AQ$88,,MATCH($D161,$54:$54,0)-7),0),1)&amp;""""&amp;"#"&amp;BD$134&amp;"="&amp;""""&amp;VLOOKUP(BD$134,$AD$9:$AN$16,8,FALSE)&amp;""""&amp;"#g'"&amp;"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's#FILE_CHARSET="SJIS"#FILE_CHARSET="UTF-8"#g' ${CONFIG_DIR}db_data_config.txt; export FILE_CHARSET="UTF-8";</v>
      </c>
      <c r="BE161" s="73" t="str">
        <f>SUBSTITUTE(IF(VLOOKUP(BE$134,$AD$9:$AN$16,8,FALSE)=INDEX($E$90:$G$93,MATCH("●",INDEX($H$90:$AQ$93,,MATCH($D161,$54:$54,0)-7),0),1),"","sed -i "&amp;IF($AK$132="MacOS","'' ","")&amp;"'s#"&amp;BE$134&amp;"="""&amp;VLOOKUP(BE$134,$AD$9:$AN$16,8,FALSE)&amp;""""&amp;"#"&amp;BE$134&amp;"="&amp;""""&amp;INDEX($E$90:$G$93,MATCH("●",INDEX($H$90:$AQ$93,,MATCH($D161,$54:$54,0)-7),0),1)&amp;""""&amp;"#g'"&amp;" ${CONFIG_DIR}db_data_config.txt; export "&amp;BE$134&amp;"="&amp;""""&amp;INDEX($E$90:$G$93,MATCH("●",INDEX($H$90:$AQ$93,,MATCH($D161,$54:$54,0)-7),0),1)&amp;""";"),",",""",""")</f>
        <v/>
      </c>
      <c r="BF161" s="73" t="str">
        <f>SUBSTITUTE(IF(INDEX($E$90:$G$93,MATCH("●",INDEX($H$90:$AQ$93,,MATCH($D161,$54:$54,0)-7),0),1)=VLOOKUP(BF$134,$AD$9:$AN$16,8,FALSE),"","sed -i "&amp;IF($AK$132="MacOS","'' ","")&amp;"'s#"&amp;BF$134&amp;"="""&amp;INDEX($E$90:$G$93,MATCH("●",INDEX($H$90:$AQ$93,,MATCH($D161,$54:$54,0)-7),0),1)&amp;""""&amp;"#"&amp;BF$134&amp;"="&amp;""""&amp;VLOOKUP(BF$134,$AD$9:$AN$16,8,FALSE)&amp;""""&amp;"#g'"&amp;"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1" s="73" t="str">
        <f>SUBSTITUTE(IF(VLOOKUP(BG$134,$AD$9:$AN$16,8,FALSE)=INDEX($E$95:$G$98,MATCH("●",INDEX($H$95:$AQ$98,,MATCH($D161,$54:$54,0)-7),0),1),"","sed -i "&amp;IF($AK$132="MacOS","'' ","")&amp;"'s#"&amp;BG$134&amp;"="""&amp;VLOOKUP(BG$134,$AD$9:$AN$16,8,FALSE)&amp;""""&amp;"#"&amp;BG$134&amp;"="&amp;""""&amp;INDEX($E$95:$G$98,MATCH("●",INDEX($H$95:$AQ$98,,MATCH($D161,$54:$54,0)-7),0),1)&amp;""""&amp;"#g'"&amp;" ${CONFIG_DIR}db_data_config.txt; export "&amp;BG$134&amp;"="&amp;""""&amp;INDEX($E$95:$G$98,MATCH("●",INDEX($H$95:$AQ$98,,MATCH($D161,$54:$54,0)-7),0),1)&amp;""";"),",",""",""")</f>
        <v/>
      </c>
      <c r="BH161" s="73" t="str">
        <f>SUBSTITUTE(IF(INDEX($E$95:$G$98,MATCH("●",INDEX($H$95:$AQ$98,,MATCH($D161,$54:$54,0)-7),0),1)=VLOOKUP(BH$134,$AD$9:$AN$16,8,FALSE),"","sed -i "&amp;IF($AK$132="MacOS","'' ","")&amp;"'s#"&amp;BH$134&amp;"="""&amp;INDEX($E$95:$G$98,MATCH("●",INDEX($H$95:$AQ$98,,MATCH($D161,$54:$54,0)-7),0),1)&amp;""""&amp;"#"&amp;BH$134&amp;"="&amp;""""&amp;VLOOKUP(BH$134,$AD$9:$AN$16,8,FALSE)&amp;""""&amp;"#g'"&amp;"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1" s="73" t="str">
        <f>SUBSTITUTE(IF(VLOOKUP(BI$134,$AD$9:$AN$16,8,FALSE)=INDEX($E$100:$G$103,MATCH("●",INDEX($H$100:$AQ$103,,MATCH($D161,$54:$54,0)-7),0),1),"","sed -i "&amp;IF($AK$132="MacOS","'' ","")&amp;"'s#"&amp;BI$134&amp;"="""&amp;VLOOKUP(BI$134,$AD$9:$AN$16,8,FALSE)&amp;""""&amp;"#"&amp;BI$134&amp;"="&amp;""""&amp;INDEX($E$100:$G$103,MATCH("●",INDEX($H$100:$AQ$103,,MATCH($D161,$54:$54,0)-7),0),1)&amp;""""&amp;"#g'"&amp;" ${CONFIG_DIR}db_data_config.txt; export "&amp;BI$134&amp;"="&amp;""""&amp;INDEX($E$100:$G$103,MATCH("●",INDEX($H$100:$AQ$103,,MATCH($D161,$54:$54,0)-7),0),1)&amp;""";"),",",""",""")</f>
        <v/>
      </c>
      <c r="BJ161" s="73" t="str">
        <f>SUBSTITUTE(IF(INDEX($E$100:$G$103,MATCH("●",INDEX($H$100:$AQ$103,,MATCH($D161,$54:$54,0)-7),0),1)=VLOOKUP(BJ$134,$AD$9:$AN$16,8,FALSE),"","sed -i "&amp;IF($AK$132="MacOS","'' ","")&amp;"'s#"&amp;BJ$134&amp;"="""&amp;INDEX($E$100:$G$103,MATCH("●",INDEX($H$100:$AQ$103,,MATCH($D161,$54:$54,0)-7),0),1)&amp;""""&amp;"#"&amp;BJ$134&amp;"="&amp;""""&amp;VLOOKUP(BJ$134,$AD$9:$AN$16,8,FALSE)&amp;""""&amp;"#g'"&amp;"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1" s="73" t="str">
        <f>SUBSTITUTE(IF(VLOOKUP(BK$134,$AD$9:$AN$16,8,FALSE)=INDEX($E$105:$G$109,MATCH("●",INDEX($H$105:$AQ$109,,MATCH($D161,$54:$54,0)-7),0),1),"","sed -i "&amp;IF($AK$132="MacOS","'' ","")&amp;"'s#"&amp;BK$134&amp;"="""&amp;VLOOKUP(BK$134,$AD$9:$AN$16,8,FALSE)&amp;""""&amp;"#"&amp;BK$134&amp;"="&amp;""""&amp;INDEX($E$105:$G$109,MATCH("●",INDEX($H$105:$AQ$109,,MATCH($D161,$54:$54,0)-7),0),1)&amp;""""&amp;"#g'"&amp;" ${CONFIG_DIR}db_data_config.txt; export "&amp;BK$134&amp;"="&amp;""""&amp;INDEX($E$105:$G$109,MATCH("●",INDEX($H$105:$AQ$109,,MATCH($D161,$54:$54,0)-7),0),1)&amp;""";"),",",""",""")</f>
        <v/>
      </c>
      <c r="BL161" s="73" t="str">
        <f>SUBSTITUTE(IF(INDEX($E$105:$G$109,MATCH("●",INDEX($H$105:$AQ$109,,MATCH($D161,$54:$54,0)-7),0),1)=VLOOKUP(BL$134,$AD$9:$AN$16,8,FALSE),"","sed -i "&amp;IF($AK$132="MacOS","'' ","")&amp;"'s#"&amp;BL$134&amp;"="""&amp;INDEX($E$105:$G$109,MATCH("●",INDEX($H$105:$AQ$109,,MATCH($D161,$54:$54,0)-7),0),1)&amp;""""&amp;"#"&amp;BL$134&amp;"="&amp;""""&amp;VLOOKUP(BL$134,$AD$9:$AN$16,8,FALSE)&amp;""""&amp;"#g'"&amp;"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1" s="60" t="s">
        <v>1135</v>
      </c>
    </row>
    <row r="162" spans="4:65" ht="36" customHeight="1">
      <c r="D162" s="140">
        <f t="shared" si="3"/>
        <v>27</v>
      </c>
      <c r="E162" s="141"/>
      <c r="F162" s="141"/>
      <c r="G162" s="142"/>
      <c r="H162" s="45" t="str">
        <f t="shared" ca="1" si="2"/>
        <v>clear; echo テストケース027; sed -i '' 's#FILE_CHARSET="UTF-8"#FILE_CHARSET="CP932"#g' ${CONFIG_DIR}db_data_config.txt; export FILE_CHARSET="CP932";sh ./script/db_check_file_validate_config.sh; sed -i '' 's#FILE_CHARSET="CP932"#FILE_CHARSET="UTF-8"#g' ${CONFIG_DIR}db_data_config.txt; export FILE_CHARSET="UTF-8";</v>
      </c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  <c r="AC162" s="46"/>
      <c r="AD162" s="47"/>
      <c r="AE162" s="149" t="str" cm="1">
        <f t="array" ref="AE162">SUBSTITUTE(INDEX($H$111:$AQ$111, , MATCH($D162, $54:$54, 0)-7),"-","")</f>
        <v>正常</v>
      </c>
      <c r="AF162" s="150"/>
      <c r="AG162" s="151"/>
      <c r="AH162" s="146" t="s">
        <v>1159</v>
      </c>
      <c r="AI162" s="147"/>
      <c r="AJ162" s="147"/>
      <c r="AK162" s="147"/>
      <c r="AL162" s="147"/>
      <c r="AM162" s="147"/>
      <c r="AN162" s="147"/>
      <c r="AO162" s="147"/>
      <c r="AP162" s="147"/>
      <c r="AQ162" s="148"/>
      <c r="AS162" s="69" t="str" cm="1">
        <f t="array" ref="AS162">SUBSTITUTE(TEXT(INDEX($H$114:$AQ$114,1,$D162),"000000"),"-","")</f>
        <v>230001</v>
      </c>
      <c r="AT162" s="70"/>
      <c r="AU162" s="71"/>
      <c r="AW162" s="73" t="str">
        <f>SUBSTITUTE(IF(VLOOKUP(AW$134,$AD$9:$AN$16,8,FALSE)=INDEX($E$60:$G$62,MATCH("●",INDEX($H$60:$AQ$62,,MATCH($D162,$54:$54,0)-7),0),1),"","sed -i "&amp;IF($AK$132="MacOS","'' ","")&amp;"'s#"&amp;AW$134&amp;"="""&amp;VLOOKUP(AW$134,$AD$9:$AN$16,8,FALSE)&amp;""""&amp;"#"&amp;AW$134&amp;"="&amp;""""&amp;INDEX($E$60:$G$62,MATCH("●",INDEX($H$60:$AQ$62,,MATCH($D162,$54:$54,0)-7),0),1)&amp;""""&amp;"#g'"&amp;" ${CONFIG_DIR}db_data_config.txt; export "&amp;AW$134&amp;"="&amp;""""&amp;INDEX($E$60:$G$62,MATCH("●",INDEX($H$60:$AQ$62,,MATCH($D162,$54:$54,0)-7),0),1)&amp;""";"),",",""",""")</f>
        <v/>
      </c>
      <c r="AX162" s="73" t="str">
        <f>SUBSTITUTE(IF(INDEX($E$60:$G$62,MATCH("●",INDEX($H$60:$AQ$62,,MATCH($D162,$54:$54,0)-7),0),1)=VLOOKUP(AX$134,$AD$9:$AN$16,8,FALSE),"","sed -i "&amp;IF($AK$132="MacOS","'' ","")&amp;"'s#"&amp;AX$134&amp;"="""&amp;INDEX($E$60:$G$62,MATCH("●",INDEX($H$60:$AQ$62,,MATCH($D162,$54:$54,0)-7),0),1)&amp;""""&amp;"#"&amp;AX$134&amp;"="&amp;""""&amp;VLOOKUP(AX$134,$AD$9:$AN$16,8,FALSE)&amp;""""&amp;"#g'"&amp;"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2" s="73" t="str">
        <f>SUBSTITUTE(IF(VLOOKUP(AY$134,$AD$9:$AN$16,8,FALSE)=INDEX($E$64:$G$69,MATCH("●",INDEX($H$64:$AQ$69,,MATCH($D162,$54:$54,0)-7),0),1),"","sed -i "&amp;IF($AK$132="MacOS","'' ","")&amp;"'s#"&amp;AY$134&amp;"="""&amp;VLOOKUP(AY$134,$AD$9:$AN$16,8,FALSE)&amp;""""&amp;"#"&amp;AY$134&amp;"="&amp;""""&amp;INDEX($E$64:$G$69,MATCH("●",INDEX($H$64:$AQ$69,,MATCH($D162,$54:$54,0)-7),0),1)&amp;""""&amp;"#g'"&amp;" ${CONFIG_DIR}db_data_config.txt; export "&amp;AY$134&amp;"="&amp;""""&amp;INDEX($E$64:$G$69,MATCH("●",INDEX($H$64:$AQ$69,,MATCH($D162,$54:$54,0)-7),0),1)&amp;""";"),",",""",""")</f>
        <v/>
      </c>
      <c r="AZ162" s="73" t="str">
        <f>SUBSTITUTE(IF(INDEX($E$64:$G$69,MATCH("●",INDEX($H$64:$AQ$69,,MATCH($D162,$54:$54,0)-7),0),1)=VLOOKUP(AZ$134,$AD$9:$AN$16,8,FALSE),"","sed -i "&amp;IF($AK$132="MacOS","'' ","")&amp;"'s#"&amp;AZ$134&amp;"="""&amp;INDEX($E$64:$G$69,MATCH("●",INDEX($H$64:$AQ$69,,MATCH($D162,$54:$54,0)-7),0),1)&amp;""""&amp;"#"&amp;AZ$134&amp;"="&amp;""""&amp;VLOOKUP(AZ$134,$AD$9:$AN$16,8,FALSE)&amp;""""&amp;"#g'"&amp;"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2" s="73" t="str">
        <f>SUBSTITUTE(IF(VLOOKUP(BA$134,$AD$9:$AN$16,8,FALSE)=INDEX($E$71:$G$78,MATCH("●",INDEX($H$71:$AQ$78,,MATCH($D162,$54:$54,0)-7),0),1),"","sed -i "&amp;IF($AK$132="MacOS","'' ","")&amp;"'s#"&amp;BA$134&amp;"="""&amp;VLOOKUP(BA$134,$AD$9:$AN$16,8,FALSE)&amp;""""&amp;"#"&amp;BA$134&amp;"="&amp;""""&amp;INDEX($E$71:$G$78,MATCH("●",INDEX($H$71:$AQ$78,,MATCH($D162,$54:$54,0)-7),0),1)&amp;""""&amp;"#g'"&amp;" ${CONFIG_DIR}db_data_config.txt; export "&amp;BA$134&amp;"="&amp;""""&amp;INDEX($E$71:$G$78,MATCH("●",INDEX($H$71:$AQ$78,,MATCH($D162,$54:$54,0)-7),0),1)&amp;""";"),",",""",""")</f>
        <v/>
      </c>
      <c r="BB162" s="73" t="str">
        <f>SUBSTITUTE(IF(INDEX($E$71:$G$78,MATCH("●",INDEX($H$71:$AQ$78,,MATCH($D162,$54:$54,0)-7),0),1)=VLOOKUP(BB$134,$AD$9:$AN$16,8,FALSE),"","sed -i "&amp;IF($AK$132="MacOS","'' ","")&amp;"'s#"&amp;BB$134&amp;"="""&amp;INDEX($E$71:$G$78,MATCH("●",INDEX($H$71:$AQ$78,,MATCH($D162,$54:$54,0)-7),0),1)&amp;""""&amp;"#"&amp;BB$134&amp;"="&amp;""""&amp;VLOOKUP(BB$134,$AD$9:$AN$16,8,FALSE)&amp;""""&amp;"#g'"&amp;"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2" s="73" t="str">
        <f>SUBSTITUTE(IF(VLOOKUP(BC$134,$AD$9:$AN$16,8,FALSE)=INDEX($E$80:$G$88,MATCH("●",INDEX($H$80:$AQ$88,,MATCH($D162,$54:$54,0)-7),0),1),"","sed -i "&amp;IF($AK$132="MacOS","'' ","")&amp;"'s#"&amp;BC$134&amp;"="""&amp;VLOOKUP(BC$134,$AD$9:$AN$16,8,FALSE)&amp;""""&amp;"#"&amp;BC$134&amp;"="&amp;""""&amp;INDEX($E$80:$G$88,MATCH("●",INDEX($H$80:$AQ$88,,MATCH($D162,$54:$54,0)-7),0),1)&amp;""""&amp;"#g'"&amp;" ${CONFIG_DIR}db_data_config.txt; export "&amp;BC$134&amp;"="&amp;""""&amp;INDEX($E$80:$G$88,MATCH("●",INDEX($H$80:$AQ$88,,MATCH($D162,$54:$54,0)-7),0),1)&amp;""";"),",",""",""")</f>
        <v>sed -i '' 's#FILE_CHARSET="UTF-8"#FILE_CHARSET="CP932"#g' ${CONFIG_DIR}db_data_config.txt; export FILE_CHARSET="CP932";</v>
      </c>
      <c r="BD162" s="73" t="str">
        <f>SUBSTITUTE(IF(INDEX($E$80:$G$88,MATCH("●",INDEX($H$80:$AQ$88,,MATCH($D162,$54:$54,0)-7),0),1)=VLOOKUP(BD$134,$AD$9:$AN$16,8,FALSE),"","sed -i "&amp;IF($AK$132="MacOS","'' ","")&amp;"'s#"&amp;BD$134&amp;"="""&amp;INDEX($E$80:$G$88,MATCH("●",INDEX($H$80:$AQ$88,,MATCH($D162,$54:$54,0)-7),0),1)&amp;""""&amp;"#"&amp;BD$134&amp;"="&amp;""""&amp;VLOOKUP(BD$134,$AD$9:$AN$16,8,FALSE)&amp;""""&amp;"#g'"&amp;"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's#FILE_CHARSET="CP932"#FILE_CHARSET="UTF-8"#g' ${CONFIG_DIR}db_data_config.txt; export FILE_CHARSET="UTF-8";</v>
      </c>
      <c r="BE162" s="73" t="str">
        <f>SUBSTITUTE(IF(VLOOKUP(BE$134,$AD$9:$AN$16,8,FALSE)=INDEX($E$90:$G$93,MATCH("●",INDEX($H$90:$AQ$93,,MATCH($D162,$54:$54,0)-7),0),1),"","sed -i "&amp;IF($AK$132="MacOS","'' ","")&amp;"'s#"&amp;BE$134&amp;"="""&amp;VLOOKUP(BE$134,$AD$9:$AN$16,8,FALSE)&amp;""""&amp;"#"&amp;BE$134&amp;"="&amp;""""&amp;INDEX($E$90:$G$93,MATCH("●",INDEX($H$90:$AQ$93,,MATCH($D162,$54:$54,0)-7),0),1)&amp;""""&amp;"#g'"&amp;" ${CONFIG_DIR}db_data_config.txt; export "&amp;BE$134&amp;"="&amp;""""&amp;INDEX($E$90:$G$93,MATCH("●",INDEX($H$90:$AQ$93,,MATCH($D162,$54:$54,0)-7),0),1)&amp;""";"),",",""",""")</f>
        <v/>
      </c>
      <c r="BF162" s="73" t="str">
        <f>SUBSTITUTE(IF(INDEX($E$90:$G$93,MATCH("●",INDEX($H$90:$AQ$93,,MATCH($D162,$54:$54,0)-7),0),1)=VLOOKUP(BF$134,$AD$9:$AN$16,8,FALSE),"","sed -i "&amp;IF($AK$132="MacOS","'' ","")&amp;"'s#"&amp;BF$134&amp;"="""&amp;INDEX($E$90:$G$93,MATCH("●",INDEX($H$90:$AQ$93,,MATCH($D162,$54:$54,0)-7),0),1)&amp;""""&amp;"#"&amp;BF$134&amp;"="&amp;""""&amp;VLOOKUP(BF$134,$AD$9:$AN$16,8,FALSE)&amp;""""&amp;"#g'"&amp;"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2" s="73" t="str">
        <f>SUBSTITUTE(IF(VLOOKUP(BG$134,$AD$9:$AN$16,8,FALSE)=INDEX($E$95:$G$98,MATCH("●",INDEX($H$95:$AQ$98,,MATCH($D162,$54:$54,0)-7),0),1),"","sed -i "&amp;IF($AK$132="MacOS","'' ","")&amp;"'s#"&amp;BG$134&amp;"="""&amp;VLOOKUP(BG$134,$AD$9:$AN$16,8,FALSE)&amp;""""&amp;"#"&amp;BG$134&amp;"="&amp;""""&amp;INDEX($E$95:$G$98,MATCH("●",INDEX($H$95:$AQ$98,,MATCH($D162,$54:$54,0)-7),0),1)&amp;""""&amp;"#g'"&amp;" ${CONFIG_DIR}db_data_config.txt; export "&amp;BG$134&amp;"="&amp;""""&amp;INDEX($E$95:$G$98,MATCH("●",INDEX($H$95:$AQ$98,,MATCH($D162,$54:$54,0)-7),0),1)&amp;""";"),",",""",""")</f>
        <v/>
      </c>
      <c r="BH162" s="73" t="str">
        <f>SUBSTITUTE(IF(INDEX($E$95:$G$98,MATCH("●",INDEX($H$95:$AQ$98,,MATCH($D162,$54:$54,0)-7),0),1)=VLOOKUP(BH$134,$AD$9:$AN$16,8,FALSE),"","sed -i "&amp;IF($AK$132="MacOS","'' ","")&amp;"'s#"&amp;BH$134&amp;"="""&amp;INDEX($E$95:$G$98,MATCH("●",INDEX($H$95:$AQ$98,,MATCH($D162,$54:$54,0)-7),0),1)&amp;""""&amp;"#"&amp;BH$134&amp;"="&amp;""""&amp;VLOOKUP(BH$134,$AD$9:$AN$16,8,FALSE)&amp;""""&amp;"#g'"&amp;"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2" s="73" t="str">
        <f>SUBSTITUTE(IF(VLOOKUP(BI$134,$AD$9:$AN$16,8,FALSE)=INDEX($E$100:$G$103,MATCH("●",INDEX($H$100:$AQ$103,,MATCH($D162,$54:$54,0)-7),0),1),"","sed -i "&amp;IF($AK$132="MacOS","'' ","")&amp;"'s#"&amp;BI$134&amp;"="""&amp;VLOOKUP(BI$134,$AD$9:$AN$16,8,FALSE)&amp;""""&amp;"#"&amp;BI$134&amp;"="&amp;""""&amp;INDEX($E$100:$G$103,MATCH("●",INDEX($H$100:$AQ$103,,MATCH($D162,$54:$54,0)-7),0),1)&amp;""""&amp;"#g'"&amp;" ${CONFIG_DIR}db_data_config.txt; export "&amp;BI$134&amp;"="&amp;""""&amp;INDEX($E$100:$G$103,MATCH("●",INDEX($H$100:$AQ$103,,MATCH($D162,$54:$54,0)-7),0),1)&amp;""";"),",",""",""")</f>
        <v/>
      </c>
      <c r="BJ162" s="73" t="str">
        <f>SUBSTITUTE(IF(INDEX($E$100:$G$103,MATCH("●",INDEX($H$100:$AQ$103,,MATCH($D162,$54:$54,0)-7),0),1)=VLOOKUP(BJ$134,$AD$9:$AN$16,8,FALSE),"","sed -i "&amp;IF($AK$132="MacOS","'' ","")&amp;"'s#"&amp;BJ$134&amp;"="""&amp;INDEX($E$100:$G$103,MATCH("●",INDEX($H$100:$AQ$103,,MATCH($D162,$54:$54,0)-7),0),1)&amp;""""&amp;"#"&amp;BJ$134&amp;"="&amp;""""&amp;VLOOKUP(BJ$134,$AD$9:$AN$16,8,FALSE)&amp;""""&amp;"#g'"&amp;"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2" s="73" t="str">
        <f>SUBSTITUTE(IF(VLOOKUP(BK$134,$AD$9:$AN$16,8,FALSE)=INDEX($E$105:$G$109,MATCH("●",INDEX($H$105:$AQ$109,,MATCH($D162,$54:$54,0)-7),0),1),"","sed -i "&amp;IF($AK$132="MacOS","'' ","")&amp;"'s#"&amp;BK$134&amp;"="""&amp;VLOOKUP(BK$134,$AD$9:$AN$16,8,FALSE)&amp;""""&amp;"#"&amp;BK$134&amp;"="&amp;""""&amp;INDEX($E$105:$G$109,MATCH("●",INDEX($H$105:$AQ$109,,MATCH($D162,$54:$54,0)-7),0),1)&amp;""""&amp;"#g'"&amp;" ${CONFIG_DIR}db_data_config.txt; export "&amp;BK$134&amp;"="&amp;""""&amp;INDEX($E$105:$G$109,MATCH("●",INDEX($H$105:$AQ$109,,MATCH($D162,$54:$54,0)-7),0),1)&amp;""";"),",",""",""")</f>
        <v/>
      </c>
      <c r="BL162" s="73" t="str">
        <f>SUBSTITUTE(IF(INDEX($E$105:$G$109,MATCH("●",INDEX($H$105:$AQ$109,,MATCH($D162,$54:$54,0)-7),0),1)=VLOOKUP(BL$134,$AD$9:$AN$16,8,FALSE),"","sed -i "&amp;IF($AK$132="MacOS","'' ","")&amp;"'s#"&amp;BL$134&amp;"="""&amp;INDEX($E$105:$G$109,MATCH("●",INDEX($H$105:$AQ$109,,MATCH($D162,$54:$54,0)-7),0),1)&amp;""""&amp;"#"&amp;BL$134&amp;"="&amp;""""&amp;VLOOKUP(BL$134,$AD$9:$AN$16,8,FALSE)&amp;""""&amp;"#g'"&amp;"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2" s="60" t="s">
        <v>1135</v>
      </c>
    </row>
    <row r="163" spans="4:65" ht="36" customHeight="1">
      <c r="D163" s="140">
        <f t="shared" si="3"/>
        <v>28</v>
      </c>
      <c r="E163" s="141"/>
      <c r="F163" s="141"/>
      <c r="G163" s="142"/>
      <c r="H163" s="45" t="str">
        <f t="shared" ca="1" si="2"/>
        <v>clear; echo テストケース028; sed -i '' 's#FILE_CHARSET="UTF-8"#FILE_CHARSET="EUC-KR"#g' ${CONFIG_DIR}db_data_config.txt; export FILE_CHARSET="EUC-KR";sh ./script/db_check_file_validate_config.sh; sed -i '' 's#FILE_CHARSET="EUC-KR"#FILE_CHARSET="UTF-8"#g' ${CONFIG_DIR}db_data_config.txt; export FILE_CHARSET="UTF-8";</v>
      </c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7"/>
      <c r="AE163" s="149" t="str" cm="1">
        <f t="array" ref="AE163">SUBSTITUTE(INDEX($H$111:$AQ$111, , MATCH($D163, $54:$54, 0)-7),"-","")</f>
        <v>正常</v>
      </c>
      <c r="AF163" s="150"/>
      <c r="AG163" s="151"/>
      <c r="AH163" s="146" t="s">
        <v>1160</v>
      </c>
      <c r="AI163" s="147"/>
      <c r="AJ163" s="147"/>
      <c r="AK163" s="147"/>
      <c r="AL163" s="147"/>
      <c r="AM163" s="147"/>
      <c r="AN163" s="147"/>
      <c r="AO163" s="147"/>
      <c r="AP163" s="147"/>
      <c r="AQ163" s="148"/>
      <c r="AS163" s="69" t="str" cm="1">
        <f t="array" ref="AS163">SUBSTITUTE(TEXT(INDEX($H$114:$AQ$114,1,$D163),"000000"),"-","")</f>
        <v>230001</v>
      </c>
      <c r="AT163" s="70"/>
      <c r="AU163" s="71"/>
      <c r="AW163" s="73" t="str">
        <f>SUBSTITUTE(IF(VLOOKUP(AW$134,$AD$9:$AN$16,8,FALSE)=INDEX($E$60:$G$62,MATCH("●",INDEX($H$60:$AQ$62,,MATCH($D163,$54:$54,0)-7),0),1),"","sed -i "&amp;IF($AK$132="MacOS","'' ","")&amp;"'s#"&amp;AW$134&amp;"="""&amp;VLOOKUP(AW$134,$AD$9:$AN$16,8,FALSE)&amp;""""&amp;"#"&amp;AW$134&amp;"="&amp;""""&amp;INDEX($E$60:$G$62,MATCH("●",INDEX($H$60:$AQ$62,,MATCH($D163,$54:$54,0)-7),0),1)&amp;""""&amp;"#g'"&amp;" ${CONFIG_DIR}db_data_config.txt; export "&amp;AW$134&amp;"="&amp;""""&amp;INDEX($E$60:$G$62,MATCH("●",INDEX($H$60:$AQ$62,,MATCH($D163,$54:$54,0)-7),0),1)&amp;""";"),",",""",""")</f>
        <v/>
      </c>
      <c r="AX163" s="73" t="str">
        <f>SUBSTITUTE(IF(INDEX($E$60:$G$62,MATCH("●",INDEX($H$60:$AQ$62,,MATCH($D163,$54:$54,0)-7),0),1)=VLOOKUP(AX$134,$AD$9:$AN$16,8,FALSE),"","sed -i "&amp;IF($AK$132="MacOS","'' ","")&amp;"'s#"&amp;AX$134&amp;"="""&amp;INDEX($E$60:$G$62,MATCH("●",INDEX($H$60:$AQ$62,,MATCH($D163,$54:$54,0)-7),0),1)&amp;""""&amp;"#"&amp;AX$134&amp;"="&amp;""""&amp;VLOOKUP(AX$134,$AD$9:$AN$16,8,FALSE)&amp;""""&amp;"#g'"&amp;"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3" s="73" t="str">
        <f>SUBSTITUTE(IF(VLOOKUP(AY$134,$AD$9:$AN$16,8,FALSE)=INDEX($E$64:$G$69,MATCH("●",INDEX($H$64:$AQ$69,,MATCH($D163,$54:$54,0)-7),0),1),"","sed -i "&amp;IF($AK$132="MacOS","'' ","")&amp;"'s#"&amp;AY$134&amp;"="""&amp;VLOOKUP(AY$134,$AD$9:$AN$16,8,FALSE)&amp;""""&amp;"#"&amp;AY$134&amp;"="&amp;""""&amp;INDEX($E$64:$G$69,MATCH("●",INDEX($H$64:$AQ$69,,MATCH($D163,$54:$54,0)-7),0),1)&amp;""""&amp;"#g'"&amp;" ${CONFIG_DIR}db_data_config.txt; export "&amp;AY$134&amp;"="&amp;""""&amp;INDEX($E$64:$G$69,MATCH("●",INDEX($H$64:$AQ$69,,MATCH($D163,$54:$54,0)-7),0),1)&amp;""";"),",",""",""")</f>
        <v/>
      </c>
      <c r="AZ163" s="73" t="str">
        <f>SUBSTITUTE(IF(INDEX($E$64:$G$69,MATCH("●",INDEX($H$64:$AQ$69,,MATCH($D163,$54:$54,0)-7),0),1)=VLOOKUP(AZ$134,$AD$9:$AN$16,8,FALSE),"","sed -i "&amp;IF($AK$132="MacOS","'' ","")&amp;"'s#"&amp;AZ$134&amp;"="""&amp;INDEX($E$64:$G$69,MATCH("●",INDEX($H$64:$AQ$69,,MATCH($D163,$54:$54,0)-7),0),1)&amp;""""&amp;"#"&amp;AZ$134&amp;"="&amp;""""&amp;VLOOKUP(AZ$134,$AD$9:$AN$16,8,FALSE)&amp;""""&amp;"#g'"&amp;"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3" s="73" t="str">
        <f>SUBSTITUTE(IF(VLOOKUP(BA$134,$AD$9:$AN$16,8,FALSE)=INDEX($E$71:$G$78,MATCH("●",INDEX($H$71:$AQ$78,,MATCH($D163,$54:$54,0)-7),0),1),"","sed -i "&amp;IF($AK$132="MacOS","'' ","")&amp;"'s#"&amp;BA$134&amp;"="""&amp;VLOOKUP(BA$134,$AD$9:$AN$16,8,FALSE)&amp;""""&amp;"#"&amp;BA$134&amp;"="&amp;""""&amp;INDEX($E$71:$G$78,MATCH("●",INDEX($H$71:$AQ$78,,MATCH($D163,$54:$54,0)-7),0),1)&amp;""""&amp;"#g'"&amp;" ${CONFIG_DIR}db_data_config.txt; export "&amp;BA$134&amp;"="&amp;""""&amp;INDEX($E$71:$G$78,MATCH("●",INDEX($H$71:$AQ$78,,MATCH($D163,$54:$54,0)-7),0),1)&amp;""";"),",",""",""")</f>
        <v/>
      </c>
      <c r="BB163" s="73" t="str">
        <f>SUBSTITUTE(IF(INDEX($E$71:$G$78,MATCH("●",INDEX($H$71:$AQ$78,,MATCH($D163,$54:$54,0)-7),0),1)=VLOOKUP(BB$134,$AD$9:$AN$16,8,FALSE),"","sed -i "&amp;IF($AK$132="MacOS","'' ","")&amp;"'s#"&amp;BB$134&amp;"="""&amp;INDEX($E$71:$G$78,MATCH("●",INDEX($H$71:$AQ$78,,MATCH($D163,$54:$54,0)-7),0),1)&amp;""""&amp;"#"&amp;BB$134&amp;"="&amp;""""&amp;VLOOKUP(BB$134,$AD$9:$AN$16,8,FALSE)&amp;""""&amp;"#g'"&amp;"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3" s="73" t="str">
        <f>SUBSTITUTE(IF(VLOOKUP(BC$134,$AD$9:$AN$16,8,FALSE)=INDEX($E$80:$G$88,MATCH("●",INDEX($H$80:$AQ$88,,MATCH($D163,$54:$54,0)-7),0),1),"","sed -i "&amp;IF($AK$132="MacOS","'' ","")&amp;"'s#"&amp;BC$134&amp;"="""&amp;VLOOKUP(BC$134,$AD$9:$AN$16,8,FALSE)&amp;""""&amp;"#"&amp;BC$134&amp;"="&amp;""""&amp;INDEX($E$80:$G$88,MATCH("●",INDEX($H$80:$AQ$88,,MATCH($D163,$54:$54,0)-7),0),1)&amp;""""&amp;"#g'"&amp;" ${CONFIG_DIR}db_data_config.txt; export "&amp;BC$134&amp;"="&amp;""""&amp;INDEX($E$80:$G$88,MATCH("●",INDEX($H$80:$AQ$88,,MATCH($D163,$54:$54,0)-7),0),1)&amp;""";"),",",""",""")</f>
        <v>sed -i '' 's#FILE_CHARSET="UTF-8"#FILE_CHARSET="EUC-KR"#g' ${CONFIG_DIR}db_data_config.txt; export FILE_CHARSET="EUC-KR";</v>
      </c>
      <c r="BD163" s="73" t="str">
        <f>SUBSTITUTE(IF(INDEX($E$80:$G$88,MATCH("●",INDEX($H$80:$AQ$88,,MATCH($D163,$54:$54,0)-7),0),1)=VLOOKUP(BD$134,$AD$9:$AN$16,8,FALSE),"","sed -i "&amp;IF($AK$132="MacOS","'' ","")&amp;"'s#"&amp;BD$134&amp;"="""&amp;INDEX($E$80:$G$88,MATCH("●",INDEX($H$80:$AQ$88,,MATCH($D163,$54:$54,0)-7),0),1)&amp;""""&amp;"#"&amp;BD$134&amp;"="&amp;""""&amp;VLOOKUP(BD$134,$AD$9:$AN$16,8,FALSE)&amp;""""&amp;"#g'"&amp;"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's#FILE_CHARSET="EUC-KR"#FILE_CHARSET="UTF-8"#g' ${CONFIG_DIR}db_data_config.txt; export FILE_CHARSET="UTF-8";</v>
      </c>
      <c r="BE163" s="73" t="str">
        <f>SUBSTITUTE(IF(VLOOKUP(BE$134,$AD$9:$AN$16,8,FALSE)=INDEX($E$90:$G$93,MATCH("●",INDEX($H$90:$AQ$93,,MATCH($D163,$54:$54,0)-7),0),1),"","sed -i "&amp;IF($AK$132="MacOS","'' ","")&amp;"'s#"&amp;BE$134&amp;"="""&amp;VLOOKUP(BE$134,$AD$9:$AN$16,8,FALSE)&amp;""""&amp;"#"&amp;BE$134&amp;"="&amp;""""&amp;INDEX($E$90:$G$93,MATCH("●",INDEX($H$90:$AQ$93,,MATCH($D163,$54:$54,0)-7),0),1)&amp;""""&amp;"#g'"&amp;" ${CONFIG_DIR}db_data_config.txt; export "&amp;BE$134&amp;"="&amp;""""&amp;INDEX($E$90:$G$93,MATCH("●",INDEX($H$90:$AQ$93,,MATCH($D163,$54:$54,0)-7),0),1)&amp;""";"),",",""",""")</f>
        <v/>
      </c>
      <c r="BF163" s="73" t="str">
        <f>SUBSTITUTE(IF(INDEX($E$90:$G$93,MATCH("●",INDEX($H$90:$AQ$93,,MATCH($D163,$54:$54,0)-7),0),1)=VLOOKUP(BF$134,$AD$9:$AN$16,8,FALSE),"","sed -i "&amp;IF($AK$132="MacOS","'' ","")&amp;"'s#"&amp;BF$134&amp;"="""&amp;INDEX($E$90:$G$93,MATCH("●",INDEX($H$90:$AQ$93,,MATCH($D163,$54:$54,0)-7),0),1)&amp;""""&amp;"#"&amp;BF$134&amp;"="&amp;""""&amp;VLOOKUP(BF$134,$AD$9:$AN$16,8,FALSE)&amp;""""&amp;"#g'"&amp;"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3" s="73" t="str">
        <f>SUBSTITUTE(IF(VLOOKUP(BG$134,$AD$9:$AN$16,8,FALSE)=INDEX($E$95:$G$98,MATCH("●",INDEX($H$95:$AQ$98,,MATCH($D163,$54:$54,0)-7),0),1),"","sed -i "&amp;IF($AK$132="MacOS","'' ","")&amp;"'s#"&amp;BG$134&amp;"="""&amp;VLOOKUP(BG$134,$AD$9:$AN$16,8,FALSE)&amp;""""&amp;"#"&amp;BG$134&amp;"="&amp;""""&amp;INDEX($E$95:$G$98,MATCH("●",INDEX($H$95:$AQ$98,,MATCH($D163,$54:$54,0)-7),0),1)&amp;""""&amp;"#g'"&amp;" ${CONFIG_DIR}db_data_config.txt; export "&amp;BG$134&amp;"="&amp;""""&amp;INDEX($E$95:$G$98,MATCH("●",INDEX($H$95:$AQ$98,,MATCH($D163,$54:$54,0)-7),0),1)&amp;""";"),",",""",""")</f>
        <v/>
      </c>
      <c r="BH163" s="73" t="str">
        <f>SUBSTITUTE(IF(INDEX($E$95:$G$98,MATCH("●",INDEX($H$95:$AQ$98,,MATCH($D163,$54:$54,0)-7),0),1)=VLOOKUP(BH$134,$AD$9:$AN$16,8,FALSE),"","sed -i "&amp;IF($AK$132="MacOS","'' ","")&amp;"'s#"&amp;BH$134&amp;"="""&amp;INDEX($E$95:$G$98,MATCH("●",INDEX($H$95:$AQ$98,,MATCH($D163,$54:$54,0)-7),0),1)&amp;""""&amp;"#"&amp;BH$134&amp;"="&amp;""""&amp;VLOOKUP(BH$134,$AD$9:$AN$16,8,FALSE)&amp;""""&amp;"#g'"&amp;"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3" s="73" t="str">
        <f>SUBSTITUTE(IF(VLOOKUP(BI$134,$AD$9:$AN$16,8,FALSE)=INDEX($E$100:$G$103,MATCH("●",INDEX($H$100:$AQ$103,,MATCH($D163,$54:$54,0)-7),0),1),"","sed -i "&amp;IF($AK$132="MacOS","'' ","")&amp;"'s#"&amp;BI$134&amp;"="""&amp;VLOOKUP(BI$134,$AD$9:$AN$16,8,FALSE)&amp;""""&amp;"#"&amp;BI$134&amp;"="&amp;""""&amp;INDEX($E$100:$G$103,MATCH("●",INDEX($H$100:$AQ$103,,MATCH($D163,$54:$54,0)-7),0),1)&amp;""""&amp;"#g'"&amp;" ${CONFIG_DIR}db_data_config.txt; export "&amp;BI$134&amp;"="&amp;""""&amp;INDEX($E$100:$G$103,MATCH("●",INDEX($H$100:$AQ$103,,MATCH($D163,$54:$54,0)-7),0),1)&amp;""";"),",",""",""")</f>
        <v/>
      </c>
      <c r="BJ163" s="73" t="str">
        <f>SUBSTITUTE(IF(INDEX($E$100:$G$103,MATCH("●",INDEX($H$100:$AQ$103,,MATCH($D163,$54:$54,0)-7),0),1)=VLOOKUP(BJ$134,$AD$9:$AN$16,8,FALSE),"","sed -i "&amp;IF($AK$132="MacOS","'' ","")&amp;"'s#"&amp;BJ$134&amp;"="""&amp;INDEX($E$100:$G$103,MATCH("●",INDEX($H$100:$AQ$103,,MATCH($D163,$54:$54,0)-7),0),1)&amp;""""&amp;"#"&amp;BJ$134&amp;"="&amp;""""&amp;VLOOKUP(BJ$134,$AD$9:$AN$16,8,FALSE)&amp;""""&amp;"#g'"&amp;"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3" s="73" t="str">
        <f>SUBSTITUTE(IF(VLOOKUP(BK$134,$AD$9:$AN$16,8,FALSE)=INDEX($E$105:$G$109,MATCH("●",INDEX($H$105:$AQ$109,,MATCH($D163,$54:$54,0)-7),0),1),"","sed -i "&amp;IF($AK$132="MacOS","'' ","")&amp;"'s#"&amp;BK$134&amp;"="""&amp;VLOOKUP(BK$134,$AD$9:$AN$16,8,FALSE)&amp;""""&amp;"#"&amp;BK$134&amp;"="&amp;""""&amp;INDEX($E$105:$G$109,MATCH("●",INDEX($H$105:$AQ$109,,MATCH($D163,$54:$54,0)-7),0),1)&amp;""""&amp;"#g'"&amp;" ${CONFIG_DIR}db_data_config.txt; export "&amp;BK$134&amp;"="&amp;""""&amp;INDEX($E$105:$G$109,MATCH("●",INDEX($H$105:$AQ$109,,MATCH($D163,$54:$54,0)-7),0),1)&amp;""";"),",",""",""")</f>
        <v/>
      </c>
      <c r="BL163" s="73" t="str">
        <f>SUBSTITUTE(IF(INDEX($E$105:$G$109,MATCH("●",INDEX($H$105:$AQ$109,,MATCH($D163,$54:$54,0)-7),0),1)=VLOOKUP(BL$134,$AD$9:$AN$16,8,FALSE),"","sed -i "&amp;IF($AK$132="MacOS","'' ","")&amp;"'s#"&amp;BL$134&amp;"="""&amp;INDEX($E$105:$G$109,MATCH("●",INDEX($H$105:$AQ$109,,MATCH($D163,$54:$54,0)-7),0),1)&amp;""""&amp;"#"&amp;BL$134&amp;"="&amp;""""&amp;VLOOKUP(BL$134,$AD$9:$AN$16,8,FALSE)&amp;""""&amp;"#g'"&amp;"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3" s="60" t="s">
        <v>1135</v>
      </c>
    </row>
    <row r="164" spans="4:65" ht="36" customHeight="1">
      <c r="D164" s="140">
        <f t="shared" si="3"/>
        <v>29</v>
      </c>
      <c r="E164" s="141"/>
      <c r="F164" s="141"/>
      <c r="G164" s="142"/>
      <c r="H164" s="45" t="str">
        <f t="shared" ca="1" si="2"/>
        <v>clear; echo テストケース029; sed -i '' 's#FILE_CHARSET="UTF-8"#FILE_CHARSET="NONE"#g' ${CONFIG_DIR}db_data_config.txt; export FILE_CHARSET="NONE";sh ./script/db_check_file_validate_config.sh; sed -i '' 's#FILE_CHARSET="NONE"#FILE_CHARSET="UTF-8"#g' ${CONFIG_DIR}db_data_config.txt; export FILE_CHARSET="UTF-8";</v>
      </c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  <c r="AC164" s="46"/>
      <c r="AD164" s="47"/>
      <c r="AE164" s="149" t="str" cm="1">
        <f t="array" ref="AE164">SUBSTITUTE(INDEX($H$111:$AQ$111, , MATCH($D164, $54:$54, 0)-7),"-","")</f>
        <v>正常</v>
      </c>
      <c r="AF164" s="150"/>
      <c r="AG164" s="151"/>
      <c r="AH164" s="146" t="s">
        <v>1161</v>
      </c>
      <c r="AI164" s="147"/>
      <c r="AJ164" s="147"/>
      <c r="AK164" s="147"/>
      <c r="AL164" s="147"/>
      <c r="AM164" s="147"/>
      <c r="AN164" s="147"/>
      <c r="AO164" s="147"/>
      <c r="AP164" s="147"/>
      <c r="AQ164" s="148"/>
      <c r="AS164" s="69" t="str" cm="1">
        <f t="array" ref="AS164">SUBSTITUTE(TEXT(INDEX($H$114:$AQ$114,1,$D164),"000000"),"-","")</f>
        <v>230001</v>
      </c>
      <c r="AT164" s="70"/>
      <c r="AU164" s="71"/>
      <c r="AW164" s="73" t="str">
        <f>SUBSTITUTE(IF(VLOOKUP(AW$134,$AD$9:$AN$16,8,FALSE)=INDEX($E$60:$G$62,MATCH("●",INDEX($H$60:$AQ$62,,MATCH($D164,$54:$54,0)-7),0),1),"","sed -i "&amp;IF($AK$132="MacOS","'' ","")&amp;"'s#"&amp;AW$134&amp;"="""&amp;VLOOKUP(AW$134,$AD$9:$AN$16,8,FALSE)&amp;""""&amp;"#"&amp;AW$134&amp;"="&amp;""""&amp;INDEX($E$60:$G$62,MATCH("●",INDEX($H$60:$AQ$62,,MATCH($D164,$54:$54,0)-7),0),1)&amp;""""&amp;"#g'"&amp;" ${CONFIG_DIR}db_data_config.txt; export "&amp;AW$134&amp;"="&amp;""""&amp;INDEX($E$60:$G$62,MATCH("●",INDEX($H$60:$AQ$62,,MATCH($D164,$54:$54,0)-7),0),1)&amp;""";"),",",""",""")</f>
        <v/>
      </c>
      <c r="AX164" s="73" t="str">
        <f>SUBSTITUTE(IF(INDEX($E$60:$G$62,MATCH("●",INDEX($H$60:$AQ$62,,MATCH($D164,$54:$54,0)-7),0),1)=VLOOKUP(AX$134,$AD$9:$AN$16,8,FALSE),"","sed -i "&amp;IF($AK$132="MacOS","'' ","")&amp;"'s#"&amp;AX$134&amp;"="""&amp;INDEX($E$60:$G$62,MATCH("●",INDEX($H$60:$AQ$62,,MATCH($D164,$54:$54,0)-7),0),1)&amp;""""&amp;"#"&amp;AX$134&amp;"="&amp;""""&amp;VLOOKUP(AX$134,$AD$9:$AN$16,8,FALSE)&amp;""""&amp;"#g'"&amp;"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4" s="73" t="str">
        <f>SUBSTITUTE(IF(VLOOKUP(AY$134,$AD$9:$AN$16,8,FALSE)=INDEX($E$64:$G$69,MATCH("●",INDEX($H$64:$AQ$69,,MATCH($D164,$54:$54,0)-7),0),1),"","sed -i "&amp;IF($AK$132="MacOS","'' ","")&amp;"'s#"&amp;AY$134&amp;"="""&amp;VLOOKUP(AY$134,$AD$9:$AN$16,8,FALSE)&amp;""""&amp;"#"&amp;AY$134&amp;"="&amp;""""&amp;INDEX($E$64:$G$69,MATCH("●",INDEX($H$64:$AQ$69,,MATCH($D164,$54:$54,0)-7),0),1)&amp;""""&amp;"#g'"&amp;" ${CONFIG_DIR}db_data_config.txt; export "&amp;AY$134&amp;"="&amp;""""&amp;INDEX($E$64:$G$69,MATCH("●",INDEX($H$64:$AQ$69,,MATCH($D164,$54:$54,0)-7),0),1)&amp;""";"),",",""",""")</f>
        <v/>
      </c>
      <c r="AZ164" s="73" t="str">
        <f>SUBSTITUTE(IF(INDEX($E$64:$G$69,MATCH("●",INDEX($H$64:$AQ$69,,MATCH($D164,$54:$54,0)-7),0),1)=VLOOKUP(AZ$134,$AD$9:$AN$16,8,FALSE),"","sed -i "&amp;IF($AK$132="MacOS","'' ","")&amp;"'s#"&amp;AZ$134&amp;"="""&amp;INDEX($E$64:$G$69,MATCH("●",INDEX($H$64:$AQ$69,,MATCH($D164,$54:$54,0)-7),0),1)&amp;""""&amp;"#"&amp;AZ$134&amp;"="&amp;""""&amp;VLOOKUP(AZ$134,$AD$9:$AN$16,8,FALSE)&amp;""""&amp;"#g'"&amp;"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4" s="73" t="str">
        <f>SUBSTITUTE(IF(VLOOKUP(BA$134,$AD$9:$AN$16,8,FALSE)=INDEX($E$71:$G$78,MATCH("●",INDEX($H$71:$AQ$78,,MATCH($D164,$54:$54,0)-7),0),1),"","sed -i "&amp;IF($AK$132="MacOS","'' ","")&amp;"'s#"&amp;BA$134&amp;"="""&amp;VLOOKUP(BA$134,$AD$9:$AN$16,8,FALSE)&amp;""""&amp;"#"&amp;BA$134&amp;"="&amp;""""&amp;INDEX($E$71:$G$78,MATCH("●",INDEX($H$71:$AQ$78,,MATCH($D164,$54:$54,0)-7),0),1)&amp;""""&amp;"#g'"&amp;" ${CONFIG_DIR}db_data_config.txt; export "&amp;BA$134&amp;"="&amp;""""&amp;INDEX($E$71:$G$78,MATCH("●",INDEX($H$71:$AQ$78,,MATCH($D164,$54:$54,0)-7),0),1)&amp;""";"),",",""",""")</f>
        <v/>
      </c>
      <c r="BB164" s="73" t="str">
        <f>SUBSTITUTE(IF(INDEX($E$71:$G$78,MATCH("●",INDEX($H$71:$AQ$78,,MATCH($D164,$54:$54,0)-7),0),1)=VLOOKUP(BB$134,$AD$9:$AN$16,8,FALSE),"","sed -i "&amp;IF($AK$132="MacOS","'' ","")&amp;"'s#"&amp;BB$134&amp;"="""&amp;INDEX($E$71:$G$78,MATCH("●",INDEX($H$71:$AQ$78,,MATCH($D164,$54:$54,0)-7),0),1)&amp;""""&amp;"#"&amp;BB$134&amp;"="&amp;""""&amp;VLOOKUP(BB$134,$AD$9:$AN$16,8,FALSE)&amp;""""&amp;"#g'"&amp;"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4" s="73" t="str">
        <f>SUBSTITUTE(IF(VLOOKUP(BC$134,$AD$9:$AN$16,8,FALSE)=INDEX($E$80:$G$88,MATCH("●",INDEX($H$80:$AQ$88,,MATCH($D164,$54:$54,0)-7),0),1),"","sed -i "&amp;IF($AK$132="MacOS","'' ","")&amp;"'s#"&amp;BC$134&amp;"="""&amp;VLOOKUP(BC$134,$AD$9:$AN$16,8,FALSE)&amp;""""&amp;"#"&amp;BC$134&amp;"="&amp;""""&amp;INDEX($E$80:$G$88,MATCH("●",INDEX($H$80:$AQ$88,,MATCH($D164,$54:$54,0)-7),0),1)&amp;""""&amp;"#g'"&amp;" ${CONFIG_DIR}db_data_config.txt; export "&amp;BC$134&amp;"="&amp;""""&amp;INDEX($E$80:$G$88,MATCH("●",INDEX($H$80:$AQ$88,,MATCH($D164,$54:$54,0)-7),0),1)&amp;""";"),",",""",""")</f>
        <v>sed -i '' 's#FILE_CHARSET="UTF-8"#FILE_CHARSET="NONE"#g' ${CONFIG_DIR}db_data_config.txt; export FILE_CHARSET="NONE";</v>
      </c>
      <c r="BD164" s="73" t="str">
        <f>SUBSTITUTE(IF(INDEX($E$80:$G$88,MATCH("●",INDEX($H$80:$AQ$88,,MATCH($D164,$54:$54,0)-7),0),1)=VLOOKUP(BD$134,$AD$9:$AN$16,8,FALSE),"","sed -i "&amp;IF($AK$132="MacOS","'' ","")&amp;"'s#"&amp;BD$134&amp;"="""&amp;INDEX($E$80:$G$88,MATCH("●",INDEX($H$80:$AQ$88,,MATCH($D164,$54:$54,0)-7),0),1)&amp;""""&amp;"#"&amp;BD$134&amp;"="&amp;""""&amp;VLOOKUP(BD$134,$AD$9:$AN$16,8,FALSE)&amp;""""&amp;"#g'"&amp;"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's#FILE_CHARSET="NONE"#FILE_CHARSET="UTF-8"#g' ${CONFIG_DIR}db_data_config.txt; export FILE_CHARSET="UTF-8";</v>
      </c>
      <c r="BE164" s="73" t="str">
        <f>SUBSTITUTE(IF(VLOOKUP(BE$134,$AD$9:$AN$16,8,FALSE)=INDEX($E$90:$G$93,MATCH("●",INDEX($H$90:$AQ$93,,MATCH($D164,$54:$54,0)-7),0),1),"","sed -i "&amp;IF($AK$132="MacOS","'' ","")&amp;"'s#"&amp;BE$134&amp;"="""&amp;VLOOKUP(BE$134,$AD$9:$AN$16,8,FALSE)&amp;""""&amp;"#"&amp;BE$134&amp;"="&amp;""""&amp;INDEX($E$90:$G$93,MATCH("●",INDEX($H$90:$AQ$93,,MATCH($D164,$54:$54,0)-7),0),1)&amp;""""&amp;"#g'"&amp;" ${CONFIG_DIR}db_data_config.txt; export "&amp;BE$134&amp;"="&amp;""""&amp;INDEX($E$90:$G$93,MATCH("●",INDEX($H$90:$AQ$93,,MATCH($D164,$54:$54,0)-7),0),1)&amp;""";"),",",""",""")</f>
        <v/>
      </c>
      <c r="BF164" s="73" t="str">
        <f>SUBSTITUTE(IF(INDEX($E$90:$G$93,MATCH("●",INDEX($H$90:$AQ$93,,MATCH($D164,$54:$54,0)-7),0),1)=VLOOKUP(BF$134,$AD$9:$AN$16,8,FALSE),"","sed -i "&amp;IF($AK$132="MacOS","'' ","")&amp;"'s#"&amp;BF$134&amp;"="""&amp;INDEX($E$90:$G$93,MATCH("●",INDEX($H$90:$AQ$93,,MATCH($D164,$54:$54,0)-7),0),1)&amp;""""&amp;"#"&amp;BF$134&amp;"="&amp;""""&amp;VLOOKUP(BF$134,$AD$9:$AN$16,8,FALSE)&amp;""""&amp;"#g'"&amp;"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4" s="73" t="str">
        <f>SUBSTITUTE(IF(VLOOKUP(BG$134,$AD$9:$AN$16,8,FALSE)=INDEX($E$95:$G$98,MATCH("●",INDEX($H$95:$AQ$98,,MATCH($D164,$54:$54,0)-7),0),1),"","sed -i "&amp;IF($AK$132="MacOS","'' ","")&amp;"'s#"&amp;BG$134&amp;"="""&amp;VLOOKUP(BG$134,$AD$9:$AN$16,8,FALSE)&amp;""""&amp;"#"&amp;BG$134&amp;"="&amp;""""&amp;INDEX($E$95:$G$98,MATCH("●",INDEX($H$95:$AQ$98,,MATCH($D164,$54:$54,0)-7),0),1)&amp;""""&amp;"#g'"&amp;" ${CONFIG_DIR}db_data_config.txt; export "&amp;BG$134&amp;"="&amp;""""&amp;INDEX($E$95:$G$98,MATCH("●",INDEX($H$95:$AQ$98,,MATCH($D164,$54:$54,0)-7),0),1)&amp;""";"),",",""",""")</f>
        <v/>
      </c>
      <c r="BH164" s="73" t="str">
        <f>SUBSTITUTE(IF(INDEX($E$95:$G$98,MATCH("●",INDEX($H$95:$AQ$98,,MATCH($D164,$54:$54,0)-7),0),1)=VLOOKUP(BH$134,$AD$9:$AN$16,8,FALSE),"","sed -i "&amp;IF($AK$132="MacOS","'' ","")&amp;"'s#"&amp;BH$134&amp;"="""&amp;INDEX($E$95:$G$98,MATCH("●",INDEX($H$95:$AQ$98,,MATCH($D164,$54:$54,0)-7),0),1)&amp;""""&amp;"#"&amp;BH$134&amp;"="&amp;""""&amp;VLOOKUP(BH$134,$AD$9:$AN$16,8,FALSE)&amp;""""&amp;"#g'"&amp;"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4" s="73" t="str">
        <f>SUBSTITUTE(IF(VLOOKUP(BI$134,$AD$9:$AN$16,8,FALSE)=INDEX($E$100:$G$103,MATCH("●",INDEX($H$100:$AQ$103,,MATCH($D164,$54:$54,0)-7),0),1),"","sed -i "&amp;IF($AK$132="MacOS","'' ","")&amp;"'s#"&amp;BI$134&amp;"="""&amp;VLOOKUP(BI$134,$AD$9:$AN$16,8,FALSE)&amp;""""&amp;"#"&amp;BI$134&amp;"="&amp;""""&amp;INDEX($E$100:$G$103,MATCH("●",INDEX($H$100:$AQ$103,,MATCH($D164,$54:$54,0)-7),0),1)&amp;""""&amp;"#g'"&amp;" ${CONFIG_DIR}db_data_config.txt; export "&amp;BI$134&amp;"="&amp;""""&amp;INDEX($E$100:$G$103,MATCH("●",INDEX($H$100:$AQ$103,,MATCH($D164,$54:$54,0)-7),0),1)&amp;""";"),",",""",""")</f>
        <v/>
      </c>
      <c r="BJ164" s="73" t="str">
        <f>SUBSTITUTE(IF(INDEX($E$100:$G$103,MATCH("●",INDEX($H$100:$AQ$103,,MATCH($D164,$54:$54,0)-7),0),1)=VLOOKUP(BJ$134,$AD$9:$AN$16,8,FALSE),"","sed -i "&amp;IF($AK$132="MacOS","'' ","")&amp;"'s#"&amp;BJ$134&amp;"="""&amp;INDEX($E$100:$G$103,MATCH("●",INDEX($H$100:$AQ$103,,MATCH($D164,$54:$54,0)-7),0),1)&amp;""""&amp;"#"&amp;BJ$134&amp;"="&amp;""""&amp;VLOOKUP(BJ$134,$AD$9:$AN$16,8,FALSE)&amp;""""&amp;"#g'"&amp;"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4" s="73" t="str">
        <f>SUBSTITUTE(IF(VLOOKUP(BK$134,$AD$9:$AN$16,8,FALSE)=INDEX($E$105:$G$109,MATCH("●",INDEX($H$105:$AQ$109,,MATCH($D164,$54:$54,0)-7),0),1),"","sed -i "&amp;IF($AK$132="MacOS","'' ","")&amp;"'s#"&amp;BK$134&amp;"="""&amp;VLOOKUP(BK$134,$AD$9:$AN$16,8,FALSE)&amp;""""&amp;"#"&amp;BK$134&amp;"="&amp;""""&amp;INDEX($E$105:$G$109,MATCH("●",INDEX($H$105:$AQ$109,,MATCH($D164,$54:$54,0)-7),0),1)&amp;""""&amp;"#g'"&amp;" ${CONFIG_DIR}db_data_config.txt; export "&amp;BK$134&amp;"="&amp;""""&amp;INDEX($E$105:$G$109,MATCH("●",INDEX($H$105:$AQ$109,,MATCH($D164,$54:$54,0)-7),0),1)&amp;""";"),",",""",""")</f>
        <v/>
      </c>
      <c r="BL164" s="73" t="str">
        <f>SUBSTITUTE(IF(INDEX($E$105:$G$109,MATCH("●",INDEX($H$105:$AQ$109,,MATCH($D164,$54:$54,0)-7),0),1)=VLOOKUP(BL$134,$AD$9:$AN$16,8,FALSE),"","sed -i "&amp;IF($AK$132="MacOS","'' ","")&amp;"'s#"&amp;BL$134&amp;"="""&amp;INDEX($E$105:$G$109,MATCH("●",INDEX($H$105:$AQ$109,,MATCH($D164,$54:$54,0)-7),0),1)&amp;""""&amp;"#"&amp;BL$134&amp;"="&amp;""""&amp;VLOOKUP(BL$134,$AD$9:$AN$16,8,FALSE)&amp;""""&amp;"#g'"&amp;"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4" s="60" t="s">
        <v>1135</v>
      </c>
    </row>
    <row r="165" spans="4:65" ht="36" customHeight="1">
      <c r="D165" s="140">
        <f t="shared" si="3"/>
        <v>30</v>
      </c>
      <c r="E165" s="141"/>
      <c r="F165" s="141"/>
      <c r="G165" s="142"/>
      <c r="H165" s="45" t="str">
        <f t="shared" ca="1" si="2"/>
        <v>clear; echo テストケース030; sed -i '' 's#FILE_CHARSET="UTF-8"#FILE_CHARSET="BIG5"#g' ${CONFIG_DIR}db_data_config.txt; export FILE_CHARSET="BIG5";sh ./script/db_check_file_validate_config.sh; sed -i '' 's#FILE_CHARSET="BIG5"#FILE_CHARSET="UTF-8"#g' ${CONFIG_DIR}db_data_config.txt; export FILE_CHARSET="UTF-8";</v>
      </c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7"/>
      <c r="AE165" s="149" t="str" cm="1">
        <f t="array" ref="AE165">SUBSTITUTE(INDEX($H$111:$AQ$111, , MATCH($D165, $54:$54, 0)-7),"-","")</f>
        <v>異常</v>
      </c>
      <c r="AF165" s="150"/>
      <c r="AG165" s="151"/>
      <c r="AH165" s="146" t="s">
        <v>1167</v>
      </c>
      <c r="AI165" s="147"/>
      <c r="AJ165" s="147"/>
      <c r="AK165" s="147"/>
      <c r="AL165" s="147"/>
      <c r="AM165" s="147"/>
      <c r="AN165" s="147"/>
      <c r="AO165" s="147"/>
      <c r="AP165" s="147"/>
      <c r="AQ165" s="148"/>
      <c r="AS165" s="69" t="str" cm="1">
        <f t="array" ref="AS165">SUBSTITUTE(TEXT(INDEX($H$114:$AQ$114,1,$D165),"000000"),"-","")</f>
        <v>230106</v>
      </c>
      <c r="AT165" s="70"/>
      <c r="AU165" s="71"/>
      <c r="AW165" s="73" t="str">
        <f>SUBSTITUTE(IF(VLOOKUP(AW$134,$AD$9:$AN$16,8,FALSE)=INDEX($E$60:$G$62,MATCH("●",INDEX($H$60:$AQ$62,,MATCH($D165,$54:$54,0)-7),0),1),"","sed -i "&amp;IF($AK$132="MacOS","'' ","")&amp;"'s#"&amp;AW$134&amp;"="""&amp;VLOOKUP(AW$134,$AD$9:$AN$16,8,FALSE)&amp;""""&amp;"#"&amp;AW$134&amp;"="&amp;""""&amp;INDEX($E$60:$G$62,MATCH("●",INDEX($H$60:$AQ$62,,MATCH($D165,$54:$54,0)-7),0),1)&amp;""""&amp;"#g'"&amp;" ${CONFIG_DIR}db_data_config.txt; export "&amp;AW$134&amp;"="&amp;""""&amp;INDEX($E$60:$G$62,MATCH("●",INDEX($H$60:$AQ$62,,MATCH($D165,$54:$54,0)-7),0),1)&amp;""";"),",",""",""")</f>
        <v/>
      </c>
      <c r="AX165" s="73" t="str">
        <f>SUBSTITUTE(IF(INDEX($E$60:$G$62,MATCH("●",INDEX($H$60:$AQ$62,,MATCH($D165,$54:$54,0)-7),0),1)=VLOOKUP(AX$134,$AD$9:$AN$16,8,FALSE),"","sed -i "&amp;IF($AK$132="MacOS","'' ","")&amp;"'s#"&amp;AX$134&amp;"="""&amp;INDEX($E$60:$G$62,MATCH("●",INDEX($H$60:$AQ$62,,MATCH($D165,$54:$54,0)-7),0),1)&amp;""""&amp;"#"&amp;AX$134&amp;"="&amp;""""&amp;VLOOKUP(AX$134,$AD$9:$AN$16,8,FALSE)&amp;""""&amp;"#g'"&amp;"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5" s="73" t="str">
        <f>SUBSTITUTE(IF(VLOOKUP(AY$134,$AD$9:$AN$16,8,FALSE)=INDEX($E$64:$G$69,MATCH("●",INDEX($H$64:$AQ$69,,MATCH($D165,$54:$54,0)-7),0),1),"","sed -i "&amp;IF($AK$132="MacOS","'' ","")&amp;"'s#"&amp;AY$134&amp;"="""&amp;VLOOKUP(AY$134,$AD$9:$AN$16,8,FALSE)&amp;""""&amp;"#"&amp;AY$134&amp;"="&amp;""""&amp;INDEX($E$64:$G$69,MATCH("●",INDEX($H$64:$AQ$69,,MATCH($D165,$54:$54,0)-7),0),1)&amp;""""&amp;"#g'"&amp;" ${CONFIG_DIR}db_data_config.txt; export "&amp;AY$134&amp;"="&amp;""""&amp;INDEX($E$64:$G$69,MATCH("●",INDEX($H$64:$AQ$69,,MATCH($D165,$54:$54,0)-7),0),1)&amp;""";"),",",""",""")</f>
        <v/>
      </c>
      <c r="AZ165" s="73" t="str">
        <f>SUBSTITUTE(IF(INDEX($E$64:$G$69,MATCH("●",INDEX($H$64:$AQ$69,,MATCH($D165,$54:$54,0)-7),0),1)=VLOOKUP(AZ$134,$AD$9:$AN$16,8,FALSE),"","sed -i "&amp;IF($AK$132="MacOS","'' ","")&amp;"'s#"&amp;AZ$134&amp;"="""&amp;INDEX($E$64:$G$69,MATCH("●",INDEX($H$64:$AQ$69,,MATCH($D165,$54:$54,0)-7),0),1)&amp;""""&amp;"#"&amp;AZ$134&amp;"="&amp;""""&amp;VLOOKUP(AZ$134,$AD$9:$AN$16,8,FALSE)&amp;""""&amp;"#g'"&amp;"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5" s="73" t="str">
        <f>SUBSTITUTE(IF(VLOOKUP(BA$134,$AD$9:$AN$16,8,FALSE)=INDEX($E$71:$G$78,MATCH("●",INDEX($H$71:$AQ$78,,MATCH($D165,$54:$54,0)-7),0),1),"","sed -i "&amp;IF($AK$132="MacOS","'' ","")&amp;"'s#"&amp;BA$134&amp;"="""&amp;VLOOKUP(BA$134,$AD$9:$AN$16,8,FALSE)&amp;""""&amp;"#"&amp;BA$134&amp;"="&amp;""""&amp;INDEX($E$71:$G$78,MATCH("●",INDEX($H$71:$AQ$78,,MATCH($D165,$54:$54,0)-7),0),1)&amp;""""&amp;"#g'"&amp;" ${CONFIG_DIR}db_data_config.txt; export "&amp;BA$134&amp;"="&amp;""""&amp;INDEX($E$71:$G$78,MATCH("●",INDEX($H$71:$AQ$78,,MATCH($D165,$54:$54,0)-7),0),1)&amp;""";"),",",""",""")</f>
        <v/>
      </c>
      <c r="BB165" s="73" t="str">
        <f>SUBSTITUTE(IF(INDEX($E$71:$G$78,MATCH("●",INDEX($H$71:$AQ$78,,MATCH($D165,$54:$54,0)-7),0),1)=VLOOKUP(BB$134,$AD$9:$AN$16,8,FALSE),"","sed -i "&amp;IF($AK$132="MacOS","'' ","")&amp;"'s#"&amp;BB$134&amp;"="""&amp;INDEX($E$71:$G$78,MATCH("●",INDEX($H$71:$AQ$78,,MATCH($D165,$54:$54,0)-7),0),1)&amp;""""&amp;"#"&amp;BB$134&amp;"="&amp;""""&amp;VLOOKUP(BB$134,$AD$9:$AN$16,8,FALSE)&amp;""""&amp;"#g'"&amp;"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5" s="73" t="str">
        <f>SUBSTITUTE(IF(VLOOKUP(BC$134,$AD$9:$AN$16,8,FALSE)=INDEX($E$80:$G$88,MATCH("●",INDEX($H$80:$AQ$88,,MATCH($D165,$54:$54,0)-7),0),1),"","sed -i "&amp;IF($AK$132="MacOS","'' ","")&amp;"'s#"&amp;BC$134&amp;"="""&amp;VLOOKUP(BC$134,$AD$9:$AN$16,8,FALSE)&amp;""""&amp;"#"&amp;BC$134&amp;"="&amp;""""&amp;INDEX($E$80:$G$88,MATCH("●",INDEX($H$80:$AQ$88,,MATCH($D165,$54:$54,0)-7),0),1)&amp;""""&amp;"#g'"&amp;" ${CONFIG_DIR}db_data_config.txt; export "&amp;BC$134&amp;"="&amp;""""&amp;INDEX($E$80:$G$88,MATCH("●",INDEX($H$80:$AQ$88,,MATCH($D165,$54:$54,0)-7),0),1)&amp;""";"),",",""",""")</f>
        <v>sed -i '' 's#FILE_CHARSET="UTF-8"#FILE_CHARSET="BIG5"#g' ${CONFIG_DIR}db_data_config.txt; export FILE_CHARSET="BIG5";</v>
      </c>
      <c r="BD165" s="73" t="str">
        <f>SUBSTITUTE(IF(INDEX($E$80:$G$88,MATCH("●",INDEX($H$80:$AQ$88,,MATCH($D165,$54:$54,0)-7),0),1)=VLOOKUP(BD$134,$AD$9:$AN$16,8,FALSE),"","sed -i "&amp;IF($AK$132="MacOS","'' ","")&amp;"'s#"&amp;BD$134&amp;"="""&amp;INDEX($E$80:$G$88,MATCH("●",INDEX($H$80:$AQ$88,,MATCH($D165,$54:$54,0)-7),0),1)&amp;""""&amp;"#"&amp;BD$134&amp;"="&amp;""""&amp;VLOOKUP(BD$134,$AD$9:$AN$16,8,FALSE)&amp;""""&amp;"#g'"&amp;"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>sed -i '' 's#FILE_CHARSET="BIG5"#FILE_CHARSET="UTF-8"#g' ${CONFIG_DIR}db_data_config.txt; export FILE_CHARSET="UTF-8";</v>
      </c>
      <c r="BE165" s="73" t="str">
        <f>SUBSTITUTE(IF(VLOOKUP(BE$134,$AD$9:$AN$16,8,FALSE)=INDEX($E$90:$G$93,MATCH("●",INDEX($H$90:$AQ$93,,MATCH($D165,$54:$54,0)-7),0),1),"","sed -i "&amp;IF($AK$132="MacOS","'' ","")&amp;"'s#"&amp;BE$134&amp;"="""&amp;VLOOKUP(BE$134,$AD$9:$AN$16,8,FALSE)&amp;""""&amp;"#"&amp;BE$134&amp;"="&amp;""""&amp;INDEX($E$90:$G$93,MATCH("●",INDEX($H$90:$AQ$93,,MATCH($D165,$54:$54,0)-7),0),1)&amp;""""&amp;"#g'"&amp;" ${CONFIG_DIR}db_data_config.txt; export "&amp;BE$134&amp;"="&amp;""""&amp;INDEX($E$90:$G$93,MATCH("●",INDEX($H$90:$AQ$93,,MATCH($D165,$54:$54,0)-7),0),1)&amp;""";"),",",""",""")</f>
        <v/>
      </c>
      <c r="BF165" s="73" t="str">
        <f>SUBSTITUTE(IF(INDEX($E$90:$G$93,MATCH("●",INDEX($H$90:$AQ$93,,MATCH($D165,$54:$54,0)-7),0),1)=VLOOKUP(BF$134,$AD$9:$AN$16,8,FALSE),"","sed -i "&amp;IF($AK$132="MacOS","'' ","")&amp;"'s#"&amp;BF$134&amp;"="""&amp;INDEX($E$90:$G$93,MATCH("●",INDEX($H$90:$AQ$93,,MATCH($D165,$54:$54,0)-7),0),1)&amp;""""&amp;"#"&amp;BF$134&amp;"="&amp;""""&amp;VLOOKUP(BF$134,$AD$9:$AN$16,8,FALSE)&amp;""""&amp;"#g'"&amp;"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5" s="73" t="str">
        <f>SUBSTITUTE(IF(VLOOKUP(BG$134,$AD$9:$AN$16,8,FALSE)=INDEX($E$95:$G$98,MATCH("●",INDEX($H$95:$AQ$98,,MATCH($D165,$54:$54,0)-7),0),1),"","sed -i "&amp;IF($AK$132="MacOS","'' ","")&amp;"'s#"&amp;BG$134&amp;"="""&amp;VLOOKUP(BG$134,$AD$9:$AN$16,8,FALSE)&amp;""""&amp;"#"&amp;BG$134&amp;"="&amp;""""&amp;INDEX($E$95:$G$98,MATCH("●",INDEX($H$95:$AQ$98,,MATCH($D165,$54:$54,0)-7),0),1)&amp;""""&amp;"#g'"&amp;" ${CONFIG_DIR}db_data_config.txt; export "&amp;BG$134&amp;"="&amp;""""&amp;INDEX($E$95:$G$98,MATCH("●",INDEX($H$95:$AQ$98,,MATCH($D165,$54:$54,0)-7),0),1)&amp;""";"),",",""",""")</f>
        <v/>
      </c>
      <c r="BH165" s="73" t="str">
        <f>SUBSTITUTE(IF(INDEX($E$95:$G$98,MATCH("●",INDEX($H$95:$AQ$98,,MATCH($D165,$54:$54,0)-7),0),1)=VLOOKUP(BH$134,$AD$9:$AN$16,8,FALSE),"","sed -i "&amp;IF($AK$132="MacOS","'' ","")&amp;"'s#"&amp;BH$134&amp;"="""&amp;INDEX($E$95:$G$98,MATCH("●",INDEX($H$95:$AQ$98,,MATCH($D165,$54:$54,0)-7),0),1)&amp;""""&amp;"#"&amp;BH$134&amp;"="&amp;""""&amp;VLOOKUP(BH$134,$AD$9:$AN$16,8,FALSE)&amp;""""&amp;"#g'"&amp;"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5" s="73" t="str">
        <f>SUBSTITUTE(IF(VLOOKUP(BI$134,$AD$9:$AN$16,8,FALSE)=INDEX($E$100:$G$103,MATCH("●",INDEX($H$100:$AQ$103,,MATCH($D165,$54:$54,0)-7),0),1),"","sed -i "&amp;IF($AK$132="MacOS","'' ","")&amp;"'s#"&amp;BI$134&amp;"="""&amp;VLOOKUP(BI$134,$AD$9:$AN$16,8,FALSE)&amp;""""&amp;"#"&amp;BI$134&amp;"="&amp;""""&amp;INDEX($E$100:$G$103,MATCH("●",INDEX($H$100:$AQ$103,,MATCH($D165,$54:$54,0)-7),0),1)&amp;""""&amp;"#g'"&amp;" ${CONFIG_DIR}db_data_config.txt; export "&amp;BI$134&amp;"="&amp;""""&amp;INDEX($E$100:$G$103,MATCH("●",INDEX($H$100:$AQ$103,,MATCH($D165,$54:$54,0)-7),0),1)&amp;""";"),",",""",""")</f>
        <v/>
      </c>
      <c r="BJ165" s="73" t="str">
        <f>SUBSTITUTE(IF(INDEX($E$100:$G$103,MATCH("●",INDEX($H$100:$AQ$103,,MATCH($D165,$54:$54,0)-7),0),1)=VLOOKUP(BJ$134,$AD$9:$AN$16,8,FALSE),"","sed -i "&amp;IF($AK$132="MacOS","'' ","")&amp;"'s#"&amp;BJ$134&amp;"="""&amp;INDEX($E$100:$G$103,MATCH("●",INDEX($H$100:$AQ$103,,MATCH($D165,$54:$54,0)-7),0),1)&amp;""""&amp;"#"&amp;BJ$134&amp;"="&amp;""""&amp;VLOOKUP(BJ$134,$AD$9:$AN$16,8,FALSE)&amp;""""&amp;"#g'"&amp;"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5" s="73" t="str">
        <f>SUBSTITUTE(IF(VLOOKUP(BK$134,$AD$9:$AN$16,8,FALSE)=INDEX($E$105:$G$109,MATCH("●",INDEX($H$105:$AQ$109,,MATCH($D165,$54:$54,0)-7),0),1),"","sed -i "&amp;IF($AK$132="MacOS","'' ","")&amp;"'s#"&amp;BK$134&amp;"="""&amp;VLOOKUP(BK$134,$AD$9:$AN$16,8,FALSE)&amp;""""&amp;"#"&amp;BK$134&amp;"="&amp;""""&amp;INDEX($E$105:$G$109,MATCH("●",INDEX($H$105:$AQ$109,,MATCH($D165,$54:$54,0)-7),0),1)&amp;""""&amp;"#g'"&amp;" ${CONFIG_DIR}db_data_config.txt; export "&amp;BK$134&amp;"="&amp;""""&amp;INDEX($E$105:$G$109,MATCH("●",INDEX($H$105:$AQ$109,,MATCH($D165,$54:$54,0)-7),0),1)&amp;""";"),",",""",""")</f>
        <v/>
      </c>
      <c r="BL165" s="73" t="str">
        <f>SUBSTITUTE(IF(INDEX($E$105:$G$109,MATCH("●",INDEX($H$105:$AQ$109,,MATCH($D165,$54:$54,0)-7),0),1)=VLOOKUP(BL$134,$AD$9:$AN$16,8,FALSE),"","sed -i "&amp;IF($AK$132="MacOS","'' ","")&amp;"'s#"&amp;BL$134&amp;"="""&amp;INDEX($E$105:$G$109,MATCH("●",INDEX($H$105:$AQ$109,,MATCH($D165,$54:$54,0)-7),0),1)&amp;""""&amp;"#"&amp;BL$134&amp;"="&amp;""""&amp;VLOOKUP(BL$134,$AD$9:$AN$16,8,FALSE)&amp;""""&amp;"#g'"&amp;"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5" s="60" t="s">
        <v>1135</v>
      </c>
    </row>
    <row r="166" spans="4:65" ht="36" customHeight="1">
      <c r="D166" s="140">
        <f t="shared" si="3"/>
        <v>31</v>
      </c>
      <c r="E166" s="141"/>
      <c r="F166" s="141"/>
      <c r="G166" s="142"/>
      <c r="H166" s="45" t="str">
        <f t="shared" ca="1" si="2"/>
        <v>clear; echo テストケース031; sed -i '' 's#FILE_LINE_BREAK="LF"#FILE_LINE_BREAK="CRLF"#g' ${CONFIG_DIR}db_data_config.txt; export FILE_LINE_BREAK="CRLF";sh ./script/db_check_file_validate_config.sh; sed -i '' 's#FILE_LINE_BREAK="CRLF"#FILE_LINE_BREAK="LF"#g' ${CONFIG_DIR}db_data_config.txt; export FILE_LINE_BREAK="LF";</v>
      </c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7"/>
      <c r="AE166" s="149" t="str" cm="1">
        <f t="array" ref="AE166">SUBSTITUTE(INDEX($H$111:$AQ$111, , MATCH($D166, $54:$54, 0)-7),"-","")</f>
        <v>正常</v>
      </c>
      <c r="AF166" s="150"/>
      <c r="AG166" s="151"/>
      <c r="AH166" s="146"/>
      <c r="AI166" s="147"/>
      <c r="AJ166" s="147"/>
      <c r="AK166" s="147"/>
      <c r="AL166" s="147"/>
      <c r="AM166" s="147"/>
      <c r="AN166" s="147"/>
      <c r="AO166" s="147"/>
      <c r="AP166" s="147"/>
      <c r="AQ166" s="148"/>
      <c r="AS166" s="69" t="str" cm="1">
        <f t="array" ref="AS166">SUBSTITUTE(TEXT(INDEX($H$114:$AQ$114,1,$D166),"000000"),"-","")</f>
        <v>230001</v>
      </c>
      <c r="AT166" s="70"/>
      <c r="AU166" s="71"/>
      <c r="AW166" s="73" t="str">
        <f>SUBSTITUTE(IF(VLOOKUP(AW$134,$AD$9:$AN$16,8,FALSE)=INDEX($E$60:$G$62,MATCH("●",INDEX($H$60:$AQ$62,,MATCH($D166,$54:$54,0)-7),0),1),"","sed -i "&amp;IF($AK$132="MacOS","'' ","")&amp;"'s#"&amp;AW$134&amp;"="""&amp;VLOOKUP(AW$134,$AD$9:$AN$16,8,FALSE)&amp;""""&amp;"#"&amp;AW$134&amp;"="&amp;""""&amp;INDEX($E$60:$G$62,MATCH("●",INDEX($H$60:$AQ$62,,MATCH($D166,$54:$54,0)-7),0),1)&amp;""""&amp;"#g'"&amp;" ${CONFIG_DIR}db_data_config.txt; export "&amp;AW$134&amp;"="&amp;""""&amp;INDEX($E$60:$G$62,MATCH("●",INDEX($H$60:$AQ$62,,MATCH($D166,$54:$54,0)-7),0),1)&amp;""";"),",",""",""")</f>
        <v/>
      </c>
      <c r="AX166" s="73" t="str">
        <f>SUBSTITUTE(IF(INDEX($E$60:$G$62,MATCH("●",INDEX($H$60:$AQ$62,,MATCH($D166,$54:$54,0)-7),0),1)=VLOOKUP(AX$134,$AD$9:$AN$16,8,FALSE),"","sed -i "&amp;IF($AK$132="MacOS","'' ","")&amp;"'s#"&amp;AX$134&amp;"="""&amp;INDEX($E$60:$G$62,MATCH("●",INDEX($H$60:$AQ$62,,MATCH($D166,$54:$54,0)-7),0),1)&amp;""""&amp;"#"&amp;AX$134&amp;"="&amp;""""&amp;VLOOKUP(AX$134,$AD$9:$AN$16,8,FALSE)&amp;""""&amp;"#g'"&amp;"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6" s="73" t="str">
        <f>SUBSTITUTE(IF(VLOOKUP(AY$134,$AD$9:$AN$16,8,FALSE)=INDEX($E$64:$G$69,MATCH("●",INDEX($H$64:$AQ$69,,MATCH($D166,$54:$54,0)-7),0),1),"","sed -i "&amp;IF($AK$132="MacOS","'' ","")&amp;"'s#"&amp;AY$134&amp;"="""&amp;VLOOKUP(AY$134,$AD$9:$AN$16,8,FALSE)&amp;""""&amp;"#"&amp;AY$134&amp;"="&amp;""""&amp;INDEX($E$64:$G$69,MATCH("●",INDEX($H$64:$AQ$69,,MATCH($D166,$54:$54,0)-7),0),1)&amp;""""&amp;"#g'"&amp;" ${CONFIG_DIR}db_data_config.txt; export "&amp;AY$134&amp;"="&amp;""""&amp;INDEX($E$64:$G$69,MATCH("●",INDEX($H$64:$AQ$69,,MATCH($D166,$54:$54,0)-7),0),1)&amp;""";"),",",""",""")</f>
        <v/>
      </c>
      <c r="AZ166" s="73" t="str">
        <f>SUBSTITUTE(IF(INDEX($E$64:$G$69,MATCH("●",INDEX($H$64:$AQ$69,,MATCH($D166,$54:$54,0)-7),0),1)=VLOOKUP(AZ$134,$AD$9:$AN$16,8,FALSE),"","sed -i "&amp;IF($AK$132="MacOS","'' ","")&amp;"'s#"&amp;AZ$134&amp;"="""&amp;INDEX($E$64:$G$69,MATCH("●",INDEX($H$64:$AQ$69,,MATCH($D166,$54:$54,0)-7),0),1)&amp;""""&amp;"#"&amp;AZ$134&amp;"="&amp;""""&amp;VLOOKUP(AZ$134,$AD$9:$AN$16,8,FALSE)&amp;""""&amp;"#g'"&amp;"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6" s="73" t="str">
        <f>SUBSTITUTE(IF(VLOOKUP(BA$134,$AD$9:$AN$16,8,FALSE)=INDEX($E$71:$G$78,MATCH("●",INDEX($H$71:$AQ$78,,MATCH($D166,$54:$54,0)-7),0),1),"","sed -i "&amp;IF($AK$132="MacOS","'' ","")&amp;"'s#"&amp;BA$134&amp;"="""&amp;VLOOKUP(BA$134,$AD$9:$AN$16,8,FALSE)&amp;""""&amp;"#"&amp;BA$134&amp;"="&amp;""""&amp;INDEX($E$71:$G$78,MATCH("●",INDEX($H$71:$AQ$78,,MATCH($D166,$54:$54,0)-7),0),1)&amp;""""&amp;"#g'"&amp;" ${CONFIG_DIR}db_data_config.txt; export "&amp;BA$134&amp;"="&amp;""""&amp;INDEX($E$71:$G$78,MATCH("●",INDEX($H$71:$AQ$78,,MATCH($D166,$54:$54,0)-7),0),1)&amp;""";"),",",""",""")</f>
        <v/>
      </c>
      <c r="BB166" s="73" t="str">
        <f>SUBSTITUTE(IF(INDEX($E$71:$G$78,MATCH("●",INDEX($H$71:$AQ$78,,MATCH($D166,$54:$54,0)-7),0),1)=VLOOKUP(BB$134,$AD$9:$AN$16,8,FALSE),"","sed -i "&amp;IF($AK$132="MacOS","'' ","")&amp;"'s#"&amp;BB$134&amp;"="""&amp;INDEX($E$71:$G$78,MATCH("●",INDEX($H$71:$AQ$78,,MATCH($D166,$54:$54,0)-7),0),1)&amp;""""&amp;"#"&amp;BB$134&amp;"="&amp;""""&amp;VLOOKUP(BB$134,$AD$9:$AN$16,8,FALSE)&amp;""""&amp;"#g'"&amp;"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6" s="73" t="str">
        <f>SUBSTITUTE(IF(VLOOKUP(BC$134,$AD$9:$AN$16,8,FALSE)=INDEX($E$80:$G$88,MATCH("●",INDEX($H$80:$AQ$88,,MATCH($D166,$54:$54,0)-7),0),1),"","sed -i "&amp;IF($AK$132="MacOS","'' ","")&amp;"'s#"&amp;BC$134&amp;"="""&amp;VLOOKUP(BC$134,$AD$9:$AN$16,8,FALSE)&amp;""""&amp;"#"&amp;BC$134&amp;"="&amp;""""&amp;INDEX($E$80:$G$88,MATCH("●",INDEX($H$80:$AQ$88,,MATCH($D166,$54:$54,0)-7),0),1)&amp;""""&amp;"#g'"&amp;" ${CONFIG_DIR}db_data_config.txt; export "&amp;BC$134&amp;"="&amp;""""&amp;INDEX($E$80:$G$88,MATCH("●",INDEX($H$80:$AQ$88,,MATCH($D166,$54:$54,0)-7),0),1)&amp;""";"),",",""",""")</f>
        <v/>
      </c>
      <c r="BD166" s="73" t="str">
        <f>SUBSTITUTE(IF(INDEX($E$80:$G$88,MATCH("●",INDEX($H$80:$AQ$88,,MATCH($D166,$54:$54,0)-7),0),1)=VLOOKUP(BD$134,$AD$9:$AN$16,8,FALSE),"","sed -i "&amp;IF($AK$132="MacOS","'' ","")&amp;"'s#"&amp;BD$134&amp;"="""&amp;INDEX($E$80:$G$88,MATCH("●",INDEX($H$80:$AQ$88,,MATCH($D166,$54:$54,0)-7),0),1)&amp;""""&amp;"#"&amp;BD$134&amp;"="&amp;""""&amp;VLOOKUP(BD$134,$AD$9:$AN$16,8,FALSE)&amp;""""&amp;"#g'"&amp;"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66" s="73" t="str">
        <f>SUBSTITUTE(IF(VLOOKUP(BE$134,$AD$9:$AN$16,8,FALSE)=INDEX($E$90:$G$93,MATCH("●",INDEX($H$90:$AQ$93,,MATCH($D166,$54:$54,0)-7),0),1),"","sed -i "&amp;IF($AK$132="MacOS","'' ","")&amp;"'s#"&amp;BE$134&amp;"="""&amp;VLOOKUP(BE$134,$AD$9:$AN$16,8,FALSE)&amp;""""&amp;"#"&amp;BE$134&amp;"="&amp;""""&amp;INDEX($E$90:$G$93,MATCH("●",INDEX($H$90:$AQ$93,,MATCH($D166,$54:$54,0)-7),0),1)&amp;""""&amp;"#g'"&amp;" ${CONFIG_DIR}db_data_config.txt; export "&amp;BE$134&amp;"="&amp;""""&amp;INDEX($E$90:$G$93,MATCH("●",INDEX($H$90:$AQ$93,,MATCH($D166,$54:$54,0)-7),0),1)&amp;""";"),",",""",""")</f>
        <v>sed -i '' 's#FILE_LINE_BREAK="LF"#FILE_LINE_BREAK="CRLF"#g' ${CONFIG_DIR}db_data_config.txt; export FILE_LINE_BREAK="CRLF";</v>
      </c>
      <c r="BF166" s="73" t="str">
        <f>SUBSTITUTE(IF(INDEX($E$90:$G$93,MATCH("●",INDEX($H$90:$AQ$93,,MATCH($D166,$54:$54,0)-7),0),1)=VLOOKUP(BF$134,$AD$9:$AN$16,8,FALSE),"","sed -i "&amp;IF($AK$132="MacOS","'' ","")&amp;"'s#"&amp;BF$134&amp;"="""&amp;INDEX($E$90:$G$93,MATCH("●",INDEX($H$90:$AQ$93,,MATCH($D166,$54:$54,0)-7),0),1)&amp;""""&amp;"#"&amp;BF$134&amp;"="&amp;""""&amp;VLOOKUP(BF$134,$AD$9:$AN$16,8,FALSE)&amp;""""&amp;"#g'"&amp;"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>sed -i '' 's#FILE_LINE_BREAK="CRLF"#FILE_LINE_BREAK="LF"#g' ${CONFIG_DIR}db_data_config.txt; export FILE_LINE_BREAK="LF";</v>
      </c>
      <c r="BG166" s="73" t="str">
        <f>SUBSTITUTE(IF(VLOOKUP(BG$134,$AD$9:$AN$16,8,FALSE)=INDEX($E$95:$G$98,MATCH("●",INDEX($H$95:$AQ$98,,MATCH($D166,$54:$54,0)-7),0),1),"","sed -i "&amp;IF($AK$132="MacOS","'' ","")&amp;"'s#"&amp;BG$134&amp;"="""&amp;VLOOKUP(BG$134,$AD$9:$AN$16,8,FALSE)&amp;""""&amp;"#"&amp;BG$134&amp;"="&amp;""""&amp;INDEX($E$95:$G$98,MATCH("●",INDEX($H$95:$AQ$98,,MATCH($D166,$54:$54,0)-7),0),1)&amp;""""&amp;"#g'"&amp;" ${CONFIG_DIR}db_data_config.txt; export "&amp;BG$134&amp;"="&amp;""""&amp;INDEX($E$95:$G$98,MATCH("●",INDEX($H$95:$AQ$98,,MATCH($D166,$54:$54,0)-7),0),1)&amp;""";"),",",""",""")</f>
        <v/>
      </c>
      <c r="BH166" s="73" t="str">
        <f>SUBSTITUTE(IF(INDEX($E$95:$G$98,MATCH("●",INDEX($H$95:$AQ$98,,MATCH($D166,$54:$54,0)-7),0),1)=VLOOKUP(BH$134,$AD$9:$AN$16,8,FALSE),"","sed -i "&amp;IF($AK$132="MacOS","'' ","")&amp;"'s#"&amp;BH$134&amp;"="""&amp;INDEX($E$95:$G$98,MATCH("●",INDEX($H$95:$AQ$98,,MATCH($D166,$54:$54,0)-7),0),1)&amp;""""&amp;"#"&amp;BH$134&amp;"="&amp;""""&amp;VLOOKUP(BH$134,$AD$9:$AN$16,8,FALSE)&amp;""""&amp;"#g'"&amp;"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6" s="73" t="str">
        <f>SUBSTITUTE(IF(VLOOKUP(BI$134,$AD$9:$AN$16,8,FALSE)=INDEX($E$100:$G$103,MATCH("●",INDEX($H$100:$AQ$103,,MATCH($D166,$54:$54,0)-7),0),1),"","sed -i "&amp;IF($AK$132="MacOS","'' ","")&amp;"'s#"&amp;BI$134&amp;"="""&amp;VLOOKUP(BI$134,$AD$9:$AN$16,8,FALSE)&amp;""""&amp;"#"&amp;BI$134&amp;"="&amp;""""&amp;INDEX($E$100:$G$103,MATCH("●",INDEX($H$100:$AQ$103,,MATCH($D166,$54:$54,0)-7),0),1)&amp;""""&amp;"#g'"&amp;" ${CONFIG_DIR}db_data_config.txt; export "&amp;BI$134&amp;"="&amp;""""&amp;INDEX($E$100:$G$103,MATCH("●",INDEX($H$100:$AQ$103,,MATCH($D166,$54:$54,0)-7),0),1)&amp;""";"),",",""",""")</f>
        <v/>
      </c>
      <c r="BJ166" s="73" t="str">
        <f>SUBSTITUTE(IF(INDEX($E$100:$G$103,MATCH("●",INDEX($H$100:$AQ$103,,MATCH($D166,$54:$54,0)-7),0),1)=VLOOKUP(BJ$134,$AD$9:$AN$16,8,FALSE),"","sed -i "&amp;IF($AK$132="MacOS","'' ","")&amp;"'s#"&amp;BJ$134&amp;"="""&amp;INDEX($E$100:$G$103,MATCH("●",INDEX($H$100:$AQ$103,,MATCH($D166,$54:$54,0)-7),0),1)&amp;""""&amp;"#"&amp;BJ$134&amp;"="&amp;""""&amp;VLOOKUP(BJ$134,$AD$9:$AN$16,8,FALSE)&amp;""""&amp;"#g'"&amp;"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6" s="73" t="str">
        <f>SUBSTITUTE(IF(VLOOKUP(BK$134,$AD$9:$AN$16,8,FALSE)=INDEX($E$105:$G$109,MATCH("●",INDEX($H$105:$AQ$109,,MATCH($D166,$54:$54,0)-7),0),1),"","sed -i "&amp;IF($AK$132="MacOS","'' ","")&amp;"'s#"&amp;BK$134&amp;"="""&amp;VLOOKUP(BK$134,$AD$9:$AN$16,8,FALSE)&amp;""""&amp;"#"&amp;BK$134&amp;"="&amp;""""&amp;INDEX($E$105:$G$109,MATCH("●",INDEX($H$105:$AQ$109,,MATCH($D166,$54:$54,0)-7),0),1)&amp;""""&amp;"#g'"&amp;" ${CONFIG_DIR}db_data_config.txt; export "&amp;BK$134&amp;"="&amp;""""&amp;INDEX($E$105:$G$109,MATCH("●",INDEX($H$105:$AQ$109,,MATCH($D166,$54:$54,0)-7),0),1)&amp;""";"),",",""",""")</f>
        <v/>
      </c>
      <c r="BL166" s="73" t="str">
        <f>SUBSTITUTE(IF(INDEX($E$105:$G$109,MATCH("●",INDEX($H$105:$AQ$109,,MATCH($D166,$54:$54,0)-7),0),1)=VLOOKUP(BL$134,$AD$9:$AN$16,8,FALSE),"","sed -i "&amp;IF($AK$132="MacOS","'' ","")&amp;"'s#"&amp;BL$134&amp;"="""&amp;INDEX($E$105:$G$109,MATCH("●",INDEX($H$105:$AQ$109,,MATCH($D166,$54:$54,0)-7),0),1)&amp;""""&amp;"#"&amp;BL$134&amp;"="&amp;""""&amp;VLOOKUP(BL$134,$AD$9:$AN$16,8,FALSE)&amp;""""&amp;"#g'"&amp;"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6" s="60" t="s">
        <v>1135</v>
      </c>
    </row>
    <row r="167" spans="4:65" ht="36" customHeight="1">
      <c r="D167" s="140">
        <f t="shared" si="3"/>
        <v>32</v>
      </c>
      <c r="E167" s="141"/>
      <c r="F167" s="141"/>
      <c r="G167" s="142"/>
      <c r="H167" s="45" t="str">
        <f t="shared" ca="1" si="2"/>
        <v xml:space="preserve">clear; echo テストケース032; sh ./script/db_check_file_validate_config.sh; </v>
      </c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7"/>
      <c r="AE167" s="149" t="str" cm="1">
        <f t="array" ref="AE167">SUBSTITUTE(INDEX($H$111:$AQ$111, , MATCH($D167, $54:$54, 0)-7),"-","")</f>
        <v>正常</v>
      </c>
      <c r="AF167" s="150"/>
      <c r="AG167" s="151"/>
      <c r="AH167" s="146"/>
      <c r="AI167" s="147"/>
      <c r="AJ167" s="147"/>
      <c r="AK167" s="147"/>
      <c r="AL167" s="147"/>
      <c r="AM167" s="147"/>
      <c r="AN167" s="147"/>
      <c r="AO167" s="147"/>
      <c r="AP167" s="147"/>
      <c r="AQ167" s="148"/>
      <c r="AS167" s="69" t="str" cm="1">
        <f t="array" ref="AS167">SUBSTITUTE(TEXT(INDEX($H$114:$AQ$114,1,$D167),"000000"),"-","")</f>
        <v>230001</v>
      </c>
      <c r="AT167" s="70"/>
      <c r="AU167" s="71"/>
      <c r="AW167" s="73" t="str">
        <f>SUBSTITUTE(IF(VLOOKUP(AW$134,$AD$9:$AN$16,8,FALSE)=INDEX($E$60:$G$62,MATCH("●",INDEX($H$60:$AQ$62,,MATCH($D167,$54:$54,0)-7),0),1),"","sed -i "&amp;IF($AK$132="MacOS","'' ","")&amp;"'s#"&amp;AW$134&amp;"="""&amp;VLOOKUP(AW$134,$AD$9:$AN$16,8,FALSE)&amp;""""&amp;"#"&amp;AW$134&amp;"="&amp;""""&amp;INDEX($E$60:$G$62,MATCH("●",INDEX($H$60:$AQ$62,,MATCH($D167,$54:$54,0)-7),0),1)&amp;""""&amp;"#g'"&amp;" ${CONFIG_DIR}db_data_config.txt; export "&amp;AW$134&amp;"="&amp;""""&amp;INDEX($E$60:$G$62,MATCH("●",INDEX($H$60:$AQ$62,,MATCH($D167,$54:$54,0)-7),0),1)&amp;""";"),",",""",""")</f>
        <v/>
      </c>
      <c r="AX167" s="73" t="str">
        <f>SUBSTITUTE(IF(INDEX($E$60:$G$62,MATCH("●",INDEX($H$60:$AQ$62,,MATCH($D167,$54:$54,0)-7),0),1)=VLOOKUP(AX$134,$AD$9:$AN$16,8,FALSE),"","sed -i "&amp;IF($AK$132="MacOS","'' ","")&amp;"'s#"&amp;AX$134&amp;"="""&amp;INDEX($E$60:$G$62,MATCH("●",INDEX($H$60:$AQ$62,,MATCH($D167,$54:$54,0)-7),0),1)&amp;""""&amp;"#"&amp;AX$134&amp;"="&amp;""""&amp;VLOOKUP(AX$134,$AD$9:$AN$16,8,FALSE)&amp;""""&amp;"#g'"&amp;"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7" s="73" t="str">
        <f>SUBSTITUTE(IF(VLOOKUP(AY$134,$AD$9:$AN$16,8,FALSE)=INDEX($E$64:$G$69,MATCH("●",INDEX($H$64:$AQ$69,,MATCH($D167,$54:$54,0)-7),0),1),"","sed -i "&amp;IF($AK$132="MacOS","'' ","")&amp;"'s#"&amp;AY$134&amp;"="""&amp;VLOOKUP(AY$134,$AD$9:$AN$16,8,FALSE)&amp;""""&amp;"#"&amp;AY$134&amp;"="&amp;""""&amp;INDEX($E$64:$G$69,MATCH("●",INDEX($H$64:$AQ$69,,MATCH($D167,$54:$54,0)-7),0),1)&amp;""""&amp;"#g'"&amp;" ${CONFIG_DIR}db_data_config.txt; export "&amp;AY$134&amp;"="&amp;""""&amp;INDEX($E$64:$G$69,MATCH("●",INDEX($H$64:$AQ$69,,MATCH($D167,$54:$54,0)-7),0),1)&amp;""";"),",",""",""")</f>
        <v/>
      </c>
      <c r="AZ167" s="73" t="str">
        <f>SUBSTITUTE(IF(INDEX($E$64:$G$69,MATCH("●",INDEX($H$64:$AQ$69,,MATCH($D167,$54:$54,0)-7),0),1)=VLOOKUP(AZ$134,$AD$9:$AN$16,8,FALSE),"","sed -i "&amp;IF($AK$132="MacOS","'' ","")&amp;"'s#"&amp;AZ$134&amp;"="""&amp;INDEX($E$64:$G$69,MATCH("●",INDEX($H$64:$AQ$69,,MATCH($D167,$54:$54,0)-7),0),1)&amp;""""&amp;"#"&amp;AZ$134&amp;"="&amp;""""&amp;VLOOKUP(AZ$134,$AD$9:$AN$16,8,FALSE)&amp;""""&amp;"#g'"&amp;"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7" s="73" t="str">
        <f>SUBSTITUTE(IF(VLOOKUP(BA$134,$AD$9:$AN$16,8,FALSE)=INDEX($E$71:$G$78,MATCH("●",INDEX($H$71:$AQ$78,,MATCH($D167,$54:$54,0)-7),0),1),"","sed -i "&amp;IF($AK$132="MacOS","'' ","")&amp;"'s#"&amp;BA$134&amp;"="""&amp;VLOOKUP(BA$134,$AD$9:$AN$16,8,FALSE)&amp;""""&amp;"#"&amp;BA$134&amp;"="&amp;""""&amp;INDEX($E$71:$G$78,MATCH("●",INDEX($H$71:$AQ$78,,MATCH($D167,$54:$54,0)-7),0),1)&amp;""""&amp;"#g'"&amp;" ${CONFIG_DIR}db_data_config.txt; export "&amp;BA$134&amp;"="&amp;""""&amp;INDEX($E$71:$G$78,MATCH("●",INDEX($H$71:$AQ$78,,MATCH($D167,$54:$54,0)-7),0),1)&amp;""";"),",",""",""")</f>
        <v/>
      </c>
      <c r="BB167" s="73" t="str">
        <f>SUBSTITUTE(IF(INDEX($E$71:$G$78,MATCH("●",INDEX($H$71:$AQ$78,,MATCH($D167,$54:$54,0)-7),0),1)=VLOOKUP(BB$134,$AD$9:$AN$16,8,FALSE),"","sed -i "&amp;IF($AK$132="MacOS","'' ","")&amp;"'s#"&amp;BB$134&amp;"="""&amp;INDEX($E$71:$G$78,MATCH("●",INDEX($H$71:$AQ$78,,MATCH($D167,$54:$54,0)-7),0),1)&amp;""""&amp;"#"&amp;BB$134&amp;"="&amp;""""&amp;VLOOKUP(BB$134,$AD$9:$AN$16,8,FALSE)&amp;""""&amp;"#g'"&amp;"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7" s="73" t="str">
        <f>SUBSTITUTE(IF(VLOOKUP(BC$134,$AD$9:$AN$16,8,FALSE)=INDEX($E$80:$G$88,MATCH("●",INDEX($H$80:$AQ$88,,MATCH($D167,$54:$54,0)-7),0),1),"","sed -i "&amp;IF($AK$132="MacOS","'' ","")&amp;"'s#"&amp;BC$134&amp;"="""&amp;VLOOKUP(BC$134,$AD$9:$AN$16,8,FALSE)&amp;""""&amp;"#"&amp;BC$134&amp;"="&amp;""""&amp;INDEX($E$80:$G$88,MATCH("●",INDEX($H$80:$AQ$88,,MATCH($D167,$54:$54,0)-7),0),1)&amp;""""&amp;"#g'"&amp;" ${CONFIG_DIR}db_data_config.txt; export "&amp;BC$134&amp;"="&amp;""""&amp;INDEX($E$80:$G$88,MATCH("●",INDEX($H$80:$AQ$88,,MATCH($D167,$54:$54,0)-7),0),1)&amp;""";"),",",""",""")</f>
        <v/>
      </c>
      <c r="BD167" s="73" t="str">
        <f>SUBSTITUTE(IF(INDEX($E$80:$G$88,MATCH("●",INDEX($H$80:$AQ$88,,MATCH($D167,$54:$54,0)-7),0),1)=VLOOKUP(BD$134,$AD$9:$AN$16,8,FALSE),"","sed -i "&amp;IF($AK$132="MacOS","'' ","")&amp;"'s#"&amp;BD$134&amp;"="""&amp;INDEX($E$80:$G$88,MATCH("●",INDEX($H$80:$AQ$88,,MATCH($D167,$54:$54,0)-7),0),1)&amp;""""&amp;"#"&amp;BD$134&amp;"="&amp;""""&amp;VLOOKUP(BD$134,$AD$9:$AN$16,8,FALSE)&amp;""""&amp;"#g'"&amp;"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67" s="73" t="str">
        <f>SUBSTITUTE(IF(VLOOKUP(BE$134,$AD$9:$AN$16,8,FALSE)=INDEX($E$90:$G$93,MATCH("●",INDEX($H$90:$AQ$93,,MATCH($D167,$54:$54,0)-7),0),1),"","sed -i "&amp;IF($AK$132="MacOS","'' ","")&amp;"'s#"&amp;BE$134&amp;"="""&amp;VLOOKUP(BE$134,$AD$9:$AN$16,8,FALSE)&amp;""""&amp;"#"&amp;BE$134&amp;"="&amp;""""&amp;INDEX($E$90:$G$93,MATCH("●",INDEX($H$90:$AQ$93,,MATCH($D167,$54:$54,0)-7),0),1)&amp;""""&amp;"#g'"&amp;" ${CONFIG_DIR}db_data_config.txt; export "&amp;BE$134&amp;"="&amp;""""&amp;INDEX($E$90:$G$93,MATCH("●",INDEX($H$90:$AQ$93,,MATCH($D167,$54:$54,0)-7),0),1)&amp;""";"),",",""",""")</f>
        <v/>
      </c>
      <c r="BF167" s="73" t="str">
        <f>SUBSTITUTE(IF(INDEX($E$90:$G$93,MATCH("●",INDEX($H$90:$AQ$93,,MATCH($D167,$54:$54,0)-7),0),1)=VLOOKUP(BF$134,$AD$9:$AN$16,8,FALSE),"","sed -i "&amp;IF($AK$132="MacOS","'' ","")&amp;"'s#"&amp;BF$134&amp;"="""&amp;INDEX($E$90:$G$93,MATCH("●",INDEX($H$90:$AQ$93,,MATCH($D167,$54:$54,0)-7),0),1)&amp;""""&amp;"#"&amp;BF$134&amp;"="&amp;""""&amp;VLOOKUP(BF$134,$AD$9:$AN$16,8,FALSE)&amp;""""&amp;"#g'"&amp;"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7" s="73" t="str">
        <f>SUBSTITUTE(IF(VLOOKUP(BG$134,$AD$9:$AN$16,8,FALSE)=INDEX($E$95:$G$98,MATCH("●",INDEX($H$95:$AQ$98,,MATCH($D167,$54:$54,0)-7),0),1),"","sed -i "&amp;IF($AK$132="MacOS","'' ","")&amp;"'s#"&amp;BG$134&amp;"="""&amp;VLOOKUP(BG$134,$AD$9:$AN$16,8,FALSE)&amp;""""&amp;"#"&amp;BG$134&amp;"="&amp;""""&amp;INDEX($E$95:$G$98,MATCH("●",INDEX($H$95:$AQ$98,,MATCH($D167,$54:$54,0)-7),0),1)&amp;""""&amp;"#g'"&amp;" ${CONFIG_DIR}db_data_config.txt; export "&amp;BG$134&amp;"="&amp;""""&amp;INDEX($E$95:$G$98,MATCH("●",INDEX($H$95:$AQ$98,,MATCH($D167,$54:$54,0)-7),0),1)&amp;""";"),",",""",""")</f>
        <v/>
      </c>
      <c r="BH167" s="73" t="str">
        <f>SUBSTITUTE(IF(INDEX($E$95:$G$98,MATCH("●",INDEX($H$95:$AQ$98,,MATCH($D167,$54:$54,0)-7),0),1)=VLOOKUP(BH$134,$AD$9:$AN$16,8,FALSE),"","sed -i "&amp;IF($AK$132="MacOS","'' ","")&amp;"'s#"&amp;BH$134&amp;"="""&amp;INDEX($E$95:$G$98,MATCH("●",INDEX($H$95:$AQ$98,,MATCH($D167,$54:$54,0)-7),0),1)&amp;""""&amp;"#"&amp;BH$134&amp;"="&amp;""""&amp;VLOOKUP(BH$134,$AD$9:$AN$16,8,FALSE)&amp;""""&amp;"#g'"&amp;"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7" s="73" t="str">
        <f>SUBSTITUTE(IF(VLOOKUP(BI$134,$AD$9:$AN$16,8,FALSE)=INDEX($E$100:$G$103,MATCH("●",INDEX($H$100:$AQ$103,,MATCH($D167,$54:$54,0)-7),0),1),"","sed -i "&amp;IF($AK$132="MacOS","'' ","")&amp;"'s#"&amp;BI$134&amp;"="""&amp;VLOOKUP(BI$134,$AD$9:$AN$16,8,FALSE)&amp;""""&amp;"#"&amp;BI$134&amp;"="&amp;""""&amp;INDEX($E$100:$G$103,MATCH("●",INDEX($H$100:$AQ$103,,MATCH($D167,$54:$54,0)-7),0),1)&amp;""""&amp;"#g'"&amp;" ${CONFIG_DIR}db_data_config.txt; export "&amp;BI$134&amp;"="&amp;""""&amp;INDEX($E$100:$G$103,MATCH("●",INDEX($H$100:$AQ$103,,MATCH($D167,$54:$54,0)-7),0),1)&amp;""";"),",",""",""")</f>
        <v/>
      </c>
      <c r="BJ167" s="73" t="str">
        <f>SUBSTITUTE(IF(INDEX($E$100:$G$103,MATCH("●",INDEX($H$100:$AQ$103,,MATCH($D167,$54:$54,0)-7),0),1)=VLOOKUP(BJ$134,$AD$9:$AN$16,8,FALSE),"","sed -i "&amp;IF($AK$132="MacOS","'' ","")&amp;"'s#"&amp;BJ$134&amp;"="""&amp;INDEX($E$100:$G$103,MATCH("●",INDEX($H$100:$AQ$103,,MATCH($D167,$54:$54,0)-7),0),1)&amp;""""&amp;"#"&amp;BJ$134&amp;"="&amp;""""&amp;VLOOKUP(BJ$134,$AD$9:$AN$16,8,FALSE)&amp;""""&amp;"#g'"&amp;"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7" s="73" t="str">
        <f>SUBSTITUTE(IF(VLOOKUP(BK$134,$AD$9:$AN$16,8,FALSE)=INDEX($E$105:$G$109,MATCH("●",INDEX($H$105:$AQ$109,,MATCH($D167,$54:$54,0)-7),0),1),"","sed -i "&amp;IF($AK$132="MacOS","'' ","")&amp;"'s#"&amp;BK$134&amp;"="""&amp;VLOOKUP(BK$134,$AD$9:$AN$16,8,FALSE)&amp;""""&amp;"#"&amp;BK$134&amp;"="&amp;""""&amp;INDEX($E$105:$G$109,MATCH("●",INDEX($H$105:$AQ$109,,MATCH($D167,$54:$54,0)-7),0),1)&amp;""""&amp;"#g'"&amp;" ${CONFIG_DIR}db_data_config.txt; export "&amp;BK$134&amp;"="&amp;""""&amp;INDEX($E$105:$G$109,MATCH("●",INDEX($H$105:$AQ$109,,MATCH($D167,$54:$54,0)-7),0),1)&amp;""";"),",",""",""")</f>
        <v/>
      </c>
      <c r="BL167" s="73" t="str">
        <f>SUBSTITUTE(IF(INDEX($E$105:$G$109,MATCH("●",INDEX($H$105:$AQ$109,,MATCH($D167,$54:$54,0)-7),0),1)=VLOOKUP(BL$134,$AD$9:$AN$16,8,FALSE),"","sed -i "&amp;IF($AK$132="MacOS","'' ","")&amp;"'s#"&amp;BL$134&amp;"="""&amp;INDEX($E$105:$G$109,MATCH("●",INDEX($H$105:$AQ$109,,MATCH($D167,$54:$54,0)-7),0),1)&amp;""""&amp;"#"&amp;BL$134&amp;"="&amp;""""&amp;VLOOKUP(BL$134,$AD$9:$AN$16,8,FALSE)&amp;""""&amp;"#g'"&amp;"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7" s="60" t="s">
        <v>1135</v>
      </c>
    </row>
    <row r="168" spans="4:65" ht="36" customHeight="1">
      <c r="D168" s="140">
        <f t="shared" si="3"/>
        <v>33</v>
      </c>
      <c r="E168" s="141"/>
      <c r="F168" s="141"/>
      <c r="G168" s="142"/>
      <c r="H168" s="45" t="str">
        <f t="shared" ca="1" si="2"/>
        <v>clear; echo テストケース033; sed -i '' 's#FILE_LINE_BREAK="LF"#FILE_LINE_BREAK="NONE"#g' ${CONFIG_DIR}db_data_config.txt; export FILE_LINE_BREAK="NONE";sh ./script/db_check_file_validate_config.sh; sed -i '' 's#FILE_LINE_BREAK="NONE"#FILE_LINE_BREAK="LF"#g' ${CONFIG_DIR}db_data_config.txt; export FILE_LINE_BREAK="LF";</v>
      </c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7"/>
      <c r="AE168" s="149" t="str" cm="1">
        <f t="array" ref="AE168">SUBSTITUTE(INDEX($H$111:$AQ$111, , MATCH($D168, $54:$54, 0)-7),"-","")</f>
        <v>正常</v>
      </c>
      <c r="AF168" s="150"/>
      <c r="AG168" s="151"/>
      <c r="AH168" s="146"/>
      <c r="AI168" s="147"/>
      <c r="AJ168" s="147"/>
      <c r="AK168" s="147"/>
      <c r="AL168" s="147"/>
      <c r="AM168" s="147"/>
      <c r="AN168" s="147"/>
      <c r="AO168" s="147"/>
      <c r="AP168" s="147"/>
      <c r="AQ168" s="148"/>
      <c r="AS168" s="69" t="str" cm="1">
        <f t="array" ref="AS168">SUBSTITUTE(TEXT(INDEX($H$114:$AQ$114,1,$D168),"000000"),"-","")</f>
        <v>230001</v>
      </c>
      <c r="AT168" s="70"/>
      <c r="AU168" s="71"/>
      <c r="AW168" s="73" t="str">
        <f>SUBSTITUTE(IF(VLOOKUP(AW$134,$AD$9:$AN$16,8,FALSE)=INDEX($E$60:$G$62,MATCH("●",INDEX($H$60:$AQ$62,,MATCH($D168,$54:$54,0)-7),0),1),"","sed -i "&amp;IF($AK$132="MacOS","'' ","")&amp;"'s#"&amp;AW$134&amp;"="""&amp;VLOOKUP(AW$134,$AD$9:$AN$16,8,FALSE)&amp;""""&amp;"#"&amp;AW$134&amp;"="&amp;""""&amp;INDEX($E$60:$G$62,MATCH("●",INDEX($H$60:$AQ$62,,MATCH($D168,$54:$54,0)-7),0),1)&amp;""""&amp;"#g'"&amp;" ${CONFIG_DIR}db_data_config.txt; export "&amp;AW$134&amp;"="&amp;""""&amp;INDEX($E$60:$G$62,MATCH("●",INDEX($H$60:$AQ$62,,MATCH($D168,$54:$54,0)-7),0),1)&amp;""";"),",",""",""")</f>
        <v/>
      </c>
      <c r="AX168" s="73" t="str">
        <f>SUBSTITUTE(IF(INDEX($E$60:$G$62,MATCH("●",INDEX($H$60:$AQ$62,,MATCH($D168,$54:$54,0)-7),0),1)=VLOOKUP(AX$134,$AD$9:$AN$16,8,FALSE),"","sed -i "&amp;IF($AK$132="MacOS","'' ","")&amp;"'s#"&amp;AX$134&amp;"="""&amp;INDEX($E$60:$G$62,MATCH("●",INDEX($H$60:$AQ$62,,MATCH($D168,$54:$54,0)-7),0),1)&amp;""""&amp;"#"&amp;AX$134&amp;"="&amp;""""&amp;VLOOKUP(AX$134,$AD$9:$AN$16,8,FALSE)&amp;""""&amp;"#g'"&amp;"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8" s="73" t="str">
        <f>SUBSTITUTE(IF(VLOOKUP(AY$134,$AD$9:$AN$16,8,FALSE)=INDEX($E$64:$G$69,MATCH("●",INDEX($H$64:$AQ$69,,MATCH($D168,$54:$54,0)-7),0),1),"","sed -i "&amp;IF($AK$132="MacOS","'' ","")&amp;"'s#"&amp;AY$134&amp;"="""&amp;VLOOKUP(AY$134,$AD$9:$AN$16,8,FALSE)&amp;""""&amp;"#"&amp;AY$134&amp;"="&amp;""""&amp;INDEX($E$64:$G$69,MATCH("●",INDEX($H$64:$AQ$69,,MATCH($D168,$54:$54,0)-7),0),1)&amp;""""&amp;"#g'"&amp;" ${CONFIG_DIR}db_data_config.txt; export "&amp;AY$134&amp;"="&amp;""""&amp;INDEX($E$64:$G$69,MATCH("●",INDEX($H$64:$AQ$69,,MATCH($D168,$54:$54,0)-7),0),1)&amp;""";"),",",""",""")</f>
        <v/>
      </c>
      <c r="AZ168" s="73" t="str">
        <f>SUBSTITUTE(IF(INDEX($E$64:$G$69,MATCH("●",INDEX($H$64:$AQ$69,,MATCH($D168,$54:$54,0)-7),0),1)=VLOOKUP(AZ$134,$AD$9:$AN$16,8,FALSE),"","sed -i "&amp;IF($AK$132="MacOS","'' ","")&amp;"'s#"&amp;AZ$134&amp;"="""&amp;INDEX($E$64:$G$69,MATCH("●",INDEX($H$64:$AQ$69,,MATCH($D168,$54:$54,0)-7),0),1)&amp;""""&amp;"#"&amp;AZ$134&amp;"="&amp;""""&amp;VLOOKUP(AZ$134,$AD$9:$AN$16,8,FALSE)&amp;""""&amp;"#g'"&amp;"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8" s="73" t="str">
        <f>SUBSTITUTE(IF(VLOOKUP(BA$134,$AD$9:$AN$16,8,FALSE)=INDEX($E$71:$G$78,MATCH("●",INDEX($H$71:$AQ$78,,MATCH($D168,$54:$54,0)-7),0),1),"","sed -i "&amp;IF($AK$132="MacOS","'' ","")&amp;"'s#"&amp;BA$134&amp;"="""&amp;VLOOKUP(BA$134,$AD$9:$AN$16,8,FALSE)&amp;""""&amp;"#"&amp;BA$134&amp;"="&amp;""""&amp;INDEX($E$71:$G$78,MATCH("●",INDEX($H$71:$AQ$78,,MATCH($D168,$54:$54,0)-7),0),1)&amp;""""&amp;"#g'"&amp;" ${CONFIG_DIR}db_data_config.txt; export "&amp;BA$134&amp;"="&amp;""""&amp;INDEX($E$71:$G$78,MATCH("●",INDEX($H$71:$AQ$78,,MATCH($D168,$54:$54,0)-7),0),1)&amp;""";"),",",""",""")</f>
        <v/>
      </c>
      <c r="BB168" s="73" t="str">
        <f>SUBSTITUTE(IF(INDEX($E$71:$G$78,MATCH("●",INDEX($H$71:$AQ$78,,MATCH($D168,$54:$54,0)-7),0),1)=VLOOKUP(BB$134,$AD$9:$AN$16,8,FALSE),"","sed -i "&amp;IF($AK$132="MacOS","'' ","")&amp;"'s#"&amp;BB$134&amp;"="""&amp;INDEX($E$71:$G$78,MATCH("●",INDEX($H$71:$AQ$78,,MATCH($D168,$54:$54,0)-7),0),1)&amp;""""&amp;"#"&amp;BB$134&amp;"="&amp;""""&amp;VLOOKUP(BB$134,$AD$9:$AN$16,8,FALSE)&amp;""""&amp;"#g'"&amp;"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8" s="73" t="str">
        <f>SUBSTITUTE(IF(VLOOKUP(BC$134,$AD$9:$AN$16,8,FALSE)=INDEX($E$80:$G$88,MATCH("●",INDEX($H$80:$AQ$88,,MATCH($D168,$54:$54,0)-7),0),1),"","sed -i "&amp;IF($AK$132="MacOS","'' ","")&amp;"'s#"&amp;BC$134&amp;"="""&amp;VLOOKUP(BC$134,$AD$9:$AN$16,8,FALSE)&amp;""""&amp;"#"&amp;BC$134&amp;"="&amp;""""&amp;INDEX($E$80:$G$88,MATCH("●",INDEX($H$80:$AQ$88,,MATCH($D168,$54:$54,0)-7),0),1)&amp;""""&amp;"#g'"&amp;" ${CONFIG_DIR}db_data_config.txt; export "&amp;BC$134&amp;"="&amp;""""&amp;INDEX($E$80:$G$88,MATCH("●",INDEX($H$80:$AQ$88,,MATCH($D168,$54:$54,0)-7),0),1)&amp;""";"),",",""",""")</f>
        <v/>
      </c>
      <c r="BD168" s="73" t="str">
        <f>SUBSTITUTE(IF(INDEX($E$80:$G$88,MATCH("●",INDEX($H$80:$AQ$88,,MATCH($D168,$54:$54,0)-7),0),1)=VLOOKUP(BD$134,$AD$9:$AN$16,8,FALSE),"","sed -i "&amp;IF($AK$132="MacOS","'' ","")&amp;"'s#"&amp;BD$134&amp;"="""&amp;INDEX($E$80:$G$88,MATCH("●",INDEX($H$80:$AQ$88,,MATCH($D168,$54:$54,0)-7),0),1)&amp;""""&amp;"#"&amp;BD$134&amp;"="&amp;""""&amp;VLOOKUP(BD$134,$AD$9:$AN$16,8,FALSE)&amp;""""&amp;"#g'"&amp;"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68" s="73" t="str">
        <f>SUBSTITUTE(IF(VLOOKUP(BE$134,$AD$9:$AN$16,8,FALSE)=INDEX($E$90:$G$93,MATCH("●",INDEX($H$90:$AQ$93,,MATCH($D168,$54:$54,0)-7),0),1),"","sed -i "&amp;IF($AK$132="MacOS","'' ","")&amp;"'s#"&amp;BE$134&amp;"="""&amp;VLOOKUP(BE$134,$AD$9:$AN$16,8,FALSE)&amp;""""&amp;"#"&amp;BE$134&amp;"="&amp;""""&amp;INDEX($E$90:$G$93,MATCH("●",INDEX($H$90:$AQ$93,,MATCH($D168,$54:$54,0)-7),0),1)&amp;""""&amp;"#g'"&amp;" ${CONFIG_DIR}db_data_config.txt; export "&amp;BE$134&amp;"="&amp;""""&amp;INDEX($E$90:$G$93,MATCH("●",INDEX($H$90:$AQ$93,,MATCH($D168,$54:$54,0)-7),0),1)&amp;""";"),",",""",""")</f>
        <v>sed -i '' 's#FILE_LINE_BREAK="LF"#FILE_LINE_BREAK="NONE"#g' ${CONFIG_DIR}db_data_config.txt; export FILE_LINE_BREAK="NONE";</v>
      </c>
      <c r="BF168" s="73" t="str">
        <f>SUBSTITUTE(IF(INDEX($E$90:$G$93,MATCH("●",INDEX($H$90:$AQ$93,,MATCH($D168,$54:$54,0)-7),0),1)=VLOOKUP(BF$134,$AD$9:$AN$16,8,FALSE),"","sed -i "&amp;IF($AK$132="MacOS","'' ","")&amp;"'s#"&amp;BF$134&amp;"="""&amp;INDEX($E$90:$G$93,MATCH("●",INDEX($H$90:$AQ$93,,MATCH($D168,$54:$54,0)-7),0),1)&amp;""""&amp;"#"&amp;BF$134&amp;"="&amp;""""&amp;VLOOKUP(BF$134,$AD$9:$AN$16,8,FALSE)&amp;""""&amp;"#g'"&amp;"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>sed -i '' 's#FILE_LINE_BREAK="NONE"#FILE_LINE_BREAK="LF"#g' ${CONFIG_DIR}db_data_config.txt; export FILE_LINE_BREAK="LF";</v>
      </c>
      <c r="BG168" s="73" t="str">
        <f>SUBSTITUTE(IF(VLOOKUP(BG$134,$AD$9:$AN$16,8,FALSE)=INDEX($E$95:$G$98,MATCH("●",INDEX($H$95:$AQ$98,,MATCH($D168,$54:$54,0)-7),0),1),"","sed -i "&amp;IF($AK$132="MacOS","'' ","")&amp;"'s#"&amp;BG$134&amp;"="""&amp;VLOOKUP(BG$134,$AD$9:$AN$16,8,FALSE)&amp;""""&amp;"#"&amp;BG$134&amp;"="&amp;""""&amp;INDEX($E$95:$G$98,MATCH("●",INDEX($H$95:$AQ$98,,MATCH($D168,$54:$54,0)-7),0),1)&amp;""""&amp;"#g'"&amp;" ${CONFIG_DIR}db_data_config.txt; export "&amp;BG$134&amp;"="&amp;""""&amp;INDEX($E$95:$G$98,MATCH("●",INDEX($H$95:$AQ$98,,MATCH($D168,$54:$54,0)-7),0),1)&amp;""";"),",",""",""")</f>
        <v/>
      </c>
      <c r="BH168" s="73" t="str">
        <f>SUBSTITUTE(IF(INDEX($E$95:$G$98,MATCH("●",INDEX($H$95:$AQ$98,,MATCH($D168,$54:$54,0)-7),0),1)=VLOOKUP(BH$134,$AD$9:$AN$16,8,FALSE),"","sed -i "&amp;IF($AK$132="MacOS","'' ","")&amp;"'s#"&amp;BH$134&amp;"="""&amp;INDEX($E$95:$G$98,MATCH("●",INDEX($H$95:$AQ$98,,MATCH($D168,$54:$54,0)-7),0),1)&amp;""""&amp;"#"&amp;BH$134&amp;"="&amp;""""&amp;VLOOKUP(BH$134,$AD$9:$AN$16,8,FALSE)&amp;""""&amp;"#g'"&amp;"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8" s="73" t="str">
        <f>SUBSTITUTE(IF(VLOOKUP(BI$134,$AD$9:$AN$16,8,FALSE)=INDEX($E$100:$G$103,MATCH("●",INDEX($H$100:$AQ$103,,MATCH($D168,$54:$54,0)-7),0),1),"","sed -i "&amp;IF($AK$132="MacOS","'' ","")&amp;"'s#"&amp;BI$134&amp;"="""&amp;VLOOKUP(BI$134,$AD$9:$AN$16,8,FALSE)&amp;""""&amp;"#"&amp;BI$134&amp;"="&amp;""""&amp;INDEX($E$100:$G$103,MATCH("●",INDEX($H$100:$AQ$103,,MATCH($D168,$54:$54,0)-7),0),1)&amp;""""&amp;"#g'"&amp;" ${CONFIG_DIR}db_data_config.txt; export "&amp;BI$134&amp;"="&amp;""""&amp;INDEX($E$100:$G$103,MATCH("●",INDEX($H$100:$AQ$103,,MATCH($D168,$54:$54,0)-7),0),1)&amp;""";"),",",""",""")</f>
        <v/>
      </c>
      <c r="BJ168" s="73" t="str">
        <f>SUBSTITUTE(IF(INDEX($E$100:$G$103,MATCH("●",INDEX($H$100:$AQ$103,,MATCH($D168,$54:$54,0)-7),0),1)=VLOOKUP(BJ$134,$AD$9:$AN$16,8,FALSE),"","sed -i "&amp;IF($AK$132="MacOS","'' ","")&amp;"'s#"&amp;BJ$134&amp;"="""&amp;INDEX($E$100:$G$103,MATCH("●",INDEX($H$100:$AQ$103,,MATCH($D168,$54:$54,0)-7),0),1)&amp;""""&amp;"#"&amp;BJ$134&amp;"="&amp;""""&amp;VLOOKUP(BJ$134,$AD$9:$AN$16,8,FALSE)&amp;""""&amp;"#g'"&amp;"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8" s="73" t="str">
        <f>SUBSTITUTE(IF(VLOOKUP(BK$134,$AD$9:$AN$16,8,FALSE)=INDEX($E$105:$G$109,MATCH("●",INDEX($H$105:$AQ$109,,MATCH($D168,$54:$54,0)-7),0),1),"","sed -i "&amp;IF($AK$132="MacOS","'' ","")&amp;"'s#"&amp;BK$134&amp;"="""&amp;VLOOKUP(BK$134,$AD$9:$AN$16,8,FALSE)&amp;""""&amp;"#"&amp;BK$134&amp;"="&amp;""""&amp;INDEX($E$105:$G$109,MATCH("●",INDEX($H$105:$AQ$109,,MATCH($D168,$54:$54,0)-7),0),1)&amp;""""&amp;"#g'"&amp;" ${CONFIG_DIR}db_data_config.txt; export "&amp;BK$134&amp;"="&amp;""""&amp;INDEX($E$105:$G$109,MATCH("●",INDEX($H$105:$AQ$109,,MATCH($D168,$54:$54,0)-7),0),1)&amp;""";"),",",""",""")</f>
        <v/>
      </c>
      <c r="BL168" s="73" t="str">
        <f>SUBSTITUTE(IF(INDEX($E$105:$G$109,MATCH("●",INDEX($H$105:$AQ$109,,MATCH($D168,$54:$54,0)-7),0),1)=VLOOKUP(BL$134,$AD$9:$AN$16,8,FALSE),"","sed -i "&amp;IF($AK$132="MacOS","'' ","")&amp;"'s#"&amp;BL$134&amp;"="""&amp;INDEX($E$105:$G$109,MATCH("●",INDEX($H$105:$AQ$109,,MATCH($D168,$54:$54,0)-7),0),1)&amp;""""&amp;"#"&amp;BL$134&amp;"="&amp;""""&amp;VLOOKUP(BL$134,$AD$9:$AN$16,8,FALSE)&amp;""""&amp;"#g'"&amp;"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8" s="60" t="s">
        <v>1135</v>
      </c>
    </row>
    <row r="169" spans="4:65" ht="36" customHeight="1">
      <c r="D169" s="140">
        <f t="shared" si="3"/>
        <v>34</v>
      </c>
      <c r="E169" s="141"/>
      <c r="F169" s="141"/>
      <c r="G169" s="142"/>
      <c r="H169" s="45" t="str">
        <f t="shared" ca="1" si="2"/>
        <v xml:space="preserve">clear; echo テストケース034; sh ./script/db_check_file_validate_config.sh; </v>
      </c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7"/>
      <c r="AE169" s="149" t="str" cm="1">
        <f t="array" ref="AE169">SUBSTITUTE(INDEX($H$111:$AQ$111, , MATCH($D169, $54:$54, 0)-7),"-","")</f>
        <v>正常</v>
      </c>
      <c r="AF169" s="150"/>
      <c r="AG169" s="151"/>
      <c r="AH169" s="146"/>
      <c r="AI169" s="147"/>
      <c r="AJ169" s="147"/>
      <c r="AK169" s="147"/>
      <c r="AL169" s="147"/>
      <c r="AM169" s="147"/>
      <c r="AN169" s="147"/>
      <c r="AO169" s="147"/>
      <c r="AP169" s="147"/>
      <c r="AQ169" s="148"/>
      <c r="AS169" s="69" t="str" cm="1">
        <f t="array" ref="AS169">SUBSTITUTE(TEXT(INDEX($H$114:$AQ$114,1,$D169),"000000"),"-","")</f>
        <v>230001</v>
      </c>
      <c r="AT169" s="70"/>
      <c r="AU169" s="71"/>
      <c r="AW169" s="73" t="str">
        <f>SUBSTITUTE(IF(VLOOKUP(AW$134,$AD$9:$AN$16,8,FALSE)=INDEX($E$60:$G$62,MATCH("●",INDEX($H$60:$AQ$62,,MATCH($D169,$54:$54,0)-7),0),1),"","sed -i "&amp;IF($AK$132="MacOS","'' ","")&amp;"'s#"&amp;AW$134&amp;"="""&amp;VLOOKUP(AW$134,$AD$9:$AN$16,8,FALSE)&amp;""""&amp;"#"&amp;AW$134&amp;"="&amp;""""&amp;INDEX($E$60:$G$62,MATCH("●",INDEX($H$60:$AQ$62,,MATCH($D169,$54:$54,0)-7),0),1)&amp;""""&amp;"#g'"&amp;" ${CONFIG_DIR}db_data_config.txt; export "&amp;AW$134&amp;"="&amp;""""&amp;INDEX($E$60:$G$62,MATCH("●",INDEX($H$60:$AQ$62,,MATCH($D169,$54:$54,0)-7),0),1)&amp;""";"),",",""",""")</f>
        <v/>
      </c>
      <c r="AX169" s="73" t="str">
        <f>SUBSTITUTE(IF(INDEX($E$60:$G$62,MATCH("●",INDEX($H$60:$AQ$62,,MATCH($D169,$54:$54,0)-7),0),1)=VLOOKUP(AX$134,$AD$9:$AN$16,8,FALSE),"","sed -i "&amp;IF($AK$132="MacOS","'' ","")&amp;"'s#"&amp;AX$134&amp;"="""&amp;INDEX($E$60:$G$62,MATCH("●",INDEX($H$60:$AQ$62,,MATCH($D169,$54:$54,0)-7),0),1)&amp;""""&amp;"#"&amp;AX$134&amp;"="&amp;""""&amp;VLOOKUP(AX$134,$AD$9:$AN$16,8,FALSE)&amp;""""&amp;"#g'"&amp;"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69" s="73" t="str">
        <f>SUBSTITUTE(IF(VLOOKUP(AY$134,$AD$9:$AN$16,8,FALSE)=INDEX($E$64:$G$69,MATCH("●",INDEX($H$64:$AQ$69,,MATCH($D169,$54:$54,0)-7),0),1),"","sed -i "&amp;IF($AK$132="MacOS","'' ","")&amp;"'s#"&amp;AY$134&amp;"="""&amp;VLOOKUP(AY$134,$AD$9:$AN$16,8,FALSE)&amp;""""&amp;"#"&amp;AY$134&amp;"="&amp;""""&amp;INDEX($E$64:$G$69,MATCH("●",INDEX($H$64:$AQ$69,,MATCH($D169,$54:$54,0)-7),0),1)&amp;""""&amp;"#g'"&amp;" ${CONFIG_DIR}db_data_config.txt; export "&amp;AY$134&amp;"="&amp;""""&amp;INDEX($E$64:$G$69,MATCH("●",INDEX($H$64:$AQ$69,,MATCH($D169,$54:$54,0)-7),0),1)&amp;""";"),",",""",""")</f>
        <v/>
      </c>
      <c r="AZ169" s="73" t="str">
        <f>SUBSTITUTE(IF(INDEX($E$64:$G$69,MATCH("●",INDEX($H$64:$AQ$69,,MATCH($D169,$54:$54,0)-7),0),1)=VLOOKUP(AZ$134,$AD$9:$AN$16,8,FALSE),"","sed -i "&amp;IF($AK$132="MacOS","'' ","")&amp;"'s#"&amp;AZ$134&amp;"="""&amp;INDEX($E$64:$G$69,MATCH("●",INDEX($H$64:$AQ$69,,MATCH($D169,$54:$54,0)-7),0),1)&amp;""""&amp;"#"&amp;AZ$134&amp;"="&amp;""""&amp;VLOOKUP(AZ$134,$AD$9:$AN$16,8,FALSE)&amp;""""&amp;"#g'"&amp;"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69" s="73" t="str">
        <f>SUBSTITUTE(IF(VLOOKUP(BA$134,$AD$9:$AN$16,8,FALSE)=INDEX($E$71:$G$78,MATCH("●",INDEX($H$71:$AQ$78,,MATCH($D169,$54:$54,0)-7),0),1),"","sed -i "&amp;IF($AK$132="MacOS","'' ","")&amp;"'s#"&amp;BA$134&amp;"="""&amp;VLOOKUP(BA$134,$AD$9:$AN$16,8,FALSE)&amp;""""&amp;"#"&amp;BA$134&amp;"="&amp;""""&amp;INDEX($E$71:$G$78,MATCH("●",INDEX($H$71:$AQ$78,,MATCH($D169,$54:$54,0)-7),0),1)&amp;""""&amp;"#g'"&amp;" ${CONFIG_DIR}db_data_config.txt; export "&amp;BA$134&amp;"="&amp;""""&amp;INDEX($E$71:$G$78,MATCH("●",INDEX($H$71:$AQ$78,,MATCH($D169,$54:$54,0)-7),0),1)&amp;""";"),",",""",""")</f>
        <v/>
      </c>
      <c r="BB169" s="73" t="str">
        <f>SUBSTITUTE(IF(INDEX($E$71:$G$78,MATCH("●",INDEX($H$71:$AQ$78,,MATCH($D169,$54:$54,0)-7),0),1)=VLOOKUP(BB$134,$AD$9:$AN$16,8,FALSE),"","sed -i "&amp;IF($AK$132="MacOS","'' ","")&amp;"'s#"&amp;BB$134&amp;"="""&amp;INDEX($E$71:$G$78,MATCH("●",INDEX($H$71:$AQ$78,,MATCH($D169,$54:$54,0)-7),0),1)&amp;""""&amp;"#"&amp;BB$134&amp;"="&amp;""""&amp;VLOOKUP(BB$134,$AD$9:$AN$16,8,FALSE)&amp;""""&amp;"#g'"&amp;"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69" s="73" t="str">
        <f>SUBSTITUTE(IF(VLOOKUP(BC$134,$AD$9:$AN$16,8,FALSE)=INDEX($E$80:$G$88,MATCH("●",INDEX($H$80:$AQ$88,,MATCH($D169,$54:$54,0)-7),0),1),"","sed -i "&amp;IF($AK$132="MacOS","'' ","")&amp;"'s#"&amp;BC$134&amp;"="""&amp;VLOOKUP(BC$134,$AD$9:$AN$16,8,FALSE)&amp;""""&amp;"#"&amp;BC$134&amp;"="&amp;""""&amp;INDEX($E$80:$G$88,MATCH("●",INDEX($H$80:$AQ$88,,MATCH($D169,$54:$54,0)-7),0),1)&amp;""""&amp;"#g'"&amp;" ${CONFIG_DIR}db_data_config.txt; export "&amp;BC$134&amp;"="&amp;""""&amp;INDEX($E$80:$G$88,MATCH("●",INDEX($H$80:$AQ$88,,MATCH($D169,$54:$54,0)-7),0),1)&amp;""";"),",",""",""")</f>
        <v/>
      </c>
      <c r="BD169" s="73" t="str">
        <f>SUBSTITUTE(IF(INDEX($E$80:$G$88,MATCH("●",INDEX($H$80:$AQ$88,,MATCH($D169,$54:$54,0)-7),0),1)=VLOOKUP(BD$134,$AD$9:$AN$16,8,FALSE),"","sed -i "&amp;IF($AK$132="MacOS","'' ","")&amp;"'s#"&amp;BD$134&amp;"="""&amp;INDEX($E$80:$G$88,MATCH("●",INDEX($H$80:$AQ$88,,MATCH($D169,$54:$54,0)-7),0),1)&amp;""""&amp;"#"&amp;BD$134&amp;"="&amp;""""&amp;VLOOKUP(BD$134,$AD$9:$AN$16,8,FALSE)&amp;""""&amp;"#g'"&amp;"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69" s="73" t="str">
        <f>SUBSTITUTE(IF(VLOOKUP(BE$134,$AD$9:$AN$16,8,FALSE)=INDEX($E$90:$G$93,MATCH("●",INDEX($H$90:$AQ$93,,MATCH($D169,$54:$54,0)-7),0),1),"","sed -i "&amp;IF($AK$132="MacOS","'' ","")&amp;"'s#"&amp;BE$134&amp;"="""&amp;VLOOKUP(BE$134,$AD$9:$AN$16,8,FALSE)&amp;""""&amp;"#"&amp;BE$134&amp;"="&amp;""""&amp;INDEX($E$90:$G$93,MATCH("●",INDEX($H$90:$AQ$93,,MATCH($D169,$54:$54,0)-7),0),1)&amp;""""&amp;"#g'"&amp;" ${CONFIG_DIR}db_data_config.txt; export "&amp;BE$134&amp;"="&amp;""""&amp;INDEX($E$90:$G$93,MATCH("●",INDEX($H$90:$AQ$93,,MATCH($D169,$54:$54,0)-7),0),1)&amp;""";"),",",""",""")</f>
        <v/>
      </c>
      <c r="BF169" s="73" t="str">
        <f>SUBSTITUTE(IF(INDEX($E$90:$G$93,MATCH("●",INDEX($H$90:$AQ$93,,MATCH($D169,$54:$54,0)-7),0),1)=VLOOKUP(BF$134,$AD$9:$AN$16,8,FALSE),"","sed -i "&amp;IF($AK$132="MacOS","'' ","")&amp;"'s#"&amp;BF$134&amp;"="""&amp;INDEX($E$90:$G$93,MATCH("●",INDEX($H$90:$AQ$93,,MATCH($D169,$54:$54,0)-7),0),1)&amp;""""&amp;"#"&amp;BF$134&amp;"="&amp;""""&amp;VLOOKUP(BF$134,$AD$9:$AN$16,8,FALSE)&amp;""""&amp;"#g'"&amp;"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69" s="73" t="str">
        <f>SUBSTITUTE(IF(VLOOKUP(BG$134,$AD$9:$AN$16,8,FALSE)=INDEX($E$95:$G$98,MATCH("●",INDEX($H$95:$AQ$98,,MATCH($D169,$54:$54,0)-7),0),1),"","sed -i "&amp;IF($AK$132="MacOS","'' ","")&amp;"'s#"&amp;BG$134&amp;"="""&amp;VLOOKUP(BG$134,$AD$9:$AN$16,8,FALSE)&amp;""""&amp;"#"&amp;BG$134&amp;"="&amp;""""&amp;INDEX($E$95:$G$98,MATCH("●",INDEX($H$95:$AQ$98,,MATCH($D169,$54:$54,0)-7),0),1)&amp;""""&amp;"#g'"&amp;" ${CONFIG_DIR}db_data_config.txt; export "&amp;BG$134&amp;"="&amp;""""&amp;INDEX($E$95:$G$98,MATCH("●",INDEX($H$95:$AQ$98,,MATCH($D169,$54:$54,0)-7),0),1)&amp;""";"),",",""",""")</f>
        <v/>
      </c>
      <c r="BH169" s="73" t="str">
        <f>SUBSTITUTE(IF(INDEX($E$95:$G$98,MATCH("●",INDEX($H$95:$AQ$98,,MATCH($D169,$54:$54,0)-7),0),1)=VLOOKUP(BH$134,$AD$9:$AN$16,8,FALSE),"","sed -i "&amp;IF($AK$132="MacOS","'' ","")&amp;"'s#"&amp;BH$134&amp;"="""&amp;INDEX($E$95:$G$98,MATCH("●",INDEX($H$95:$AQ$98,,MATCH($D169,$54:$54,0)-7),0),1)&amp;""""&amp;"#"&amp;BH$134&amp;"="&amp;""""&amp;VLOOKUP(BH$134,$AD$9:$AN$16,8,FALSE)&amp;""""&amp;"#g'"&amp;"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69" s="73" t="str">
        <f>SUBSTITUTE(IF(VLOOKUP(BI$134,$AD$9:$AN$16,8,FALSE)=INDEX($E$100:$G$103,MATCH("●",INDEX($H$100:$AQ$103,,MATCH($D169,$54:$54,0)-7),0),1),"","sed -i "&amp;IF($AK$132="MacOS","'' ","")&amp;"'s#"&amp;BI$134&amp;"="""&amp;VLOOKUP(BI$134,$AD$9:$AN$16,8,FALSE)&amp;""""&amp;"#"&amp;BI$134&amp;"="&amp;""""&amp;INDEX($E$100:$G$103,MATCH("●",INDEX($H$100:$AQ$103,,MATCH($D169,$54:$54,0)-7),0),1)&amp;""""&amp;"#g'"&amp;" ${CONFIG_DIR}db_data_config.txt; export "&amp;BI$134&amp;"="&amp;""""&amp;INDEX($E$100:$G$103,MATCH("●",INDEX($H$100:$AQ$103,,MATCH($D169,$54:$54,0)-7),0),1)&amp;""";"),",",""",""")</f>
        <v/>
      </c>
      <c r="BJ169" s="73" t="str">
        <f>SUBSTITUTE(IF(INDEX($E$100:$G$103,MATCH("●",INDEX($H$100:$AQ$103,,MATCH($D169,$54:$54,0)-7),0),1)=VLOOKUP(BJ$134,$AD$9:$AN$16,8,FALSE),"","sed -i "&amp;IF($AK$132="MacOS","'' ","")&amp;"'s#"&amp;BJ$134&amp;"="""&amp;INDEX($E$100:$G$103,MATCH("●",INDEX($H$100:$AQ$103,,MATCH($D169,$54:$54,0)-7),0),1)&amp;""""&amp;"#"&amp;BJ$134&amp;"="&amp;""""&amp;VLOOKUP(BJ$134,$AD$9:$AN$16,8,FALSE)&amp;""""&amp;"#g'"&amp;"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69" s="73" t="str">
        <f>SUBSTITUTE(IF(VLOOKUP(BK$134,$AD$9:$AN$16,8,FALSE)=INDEX($E$105:$G$109,MATCH("●",INDEX($H$105:$AQ$109,,MATCH($D169,$54:$54,0)-7),0),1),"","sed -i "&amp;IF($AK$132="MacOS","'' ","")&amp;"'s#"&amp;BK$134&amp;"="""&amp;VLOOKUP(BK$134,$AD$9:$AN$16,8,FALSE)&amp;""""&amp;"#"&amp;BK$134&amp;"="&amp;""""&amp;INDEX($E$105:$G$109,MATCH("●",INDEX($H$105:$AQ$109,,MATCH($D169,$54:$54,0)-7),0),1)&amp;""""&amp;"#g'"&amp;" ${CONFIG_DIR}db_data_config.txt; export "&amp;BK$134&amp;"="&amp;""""&amp;INDEX($E$105:$G$109,MATCH("●",INDEX($H$105:$AQ$109,,MATCH($D169,$54:$54,0)-7),0),1)&amp;""";"),",",""",""")</f>
        <v/>
      </c>
      <c r="BL169" s="73" t="str">
        <f>SUBSTITUTE(IF(INDEX($E$105:$G$109,MATCH("●",INDEX($H$105:$AQ$109,,MATCH($D169,$54:$54,0)-7),0),1)=VLOOKUP(BL$134,$AD$9:$AN$16,8,FALSE),"","sed -i "&amp;IF($AK$132="MacOS","'' ","")&amp;"'s#"&amp;BL$134&amp;"="""&amp;INDEX($E$105:$G$109,MATCH("●",INDEX($H$105:$AQ$109,,MATCH($D169,$54:$54,0)-7),0),1)&amp;""""&amp;"#"&amp;BL$134&amp;"="&amp;""""&amp;VLOOKUP(BL$134,$AD$9:$AN$16,8,FALSE)&amp;""""&amp;"#g'"&amp;"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69" s="60" t="s">
        <v>1135</v>
      </c>
    </row>
    <row r="170" spans="4:65" ht="36" customHeight="1">
      <c r="D170" s="140">
        <f t="shared" si="3"/>
        <v>35</v>
      </c>
      <c r="E170" s="141"/>
      <c r="F170" s="141"/>
      <c r="G170" s="142"/>
      <c r="H170" s="45" t="str">
        <f t="shared" ca="1" si="2"/>
        <v xml:space="preserve">clear; echo テストケース035; sh ./script/db_check_file_validate_config.sh; </v>
      </c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7"/>
      <c r="AE170" s="149" t="str" cm="1">
        <f t="array" ref="AE170">SUBSTITUTE(INDEX($H$111:$AQ$111, , MATCH($D170, $54:$54, 0)-7),"-","")</f>
        <v>正常</v>
      </c>
      <c r="AF170" s="150"/>
      <c r="AG170" s="151"/>
      <c r="AH170" s="159"/>
      <c r="AI170" s="160"/>
      <c r="AJ170" s="160"/>
      <c r="AK170" s="160"/>
      <c r="AL170" s="160"/>
      <c r="AM170" s="160"/>
      <c r="AN170" s="160"/>
      <c r="AO170" s="160"/>
      <c r="AP170" s="160"/>
      <c r="AQ170" s="161"/>
      <c r="AS170" s="69" t="str" cm="1">
        <f t="array" ref="AS170">SUBSTITUTE(TEXT(INDEX($H$114:$AQ$114,1,$D170),"000000"),"-","")</f>
        <v>230001</v>
      </c>
      <c r="AT170" s="70"/>
      <c r="AU170" s="71"/>
      <c r="AW170" s="73" t="str">
        <f>SUBSTITUTE(IF(VLOOKUP(AW$134,$AD$9:$AN$16,8,FALSE)=INDEX($E$60:$G$62,MATCH("●",INDEX($H$60:$AQ$62,,MATCH($D170,$54:$54,0)-7),0),1),"","sed -i "&amp;IF($AK$132="MacOS","'' ","")&amp;"'s#"&amp;AW$134&amp;"="""&amp;VLOOKUP(AW$134,$AD$9:$AN$16,8,FALSE)&amp;""""&amp;"#"&amp;AW$134&amp;"="&amp;""""&amp;INDEX($E$60:$G$62,MATCH("●",INDEX($H$60:$AQ$62,,MATCH($D170,$54:$54,0)-7),0),1)&amp;""""&amp;"#g'"&amp;" ${CONFIG_DIR}db_data_config.txt; export "&amp;AW$134&amp;"="&amp;""""&amp;INDEX($E$60:$G$62,MATCH("●",INDEX($H$60:$AQ$62,,MATCH($D170,$54:$54,0)-7),0),1)&amp;""";"),",",""",""")</f>
        <v/>
      </c>
      <c r="AX170" s="73" t="str">
        <f>SUBSTITUTE(IF(INDEX($E$60:$G$62,MATCH("●",INDEX($H$60:$AQ$62,,MATCH($D170,$54:$54,0)-7),0),1)=VLOOKUP(AX$134,$AD$9:$AN$16,8,FALSE),"","sed -i "&amp;IF($AK$132="MacOS","'' ","")&amp;"'s#"&amp;AX$134&amp;"="""&amp;INDEX($E$60:$G$62,MATCH("●",INDEX($H$60:$AQ$62,,MATCH($D170,$54:$54,0)-7),0),1)&amp;""""&amp;"#"&amp;AX$134&amp;"="&amp;""""&amp;VLOOKUP(AX$134,$AD$9:$AN$16,8,FALSE)&amp;""""&amp;"#g'"&amp;"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70" s="73" t="str">
        <f>SUBSTITUTE(IF(VLOOKUP(AY$134,$AD$9:$AN$16,8,FALSE)=INDEX($E$64:$G$69,MATCH("●",INDEX($H$64:$AQ$69,,MATCH($D170,$54:$54,0)-7),0),1),"","sed -i "&amp;IF($AK$132="MacOS","'' ","")&amp;"'s#"&amp;AY$134&amp;"="""&amp;VLOOKUP(AY$134,$AD$9:$AN$16,8,FALSE)&amp;""""&amp;"#"&amp;AY$134&amp;"="&amp;""""&amp;INDEX($E$64:$G$69,MATCH("●",INDEX($H$64:$AQ$69,,MATCH($D170,$54:$54,0)-7),0),1)&amp;""""&amp;"#g'"&amp;" ${CONFIG_DIR}db_data_config.txt; export "&amp;AY$134&amp;"="&amp;""""&amp;INDEX($E$64:$G$69,MATCH("●",INDEX($H$64:$AQ$69,,MATCH($D170,$54:$54,0)-7),0),1)&amp;""";"),",",""",""")</f>
        <v/>
      </c>
      <c r="AZ170" s="73" t="str">
        <f>SUBSTITUTE(IF(INDEX($E$64:$G$69,MATCH("●",INDEX($H$64:$AQ$69,,MATCH($D170,$54:$54,0)-7),0),1)=VLOOKUP(AZ$134,$AD$9:$AN$16,8,FALSE),"","sed -i "&amp;IF($AK$132="MacOS","'' ","")&amp;"'s#"&amp;AZ$134&amp;"="""&amp;INDEX($E$64:$G$69,MATCH("●",INDEX($H$64:$AQ$69,,MATCH($D170,$54:$54,0)-7),0),1)&amp;""""&amp;"#"&amp;AZ$134&amp;"="&amp;""""&amp;VLOOKUP(AZ$134,$AD$9:$AN$16,8,FALSE)&amp;""""&amp;"#g'"&amp;"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70" s="73" t="str">
        <f>SUBSTITUTE(IF(VLOOKUP(BA$134,$AD$9:$AN$16,8,FALSE)=INDEX($E$71:$G$78,MATCH("●",INDEX($H$71:$AQ$78,,MATCH($D170,$54:$54,0)-7),0),1),"","sed -i "&amp;IF($AK$132="MacOS","'' ","")&amp;"'s#"&amp;BA$134&amp;"="""&amp;VLOOKUP(BA$134,$AD$9:$AN$16,8,FALSE)&amp;""""&amp;"#"&amp;BA$134&amp;"="&amp;""""&amp;INDEX($E$71:$G$78,MATCH("●",INDEX($H$71:$AQ$78,,MATCH($D170,$54:$54,0)-7),0),1)&amp;""""&amp;"#g'"&amp;" ${CONFIG_DIR}db_data_config.txt; export "&amp;BA$134&amp;"="&amp;""""&amp;INDEX($E$71:$G$78,MATCH("●",INDEX($H$71:$AQ$78,,MATCH($D170,$54:$54,0)-7),0),1)&amp;""";"),",",""",""")</f>
        <v/>
      </c>
      <c r="BB170" s="73" t="str">
        <f>SUBSTITUTE(IF(INDEX($E$71:$G$78,MATCH("●",INDEX($H$71:$AQ$78,,MATCH($D170,$54:$54,0)-7),0),1)=VLOOKUP(BB$134,$AD$9:$AN$16,8,FALSE),"","sed -i "&amp;IF($AK$132="MacOS","'' ","")&amp;"'s#"&amp;BB$134&amp;"="""&amp;INDEX($E$71:$G$78,MATCH("●",INDEX($H$71:$AQ$78,,MATCH($D170,$54:$54,0)-7),0),1)&amp;""""&amp;"#"&amp;BB$134&amp;"="&amp;""""&amp;VLOOKUP(BB$134,$AD$9:$AN$16,8,FALSE)&amp;""""&amp;"#g'"&amp;"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70" s="73" t="str">
        <f>SUBSTITUTE(IF(VLOOKUP(BC$134,$AD$9:$AN$16,8,FALSE)=INDEX($E$80:$G$88,MATCH("●",INDEX($H$80:$AQ$88,,MATCH($D170,$54:$54,0)-7),0),1),"","sed -i "&amp;IF($AK$132="MacOS","'' ","")&amp;"'s#"&amp;BC$134&amp;"="""&amp;VLOOKUP(BC$134,$AD$9:$AN$16,8,FALSE)&amp;""""&amp;"#"&amp;BC$134&amp;"="&amp;""""&amp;INDEX($E$80:$G$88,MATCH("●",INDEX($H$80:$AQ$88,,MATCH($D170,$54:$54,0)-7),0),1)&amp;""""&amp;"#g'"&amp;" ${CONFIG_DIR}db_data_config.txt; export "&amp;BC$134&amp;"="&amp;""""&amp;INDEX($E$80:$G$88,MATCH("●",INDEX($H$80:$AQ$88,,MATCH($D170,$54:$54,0)-7),0),1)&amp;""";"),",",""",""")</f>
        <v/>
      </c>
      <c r="BD170" s="73" t="str">
        <f>SUBSTITUTE(IF(INDEX($E$80:$G$88,MATCH("●",INDEX($H$80:$AQ$88,,MATCH($D170,$54:$54,0)-7),0),1)=VLOOKUP(BD$134,$AD$9:$AN$16,8,FALSE),"","sed -i "&amp;IF($AK$132="MacOS","'' ","")&amp;"'s#"&amp;BD$134&amp;"="""&amp;INDEX($E$80:$G$88,MATCH("●",INDEX($H$80:$AQ$88,,MATCH($D170,$54:$54,0)-7),0),1)&amp;""""&amp;"#"&amp;BD$134&amp;"="&amp;""""&amp;VLOOKUP(BD$134,$AD$9:$AN$16,8,FALSE)&amp;""""&amp;"#g'"&amp;"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70" s="73" t="str">
        <f>SUBSTITUTE(IF(VLOOKUP(BE$134,$AD$9:$AN$16,8,FALSE)=INDEX($E$90:$G$93,MATCH("●",INDEX($H$90:$AQ$93,,MATCH($D170,$54:$54,0)-7),0),1),"","sed -i "&amp;IF($AK$132="MacOS","'' ","")&amp;"'s#"&amp;BE$134&amp;"="""&amp;VLOOKUP(BE$134,$AD$9:$AN$16,8,FALSE)&amp;""""&amp;"#"&amp;BE$134&amp;"="&amp;""""&amp;INDEX($E$90:$G$93,MATCH("●",INDEX($H$90:$AQ$93,,MATCH($D170,$54:$54,0)-7),0),1)&amp;""""&amp;"#g'"&amp;" ${CONFIG_DIR}db_data_config.txt; export "&amp;BE$134&amp;"="&amp;""""&amp;INDEX($E$90:$G$93,MATCH("●",INDEX($H$90:$AQ$93,,MATCH($D170,$54:$54,0)-7),0),1)&amp;""";"),",",""",""")</f>
        <v/>
      </c>
      <c r="BF170" s="73" t="str">
        <f>SUBSTITUTE(IF(INDEX($E$90:$G$93,MATCH("●",INDEX($H$90:$AQ$93,,MATCH($D170,$54:$54,0)-7),0),1)=VLOOKUP(BF$134,$AD$9:$AN$16,8,FALSE),"","sed -i "&amp;IF($AK$132="MacOS","'' ","")&amp;"'s#"&amp;BF$134&amp;"="""&amp;INDEX($E$90:$G$93,MATCH("●",INDEX($H$90:$AQ$93,,MATCH($D170,$54:$54,0)-7),0),1)&amp;""""&amp;"#"&amp;BF$134&amp;"="&amp;""""&amp;VLOOKUP(BF$134,$AD$9:$AN$16,8,FALSE)&amp;""""&amp;"#g'"&amp;"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70" s="73" t="str">
        <f>SUBSTITUTE(IF(VLOOKUP(BG$134,$AD$9:$AN$16,8,FALSE)=INDEX($E$95:$G$98,MATCH("●",INDEX($H$95:$AQ$98,,MATCH($D170,$54:$54,0)-7),0),1),"","sed -i "&amp;IF($AK$132="MacOS","'' ","")&amp;"'s#"&amp;BG$134&amp;"="""&amp;VLOOKUP(BG$134,$AD$9:$AN$16,8,FALSE)&amp;""""&amp;"#"&amp;BG$134&amp;"="&amp;""""&amp;INDEX($E$95:$G$98,MATCH("●",INDEX($H$95:$AQ$98,,MATCH($D170,$54:$54,0)-7),0),1)&amp;""""&amp;"#g'"&amp;" ${CONFIG_DIR}db_data_config.txt; export "&amp;BG$134&amp;"="&amp;""""&amp;INDEX($E$95:$G$98,MATCH("●",INDEX($H$95:$AQ$98,,MATCH($D170,$54:$54,0)-7),0),1)&amp;""";"),",",""",""")</f>
        <v/>
      </c>
      <c r="BH170" s="73" t="str">
        <f>SUBSTITUTE(IF(INDEX($E$95:$G$98,MATCH("●",INDEX($H$95:$AQ$98,,MATCH($D170,$54:$54,0)-7),0),1)=VLOOKUP(BH$134,$AD$9:$AN$16,8,FALSE),"","sed -i "&amp;IF($AK$132="MacOS","'' ","")&amp;"'s#"&amp;BH$134&amp;"="""&amp;INDEX($E$95:$G$98,MATCH("●",INDEX($H$95:$AQ$98,,MATCH($D170,$54:$54,0)-7),0),1)&amp;""""&amp;"#"&amp;BH$134&amp;"="&amp;""""&amp;VLOOKUP(BH$134,$AD$9:$AN$16,8,FALSE)&amp;""""&amp;"#g'"&amp;"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70" s="73" t="str">
        <f>SUBSTITUTE(IF(VLOOKUP(BI$134,$AD$9:$AN$16,8,FALSE)=INDEX($E$100:$G$103,MATCH("●",INDEX($H$100:$AQ$103,,MATCH($D170,$54:$54,0)-7),0),1),"","sed -i "&amp;IF($AK$132="MacOS","'' ","")&amp;"'s#"&amp;BI$134&amp;"="""&amp;VLOOKUP(BI$134,$AD$9:$AN$16,8,FALSE)&amp;""""&amp;"#"&amp;BI$134&amp;"="&amp;""""&amp;INDEX($E$100:$G$103,MATCH("●",INDEX($H$100:$AQ$103,,MATCH($D170,$54:$54,0)-7),0),1)&amp;""""&amp;"#g'"&amp;" ${CONFIG_DIR}db_data_config.txt; export "&amp;BI$134&amp;"="&amp;""""&amp;INDEX($E$100:$G$103,MATCH("●",INDEX($H$100:$AQ$103,,MATCH($D170,$54:$54,0)-7),0),1)&amp;""";"),",",""",""")</f>
        <v/>
      </c>
      <c r="BJ170" s="73" t="str">
        <f>SUBSTITUTE(IF(INDEX($E$100:$G$103,MATCH("●",INDEX($H$100:$AQ$103,,MATCH($D170,$54:$54,0)-7),0),1)=VLOOKUP(BJ$134,$AD$9:$AN$16,8,FALSE),"","sed -i "&amp;IF($AK$132="MacOS","'' ","")&amp;"'s#"&amp;BJ$134&amp;"="""&amp;INDEX($E$100:$G$103,MATCH("●",INDEX($H$100:$AQ$103,,MATCH($D170,$54:$54,0)-7),0),1)&amp;""""&amp;"#"&amp;BJ$134&amp;"="&amp;""""&amp;VLOOKUP(BJ$134,$AD$9:$AN$16,8,FALSE)&amp;""""&amp;"#g'"&amp;"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70" s="73" t="str">
        <f>SUBSTITUTE(IF(VLOOKUP(BK$134,$AD$9:$AN$16,8,FALSE)=INDEX($E$105:$G$109,MATCH("●",INDEX($H$105:$AQ$109,,MATCH($D170,$54:$54,0)-7),0),1),"","sed -i "&amp;IF($AK$132="MacOS","'' ","")&amp;"'s#"&amp;BK$134&amp;"="""&amp;VLOOKUP(BK$134,$AD$9:$AN$16,8,FALSE)&amp;""""&amp;"#"&amp;BK$134&amp;"="&amp;""""&amp;INDEX($E$105:$G$109,MATCH("●",INDEX($H$105:$AQ$109,,MATCH($D170,$54:$54,0)-7),0),1)&amp;""""&amp;"#g'"&amp;" ${CONFIG_DIR}db_data_config.txt; export "&amp;BK$134&amp;"="&amp;""""&amp;INDEX($E$105:$G$109,MATCH("●",INDEX($H$105:$AQ$109,,MATCH($D170,$54:$54,0)-7),0),1)&amp;""";"),",",""",""")</f>
        <v/>
      </c>
      <c r="BL170" s="73" t="str">
        <f>SUBSTITUTE(IF(INDEX($E$105:$G$109,MATCH("●",INDEX($H$105:$AQ$109,,MATCH($D170,$54:$54,0)-7),0),1)=VLOOKUP(BL$134,$AD$9:$AN$16,8,FALSE),"","sed -i "&amp;IF($AK$132="MacOS","'' ","")&amp;"'s#"&amp;BL$134&amp;"="""&amp;INDEX($E$105:$G$109,MATCH("●",INDEX($H$105:$AQ$109,,MATCH($D170,$54:$54,0)-7),0),1)&amp;""""&amp;"#"&amp;BL$134&amp;"="&amp;""""&amp;VLOOKUP(BL$134,$AD$9:$AN$16,8,FALSE)&amp;""""&amp;"#g'"&amp;"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70" s="60" t="s">
        <v>1135</v>
      </c>
    </row>
    <row r="171" spans="4:65" ht="36" customHeight="1">
      <c r="D171" s="140">
        <f t="shared" si="3"/>
        <v>36</v>
      </c>
      <c r="E171" s="141"/>
      <c r="F171" s="141"/>
      <c r="G171" s="142"/>
      <c r="H171" s="45" t="str">
        <f t="shared" ca="1" si="2"/>
        <v xml:space="preserve">clear; echo テストケース036; sh ./script/db_check_file_validate_config.sh; </v>
      </c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7"/>
      <c r="AE171" s="149" t="str" cm="1">
        <f t="array" ref="AE171">SUBSTITUTE(INDEX($H$111:$AQ$111, , MATCH($D171, $54:$54, 0)-7),"-","")</f>
        <v>正常</v>
      </c>
      <c r="AF171" s="150"/>
      <c r="AG171" s="151"/>
      <c r="AH171" s="159"/>
      <c r="AI171" s="160"/>
      <c r="AJ171" s="160"/>
      <c r="AK171" s="160"/>
      <c r="AL171" s="160"/>
      <c r="AM171" s="160"/>
      <c r="AN171" s="160"/>
      <c r="AO171" s="160"/>
      <c r="AP171" s="160"/>
      <c r="AQ171" s="161"/>
      <c r="AS171" s="69" t="str" cm="1">
        <f t="array" ref="AS171">SUBSTITUTE(TEXT(INDEX($H$114:$AQ$114,1,$D171),"000000"),"-","")</f>
        <v>230001</v>
      </c>
      <c r="AT171" s="70"/>
      <c r="AU171" s="71"/>
      <c r="AW171" s="73" t="str">
        <f>SUBSTITUTE(IF(VLOOKUP(AW$134,$AD$9:$AN$16,8,FALSE)=INDEX($E$60:$G$62,MATCH("●",INDEX($H$60:$AQ$62,,MATCH($D171,$54:$54,0)-7),0),1),"","sed -i "&amp;IF($AK$132="MacOS","'' ","")&amp;"'s#"&amp;AW$134&amp;"="""&amp;VLOOKUP(AW$134,$AD$9:$AN$16,8,FALSE)&amp;""""&amp;"#"&amp;AW$134&amp;"="&amp;""""&amp;INDEX($E$60:$G$62,MATCH("●",INDEX($H$60:$AQ$62,,MATCH($D171,$54:$54,0)-7),0),1)&amp;""""&amp;"#g'"&amp;" ${CONFIG_DIR}db_data_config.txt; export "&amp;AW$134&amp;"="&amp;""""&amp;INDEX($E$60:$G$62,MATCH("●",INDEX($H$60:$AQ$62,,MATCH($D171,$54:$54,0)-7),0),1)&amp;""";"),",",""",""")</f>
        <v/>
      </c>
      <c r="AX171" s="73" t="str">
        <f>SUBSTITUTE(IF(INDEX($E$60:$G$62,MATCH("●",INDEX($H$60:$AQ$62,,MATCH($D171,$54:$54,0)-7),0),1)=VLOOKUP(AX$134,$AD$9:$AN$16,8,FALSE),"","sed -i "&amp;IF($AK$132="MacOS","'' ","")&amp;"'s#"&amp;AX$134&amp;"="""&amp;INDEX($E$60:$G$62,MATCH("●",INDEX($H$60:$AQ$62,,MATCH($D171,$54:$54,0)-7),0),1)&amp;""""&amp;"#"&amp;AX$134&amp;"="&amp;""""&amp;VLOOKUP(AX$134,$AD$9:$AN$16,8,FALSE)&amp;""""&amp;"#g'"&amp;" ${CONFIG_DIR}db_data_config.txt; export "&amp;AX$134&amp;"="&amp;""""&amp;VLOOKUP(AX$134,$AD$9:$AN$16,8,FALSE)&amp;""";"),",",""",""")</f>
        <v/>
      </c>
      <c r="AY171" s="73" t="str">
        <f>SUBSTITUTE(IF(VLOOKUP(AY$134,$AD$9:$AN$16,8,FALSE)=INDEX($E$64:$G$69,MATCH("●",INDEX($H$64:$AQ$69,,MATCH($D171,$54:$54,0)-7),0),1),"","sed -i "&amp;IF($AK$132="MacOS","'' ","")&amp;"'s#"&amp;AY$134&amp;"="""&amp;VLOOKUP(AY$134,$AD$9:$AN$16,8,FALSE)&amp;""""&amp;"#"&amp;AY$134&amp;"="&amp;""""&amp;INDEX($E$64:$G$69,MATCH("●",INDEX($H$64:$AQ$69,,MATCH($D171,$54:$54,0)-7),0),1)&amp;""""&amp;"#g'"&amp;" ${CONFIG_DIR}db_data_config.txt; export "&amp;AY$134&amp;"="&amp;""""&amp;INDEX($E$64:$G$69,MATCH("●",INDEX($H$64:$AQ$69,,MATCH($D171,$54:$54,0)-7),0),1)&amp;""";"),",",""",""")</f>
        <v/>
      </c>
      <c r="AZ171" s="73" t="str">
        <f>SUBSTITUTE(IF(INDEX($E$64:$G$69,MATCH("●",INDEX($H$64:$AQ$69,,MATCH($D171,$54:$54,0)-7),0),1)=VLOOKUP(AZ$134,$AD$9:$AN$16,8,FALSE),"","sed -i "&amp;IF($AK$132="MacOS","'' ","")&amp;"'s#"&amp;AZ$134&amp;"="""&amp;INDEX($E$64:$G$69,MATCH("●",INDEX($H$64:$AQ$69,,MATCH($D171,$54:$54,0)-7),0),1)&amp;""""&amp;"#"&amp;AZ$134&amp;"="&amp;""""&amp;VLOOKUP(AZ$134,$AD$9:$AN$16,8,FALSE)&amp;""""&amp;"#g'"&amp;" ${CONFIG_DIR}db_data_config.txt; export "&amp;AZ$134&amp;"="&amp;""""&amp;VLOOKUP(AZ$134,$AD$9:$AN$16,8,FALSE)&amp;""";"),",",""",""")</f>
        <v/>
      </c>
      <c r="BA171" s="73" t="str">
        <f>SUBSTITUTE(IF(VLOOKUP(BA$134,$AD$9:$AN$16,8,FALSE)=INDEX($E$71:$G$78,MATCH("●",INDEX($H$71:$AQ$78,,MATCH($D171,$54:$54,0)-7),0),1),"","sed -i "&amp;IF($AK$132="MacOS","'' ","")&amp;"'s#"&amp;BA$134&amp;"="""&amp;VLOOKUP(BA$134,$AD$9:$AN$16,8,FALSE)&amp;""""&amp;"#"&amp;BA$134&amp;"="&amp;""""&amp;INDEX($E$71:$G$78,MATCH("●",INDEX($H$71:$AQ$78,,MATCH($D171,$54:$54,0)-7),0),1)&amp;""""&amp;"#g'"&amp;" ${CONFIG_DIR}db_data_config.txt; export "&amp;BA$134&amp;"="&amp;""""&amp;INDEX($E$71:$G$78,MATCH("●",INDEX($H$71:$AQ$78,,MATCH($D171,$54:$54,0)-7),0),1)&amp;""";"),",",""",""")</f>
        <v/>
      </c>
      <c r="BB171" s="73" t="str">
        <f>SUBSTITUTE(IF(INDEX($E$71:$G$78,MATCH("●",INDEX($H$71:$AQ$78,,MATCH($D171,$54:$54,0)-7),0),1)=VLOOKUP(BB$134,$AD$9:$AN$16,8,FALSE),"","sed -i "&amp;IF($AK$132="MacOS","'' ","")&amp;"'s#"&amp;BB$134&amp;"="""&amp;INDEX($E$71:$G$78,MATCH("●",INDEX($H$71:$AQ$78,,MATCH($D171,$54:$54,0)-7),0),1)&amp;""""&amp;"#"&amp;BB$134&amp;"="&amp;""""&amp;VLOOKUP(BB$134,$AD$9:$AN$16,8,FALSE)&amp;""""&amp;"#g'"&amp;" ${CONFIG_DIR}db_data_config.txt; export "&amp;BB$134&amp;"="&amp;""""&amp;VLOOKUP(BB$134,$AD$9:$AN$16,8,FALSE)&amp;""";"),",",""",""")</f>
        <v/>
      </c>
      <c r="BC171" s="73" t="str">
        <f>SUBSTITUTE(IF(VLOOKUP(BC$134,$AD$9:$AN$16,8,FALSE)=INDEX($E$80:$G$88,MATCH("●",INDEX($H$80:$AQ$88,,MATCH($D171,$54:$54,0)-7),0),1),"","sed -i "&amp;IF($AK$132="MacOS","'' ","")&amp;"'s#"&amp;BC$134&amp;"="""&amp;VLOOKUP(BC$134,$AD$9:$AN$16,8,FALSE)&amp;""""&amp;"#"&amp;BC$134&amp;"="&amp;""""&amp;INDEX($E$80:$G$88,MATCH("●",INDEX($H$80:$AQ$88,,MATCH($D171,$54:$54,0)-7),0),1)&amp;""""&amp;"#g'"&amp;" ${CONFIG_DIR}db_data_config.txt; export "&amp;BC$134&amp;"="&amp;""""&amp;INDEX($E$80:$G$88,MATCH("●",INDEX($H$80:$AQ$88,,MATCH($D171,$54:$54,0)-7),0),1)&amp;""";"),",",""",""")</f>
        <v/>
      </c>
      <c r="BD171" s="73" t="str">
        <f>SUBSTITUTE(IF(INDEX($E$80:$G$88,MATCH("●",INDEX($H$80:$AQ$88,,MATCH($D171,$54:$54,0)-7),0),1)=VLOOKUP(BD$134,$AD$9:$AN$16,8,FALSE),"","sed -i "&amp;IF($AK$132="MacOS","'' ","")&amp;"'s#"&amp;BD$134&amp;"="""&amp;INDEX($E$80:$G$88,MATCH("●",INDEX($H$80:$AQ$88,,MATCH($D171,$54:$54,0)-7),0),1)&amp;""""&amp;"#"&amp;BD$134&amp;"="&amp;""""&amp;VLOOKUP(BD$134,$AD$9:$AN$16,8,FALSE)&amp;""""&amp;"#g'"&amp;" ${CONFIG_DIR}db_data_config.txt; export "&amp;BD$134&amp;"="&amp;""""&amp;VLOOKUP(BD$134,$AD$9:$AN$16,8,FALSE)&amp;""";"),",",""",""")</f>
        <v/>
      </c>
      <c r="BE171" s="73" t="str">
        <f>SUBSTITUTE(IF(VLOOKUP(BE$134,$AD$9:$AN$16,8,FALSE)=INDEX($E$90:$G$93,MATCH("●",INDEX($H$90:$AQ$93,,MATCH($D171,$54:$54,0)-7),0),1),"","sed -i "&amp;IF($AK$132="MacOS","'' ","")&amp;"'s#"&amp;BE$134&amp;"="""&amp;VLOOKUP(BE$134,$AD$9:$AN$16,8,FALSE)&amp;""""&amp;"#"&amp;BE$134&amp;"="&amp;""""&amp;INDEX($E$90:$G$93,MATCH("●",INDEX($H$90:$AQ$93,,MATCH($D171,$54:$54,0)-7),0),1)&amp;""""&amp;"#g'"&amp;" ${CONFIG_DIR}db_data_config.txt; export "&amp;BE$134&amp;"="&amp;""""&amp;INDEX($E$90:$G$93,MATCH("●",INDEX($H$90:$AQ$93,,MATCH($D171,$54:$54,0)-7),0),1)&amp;""";"),",",""",""")</f>
        <v/>
      </c>
      <c r="BF171" s="73" t="str">
        <f>SUBSTITUTE(IF(INDEX($E$90:$G$93,MATCH("●",INDEX($H$90:$AQ$93,,MATCH($D171,$54:$54,0)-7),0),1)=VLOOKUP(BF$134,$AD$9:$AN$16,8,FALSE),"","sed -i "&amp;IF($AK$132="MacOS","'' ","")&amp;"'s#"&amp;BF$134&amp;"="""&amp;INDEX($E$90:$G$93,MATCH("●",INDEX($H$90:$AQ$93,,MATCH($D171,$54:$54,0)-7),0),1)&amp;""""&amp;"#"&amp;BF$134&amp;"="&amp;""""&amp;VLOOKUP(BF$134,$AD$9:$AN$16,8,FALSE)&amp;""""&amp;"#g'"&amp;" ${CONFIG_DIR}db_data_config.txt; export "&amp;BF$134&amp;"="&amp;""""&amp;VLOOKUP(BF$134,$AD$9:$AN$16,8,FALSE)&amp;""";"),",",""",""")</f>
        <v/>
      </c>
      <c r="BG171" s="73" t="str">
        <f>SUBSTITUTE(IF(VLOOKUP(BG$134,$AD$9:$AN$16,8,FALSE)=INDEX($E$95:$G$98,MATCH("●",INDEX($H$95:$AQ$98,,MATCH($D171,$54:$54,0)-7),0),1),"","sed -i "&amp;IF($AK$132="MacOS","'' ","")&amp;"'s#"&amp;BG$134&amp;"="""&amp;VLOOKUP(BG$134,$AD$9:$AN$16,8,FALSE)&amp;""""&amp;"#"&amp;BG$134&amp;"="&amp;""""&amp;INDEX($E$95:$G$98,MATCH("●",INDEX($H$95:$AQ$98,,MATCH($D171,$54:$54,0)-7),0),1)&amp;""""&amp;"#g'"&amp;" ${CONFIG_DIR}db_data_config.txt; export "&amp;BG$134&amp;"="&amp;""""&amp;INDEX($E$95:$G$98,MATCH("●",INDEX($H$95:$AQ$98,,MATCH($D171,$54:$54,0)-7),0),1)&amp;""";"),",",""",""")</f>
        <v/>
      </c>
      <c r="BH171" s="73" t="str">
        <f>SUBSTITUTE(IF(INDEX($E$95:$G$98,MATCH("●",INDEX($H$95:$AQ$98,,MATCH($D171,$54:$54,0)-7),0),1)=VLOOKUP(BH$134,$AD$9:$AN$16,8,FALSE),"","sed -i "&amp;IF($AK$132="MacOS","'' ","")&amp;"'s#"&amp;BH$134&amp;"="""&amp;INDEX($E$95:$G$98,MATCH("●",INDEX($H$95:$AQ$98,,MATCH($D171,$54:$54,0)-7),0),1)&amp;""""&amp;"#"&amp;BH$134&amp;"="&amp;""""&amp;VLOOKUP(BH$134,$AD$9:$AN$16,8,FALSE)&amp;""""&amp;"#g'"&amp;" ${CONFIG_DIR}db_data_config.txt; export "&amp;BH$134&amp;"="&amp;""""&amp;VLOOKUP(BH$134,$AD$9:$AN$16,8,FALSE)&amp;""";"),",",""",""")</f>
        <v/>
      </c>
      <c r="BI171" s="73" t="str">
        <f>SUBSTITUTE(IF(VLOOKUP(BI$134,$AD$9:$AN$16,8,FALSE)=INDEX($E$100:$G$103,MATCH("●",INDEX($H$100:$AQ$103,,MATCH($D171,$54:$54,0)-7),0),1),"","sed -i "&amp;IF($AK$132="MacOS","'' ","")&amp;"'s#"&amp;BI$134&amp;"="""&amp;VLOOKUP(BI$134,$AD$9:$AN$16,8,FALSE)&amp;""""&amp;"#"&amp;BI$134&amp;"="&amp;""""&amp;INDEX($E$100:$G$103,MATCH("●",INDEX($H$100:$AQ$103,,MATCH($D171,$54:$54,0)-7),0),1)&amp;""""&amp;"#g'"&amp;" ${CONFIG_DIR}db_data_config.txt; export "&amp;BI$134&amp;"="&amp;""""&amp;INDEX($E$100:$G$103,MATCH("●",INDEX($H$100:$AQ$103,,MATCH($D171,$54:$54,0)-7),0),1)&amp;""";"),",",""",""")</f>
        <v/>
      </c>
      <c r="BJ171" s="73" t="str">
        <f>SUBSTITUTE(IF(INDEX($E$100:$G$103,MATCH("●",INDEX($H$100:$AQ$103,,MATCH($D171,$54:$54,0)-7),0),1)=VLOOKUP(BJ$134,$AD$9:$AN$16,8,FALSE),"","sed -i "&amp;IF($AK$132="MacOS","'' ","")&amp;"'s#"&amp;BJ$134&amp;"="""&amp;INDEX($E$100:$G$103,MATCH("●",INDEX($H$100:$AQ$103,,MATCH($D171,$54:$54,0)-7),0),1)&amp;""""&amp;"#"&amp;BJ$134&amp;"="&amp;""""&amp;VLOOKUP(BJ$134,$AD$9:$AN$16,8,FALSE)&amp;""""&amp;"#g'"&amp;" ${CONFIG_DIR}db_data_config.txt; export "&amp;BJ$134&amp;"="&amp;""""&amp;VLOOKUP(BJ$134,$AD$9:$AN$16,8,FALSE)&amp;""";"),",",""",""")</f>
        <v/>
      </c>
      <c r="BK171" s="73" t="str">
        <f>SUBSTITUTE(IF(VLOOKUP(BK$134,$AD$9:$AN$16,8,FALSE)=INDEX($E$105:$G$109,MATCH("●",INDEX($H$105:$AQ$109,,MATCH($D171,$54:$54,0)-7),0),1),"","sed -i "&amp;IF($AK$132="MacOS","'' ","")&amp;"'s#"&amp;BK$134&amp;"="""&amp;VLOOKUP(BK$134,$AD$9:$AN$16,8,FALSE)&amp;""""&amp;"#"&amp;BK$134&amp;"="&amp;""""&amp;INDEX($E$105:$G$109,MATCH("●",INDEX($H$105:$AQ$109,,MATCH($D171,$54:$54,0)-7),0),1)&amp;""""&amp;"#g'"&amp;" ${CONFIG_DIR}db_data_config.txt; export "&amp;BK$134&amp;"="&amp;""""&amp;INDEX($E$105:$G$109,MATCH("●",INDEX($H$105:$AQ$109,,MATCH($D171,$54:$54,0)-7),0),1)&amp;""";"),",",""",""")</f>
        <v/>
      </c>
      <c r="BL171" s="73" t="str">
        <f>SUBSTITUTE(IF(INDEX($E$105:$G$109,MATCH("●",INDEX($H$105:$AQ$109,,MATCH($D171,$54:$54,0)-7),0),1)=VLOOKUP(BL$134,$AD$9:$AN$16,8,FALSE),"","sed -i "&amp;IF($AK$132="MacOS","'' ","")&amp;"'s#"&amp;BL$134&amp;"="""&amp;INDEX($E$105:$G$109,MATCH("●",INDEX($H$105:$AQ$109,,MATCH($D171,$54:$54,0)-7),0),1)&amp;""""&amp;"#"&amp;BL$134&amp;"="&amp;""""&amp;VLOOKUP(BL$134,$AD$9:$AN$16,8,FALSE)&amp;""""&amp;"#g'"&amp;" ${CONFIG_DIR}db_data_config.txt; export "&amp;BL$134&amp;"="&amp;""""&amp;VLOOKUP(BL$134,$AD$9:$AN$16,8,FALSE)&amp;""";"),",",""",""")</f>
        <v/>
      </c>
      <c r="BM171" s="60" t="s">
        <v>1135</v>
      </c>
    </row>
  </sheetData>
  <mergeCells count="357">
    <mergeCell ref="E76:G76"/>
    <mergeCell ref="AH152:AQ152"/>
    <mergeCell ref="AH155:AQ155"/>
    <mergeCell ref="AH154:AQ154"/>
    <mergeCell ref="AH161:AQ161"/>
    <mergeCell ref="AH160:AQ160"/>
    <mergeCell ref="AH163:AQ163"/>
    <mergeCell ref="AH162:AQ162"/>
    <mergeCell ref="AH157:AQ157"/>
    <mergeCell ref="AH156:AQ156"/>
    <mergeCell ref="AH159:AQ159"/>
    <mergeCell ref="AH158:AQ158"/>
    <mergeCell ref="AH153:AQ153"/>
    <mergeCell ref="E65:G65"/>
    <mergeCell ref="E66:G66"/>
    <mergeCell ref="E67:G67"/>
    <mergeCell ref="E68:G68"/>
    <mergeCell ref="E81:G81"/>
    <mergeCell ref="E82:G82"/>
    <mergeCell ref="E83:G83"/>
    <mergeCell ref="AK2:AM2"/>
    <mergeCell ref="AN2:AQ2"/>
    <mergeCell ref="AB3:AC3"/>
    <mergeCell ref="AD3:AF3"/>
    <mergeCell ref="AG3:AJ3"/>
    <mergeCell ref="AK3:AM3"/>
    <mergeCell ref="AN3:AQ3"/>
    <mergeCell ref="B2:F3"/>
    <mergeCell ref="G2:I3"/>
    <mergeCell ref="J2:AA3"/>
    <mergeCell ref="AB2:AC2"/>
    <mergeCell ref="AD2:AF2"/>
    <mergeCell ref="AG2:AJ2"/>
    <mergeCell ref="AY59:AZ59"/>
    <mergeCell ref="E60:G60"/>
    <mergeCell ref="E61:G61"/>
    <mergeCell ref="AK54:AK56"/>
    <mergeCell ref="AL54:AL56"/>
    <mergeCell ref="AM54:AM56"/>
    <mergeCell ref="AN54:AN56"/>
    <mergeCell ref="AO54:AO56"/>
    <mergeCell ref="AP54:AP56"/>
    <mergeCell ref="AE54:AE56"/>
    <mergeCell ref="AF54:AF56"/>
    <mergeCell ref="AG54:AG56"/>
    <mergeCell ref="AH54:AH56"/>
    <mergeCell ref="AI54:AI56"/>
    <mergeCell ref="AJ54:AJ56"/>
    <mergeCell ref="Y54:Y56"/>
    <mergeCell ref="Z54:Z56"/>
    <mergeCell ref="AA54:AA56"/>
    <mergeCell ref="AB54:AB56"/>
    <mergeCell ref="AC54:AC56"/>
    <mergeCell ref="AD54:AD56"/>
    <mergeCell ref="S54:S56"/>
    <mergeCell ref="T54:T56"/>
    <mergeCell ref="U54:U56"/>
    <mergeCell ref="E62:G62"/>
    <mergeCell ref="E64:G64"/>
    <mergeCell ref="E69:G69"/>
    <mergeCell ref="E71:G71"/>
    <mergeCell ref="AQ54:AQ56"/>
    <mergeCell ref="E58:G58"/>
    <mergeCell ref="AW59:AX59"/>
    <mergeCell ref="V54:V56"/>
    <mergeCell ref="W54:W56"/>
    <mergeCell ref="X54:X56"/>
    <mergeCell ref="M54:M56"/>
    <mergeCell ref="N54:N56"/>
    <mergeCell ref="O54:O56"/>
    <mergeCell ref="P54:P56"/>
    <mergeCell ref="Q54:Q56"/>
    <mergeCell ref="R54:R56"/>
    <mergeCell ref="D54:G56"/>
    <mergeCell ref="H54:H56"/>
    <mergeCell ref="I54:I56"/>
    <mergeCell ref="J54:J56"/>
    <mergeCell ref="K54:K56"/>
    <mergeCell ref="L54:L56"/>
    <mergeCell ref="E80:G80"/>
    <mergeCell ref="E87:G87"/>
    <mergeCell ref="E90:G90"/>
    <mergeCell ref="E91:G91"/>
    <mergeCell ref="E93:G93"/>
    <mergeCell ref="E72:G72"/>
    <mergeCell ref="E73:G73"/>
    <mergeCell ref="E74:G74"/>
    <mergeCell ref="E75:G75"/>
    <mergeCell ref="E77:G77"/>
    <mergeCell ref="E78:G78"/>
    <mergeCell ref="E84:G84"/>
    <mergeCell ref="E86:G86"/>
    <mergeCell ref="E88:G88"/>
    <mergeCell ref="E92:G92"/>
    <mergeCell ref="E85:G85"/>
    <mergeCell ref="E98:G98"/>
    <mergeCell ref="E100:G100"/>
    <mergeCell ref="E101:G101"/>
    <mergeCell ref="E102:G102"/>
    <mergeCell ref="E103:G103"/>
    <mergeCell ref="E95:G95"/>
    <mergeCell ref="E96:G96"/>
    <mergeCell ref="E97:G97"/>
    <mergeCell ref="E105:G105"/>
    <mergeCell ref="E106:G106"/>
    <mergeCell ref="E109:G109"/>
    <mergeCell ref="E107:G107"/>
    <mergeCell ref="E108:G108"/>
    <mergeCell ref="D111:G113"/>
    <mergeCell ref="N111:N113"/>
    <mergeCell ref="O111:O113"/>
    <mergeCell ref="P111:P113"/>
    <mergeCell ref="Q111:Q113"/>
    <mergeCell ref="R111:R113"/>
    <mergeCell ref="S111:S113"/>
    <mergeCell ref="H111:H113"/>
    <mergeCell ref="I111:I113"/>
    <mergeCell ref="J111:J113"/>
    <mergeCell ref="K111:K113"/>
    <mergeCell ref="L111:L113"/>
    <mergeCell ref="M111:M113"/>
    <mergeCell ref="Z111:Z113"/>
    <mergeCell ref="AA111:AA113"/>
    <mergeCell ref="AB111:AB113"/>
    <mergeCell ref="AC111:AC113"/>
    <mergeCell ref="AD111:AD113"/>
    <mergeCell ref="AE111:AE113"/>
    <mergeCell ref="T111:T113"/>
    <mergeCell ref="U111:U113"/>
    <mergeCell ref="V111:V113"/>
    <mergeCell ref="W111:W113"/>
    <mergeCell ref="X111:X113"/>
    <mergeCell ref="Y111:Y113"/>
    <mergeCell ref="AL111:AL113"/>
    <mergeCell ref="AM111:AM113"/>
    <mergeCell ref="AN111:AN113"/>
    <mergeCell ref="AO111:AO113"/>
    <mergeCell ref="AP111:AP113"/>
    <mergeCell ref="AQ111:AQ113"/>
    <mergeCell ref="AF111:AF113"/>
    <mergeCell ref="AG111:AG113"/>
    <mergeCell ref="AH111:AH113"/>
    <mergeCell ref="AI111:AI113"/>
    <mergeCell ref="AJ111:AJ113"/>
    <mergeCell ref="AK111:AK113"/>
    <mergeCell ref="M114:M118"/>
    <mergeCell ref="N114:N118"/>
    <mergeCell ref="O114:O118"/>
    <mergeCell ref="P114:P118"/>
    <mergeCell ref="Q114:Q118"/>
    <mergeCell ref="R114:R118"/>
    <mergeCell ref="D114:G118"/>
    <mergeCell ref="H114:H118"/>
    <mergeCell ref="I114:I118"/>
    <mergeCell ref="J114:J118"/>
    <mergeCell ref="K114:K118"/>
    <mergeCell ref="L114:L118"/>
    <mergeCell ref="AA114:AA118"/>
    <mergeCell ref="AB114:AB118"/>
    <mergeCell ref="AC114:AC118"/>
    <mergeCell ref="AD114:AD118"/>
    <mergeCell ref="S114:S118"/>
    <mergeCell ref="T114:T118"/>
    <mergeCell ref="U114:U118"/>
    <mergeCell ref="V114:V118"/>
    <mergeCell ref="W114:W118"/>
    <mergeCell ref="X114:X118"/>
    <mergeCell ref="AQ114:AQ118"/>
    <mergeCell ref="D120:G122"/>
    <mergeCell ref="H120:H122"/>
    <mergeCell ref="I120:I122"/>
    <mergeCell ref="J120:J122"/>
    <mergeCell ref="K120:K122"/>
    <mergeCell ref="L120:L122"/>
    <mergeCell ref="M120:M122"/>
    <mergeCell ref="N120:N122"/>
    <mergeCell ref="O120:O122"/>
    <mergeCell ref="AK114:AK118"/>
    <mergeCell ref="AL114:AL118"/>
    <mergeCell ref="AM114:AM118"/>
    <mergeCell ref="AN114:AN118"/>
    <mergeCell ref="AO114:AO118"/>
    <mergeCell ref="AP114:AP118"/>
    <mergeCell ref="AE114:AE118"/>
    <mergeCell ref="AF114:AF118"/>
    <mergeCell ref="AG114:AG118"/>
    <mergeCell ref="AH114:AH118"/>
    <mergeCell ref="AI114:AI118"/>
    <mergeCell ref="AJ114:AJ118"/>
    <mergeCell ref="Y114:Y118"/>
    <mergeCell ref="Z114:Z118"/>
    <mergeCell ref="X120:X122"/>
    <mergeCell ref="Y120:Y122"/>
    <mergeCell ref="Z120:Z122"/>
    <mergeCell ref="AA120:AA122"/>
    <mergeCell ref="P120:P122"/>
    <mergeCell ref="Q120:Q122"/>
    <mergeCell ref="R120:R122"/>
    <mergeCell ref="S120:S122"/>
    <mergeCell ref="T120:T122"/>
    <mergeCell ref="U120:U122"/>
    <mergeCell ref="AN120:AN122"/>
    <mergeCell ref="AO120:AO122"/>
    <mergeCell ref="AP120:AP122"/>
    <mergeCell ref="AQ120:AQ122"/>
    <mergeCell ref="D123:G126"/>
    <mergeCell ref="H123:H126"/>
    <mergeCell ref="I123:I126"/>
    <mergeCell ref="J123:J126"/>
    <mergeCell ref="K123:K126"/>
    <mergeCell ref="L123:L126"/>
    <mergeCell ref="AH120:AH122"/>
    <mergeCell ref="AI120:AI122"/>
    <mergeCell ref="AJ120:AJ122"/>
    <mergeCell ref="AK120:AK122"/>
    <mergeCell ref="AL120:AL122"/>
    <mergeCell ref="AM120:AM122"/>
    <mergeCell ref="AB120:AB122"/>
    <mergeCell ref="AC120:AC122"/>
    <mergeCell ref="AD120:AD122"/>
    <mergeCell ref="AE120:AE122"/>
    <mergeCell ref="AF120:AF122"/>
    <mergeCell ref="AG120:AG122"/>
    <mergeCell ref="V120:V122"/>
    <mergeCell ref="W120:W122"/>
    <mergeCell ref="S123:S126"/>
    <mergeCell ref="T123:T126"/>
    <mergeCell ref="U123:U126"/>
    <mergeCell ref="V123:V126"/>
    <mergeCell ref="W123:W126"/>
    <mergeCell ref="X123:X126"/>
    <mergeCell ref="M123:M126"/>
    <mergeCell ref="N123:N126"/>
    <mergeCell ref="O123:O126"/>
    <mergeCell ref="P123:P126"/>
    <mergeCell ref="Q123:Q126"/>
    <mergeCell ref="R123:R126"/>
    <mergeCell ref="AQ123:AQ126"/>
    <mergeCell ref="AK132:AN132"/>
    <mergeCell ref="D134:G135"/>
    <mergeCell ref="H134:AD135"/>
    <mergeCell ref="AE134:AG135"/>
    <mergeCell ref="AH134:AQ135"/>
    <mergeCell ref="AK123:AK126"/>
    <mergeCell ref="AL123:AL126"/>
    <mergeCell ref="AM123:AM126"/>
    <mergeCell ref="AN123:AN126"/>
    <mergeCell ref="AO123:AO126"/>
    <mergeCell ref="AP123:AP126"/>
    <mergeCell ref="AE123:AE126"/>
    <mergeCell ref="AF123:AF126"/>
    <mergeCell ref="AG123:AG126"/>
    <mergeCell ref="AH123:AH126"/>
    <mergeCell ref="AI123:AI126"/>
    <mergeCell ref="AJ123:AJ126"/>
    <mergeCell ref="Y123:Y126"/>
    <mergeCell ref="Z123:Z126"/>
    <mergeCell ref="AA123:AA126"/>
    <mergeCell ref="AB123:AB126"/>
    <mergeCell ref="AC123:AC126"/>
    <mergeCell ref="AD123:AD126"/>
    <mergeCell ref="D138:G138"/>
    <mergeCell ref="AE138:AG138"/>
    <mergeCell ref="AH138:AQ138"/>
    <mergeCell ref="D139:G139"/>
    <mergeCell ref="AE139:AG139"/>
    <mergeCell ref="AH139:AQ139"/>
    <mergeCell ref="D136:G136"/>
    <mergeCell ref="AE136:AG136"/>
    <mergeCell ref="AH136:AQ136"/>
    <mergeCell ref="D137:G137"/>
    <mergeCell ref="AE137:AG137"/>
    <mergeCell ref="AH137:AQ137"/>
    <mergeCell ref="D142:G142"/>
    <mergeCell ref="AE142:AG142"/>
    <mergeCell ref="AH142:AQ142"/>
    <mergeCell ref="D143:G143"/>
    <mergeCell ref="AE143:AG143"/>
    <mergeCell ref="AH143:AQ143"/>
    <mergeCell ref="D140:G140"/>
    <mergeCell ref="AE140:AG140"/>
    <mergeCell ref="AH140:AQ140"/>
    <mergeCell ref="D141:G141"/>
    <mergeCell ref="AE141:AG141"/>
    <mergeCell ref="AH141:AQ141"/>
    <mergeCell ref="D146:G146"/>
    <mergeCell ref="AE146:AG146"/>
    <mergeCell ref="AH146:AQ146"/>
    <mergeCell ref="D147:G147"/>
    <mergeCell ref="AE147:AG147"/>
    <mergeCell ref="AH147:AQ147"/>
    <mergeCell ref="D144:G144"/>
    <mergeCell ref="AE144:AG144"/>
    <mergeCell ref="AH144:AQ144"/>
    <mergeCell ref="D145:G145"/>
    <mergeCell ref="AE145:AG145"/>
    <mergeCell ref="AH145:AQ145"/>
    <mergeCell ref="D150:G150"/>
    <mergeCell ref="AE150:AG150"/>
    <mergeCell ref="AH150:AQ150"/>
    <mergeCell ref="D151:G151"/>
    <mergeCell ref="AE151:AG151"/>
    <mergeCell ref="AH151:AQ151"/>
    <mergeCell ref="D148:G148"/>
    <mergeCell ref="AE148:AG148"/>
    <mergeCell ref="AH148:AQ148"/>
    <mergeCell ref="D149:G149"/>
    <mergeCell ref="AE149:AG149"/>
    <mergeCell ref="AH149:AQ149"/>
    <mergeCell ref="D154:G154"/>
    <mergeCell ref="AE154:AG154"/>
    <mergeCell ref="D155:G155"/>
    <mergeCell ref="AE155:AG155"/>
    <mergeCell ref="D152:G152"/>
    <mergeCell ref="AE152:AG152"/>
    <mergeCell ref="D153:G153"/>
    <mergeCell ref="AE153:AG153"/>
    <mergeCell ref="D158:G158"/>
    <mergeCell ref="AE158:AG158"/>
    <mergeCell ref="D159:G159"/>
    <mergeCell ref="AE159:AG159"/>
    <mergeCell ref="D156:G156"/>
    <mergeCell ref="AE156:AG156"/>
    <mergeCell ref="D157:G157"/>
    <mergeCell ref="AE157:AG157"/>
    <mergeCell ref="D162:G162"/>
    <mergeCell ref="AE162:AG162"/>
    <mergeCell ref="D163:G163"/>
    <mergeCell ref="AE163:AG163"/>
    <mergeCell ref="D160:G160"/>
    <mergeCell ref="AE160:AG160"/>
    <mergeCell ref="D161:G161"/>
    <mergeCell ref="AE161:AG161"/>
    <mergeCell ref="D166:G166"/>
    <mergeCell ref="AE166:AG166"/>
    <mergeCell ref="AH166:AQ166"/>
    <mergeCell ref="D167:G167"/>
    <mergeCell ref="AE167:AG167"/>
    <mergeCell ref="AH167:AQ167"/>
    <mergeCell ref="D164:G164"/>
    <mergeCell ref="AE164:AG164"/>
    <mergeCell ref="AH164:AQ164"/>
    <mergeCell ref="D165:G165"/>
    <mergeCell ref="AE165:AG165"/>
    <mergeCell ref="AH165:AQ165"/>
    <mergeCell ref="D170:G170"/>
    <mergeCell ref="AE170:AG170"/>
    <mergeCell ref="AH170:AQ170"/>
    <mergeCell ref="D171:G171"/>
    <mergeCell ref="AE171:AG171"/>
    <mergeCell ref="AH171:AQ171"/>
    <mergeCell ref="D168:G168"/>
    <mergeCell ref="AE168:AG168"/>
    <mergeCell ref="AH168:AQ168"/>
    <mergeCell ref="D169:G169"/>
    <mergeCell ref="AE169:AG169"/>
    <mergeCell ref="AH169:AQ169"/>
  </mergeCells>
  <phoneticPr fontId="1" type="noConversion"/>
  <dataValidations count="2">
    <dataValidation type="list" allowBlank="1" showInputMessage="1" showErrorMessage="1" sqref="H120:AQ122 H111:AQ113" xr:uid="{A7D2E7B2-1998-B740-8131-2805ADCFC652}">
      <formula1>"-,正常,異常,警告"</formula1>
    </dataValidation>
    <dataValidation type="list" allowBlank="1" showInputMessage="1" showErrorMessage="1" sqref="AK132" xr:uid="{735F2FF5-0497-854D-9A3A-ACE019679E12}">
      <formula1>"MacOS,GNU(Linux)"</formula1>
    </dataValidation>
  </dataValidations>
  <hyperlinks>
    <hyperlink ref="AL5" location="詳細設計!A1" display="詳細設計" xr:uid="{990D24C2-DCD3-0E4E-9020-DFEBFC83BBDE}"/>
  </hyperlinks>
  <pageMargins left="0.7" right="0.7" top="0.75" bottom="0.75" header="0.3" footer="0.3"/>
  <pageSetup paperSize="9" scale="51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C09A-3738-6B46-AD72-8E3A5142B64B}">
  <sheetPr>
    <tabColor theme="2" tint="-0.499984740745262"/>
  </sheetPr>
  <dimension ref="B2:G7"/>
  <sheetViews>
    <sheetView zoomScaleNormal="100" workbookViewId="0">
      <selection activeCell="K18" sqref="K18"/>
    </sheetView>
  </sheetViews>
  <sheetFormatPr baseColWidth="10" defaultColWidth="2.7109375" defaultRowHeight="15"/>
  <cols>
    <col min="1" max="5" width="2.7109375" style="5"/>
    <col min="6" max="6" width="11.140625" style="5" customWidth="1"/>
    <col min="7" max="16384" width="2.7109375" style="5"/>
  </cols>
  <sheetData>
    <row r="2" spans="2:7">
      <c r="B2" s="2" t="s">
        <v>17</v>
      </c>
      <c r="C2" s="3"/>
      <c r="D2" s="3"/>
      <c r="E2" s="3" t="s">
        <v>13</v>
      </c>
      <c r="F2" s="3" t="s">
        <v>18</v>
      </c>
      <c r="G2" s="4"/>
    </row>
    <row r="3" spans="2:7">
      <c r="B3" s="6" t="s">
        <v>14</v>
      </c>
      <c r="E3" s="5" t="s">
        <v>13</v>
      </c>
      <c r="F3" s="5" t="str" cm="1">
        <f t="array" ref="F3">LOOKUP(1,0/(修正履歴!$AM:$AM&lt;&gt;""),修正履歴!$AM:$AM)</f>
        <v>鄭民起</v>
      </c>
      <c r="G3" s="7"/>
    </row>
    <row r="4" spans="2:7">
      <c r="B4" s="6" t="s">
        <v>15</v>
      </c>
      <c r="E4" s="5" t="s">
        <v>13</v>
      </c>
      <c r="F4" s="22" t="str" cm="1">
        <f t="array" ref="F4">TEXT(LOOKUP(1,0/(修正履歴!$H:$H&lt;&gt;""),修正履歴!$H:$H),"YYYY/MM/DD")</f>
        <v>2025/03/24</v>
      </c>
      <c r="G4" s="7"/>
    </row>
    <row r="5" spans="2:7">
      <c r="B5" s="14" t="s">
        <v>16</v>
      </c>
      <c r="C5" s="15"/>
      <c r="D5" s="15"/>
      <c r="E5" s="15" t="s">
        <v>13</v>
      </c>
      <c r="F5" s="23" t="str">
        <f>TEXT(EDATE(F4,12*VALUE(MID(B7,11,1))),"YYYY/MM/DD")</f>
        <v>2030/03/24</v>
      </c>
      <c r="G5" s="16"/>
    </row>
    <row r="7" spans="2:7">
      <c r="B7" s="24" t="s">
        <v>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20</vt:i4>
      </vt:variant>
      <vt:variant>
        <vt:lpstr>이름 지정된 범위</vt:lpstr>
      </vt:variant>
      <vt:variant>
        <vt:i4>18</vt:i4>
      </vt:variant>
    </vt:vector>
  </HeadingPairs>
  <TitlesOfParts>
    <vt:vector size="38" baseType="lpstr">
      <vt:lpstr>表紙</vt:lpstr>
      <vt:lpstr>修正履歴</vt:lpstr>
      <vt:lpstr>基本情報→</vt:lpstr>
      <vt:lpstr>基本設計</vt:lpstr>
      <vt:lpstr>単体テスト→</vt:lpstr>
      <vt:lpstr>db_gen_string_data</vt:lpstr>
      <vt:lpstr>db_gen_number_data</vt:lpstr>
      <vt:lpstr>db_gen_date_data</vt:lpstr>
      <vt:lpstr>db_check_files_exist</vt:lpstr>
      <vt:lpstr>db_check_data_validate_config1</vt:lpstr>
      <vt:lpstr>db_check_data_validate_config2</vt:lpstr>
      <vt:lpstr>db_check_data_validate_config3</vt:lpstr>
      <vt:lpstr>db_check_data_validate_config4</vt:lpstr>
      <vt:lpstr>db_check_data_validate_config5</vt:lpstr>
      <vt:lpstr>ログ一覧</vt:lpstr>
      <vt:lpstr>設定ファイル</vt:lpstr>
      <vt:lpstr>設定値一覧</vt:lpstr>
      <vt:lpstr>詳細設計</vt:lpstr>
      <vt:lpstr>db_check_file_validate_config</vt:lpstr>
      <vt:lpstr>ラベル</vt:lpstr>
      <vt:lpstr>項目リスト</vt:lpstr>
      <vt:lpstr>基本設計!Print_Area</vt:lpstr>
      <vt:lpstr>詳細設計!Print_Area</vt:lpstr>
      <vt:lpstr>設定値一覧!Print_Area</vt:lpstr>
      <vt:lpstr>設定ファイル!Print_Area</vt:lpstr>
      <vt:lpstr>修正履歴!Print_Area</vt:lpstr>
      <vt:lpstr>表紙!Print_Area</vt:lpstr>
      <vt:lpstr>db_check_data_validate_config1!Print_Area</vt:lpstr>
      <vt:lpstr>db_check_data_validate_config2!Print_Area</vt:lpstr>
      <vt:lpstr>db_check_data_validate_config3!Print_Area</vt:lpstr>
      <vt:lpstr>db_check_data_validate_config4!Print_Area</vt:lpstr>
      <vt:lpstr>db_check_data_validate_config5!Print_Area</vt:lpstr>
      <vt:lpstr>db_check_file_validate_config!Print_Area</vt:lpstr>
      <vt:lpstr>db_check_files_exist!Print_Area</vt:lpstr>
      <vt:lpstr>db_gen_date_data!Print_Area</vt:lpstr>
      <vt:lpstr>db_gen_number_data!Print_Area</vt:lpstr>
      <vt:lpstr>db_gen_string_data!Print_Area</vt:lpstr>
      <vt:lpstr>ログ一覧!Print_Area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민기</dc:creator>
  <cp:lastModifiedBy>민기 정</cp:lastModifiedBy>
  <dcterms:created xsi:type="dcterms:W3CDTF">2025-02-10T10:53:53Z</dcterms:created>
  <dcterms:modified xsi:type="dcterms:W3CDTF">2025-03-25T14:29:40Z</dcterms:modified>
</cp:coreProperties>
</file>