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6" autoFilterDateGrouping="1"/>
  </bookViews>
  <sheets>
    <sheet name="FEB" sheetId="1" state="visible" r:id="rId1"/>
    <sheet name="MAR" sheetId="2" state="visible" r:id="rId2"/>
    <sheet name="ABR" sheetId="3" state="visible" r:id="rId3"/>
    <sheet name="MAY" sheetId="4" state="visible" r:id="rId4"/>
    <sheet name="JUN" sheetId="5" state="visible" r:id="rId5"/>
    <sheet name="JUL" sheetId="6" state="visible" r:id="rId6"/>
    <sheet name="AGO" sheetId="7" state="visible" r:id="rId7"/>
    <sheet name="SEP" sheetId="8" state="visible" r:id="rId8"/>
    <sheet name="RES" sheetId="9" state="visible" r:id="rId9"/>
  </sheets>
  <definedNames>
    <definedName name="COMERCIO_ELECTRONICO">RES!$Q$5:$Q$151</definedName>
    <definedName name="EMPAQUE">RES!$I$5:$I$151</definedName>
    <definedName name="FECHA_DOC">RES!$G$5:$G$151</definedName>
    <definedName name="FOLIO">RES!$F$5:$F$151</definedName>
    <definedName name="GG">RES!$P$5:$P$151</definedName>
    <definedName name="IVA_CREDITO">RES!$R$5:$R$151</definedName>
    <definedName name="LIBRERÍA">RES!$L$5:$L$151</definedName>
    <definedName name="MATERIA_PRIMA">RES!$H$5:$H$151</definedName>
    <definedName name="MES">RES!$C$5:$C$151</definedName>
    <definedName name="MONTO_TOTAL">RES!$S$5:$S$151</definedName>
    <definedName name="N°">RES!$B$5:$B$151</definedName>
    <definedName name="RAZON_SOCIAL">RES!$E$5:$E$151</definedName>
    <definedName name="RUT_PROVEEDOR">RES!$D$5:$D$151</definedName>
    <definedName name="COTIZACIÓN_Percy" localSheetId="0">FEB!#REF!</definedName>
    <definedName name="_xlnm.Print_Area" localSheetId="3">'MAY'!$B$1:$L$21</definedName>
    <definedName name="_xlnm.Print_Area" localSheetId="4">'JUN'!$B$1:$L$26</definedName>
    <definedName name="_xlnm.Print_Area" localSheetId="5">'JUL'!$B$1:$L$26</definedName>
    <definedName name="_xlnm._FilterDatabase" localSheetId="8" hidden="1">'RES'!$E$4:$T$92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;[Red]#,##0"/>
    <numFmt numFmtId="165" formatCode="#,##0_ ;[Red]\-#,##0\ "/>
    <numFmt numFmtId="166" formatCode="#,##0.0;[Red]#,##0.0"/>
    <numFmt numFmtId="167" formatCode="yyyy\-mm\-dd"/>
    <numFmt numFmtId="168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0070C0"/>
      <sz val="11"/>
      <scheme val="minor"/>
    </font>
    <font>
      <name val="Calibri"/>
      <family val="2"/>
      <color theme="9" tint="-0.249977111117893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1" fontId="1" fillId="0" borderId="0"/>
  </cellStyleXfs>
  <cellXfs count="43">
    <xf numFmtId="0" fontId="0" fillId="0" borderId="0" pivotButton="0" quotePrefix="0" xfId="0"/>
    <xf numFmtId="0" fontId="0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vertical="center"/>
    </xf>
    <xf numFmtId="14" fontId="0" fillId="2" borderId="1" applyAlignment="1" pivotButton="0" quotePrefix="0" xfId="0">
      <alignment vertical="center"/>
    </xf>
    <xf numFmtId="0" fontId="0" fillId="2" borderId="1" applyAlignment="1" pivotButton="0" quotePrefix="0" xfId="0">
      <alignment vertical="center" wrapText="1"/>
    </xf>
    <xf numFmtId="14" fontId="0" fillId="2" borderId="1" applyAlignment="1" pivotButton="0" quotePrefix="0" xfId="0">
      <alignment vertical="center" wrapText="1"/>
    </xf>
    <xf numFmtId="164" fontId="0" fillId="2" borderId="1" applyAlignment="1" pivotButton="0" quotePrefix="0" xfId="1">
      <alignment vertical="center"/>
    </xf>
    <xf numFmtId="164" fontId="0" fillId="2" borderId="1" applyAlignment="1" pivotButton="0" quotePrefix="0" xfId="1">
      <alignment vertical="center" wrapText="1"/>
    </xf>
    <xf numFmtId="164" fontId="0" fillId="2" borderId="0" applyAlignment="1" pivotButton="0" quotePrefix="0" xfId="1">
      <alignment vertical="center"/>
    </xf>
    <xf numFmtId="0" fontId="0" fillId="2" borderId="2" applyAlignment="1" pivotButton="0" quotePrefix="0" xfId="0">
      <alignment vertical="center"/>
    </xf>
    <xf numFmtId="0" fontId="5" fillId="3" borderId="1" applyAlignment="1" pivotButton="0" quotePrefix="0" xfId="0">
      <alignment horizontal="center" vertical="center" wrapText="1"/>
    </xf>
    <xf numFmtId="164" fontId="5" fillId="3" borderId="1" applyAlignment="1" pivotButton="0" quotePrefix="0" xfId="1">
      <alignment horizontal="center" vertical="center" wrapText="1"/>
    </xf>
    <xf numFmtId="165" fontId="0" fillId="2" borderId="1" applyAlignment="1" pivotButton="0" quotePrefix="0" xfId="1">
      <alignment vertical="center"/>
    </xf>
    <xf numFmtId="165" fontId="0" fillId="2" borderId="0" applyAlignment="1" pivotButton="0" quotePrefix="0" xfId="1">
      <alignment vertical="center"/>
    </xf>
    <xf numFmtId="165" fontId="0" fillId="2" borderId="0" applyAlignment="1" pivotButton="0" quotePrefix="0" xfId="0">
      <alignment vertical="center"/>
    </xf>
    <xf numFmtId="165" fontId="0" fillId="2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/>
    </xf>
    <xf numFmtId="165" fontId="2" fillId="2" borderId="1" applyAlignment="1" pivotButton="0" quotePrefix="0" xfId="1">
      <alignment vertical="center"/>
    </xf>
    <xf numFmtId="0" fontId="2" fillId="3" borderId="1" applyAlignment="1" pivotButton="0" quotePrefix="0" xfId="0">
      <alignment horizontal="center" vertical="center" wrapText="1"/>
    </xf>
    <xf numFmtId="165" fontId="2" fillId="3" borderId="1" applyAlignment="1" pivotButton="0" quotePrefix="0" xfId="1">
      <alignment horizontal="center" vertical="center" wrapText="1"/>
    </xf>
    <xf numFmtId="0" fontId="2" fillId="2" borderId="0" applyAlignment="1" pivotButton="0" quotePrefix="0" xfId="0">
      <alignment vertical="center"/>
    </xf>
    <xf numFmtId="165" fontId="2" fillId="2" borderId="0" applyAlignment="1" pivotButton="0" quotePrefix="0" xfId="0">
      <alignment vertical="center"/>
    </xf>
    <xf numFmtId="14" fontId="2" fillId="2" borderId="1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14" fontId="0" fillId="4" borderId="1" applyAlignment="1" pivotButton="0" quotePrefix="0" xfId="0">
      <alignment vertical="center"/>
    </xf>
    <xf numFmtId="164" fontId="0" fillId="4" borderId="1" applyAlignment="1" pivotButton="0" quotePrefix="0" xfId="1">
      <alignment vertical="center"/>
    </xf>
    <xf numFmtId="164" fontId="6" fillId="5" borderId="0" applyAlignment="1" pivotButton="0" quotePrefix="0" xfId="1">
      <alignment vertical="center"/>
    </xf>
    <xf numFmtId="166" fontId="6" fillId="5" borderId="0" applyAlignment="1" pivotButton="0" quotePrefix="0" xfId="1">
      <alignment vertical="center"/>
    </xf>
    <xf numFmtId="0" fontId="0" fillId="4" borderId="1" applyAlignment="1" pivotButton="0" quotePrefix="0" xfId="0">
      <alignment vertical="center" wrapText="1"/>
    </xf>
    <xf numFmtId="14" fontId="0" fillId="4" borderId="1" applyAlignment="1" pivotButton="0" quotePrefix="0" xfId="0">
      <alignment vertical="center" wrapText="1"/>
    </xf>
    <xf numFmtId="164" fontId="0" fillId="4" borderId="1" applyAlignment="1" pivotButton="0" quotePrefix="0" xfId="1">
      <alignment vertical="center" wrapText="1"/>
    </xf>
    <xf numFmtId="165" fontId="0" fillId="4" borderId="1" applyAlignment="1" pivotButton="0" quotePrefix="0" xfId="1">
      <alignment vertical="center"/>
    </xf>
    <xf numFmtId="0" fontId="0" fillId="2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167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165" fontId="0" fillId="2" borderId="0" applyAlignment="1" pivotButton="0" quotePrefix="0" xfId="1">
      <alignment vertical="center"/>
    </xf>
    <xf numFmtId="0" fontId="3" fillId="2" borderId="0" applyAlignment="1" pivotButton="0" quotePrefix="0" xfId="0">
      <alignment horizontal="center" vertical="center"/>
    </xf>
    <xf numFmtId="164" fontId="0" fillId="2" borderId="0" applyAlignment="1" pivotButton="0" quotePrefix="0" xfId="1">
      <alignment vertical="center"/>
    </xf>
    <xf numFmtId="168" fontId="0" fillId="0" borderId="0" pivotButton="0" quotePrefix="0" xfId="0"/>
  </cellXfs>
  <cellStyles count="2">
    <cellStyle name="Normal" xfId="0" builtinId="0"/>
    <cellStyle name="Millares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17"/>
  <sheetViews>
    <sheetView workbookViewId="0">
      <selection activeCell="D20" sqref="D20"/>
    </sheetView>
  </sheetViews>
  <sheetFormatPr baseColWidth="10" defaultRowHeight="15"/>
  <cols>
    <col width="1.7109375" customWidth="1" style="38" min="1" max="1"/>
    <col width="5.28515625" customWidth="1" style="38" min="2" max="2"/>
    <col width="5.5703125" customWidth="1" style="38" min="3" max="3"/>
    <col width="11.42578125" customWidth="1" style="38" min="4" max="5"/>
    <col width="42.85546875" customWidth="1" style="38" min="6" max="6"/>
    <col width="11.42578125" customWidth="1" style="38" min="7" max="7"/>
    <col width="11.7109375" bestFit="1" customWidth="1" style="38" min="8" max="8"/>
    <col width="13.7109375" customWidth="1" style="39" min="9" max="12"/>
    <col width="11.42578125" customWidth="1" style="15" min="13" max="13"/>
    <col width="11.42578125" customWidth="1" style="38" min="14" max="14"/>
    <col width="11.42578125" customWidth="1" style="38" min="15" max="16384"/>
  </cols>
  <sheetData>
    <row r="2" ht="21" customHeight="1">
      <c r="B2" s="37" t="inlineStr">
        <is>
          <t>LIBRO DE COMPRAS</t>
        </is>
      </c>
    </row>
    <row r="3" ht="15.75" customHeight="1">
      <c r="B3" s="40" t="inlineStr">
        <is>
          <t>MES DE FEBRERO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20" t="inlineStr">
        <is>
          <t>Monto Exento</t>
        </is>
      </c>
      <c r="J5" s="20" t="inlineStr">
        <is>
          <t>Monto Neto</t>
        </is>
      </c>
      <c r="K5" s="20" t="inlineStr">
        <is>
          <t>Monto IVA Recuperable</t>
        </is>
      </c>
      <c r="L5" s="20" t="inlineStr">
        <is>
          <t>Monto Total</t>
        </is>
      </c>
      <c r="M5" s="16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77659604-3</t>
        </is>
      </c>
      <c r="F6" s="3" t="inlineStr">
        <is>
          <t>MARIA ENVASES DESECHABLE VALERY AYALA INOSTROZA EIRL</t>
        </is>
      </c>
      <c r="G6" s="3" t="n">
        <v>808</v>
      </c>
      <c r="H6" s="4" t="n">
        <v>45339</v>
      </c>
      <c r="I6" s="13" t="n"/>
      <c r="J6" s="13" t="n">
        <v>11597</v>
      </c>
      <c r="K6" s="13" t="n">
        <v>2203</v>
      </c>
      <c r="L6" s="13" t="n">
        <v>13800</v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77006731-6</t>
        </is>
      </c>
      <c r="F7" s="3" t="inlineStr">
        <is>
          <t>DISTRIBUIDORA DON MATEO SPA</t>
        </is>
      </c>
      <c r="G7" s="3" t="n">
        <v>37804</v>
      </c>
      <c r="H7" s="4" t="n">
        <v>45339</v>
      </c>
      <c r="I7" s="13" t="n"/>
      <c r="J7" s="13" t="n">
        <v>160773</v>
      </c>
      <c r="K7" s="13" t="n">
        <v>30547</v>
      </c>
      <c r="L7" s="13" t="n">
        <v>191320</v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77274340-8</t>
        </is>
      </c>
      <c r="F8" s="3" t="inlineStr">
        <is>
          <t>COSTA HERMANOS Y CIA LTDA</t>
        </is>
      </c>
      <c r="G8" s="3" t="n">
        <v>76336</v>
      </c>
      <c r="H8" s="4" t="n">
        <v>45342</v>
      </c>
      <c r="I8" s="13" t="n"/>
      <c r="J8" s="13" t="n">
        <v>15639</v>
      </c>
      <c r="K8" s="13" t="n">
        <v>2971</v>
      </c>
      <c r="L8" s="13" t="n">
        <v>18610</v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96689310-9</t>
        </is>
      </c>
      <c r="F9" s="3" t="inlineStr">
        <is>
          <t>Transbank S.A</t>
        </is>
      </c>
      <c r="G9" s="3" t="n">
        <v>51005359</v>
      </c>
      <c r="H9" s="4" t="n">
        <v>45344</v>
      </c>
      <c r="I9" s="13" t="n"/>
      <c r="J9" s="13" t="n">
        <v>8395</v>
      </c>
      <c r="K9" s="13" t="n">
        <v>1595</v>
      </c>
      <c r="L9" s="13" t="n">
        <v>9990</v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96844670-3</t>
        </is>
      </c>
      <c r="F10" s="3" t="inlineStr">
        <is>
          <t>VIRUTEX CHILE S A</t>
        </is>
      </c>
      <c r="G10" s="3" t="n">
        <v>44958</v>
      </c>
      <c r="H10" s="4" t="n">
        <v>45346</v>
      </c>
      <c r="I10" s="13" t="n"/>
      <c r="J10" s="13" t="n">
        <v>32933</v>
      </c>
      <c r="K10" s="13" t="n">
        <v>6257</v>
      </c>
      <c r="L10" s="13" t="n">
        <v>39190</v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77659604-3</t>
        </is>
      </c>
      <c r="F11" s="3" t="inlineStr">
        <is>
          <t>MARIA ENVASES DESECHABLE VALERY AYALA INOSTROZA EIRL</t>
        </is>
      </c>
      <c r="G11" s="3" t="n">
        <v>868</v>
      </c>
      <c r="H11" s="4" t="n">
        <v>45346</v>
      </c>
      <c r="I11" s="13" t="n"/>
      <c r="J11" s="13" t="n">
        <v>10891</v>
      </c>
      <c r="K11" s="13" t="n">
        <v>2069</v>
      </c>
      <c r="L11" s="13" t="n">
        <v>12960</v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76989465-9</t>
        </is>
      </c>
      <c r="F12" s="3" t="inlineStr">
        <is>
          <t>IMPORTADORA Y EXPORTADORA DREAM DIY LIMITADA</t>
        </is>
      </c>
      <c r="G12" s="3" t="n">
        <v>15515</v>
      </c>
      <c r="H12" s="4" t="n">
        <v>45346</v>
      </c>
      <c r="I12" s="13" t="n"/>
      <c r="J12" s="13" t="n">
        <v>6840</v>
      </c>
      <c r="K12" s="13" t="n">
        <v>1300</v>
      </c>
      <c r="L12" s="13" t="n">
        <v>8140</v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77016091-K</t>
        </is>
      </c>
      <c r="F13" s="3" t="inlineStr">
        <is>
          <t>MI STICKER SPA</t>
        </is>
      </c>
      <c r="G13" s="3" t="n">
        <v>741</v>
      </c>
      <c r="H13" s="4" t="n">
        <v>45347</v>
      </c>
      <c r="I13" s="13" t="n"/>
      <c r="J13" s="13" t="n">
        <v>77320</v>
      </c>
      <c r="K13" s="13" t="n">
        <v>14691</v>
      </c>
      <c r="L13" s="13" t="n">
        <v>92011</v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77274340-8</t>
        </is>
      </c>
      <c r="F14" s="3" t="inlineStr">
        <is>
          <t>COSTA HERMANOS Y CIA LTDA</t>
        </is>
      </c>
      <c r="G14" s="3" t="n">
        <v>76422</v>
      </c>
      <c r="H14" s="4" t="n">
        <v>45351</v>
      </c>
      <c r="I14" s="13" t="n"/>
      <c r="J14" s="13" t="n">
        <v>13370</v>
      </c>
      <c r="K14" s="13" t="n">
        <v>2540</v>
      </c>
      <c r="L14" s="13" t="n">
        <v>15910</v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96689310-9</t>
        </is>
      </c>
      <c r="F15" s="3" t="inlineStr">
        <is>
          <t>TRANSBANK S.A.</t>
        </is>
      </c>
      <c r="G15" s="3" t="n">
        <v>51018566</v>
      </c>
      <c r="H15" s="4" t="n">
        <v>45349</v>
      </c>
      <c r="I15" s="13" t="n"/>
      <c r="J15" s="13" t="n">
        <v>17</v>
      </c>
      <c r="K15" s="13" t="n">
        <v>3</v>
      </c>
      <c r="L15" s="13" t="n">
        <v>20</v>
      </c>
    </row>
    <row r="16">
      <c r="B16" s="3" t="n"/>
      <c r="C16" s="3" t="n"/>
      <c r="D16" s="3" t="n"/>
      <c r="E16" s="3" t="n"/>
      <c r="F16" s="3" t="n"/>
      <c r="G16" s="3" t="n"/>
      <c r="H16" s="4" t="n"/>
      <c r="I16" s="13" t="n"/>
      <c r="J16" s="13" t="n"/>
      <c r="K16" s="13" t="n"/>
      <c r="L16" s="13" t="n"/>
    </row>
    <row r="17">
      <c r="B17" s="17" t="n"/>
      <c r="C17" s="17" t="n"/>
      <c r="D17" s="17" t="n"/>
      <c r="E17" s="17" t="n"/>
      <c r="F17" s="17" t="n"/>
      <c r="G17" s="17" t="n"/>
      <c r="H17" s="17" t="n"/>
      <c r="I17" s="18">
        <f>SUM(I6:I16)</f>
        <v/>
      </c>
      <c r="J17" s="18">
        <f>SUM(J6:J16)</f>
        <v/>
      </c>
      <c r="K17" s="18">
        <f>SUM(K6:K16)</f>
        <v/>
      </c>
      <c r="L17" s="18">
        <f>SUM(L6:L16)</f>
        <v/>
      </c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3" horizontalDpi="0" verticalDpi="0"/>
  <headerFooter>
    <oddHeader>&amp;L&amp;10 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M24"/>
  <sheetViews>
    <sheetView workbookViewId="0">
      <selection activeCell="A4" sqref="A1:XFD1048576"/>
    </sheetView>
  </sheetViews>
  <sheetFormatPr baseColWidth="10" defaultRowHeight="15"/>
  <cols>
    <col width="1.7109375" customWidth="1" style="38" min="1" max="1"/>
    <col width="5.28515625" customWidth="1" style="38" min="2" max="2"/>
    <col width="5.5703125" customWidth="1" style="38" min="3" max="3"/>
    <col width="11.42578125" customWidth="1" style="38" min="4" max="5"/>
    <col width="42.85546875" customWidth="1" style="38" min="6" max="6"/>
    <col width="11.42578125" customWidth="1" style="38" min="7" max="7"/>
    <col width="11.7109375" bestFit="1" customWidth="1" style="38" min="8" max="8"/>
    <col width="13.7109375" customWidth="1" style="39" min="9" max="12"/>
    <col width="11.42578125" customWidth="1" style="15" min="13" max="13"/>
    <col width="11.42578125" customWidth="1" style="38" min="14" max="14"/>
    <col width="11.42578125" customWidth="1" style="38" min="15" max="16384"/>
  </cols>
  <sheetData>
    <row r="2" ht="21" customHeight="1">
      <c r="B2" s="37" t="inlineStr">
        <is>
          <t>LIBRO DE COMPRAS</t>
        </is>
      </c>
    </row>
    <row r="3" ht="15.75" customHeight="1">
      <c r="B3" s="40" t="inlineStr">
        <is>
          <t>MES DE MARZO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20" t="inlineStr">
        <is>
          <t>Monto Exento</t>
        </is>
      </c>
      <c r="J5" s="20" t="inlineStr">
        <is>
          <t>Monto Neto</t>
        </is>
      </c>
      <c r="K5" s="20" t="inlineStr">
        <is>
          <t>Monto IVA Recuperable</t>
        </is>
      </c>
      <c r="L5" s="20" t="inlineStr">
        <is>
          <t>Monto Total</t>
        </is>
      </c>
      <c r="M5" s="16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96689310-9</t>
        </is>
      </c>
      <c r="F6" s="3" t="inlineStr">
        <is>
          <t>TRANSBANK S.A.</t>
        </is>
      </c>
      <c r="G6" s="3" t="n">
        <v>51248825</v>
      </c>
      <c r="H6" s="4" t="n">
        <v>45350</v>
      </c>
      <c r="I6" s="13" t="n">
        <v>0</v>
      </c>
      <c r="J6" s="13" t="n">
        <v>1238</v>
      </c>
      <c r="K6" s="13" t="n">
        <v>235</v>
      </c>
      <c r="L6" s="13" t="n">
        <v>1473</v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76993859-1</t>
        </is>
      </c>
      <c r="F7" s="3" t="inlineStr">
        <is>
          <t>IKEA</t>
        </is>
      </c>
      <c r="G7" s="3" t="n">
        <v>573064</v>
      </c>
      <c r="H7" s="4" t="n">
        <v>45358</v>
      </c>
      <c r="I7" s="13" t="n">
        <v>0</v>
      </c>
      <c r="J7" s="13" t="n">
        <v>62902</v>
      </c>
      <c r="K7" s="13" t="n">
        <v>11948</v>
      </c>
      <c r="L7" s="13" t="n">
        <v>74850</v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78557710-8</t>
        </is>
      </c>
      <c r="F8" s="3" t="inlineStr">
        <is>
          <t>COMERCIALIZADORA Y DISTRIBUIDORA TEXTIL ANONIMA LIMITADA</t>
        </is>
      </c>
      <c r="G8" s="3" t="n">
        <v>14100</v>
      </c>
      <c r="H8" s="4" t="n">
        <v>45363</v>
      </c>
      <c r="I8" s="13" t="n">
        <v>0</v>
      </c>
      <c r="J8" s="13" t="n">
        <v>23488</v>
      </c>
      <c r="K8" s="13" t="n">
        <v>4463</v>
      </c>
      <c r="L8" s="13" t="n">
        <v>27951</v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95011000-7</t>
        </is>
      </c>
      <c r="F9" s="3" t="inlineStr">
        <is>
          <t>FERRETERIA NUEVA LTDA.</t>
        </is>
      </c>
      <c r="G9" s="3" t="n">
        <v>190230</v>
      </c>
      <c r="H9" s="4" t="n">
        <v>45365</v>
      </c>
      <c r="I9" s="13" t="n">
        <v>0</v>
      </c>
      <c r="J9" s="13" t="n">
        <v>11760</v>
      </c>
      <c r="K9" s="13" t="n">
        <v>2234</v>
      </c>
      <c r="L9" s="13" t="n">
        <v>13994</v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77439333-1</t>
        </is>
      </c>
      <c r="F10" s="3" t="inlineStr">
        <is>
          <t>PRODUCCIONES PUBLICATE SPA</t>
        </is>
      </c>
      <c r="G10" s="3" t="n">
        <v>92</v>
      </c>
      <c r="H10" s="4" t="n">
        <v>45367</v>
      </c>
      <c r="I10" s="13" t="n">
        <v>0</v>
      </c>
      <c r="J10" s="13" t="n">
        <v>70000</v>
      </c>
      <c r="K10" s="13" t="n">
        <v>13300</v>
      </c>
      <c r="L10" s="13" t="n">
        <v>83300</v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76309831-1</t>
        </is>
      </c>
      <c r="F11" s="3" t="inlineStr">
        <is>
          <t>IMPORTADORA Y EXPORTADORA D  J LIMITADA</t>
        </is>
      </c>
      <c r="G11" s="3" t="n">
        <v>68</v>
      </c>
      <c r="H11" s="4" t="n">
        <v>45370</v>
      </c>
      <c r="I11" s="13" t="n">
        <v>0</v>
      </c>
      <c r="J11" s="13" t="n">
        <v>32750</v>
      </c>
      <c r="K11" s="13" t="n">
        <v>6223</v>
      </c>
      <c r="L11" s="13" t="n">
        <v>38973</v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76783525-6</t>
        </is>
      </c>
      <c r="F12" s="3" t="inlineStr">
        <is>
          <t>DISTRIBUIDORA COSTA LIMITADA</t>
        </is>
      </c>
      <c r="G12" s="3" t="n">
        <v>24487</v>
      </c>
      <c r="H12" s="4" t="n">
        <v>45372</v>
      </c>
      <c r="I12" s="13" t="n">
        <v>0</v>
      </c>
      <c r="J12" s="13" t="n">
        <v>89630</v>
      </c>
      <c r="K12" s="13" t="n">
        <v>17030</v>
      </c>
      <c r="L12" s="13" t="n">
        <v>106660</v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76017748-2</t>
        </is>
      </c>
      <c r="F13" s="3" t="inlineStr">
        <is>
          <t>Comercial Abasto SPA</t>
        </is>
      </c>
      <c r="G13" s="3" t="n">
        <v>632775</v>
      </c>
      <c r="H13" s="4" t="n">
        <v>45378</v>
      </c>
      <c r="I13" s="13" t="n">
        <v>0</v>
      </c>
      <c r="J13" s="13" t="n">
        <v>10579</v>
      </c>
      <c r="K13" s="13" t="n">
        <v>2010</v>
      </c>
      <c r="L13" s="13" t="n">
        <v>12589</v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77006731-6</t>
        </is>
      </c>
      <c r="F14" s="3" t="inlineStr">
        <is>
          <t>DISTRIBUIDORA DON MATEO SPA</t>
        </is>
      </c>
      <c r="G14" s="3" t="n">
        <v>40079</v>
      </c>
      <c r="H14" s="4" t="n">
        <v>45378</v>
      </c>
      <c r="I14" s="13" t="n">
        <v>0</v>
      </c>
      <c r="J14" s="13" t="n">
        <v>59210</v>
      </c>
      <c r="K14" s="13" t="n">
        <v>11250</v>
      </c>
      <c r="L14" s="13" t="n">
        <v>70460</v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77006731-6</t>
        </is>
      </c>
      <c r="F15" s="3" t="inlineStr">
        <is>
          <t>DISTRIBUIDORA DON MATEO SPA</t>
        </is>
      </c>
      <c r="G15" s="3" t="n">
        <v>41351</v>
      </c>
      <c r="H15" s="4" t="n">
        <v>45379</v>
      </c>
      <c r="I15" s="13" t="n">
        <v>0</v>
      </c>
      <c r="J15" s="13" t="n">
        <v>31950</v>
      </c>
      <c r="K15" s="13" t="n">
        <v>6070</v>
      </c>
      <c r="L15" s="13" t="n">
        <v>38020</v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96792430-K</t>
        </is>
      </c>
      <c r="F16" s="3" t="inlineStr">
        <is>
          <t>SODIMAC S.A.</t>
        </is>
      </c>
      <c r="G16" s="3" t="n">
        <v>131960695</v>
      </c>
      <c r="H16" s="4" t="n">
        <v>45379</v>
      </c>
      <c r="I16" s="13" t="n">
        <v>0</v>
      </c>
      <c r="J16" s="13" t="n">
        <v>7033</v>
      </c>
      <c r="K16" s="13" t="n">
        <v>1336</v>
      </c>
      <c r="L16" s="13" t="n">
        <v>8369</v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96689310-9</t>
        </is>
      </c>
      <c r="F17" s="3" t="inlineStr">
        <is>
          <t>TRANSBANK S.A.</t>
        </is>
      </c>
      <c r="G17" s="3" t="n">
        <v>51286535</v>
      </c>
      <c r="H17" s="4" t="n">
        <v>45377</v>
      </c>
      <c r="I17" s="13" t="n">
        <v>0</v>
      </c>
      <c r="J17" s="13" t="n">
        <v>301</v>
      </c>
      <c r="K17" s="13" t="n">
        <v>57</v>
      </c>
      <c r="L17" s="13" t="n">
        <v>358</v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96689310-9</t>
        </is>
      </c>
      <c r="F18" s="3" t="inlineStr">
        <is>
          <t>TRANSBANK S.A.</t>
        </is>
      </c>
      <c r="G18" s="3" t="n">
        <v>51516194</v>
      </c>
      <c r="H18" s="4" t="n">
        <v>45378</v>
      </c>
      <c r="I18" s="13" t="n">
        <v>0</v>
      </c>
      <c r="J18" s="13" t="n">
        <v>3190</v>
      </c>
      <c r="K18" s="13" t="n">
        <v>606</v>
      </c>
      <c r="L18" s="13" t="n">
        <v>3796</v>
      </c>
    </row>
    <row r="19">
      <c r="B19" s="3" t="n">
        <v>14</v>
      </c>
      <c r="C19" s="3" t="n">
        <v>33</v>
      </c>
      <c r="D19" s="3" t="inlineStr">
        <is>
          <t>Del Giro</t>
        </is>
      </c>
      <c r="E19" s="3" t="inlineStr">
        <is>
          <t>76568660-1</t>
        </is>
      </c>
      <c r="F19" s="3" t="inlineStr">
        <is>
          <t>EASY RETAIL S.A.</t>
        </is>
      </c>
      <c r="G19" s="3" t="n">
        <v>31017207</v>
      </c>
      <c r="H19" s="4" t="n">
        <v>45381</v>
      </c>
      <c r="I19" s="13" t="n">
        <v>0</v>
      </c>
      <c r="J19" s="13" t="n">
        <v>25001</v>
      </c>
      <c r="K19" s="13" t="n">
        <v>4749</v>
      </c>
      <c r="L19" s="13" t="n">
        <v>29750</v>
      </c>
    </row>
    <row r="20">
      <c r="B20" s="3" t="n">
        <v>15</v>
      </c>
      <c r="C20" s="3" t="n">
        <v>61</v>
      </c>
      <c r="D20" s="3" t="inlineStr">
        <is>
          <t>Del Giro</t>
        </is>
      </c>
      <c r="E20" s="3" t="inlineStr">
        <is>
          <t>76568660-1</t>
        </is>
      </c>
      <c r="F20" s="3" t="inlineStr">
        <is>
          <t>EASY RETAIL S.A.</t>
        </is>
      </c>
      <c r="G20" s="3" t="n">
        <v>12162049</v>
      </c>
      <c r="H20" s="4" t="n">
        <v>45382</v>
      </c>
      <c r="I20" s="13" t="n">
        <v>0</v>
      </c>
      <c r="J20" s="13" t="n">
        <v>-10319</v>
      </c>
      <c r="K20" s="13" t="n">
        <v>-1961</v>
      </c>
      <c r="L20" s="13" t="n">
        <v>-12280</v>
      </c>
    </row>
    <row r="21" customFormat="1" s="21">
      <c r="B21" t="n">
        <v>7</v>
      </c>
      <c r="C21" t="inlineStr">
        <is>
          <t>7</t>
        </is>
      </c>
      <c r="D21" t="inlineStr">
        <is>
          <t>7</t>
        </is>
      </c>
      <c r="E21" t="inlineStr">
        <is>
          <t>7</t>
        </is>
      </c>
      <c r="F21" t="inlineStr">
        <is>
          <t>7</t>
        </is>
      </c>
      <c r="G21" t="n">
        <v>7</v>
      </c>
      <c r="H21" s="42" t="n">
        <v>36592</v>
      </c>
      <c r="I21" t="n">
        <v>19</v>
      </c>
      <c r="J21" t="n">
        <v>1</v>
      </c>
      <c r="K21" t="n">
        <v>1900</v>
      </c>
      <c r="L21" t="n">
        <v>10000</v>
      </c>
    </row>
    <row r="22">
      <c r="B22" t="n">
        <v>7</v>
      </c>
      <c r="C22" t="inlineStr">
        <is>
          <t>7</t>
        </is>
      </c>
      <c r="D22" t="inlineStr">
        <is>
          <t>7</t>
        </is>
      </c>
      <c r="E22" t="inlineStr">
        <is>
          <t>7</t>
        </is>
      </c>
      <c r="F22" t="inlineStr">
        <is>
          <t>7</t>
        </is>
      </c>
      <c r="G22" t="n">
        <v>7</v>
      </c>
      <c r="H22" s="42" t="n">
        <v>36592</v>
      </c>
      <c r="I22" t="n">
        <v>19</v>
      </c>
      <c r="J22" t="n">
        <v>81000</v>
      </c>
      <c r="K22" t="n">
        <v>19000</v>
      </c>
      <c r="L22" t="n">
        <v>100000</v>
      </c>
    </row>
    <row r="23">
      <c r="B23" t="n">
        <v>281</v>
      </c>
      <c r="C23" t="inlineStr">
        <is>
          <t>9898</t>
        </is>
      </c>
      <c r="D23" t="inlineStr">
        <is>
          <t>9889</t>
        </is>
      </c>
      <c r="E23" t="inlineStr">
        <is>
          <t>8989</t>
        </is>
      </c>
      <c r="F23" t="inlineStr">
        <is>
          <t>8989</t>
        </is>
      </c>
      <c r="G23" t="n">
        <v>89</v>
      </c>
      <c r="H23" s="42" t="n">
        <v>38418</v>
      </c>
      <c r="I23" t="n">
        <v>2</v>
      </c>
      <c r="J23" t="n">
        <v>81000</v>
      </c>
      <c r="K23" t="n">
        <v>19000</v>
      </c>
      <c r="L23" t="n">
        <v>100000</v>
      </c>
    </row>
    <row r="24">
      <c r="B24" s="17" t="n"/>
      <c r="C24" s="17" t="n"/>
      <c r="D24" s="17" t="n"/>
      <c r="E24" s="17" t="n"/>
      <c r="F24" s="17" t="n"/>
      <c r="G24" s="17" t="n"/>
      <c r="H24" s="17" t="n"/>
      <c r="I24" s="18">
        <f>SUM(I6:I20)</f>
        <v/>
      </c>
      <c r="J24" s="18">
        <f>SUM(J6:J23)</f>
        <v/>
      </c>
      <c r="K24" s="18">
        <f>SUM(K6:K20)</f>
        <v/>
      </c>
      <c r="L24" s="18">
        <f>SUM(L6:L20)</f>
        <v/>
      </c>
      <c r="M24" s="22" t="n"/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3" horizontalDpi="0" verticalDpi="0"/>
  <headerFooter>
    <oddHeader>&amp;LRAZON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M23"/>
  <sheetViews>
    <sheetView workbookViewId="0">
      <selection activeCell="A19" sqref="A19:XFD19"/>
    </sheetView>
  </sheetViews>
  <sheetFormatPr baseColWidth="10" defaultRowHeight="15"/>
  <cols>
    <col width="1.7109375" customWidth="1" style="38" min="1" max="1"/>
    <col width="5.28515625" customWidth="1" style="38" min="2" max="2"/>
    <col width="5.5703125" customWidth="1" style="38" min="3" max="3"/>
    <col width="11.42578125" customWidth="1" style="38" min="4" max="5"/>
    <col width="42.85546875" customWidth="1" style="38" min="6" max="6"/>
    <col width="11.42578125" customWidth="1" style="38" min="7" max="7"/>
    <col width="11.7109375" bestFit="1" customWidth="1" style="38" min="8" max="8"/>
    <col width="13.7109375" customWidth="1" style="39" min="9" max="12"/>
    <col width="11.42578125" customWidth="1" style="15" min="13" max="13"/>
    <col width="11.42578125" customWidth="1" style="38" min="14" max="14"/>
    <col width="11.42578125" customWidth="1" style="38" min="15" max="16384"/>
  </cols>
  <sheetData>
    <row r="2" ht="21" customHeight="1">
      <c r="B2" s="37" t="inlineStr">
        <is>
          <t>LIBRO DE COMPRAS</t>
        </is>
      </c>
    </row>
    <row r="3" ht="15.75" customHeight="1">
      <c r="B3" s="40" t="inlineStr">
        <is>
          <t>MES DE ABRIL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20" t="inlineStr">
        <is>
          <t>Monto Exento</t>
        </is>
      </c>
      <c r="J5" s="20" t="inlineStr">
        <is>
          <t>Monto Neto</t>
        </is>
      </c>
      <c r="K5" s="20" t="inlineStr">
        <is>
          <t>Monto IVA Recuperable</t>
        </is>
      </c>
      <c r="L5" s="20" t="inlineStr">
        <is>
          <t>Monto Total</t>
        </is>
      </c>
      <c r="M5" s="16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10327062-6</t>
        </is>
      </c>
      <c r="F6" s="3" t="inlineStr">
        <is>
          <t>LORENZO DANIEL  ARIAS MARTINEZ</t>
        </is>
      </c>
      <c r="G6" s="3" t="n">
        <v>6367</v>
      </c>
      <c r="H6" s="4" t="n">
        <v>45378</v>
      </c>
      <c r="I6" s="13" t="n">
        <v>0</v>
      </c>
      <c r="J6" s="13" t="n">
        <v>102470</v>
      </c>
      <c r="K6" s="13" t="n">
        <v>19469</v>
      </c>
      <c r="L6" s="13" t="n">
        <v>121939</v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10327062-6</t>
        </is>
      </c>
      <c r="F7" s="3" t="inlineStr">
        <is>
          <t>LORENZO DANIEL  ARIAS MARTINEZ</t>
        </is>
      </c>
      <c r="G7" s="3" t="n">
        <v>6376</v>
      </c>
      <c r="H7" s="4" t="n">
        <v>45383</v>
      </c>
      <c r="I7" s="13" t="n">
        <v>0</v>
      </c>
      <c r="J7" s="13" t="n">
        <v>3781</v>
      </c>
      <c r="K7" s="13" t="n">
        <v>718</v>
      </c>
      <c r="L7" s="13" t="n">
        <v>4499</v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78885550-8</t>
        </is>
      </c>
      <c r="F8" s="3" t="inlineStr">
        <is>
          <t>PERSONAL COMPUTER FACTORY S.A.</t>
        </is>
      </c>
      <c r="G8" s="3" t="n">
        <v>5135862</v>
      </c>
      <c r="H8" s="4" t="n">
        <v>45389</v>
      </c>
      <c r="I8" s="13" t="n">
        <v>0</v>
      </c>
      <c r="J8" s="13" t="n">
        <v>20244</v>
      </c>
      <c r="K8" s="13" t="n">
        <v>3846</v>
      </c>
      <c r="L8" s="13" t="n">
        <v>24090</v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76017748-2</t>
        </is>
      </c>
      <c r="F9" s="3" t="inlineStr">
        <is>
          <t>Comercial Abasto SPA</t>
        </is>
      </c>
      <c r="G9" s="3" t="n">
        <v>635667</v>
      </c>
      <c r="H9" s="4" t="n">
        <v>45391</v>
      </c>
      <c r="I9" s="13" t="n">
        <v>0</v>
      </c>
      <c r="J9" s="13" t="n">
        <v>4451</v>
      </c>
      <c r="K9" s="13" t="n">
        <v>846</v>
      </c>
      <c r="L9" s="13" t="n">
        <v>5297</v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77006731-6</t>
        </is>
      </c>
      <c r="F10" s="3" t="inlineStr">
        <is>
          <t>DISTRIBUIDORA DON MATEO SPA</t>
        </is>
      </c>
      <c r="G10" s="3" t="n">
        <v>41554</v>
      </c>
      <c r="H10" s="4" t="n">
        <v>45391</v>
      </c>
      <c r="I10" s="13" t="n">
        <v>0</v>
      </c>
      <c r="J10" s="13" t="n">
        <v>213983</v>
      </c>
      <c r="K10" s="13" t="n">
        <v>40657</v>
      </c>
      <c r="L10" s="13" t="n">
        <v>254640</v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77659604-3</t>
        </is>
      </c>
      <c r="F11" s="3" t="inlineStr">
        <is>
          <t>MARIA ENVASES DESECHABLE VALERY AYALA INOSTROZA EIRL</t>
        </is>
      </c>
      <c r="G11" s="3" t="n">
        <v>1354</v>
      </c>
      <c r="H11" s="4" t="n">
        <v>45391</v>
      </c>
      <c r="I11" s="13" t="n">
        <v>0</v>
      </c>
      <c r="J11" s="13" t="n">
        <v>8109</v>
      </c>
      <c r="K11" s="13" t="n">
        <v>1541</v>
      </c>
      <c r="L11" s="13" t="n">
        <v>9650</v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76458266-7</t>
        </is>
      </c>
      <c r="F12" s="3" t="inlineStr">
        <is>
          <t>Inversiones Valduc Limitada</t>
        </is>
      </c>
      <c r="G12" s="3" t="n">
        <v>12245</v>
      </c>
      <c r="H12" s="4" t="n">
        <v>45392</v>
      </c>
      <c r="I12" s="13" t="n">
        <v>0</v>
      </c>
      <c r="J12" s="13" t="n">
        <v>43990</v>
      </c>
      <c r="K12" s="13" t="n">
        <v>8358</v>
      </c>
      <c r="L12" s="13" t="n">
        <v>52348</v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10327062-6</t>
        </is>
      </c>
      <c r="F13" s="3" t="inlineStr">
        <is>
          <t>LORENZO DANIEL  ARIAS MARTINEZ</t>
        </is>
      </c>
      <c r="G13" s="3" t="n">
        <v>6432</v>
      </c>
      <c r="H13" s="4" t="n">
        <v>45399</v>
      </c>
      <c r="I13" s="13" t="n">
        <v>0</v>
      </c>
      <c r="J13" s="13" t="n">
        <v>60764</v>
      </c>
      <c r="K13" s="13" t="n">
        <v>11545</v>
      </c>
      <c r="L13" s="13" t="n">
        <v>72309</v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96618540-6</t>
        </is>
      </c>
      <c r="F14" s="3" t="inlineStr">
        <is>
          <t>ALVI S.A.</t>
        </is>
      </c>
      <c r="G14" s="3" t="n">
        <v>27753197</v>
      </c>
      <c r="H14" s="4" t="n">
        <v>45400</v>
      </c>
      <c r="I14" s="13" t="n">
        <v>0</v>
      </c>
      <c r="J14" s="13" t="n">
        <v>117874</v>
      </c>
      <c r="K14" s="13" t="n">
        <v>22396</v>
      </c>
      <c r="L14" s="13" t="n">
        <v>140270</v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81094100-6</t>
        </is>
      </c>
      <c r="F15" s="3" t="inlineStr">
        <is>
          <t>COOPERATIVA AGRICOLA Y LECHERA DE LA UNION LTDA</t>
        </is>
      </c>
      <c r="G15" s="3" t="n">
        <v>26901863</v>
      </c>
      <c r="H15" s="4" t="n">
        <v>45404</v>
      </c>
      <c r="I15" s="13" t="n">
        <v>0</v>
      </c>
      <c r="J15" s="13" t="n">
        <v>64058</v>
      </c>
      <c r="K15" s="13" t="n">
        <v>12171</v>
      </c>
      <c r="L15" s="13" t="n">
        <v>76229</v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77827072-2</t>
        </is>
      </c>
      <c r="F16" s="3" t="inlineStr">
        <is>
          <t>DISTRIBUIDORA EL GRAN SANTIAGO SPA</t>
        </is>
      </c>
      <c r="G16" s="3" t="n">
        <v>899</v>
      </c>
      <c r="H16" s="4" t="n">
        <v>45405</v>
      </c>
      <c r="I16" s="13" t="n">
        <v>0</v>
      </c>
      <c r="J16" s="13" t="n">
        <v>28226</v>
      </c>
      <c r="K16" s="13" t="n">
        <v>5363</v>
      </c>
      <c r="L16" s="13" t="n">
        <v>33589</v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96618540-6</t>
        </is>
      </c>
      <c r="F17" s="3" t="inlineStr">
        <is>
          <t>ALVI S.A.</t>
        </is>
      </c>
      <c r="G17" s="3" t="n">
        <v>27837483</v>
      </c>
      <c r="H17" s="4" t="n">
        <v>45411</v>
      </c>
      <c r="I17" s="13" t="n">
        <v>0</v>
      </c>
      <c r="J17" s="13" t="n">
        <v>45681</v>
      </c>
      <c r="K17" s="13" t="n">
        <v>8679</v>
      </c>
      <c r="L17" s="13" t="n">
        <v>54360</v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96689310-9</t>
        </is>
      </c>
      <c r="F18" s="3" t="inlineStr">
        <is>
          <t>TRANSBANK S.A.</t>
        </is>
      </c>
      <c r="G18" s="3" t="n">
        <v>51548204</v>
      </c>
      <c r="H18" s="4" t="n">
        <v>45408</v>
      </c>
      <c r="I18" s="13" t="n">
        <v>0</v>
      </c>
      <c r="J18" s="13" t="n">
        <v>2308</v>
      </c>
      <c r="K18" s="13" t="n">
        <v>439</v>
      </c>
      <c r="L18" s="13" t="n">
        <v>2747</v>
      </c>
    </row>
    <row r="19" customFormat="1" s="21">
      <c r="B19" t="n">
        <v>9</v>
      </c>
      <c r="C19" t="inlineStr">
        <is>
          <t>9</t>
        </is>
      </c>
      <c r="D19" t="inlineStr">
        <is>
          <t>9</t>
        </is>
      </c>
      <c r="E19" t="inlineStr">
        <is>
          <t>9</t>
        </is>
      </c>
      <c r="F19" t="inlineStr">
        <is>
          <t>9</t>
        </is>
      </c>
      <c r="G19" t="n">
        <v>9</v>
      </c>
      <c r="H19" s="42" t="n">
        <v>-51399</v>
      </c>
      <c r="I19" t="n">
        <v>9</v>
      </c>
      <c r="J19" t="n">
        <v>9</v>
      </c>
      <c r="K19" t="n">
        <v>9</v>
      </c>
      <c r="L19" t="n">
        <v>9</v>
      </c>
    </row>
    <row r="20">
      <c r="B20" t="n">
        <v>9</v>
      </c>
      <c r="C20" t="inlineStr">
        <is>
          <t>9</t>
        </is>
      </c>
      <c r="D20" t="inlineStr">
        <is>
          <t>9</t>
        </is>
      </c>
      <c r="E20" t="inlineStr">
        <is>
          <t>9</t>
        </is>
      </c>
      <c r="F20" t="inlineStr">
        <is>
          <t>9</t>
        </is>
      </c>
      <c r="G20" t="n">
        <v>9</v>
      </c>
      <c r="H20" s="42" t="n">
        <v>43930</v>
      </c>
      <c r="I20" t="n">
        <v>9</v>
      </c>
      <c r="J20" t="n">
        <v>9</v>
      </c>
      <c r="K20" t="n">
        <v>9</v>
      </c>
      <c r="L20" t="n">
        <v>9</v>
      </c>
    </row>
    <row r="21" customFormat="1" s="21">
      <c r="B21" s="17" t="n"/>
      <c r="C21" s="17" t="n"/>
      <c r="D21" s="17" t="n"/>
      <c r="E21" s="17" t="n"/>
      <c r="F21" s="17" t="n"/>
      <c r="G21" s="17" t="n"/>
      <c r="H21" s="23" t="n"/>
      <c r="I21" s="18" t="n"/>
      <c r="J21" s="18">
        <f>SUM(J6:J20)</f>
        <v/>
      </c>
      <c r="K21" s="18">
        <f>SUM(K6:K18)</f>
        <v/>
      </c>
      <c r="L21" s="18">
        <f>SUM(L6:L18)</f>
        <v/>
      </c>
      <c r="M21" s="22" t="n"/>
    </row>
    <row r="22">
      <c r="B22" s="3" t="n"/>
      <c r="C22" s="3" t="n"/>
      <c r="D22" s="3" t="n"/>
      <c r="E22" s="3" t="n"/>
      <c r="F22" s="3" t="n"/>
      <c r="G22" s="3" t="n"/>
      <c r="H22" s="4" t="n"/>
      <c r="I22" s="13" t="n"/>
      <c r="J22" s="13" t="n"/>
      <c r="K22" s="13" t="n"/>
      <c r="L22" s="13" t="n"/>
    </row>
    <row r="23">
      <c r="B23" s="17" t="n"/>
      <c r="C23" s="17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22" t="n"/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3" horizontalDpi="0" verticalDpi="0"/>
  <headerFooter>
    <oddHeader>&amp;LRAZON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M21"/>
  <sheetViews>
    <sheetView topLeftCell="A5" workbookViewId="0">
      <selection activeCell="G9" sqref="G9"/>
    </sheetView>
  </sheetViews>
  <sheetFormatPr baseColWidth="10" defaultRowHeight="15"/>
  <cols>
    <col width="1.7109375" customWidth="1" style="38" min="1" max="1"/>
    <col width="5.28515625" customWidth="1" style="38" min="2" max="2"/>
    <col width="5.5703125" customWidth="1" style="38" min="3" max="3"/>
    <col width="11.42578125" customWidth="1" style="38" min="4" max="5"/>
    <col width="42.85546875" customWidth="1" style="38" min="6" max="6"/>
    <col width="11.42578125" customWidth="1" style="38" min="7" max="7"/>
    <col width="11.7109375" bestFit="1" customWidth="1" style="38" min="8" max="8"/>
    <col width="13.7109375" customWidth="1" style="39" min="9" max="12"/>
    <col width="11.42578125" customWidth="1" style="15" min="13" max="13"/>
    <col width="11.42578125" customWidth="1" style="38" min="14" max="14"/>
    <col width="11.42578125" customWidth="1" style="38" min="15" max="16384"/>
  </cols>
  <sheetData>
    <row r="2" ht="21" customHeight="1">
      <c r="B2" s="37" t="inlineStr">
        <is>
          <t>LIBRO DE COMPRAS</t>
        </is>
      </c>
    </row>
    <row r="3" ht="15.75" customHeight="1">
      <c r="B3" s="40" t="inlineStr">
        <is>
          <t>MES DE MAYO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20" t="inlineStr">
        <is>
          <t>Monto Exento</t>
        </is>
      </c>
      <c r="J5" s="20" t="inlineStr">
        <is>
          <t>Monto Neto</t>
        </is>
      </c>
      <c r="K5" s="20" t="inlineStr">
        <is>
          <t>Monto IVA Recuperable</t>
        </is>
      </c>
      <c r="L5" s="20" t="inlineStr">
        <is>
          <t>Monto Total</t>
        </is>
      </c>
      <c r="M5" s="16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76783525-6</t>
        </is>
      </c>
      <c r="F6" s="3" t="inlineStr">
        <is>
          <t>DISTRIBUIDORA COSTA LIMITADA</t>
        </is>
      </c>
      <c r="G6" s="3" t="n">
        <v>24930</v>
      </c>
      <c r="H6" s="4" t="n">
        <v>45409</v>
      </c>
      <c r="I6" s="13" t="n">
        <v>0</v>
      </c>
      <c r="J6" s="13" t="n">
        <v>26652</v>
      </c>
      <c r="K6" s="13" t="n">
        <v>5064</v>
      </c>
      <c r="L6" s="13" t="n">
        <v>31716</v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96689310-9</t>
        </is>
      </c>
      <c r="F7" s="3" t="inlineStr">
        <is>
          <t>TRANSBANK S.A.</t>
        </is>
      </c>
      <c r="G7" s="3" t="n">
        <v>51777660</v>
      </c>
      <c r="H7" s="4" t="n">
        <v>45411</v>
      </c>
      <c r="I7" s="13" t="n">
        <v>0</v>
      </c>
      <c r="J7" s="13" t="n">
        <v>7680</v>
      </c>
      <c r="K7" s="13" t="n">
        <v>1459</v>
      </c>
      <c r="L7" s="13" t="n">
        <v>9139</v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76649949-K</t>
        </is>
      </c>
      <c r="F8" s="3" t="inlineStr">
        <is>
          <t>TIMBRES CHAVEZ SPA</t>
        </is>
      </c>
      <c r="G8" s="3" t="n">
        <v>1722</v>
      </c>
      <c r="H8" s="4" t="n">
        <v>45418</v>
      </c>
      <c r="I8" s="13" t="n">
        <v>0</v>
      </c>
      <c r="J8" s="13" t="n">
        <v>10000</v>
      </c>
      <c r="K8" s="13" t="n">
        <v>1900</v>
      </c>
      <c r="L8" s="13" t="n">
        <v>11900</v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99551740-K</t>
        </is>
      </c>
      <c r="F9" s="3" t="inlineStr">
        <is>
          <t>ESIGN SA</t>
        </is>
      </c>
      <c r="G9" s="3" t="n">
        <v>455937</v>
      </c>
      <c r="H9" s="4" t="n">
        <v>45420</v>
      </c>
      <c r="I9" s="13" t="n">
        <v>0</v>
      </c>
      <c r="J9" s="13" t="n">
        <v>17091</v>
      </c>
      <c r="K9" s="13" t="n">
        <v>3247</v>
      </c>
      <c r="L9" s="13" t="n">
        <v>20338</v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77006731-6</t>
        </is>
      </c>
      <c r="F10" s="3" t="inlineStr">
        <is>
          <t>DISTRIBUIDORA DON MATEO SPA</t>
        </is>
      </c>
      <c r="G10" s="3" t="n">
        <v>42161</v>
      </c>
      <c r="H10" s="4" t="n">
        <v>45421</v>
      </c>
      <c r="I10" s="13" t="n">
        <v>0</v>
      </c>
      <c r="J10" s="13" t="n">
        <v>78546</v>
      </c>
      <c r="K10" s="13" t="n">
        <v>14924</v>
      </c>
      <c r="L10" s="13" t="n">
        <v>93470</v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10327062-6</t>
        </is>
      </c>
      <c r="F11" s="3" t="inlineStr">
        <is>
          <t>LORENZO DANIEL  ARIAS MARTINEZ</t>
        </is>
      </c>
      <c r="G11" s="3" t="n">
        <v>6525</v>
      </c>
      <c r="H11" s="4" t="n">
        <v>45421</v>
      </c>
      <c r="I11" s="13" t="n">
        <v>0</v>
      </c>
      <c r="J11" s="13" t="n">
        <v>9445</v>
      </c>
      <c r="K11" s="13" t="n">
        <v>1795</v>
      </c>
      <c r="L11" s="13" t="n">
        <v>11240</v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76979850-1</t>
        </is>
      </c>
      <c r="F12" s="3" t="inlineStr">
        <is>
          <t>Fabrica de Bandejas Limitada</t>
        </is>
      </c>
      <c r="G12" s="3" t="n">
        <v>5025274</v>
      </c>
      <c r="H12" s="4" t="n">
        <v>45421</v>
      </c>
      <c r="I12" s="13" t="n">
        <v>0</v>
      </c>
      <c r="J12" s="13" t="n">
        <v>7591</v>
      </c>
      <c r="K12" s="13" t="n">
        <v>1442</v>
      </c>
      <c r="L12" s="13" t="n">
        <v>9033</v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96511330-4</t>
        </is>
      </c>
      <c r="F13" s="3" t="inlineStr">
        <is>
          <t>PURATOS DE CHILE S.A.</t>
        </is>
      </c>
      <c r="G13" s="3" t="n">
        <v>778402</v>
      </c>
      <c r="H13" s="4" t="n">
        <v>45422</v>
      </c>
      <c r="I13" s="13" t="n">
        <v>0</v>
      </c>
      <c r="J13" s="13" t="n">
        <v>154505</v>
      </c>
      <c r="K13" s="13" t="n">
        <v>29356</v>
      </c>
      <c r="L13" s="13" t="n">
        <v>183861</v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81094100-6</t>
        </is>
      </c>
      <c r="F14" s="3" t="inlineStr">
        <is>
          <t>COOPERATIVA AGRICOLA Y LECHERA DE LA UNION LTDA</t>
        </is>
      </c>
      <c r="G14" s="3" t="n">
        <v>26940954</v>
      </c>
      <c r="H14" s="4" t="n">
        <v>45427</v>
      </c>
      <c r="I14" s="13" t="n">
        <v>0</v>
      </c>
      <c r="J14" s="13" t="n">
        <v>47537</v>
      </c>
      <c r="K14" s="13" t="n">
        <v>9032</v>
      </c>
      <c r="L14" s="13" t="n">
        <v>56569</v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81094100-6</t>
        </is>
      </c>
      <c r="F15" s="3" t="inlineStr">
        <is>
          <t>COOPERATIVA AGRICOLA Y LECHERA DE LA UNION LTDA</t>
        </is>
      </c>
      <c r="G15" s="3" t="n">
        <v>26942621</v>
      </c>
      <c r="H15" s="4" t="n">
        <v>45428</v>
      </c>
      <c r="I15" s="13" t="n">
        <v>0</v>
      </c>
      <c r="J15" s="13" t="n">
        <v>62213</v>
      </c>
      <c r="K15" s="13" t="n">
        <v>11820</v>
      </c>
      <c r="L15" s="13" t="n">
        <v>74033</v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96511330-4</t>
        </is>
      </c>
      <c r="F16" s="3" t="inlineStr">
        <is>
          <t>PURATOS DE CHILE S.A.</t>
        </is>
      </c>
      <c r="G16" s="3" t="n">
        <v>779743</v>
      </c>
      <c r="H16" s="4" t="n">
        <v>45429</v>
      </c>
      <c r="I16" s="13" t="n">
        <v>0</v>
      </c>
      <c r="J16" s="13" t="n">
        <v>64472</v>
      </c>
      <c r="K16" s="13" t="n">
        <v>12250</v>
      </c>
      <c r="L16" s="13" t="n">
        <v>76722</v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76232647-7</t>
        </is>
      </c>
      <c r="F17" s="3" t="inlineStr">
        <is>
          <t>WALMART CHILE MAYORISTA LIMITADA</t>
        </is>
      </c>
      <c r="G17" s="3" t="n">
        <v>4620972</v>
      </c>
      <c r="H17" s="4" t="n">
        <v>45429</v>
      </c>
      <c r="I17" s="13" t="n">
        <v>0</v>
      </c>
      <c r="J17" s="13" t="n">
        <v>57165</v>
      </c>
      <c r="K17" s="13" t="n">
        <v>10861</v>
      </c>
      <c r="L17" s="13" t="n">
        <v>68026</v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77659604-3</t>
        </is>
      </c>
      <c r="F18" s="3" t="inlineStr">
        <is>
          <t>MARIA ENVASES DESECHABLE VALERY AYALA INOSTROZA EIRL</t>
        </is>
      </c>
      <c r="G18" s="3" t="n">
        <v>1942</v>
      </c>
      <c r="H18" s="4" t="n">
        <v>45443</v>
      </c>
      <c r="I18" s="13" t="n">
        <v>0</v>
      </c>
      <c r="J18" s="13" t="n">
        <v>8151</v>
      </c>
      <c r="K18" s="13" t="n">
        <v>1549</v>
      </c>
      <c r="L18" s="13" t="n">
        <v>9700</v>
      </c>
    </row>
    <row r="19">
      <c r="B19" s="3" t="n">
        <v>14</v>
      </c>
      <c r="C19" s="3" t="n">
        <v>33</v>
      </c>
      <c r="D19" s="3" t="inlineStr">
        <is>
          <t>Del Giro</t>
        </is>
      </c>
      <c r="E19" s="3" t="inlineStr">
        <is>
          <t>96689310-9</t>
        </is>
      </c>
      <c r="F19" s="3" t="inlineStr">
        <is>
          <t>TRANSBANK S.A.</t>
        </is>
      </c>
      <c r="G19" s="3" t="n">
        <v>51807913</v>
      </c>
      <c r="H19" s="4" t="n">
        <v>45441</v>
      </c>
      <c r="I19" s="13" t="n">
        <v>0</v>
      </c>
      <c r="J19" s="13" t="n">
        <v>1103</v>
      </c>
      <c r="K19" s="13" t="n">
        <v>210</v>
      </c>
      <c r="L19" s="13" t="n">
        <v>1313</v>
      </c>
    </row>
    <row r="20">
      <c r="B20" s="3" t="n">
        <v>15</v>
      </c>
      <c r="C20" s="3" t="n">
        <v>61</v>
      </c>
      <c r="D20" s="3" t="inlineStr">
        <is>
          <t>Del Giro</t>
        </is>
      </c>
      <c r="E20" s="3" t="inlineStr">
        <is>
          <t>96689310-9</t>
        </is>
      </c>
      <c r="F20" s="3" t="inlineStr">
        <is>
          <t>TRANSBANK S.A.</t>
        </is>
      </c>
      <c r="G20" s="3" t="n">
        <v>9352674</v>
      </c>
      <c r="H20" s="4" t="n">
        <v>45440</v>
      </c>
      <c r="I20" s="13" t="n">
        <v>0</v>
      </c>
      <c r="J20" s="13" t="n">
        <v>18</v>
      </c>
      <c r="K20" s="13" t="n">
        <v>3</v>
      </c>
      <c r="L20" s="13" t="n">
        <v>21</v>
      </c>
    </row>
    <row r="21" customFormat="1" s="21">
      <c r="B21" s="17" t="n"/>
      <c r="C21" s="17" t="n"/>
      <c r="D21" s="17" t="n"/>
      <c r="E21" s="17" t="n"/>
      <c r="F21" s="17" t="n"/>
      <c r="G21" s="17" t="n"/>
      <c r="H21" s="17" t="n"/>
      <c r="I21" s="18">
        <f>SUM(I6:I20)</f>
        <v/>
      </c>
      <c r="J21" s="18">
        <f>SUM(J6:J20)</f>
        <v/>
      </c>
      <c r="K21" s="18">
        <f>SUM(K6:K20)</f>
        <v/>
      </c>
      <c r="L21" s="18">
        <f>SUM(L6:L20)</f>
        <v/>
      </c>
      <c r="M21" s="22" t="n"/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5" horizontalDpi="0" verticalDpi="0"/>
  <headerFooter>
    <oddHeader>&amp;LRAZON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28"/>
  <sheetViews>
    <sheetView topLeftCell="A6" workbookViewId="0">
      <selection activeCell="K6" sqref="K6:L25"/>
    </sheetView>
  </sheetViews>
  <sheetFormatPr baseColWidth="10" defaultRowHeight="15"/>
  <cols>
    <col width="1.7109375" customWidth="1" style="38" min="1" max="1"/>
    <col width="5.28515625" customWidth="1" style="38" min="2" max="2"/>
    <col width="5.5703125" customWidth="1" style="38" min="3" max="3"/>
    <col width="11.42578125" customWidth="1" style="38" min="4" max="5"/>
    <col width="42.85546875" customWidth="1" style="38" min="6" max="6"/>
    <col width="11.42578125" customWidth="1" style="38" min="7" max="7"/>
    <col width="11.7109375" bestFit="1" customWidth="1" style="38" min="8" max="8"/>
    <col width="13.7109375" customWidth="1" style="39" min="9" max="12"/>
    <col width="11.42578125" customWidth="1" style="15" min="13" max="13"/>
    <col width="11.42578125" customWidth="1" style="38" min="14" max="14"/>
    <col width="11.42578125" customWidth="1" style="38" min="15" max="16384"/>
  </cols>
  <sheetData>
    <row r="2" ht="21" customHeight="1">
      <c r="B2" s="37" t="inlineStr">
        <is>
          <t>LIBRO DE COMPRAS</t>
        </is>
      </c>
    </row>
    <row r="3" ht="15.75" customHeight="1">
      <c r="B3" s="40" t="inlineStr">
        <is>
          <t>MES DE JUNIO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20" t="inlineStr">
        <is>
          <t>Monto Exento</t>
        </is>
      </c>
      <c r="J5" s="20" t="inlineStr">
        <is>
          <t>Monto Neto</t>
        </is>
      </c>
      <c r="K5" s="20" t="inlineStr">
        <is>
          <t>Monto IVA Recuperable</t>
        </is>
      </c>
      <c r="L5" s="20" t="inlineStr">
        <is>
          <t>Monto Total</t>
        </is>
      </c>
      <c r="M5" s="16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96511330-4</t>
        </is>
      </c>
      <c r="F6" s="3" t="inlineStr">
        <is>
          <t>PURATOS DE CHILE S.A.</t>
        </is>
      </c>
      <c r="G6" s="3" t="n">
        <v>780851</v>
      </c>
      <c r="H6" s="4" t="n">
        <v>45436</v>
      </c>
      <c r="I6" s="13" t="n">
        <v>0</v>
      </c>
      <c r="J6" s="13" t="n">
        <v>154505</v>
      </c>
      <c r="K6" s="13" t="n">
        <v>29356</v>
      </c>
      <c r="L6" s="13">
        <f>SUM(I6:K6)</f>
        <v/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76232647-7</t>
        </is>
      </c>
      <c r="F7" s="3" t="inlineStr">
        <is>
          <t>WALMART CHILE MAYORISTA LIMITADA</t>
        </is>
      </c>
      <c r="G7" s="3" t="n">
        <v>4637463</v>
      </c>
      <c r="H7" s="4" t="n">
        <v>45443</v>
      </c>
      <c r="I7" s="13" t="n">
        <v>0</v>
      </c>
      <c r="J7" s="13" t="n">
        <v>74244</v>
      </c>
      <c r="K7" s="13" t="n">
        <v>14106</v>
      </c>
      <c r="L7" s="13">
        <f>SUM(I7:K7)</f>
        <v/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96689310-9</t>
        </is>
      </c>
      <c r="F8" s="3" t="inlineStr">
        <is>
          <t>TRANSBANK S.A.</t>
        </is>
      </c>
      <c r="G8" s="3" t="n">
        <v>52027564</v>
      </c>
      <c r="H8" s="4" t="n">
        <v>45442</v>
      </c>
      <c r="I8" s="13" t="n">
        <v>0</v>
      </c>
      <c r="J8" s="13" t="n">
        <v>1968</v>
      </c>
      <c r="K8" s="13" t="n">
        <v>374</v>
      </c>
      <c r="L8" s="13">
        <f>SUM(I8:K8)</f>
        <v/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76990194-9</t>
        </is>
      </c>
      <c r="F9" s="3" t="inlineStr">
        <is>
          <t>COMERCIAL YIYI SPA</t>
        </is>
      </c>
      <c r="G9" s="3" t="n">
        <v>17387</v>
      </c>
      <c r="H9" s="4" t="n">
        <v>45449</v>
      </c>
      <c r="I9" s="13" t="n">
        <v>0</v>
      </c>
      <c r="J9" s="13" t="n">
        <v>5269</v>
      </c>
      <c r="K9" s="13" t="n">
        <v>1001</v>
      </c>
      <c r="L9" s="13">
        <f>SUM(I9:K9)</f>
        <v/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76130168-3</t>
        </is>
      </c>
      <c r="F10" s="3" t="inlineStr">
        <is>
          <t>IMPORTADORA Y EXPORTADORA ZHENGDA CHILE LIMITADA</t>
        </is>
      </c>
      <c r="G10" s="3" t="n">
        <v>87494</v>
      </c>
      <c r="H10" s="4" t="n">
        <v>45449</v>
      </c>
      <c r="I10" s="13" t="n">
        <v>0</v>
      </c>
      <c r="J10" s="13" t="n">
        <v>34456</v>
      </c>
      <c r="K10" s="13" t="n">
        <v>6547</v>
      </c>
      <c r="L10" s="13">
        <f>SUM(I10:K10)</f>
        <v/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81094100-6</t>
        </is>
      </c>
      <c r="F11" s="3" t="inlineStr">
        <is>
          <t>COOPERATIVA AGRICOLA Y LECHERA DE LA UNION LTDA</t>
        </is>
      </c>
      <c r="G11" s="3" t="n">
        <v>26976051</v>
      </c>
      <c r="H11" s="4" t="n">
        <v>45455</v>
      </c>
      <c r="I11" s="13" t="n">
        <v>0</v>
      </c>
      <c r="J11" s="13" t="n">
        <v>69126</v>
      </c>
      <c r="K11" s="13" t="n">
        <v>13134</v>
      </c>
      <c r="L11" s="13">
        <f>SUM(I11:K11)</f>
        <v/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81094100-6</t>
        </is>
      </c>
      <c r="F12" s="3" t="inlineStr">
        <is>
          <t>COOPERATIVA AGRICOLA Y LECHERA DE LA UNION LTDA</t>
        </is>
      </c>
      <c r="G12" s="3" t="n">
        <v>26978021</v>
      </c>
      <c r="H12" s="4" t="n">
        <v>45456</v>
      </c>
      <c r="I12" s="13" t="n">
        <v>0</v>
      </c>
      <c r="J12" s="13" t="n">
        <v>94399</v>
      </c>
      <c r="K12" s="13" t="n">
        <v>17936</v>
      </c>
      <c r="L12" s="13">
        <f>SUM(I12:K12)</f>
        <v/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81094100-6</t>
        </is>
      </c>
      <c r="F13" s="3" t="inlineStr">
        <is>
          <t>COOPERATIVA AGRICOLA Y LECHERA DE LA UNION LTDA</t>
        </is>
      </c>
      <c r="G13" s="3" t="n">
        <v>27192634</v>
      </c>
      <c r="H13" s="4" t="n">
        <v>45457</v>
      </c>
      <c r="I13" s="13" t="n">
        <v>0</v>
      </c>
      <c r="J13" s="13" t="n">
        <v>84062</v>
      </c>
      <c r="K13" s="13" t="n">
        <v>15972</v>
      </c>
      <c r="L13" s="13">
        <f>SUM(I13:K13)</f>
        <v/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77016091-K</t>
        </is>
      </c>
      <c r="F14" s="3" t="inlineStr">
        <is>
          <t>MI STICKER SPA</t>
        </is>
      </c>
      <c r="G14" s="3" t="n">
        <v>767</v>
      </c>
      <c r="H14" s="4" t="n">
        <v>45457</v>
      </c>
      <c r="I14" s="13" t="n">
        <v>0</v>
      </c>
      <c r="J14" s="13" t="n">
        <v>32000</v>
      </c>
      <c r="K14" s="13" t="n">
        <v>6080</v>
      </c>
      <c r="L14" s="13">
        <f>SUM(I14:K14)</f>
        <v/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76937947-9</t>
        </is>
      </c>
      <c r="F15" s="3" t="inlineStr">
        <is>
          <t>COMERCIAL MATRINA SPA</t>
        </is>
      </c>
      <c r="G15" s="3" t="n">
        <v>4853</v>
      </c>
      <c r="H15" s="4" t="n">
        <v>45459</v>
      </c>
      <c r="I15" s="13" t="n">
        <v>0</v>
      </c>
      <c r="J15" s="13" t="n">
        <v>19731</v>
      </c>
      <c r="K15" s="13" t="n">
        <v>3749</v>
      </c>
      <c r="L15" s="13">
        <f>SUM(I15:K15)</f>
        <v/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96618540-6</t>
        </is>
      </c>
      <c r="F16" s="3" t="inlineStr">
        <is>
          <t>ALVI S.A.</t>
        </is>
      </c>
      <c r="G16" s="3" t="n">
        <v>27942584</v>
      </c>
      <c r="H16" s="4" t="n">
        <v>45463</v>
      </c>
      <c r="I16" s="13" t="n">
        <v>0</v>
      </c>
      <c r="J16" s="13" t="n">
        <v>9832</v>
      </c>
      <c r="K16" s="13" t="n">
        <v>1868</v>
      </c>
      <c r="L16" s="13">
        <f>SUM(I16:K16)</f>
        <v/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11303449-1</t>
        </is>
      </c>
      <c r="F17" s="3" t="inlineStr">
        <is>
          <t>SARA NIEVES SUAZO MUNOZ</t>
        </is>
      </c>
      <c r="G17" s="3" t="n">
        <v>19889</v>
      </c>
      <c r="H17" s="4" t="n">
        <v>45467</v>
      </c>
      <c r="I17" s="13" t="n">
        <v>0</v>
      </c>
      <c r="J17" s="13" t="n">
        <v>92437</v>
      </c>
      <c r="K17" s="13" t="n">
        <v>17563</v>
      </c>
      <c r="L17" s="13">
        <f>SUM(I17:K17)</f>
        <v/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96689310-9</t>
        </is>
      </c>
      <c r="F18" s="3" t="inlineStr">
        <is>
          <t>TRANSBANK S.A.</t>
        </is>
      </c>
      <c r="G18" s="3" t="n">
        <v>52055856</v>
      </c>
      <c r="H18" s="4" t="n">
        <v>45469</v>
      </c>
      <c r="I18" s="13" t="n">
        <v>0</v>
      </c>
      <c r="J18" s="13" t="n">
        <v>1533</v>
      </c>
      <c r="K18" s="13" t="n">
        <v>291</v>
      </c>
      <c r="L18" s="13">
        <f>SUM(I18:K18)</f>
        <v/>
      </c>
    </row>
    <row r="19">
      <c r="B19" s="3" t="n">
        <v>14</v>
      </c>
      <c r="C19" s="3" t="n">
        <v>33</v>
      </c>
      <c r="D19" s="3" t="inlineStr">
        <is>
          <t>Del Giro</t>
        </is>
      </c>
      <c r="E19" s="3" t="inlineStr">
        <is>
          <t>77274340-8</t>
        </is>
      </c>
      <c r="F19" s="3" t="inlineStr">
        <is>
          <t>COSTA HERMANOS Y CIA LTDA</t>
        </is>
      </c>
      <c r="G19" s="3" t="n">
        <v>77730</v>
      </c>
      <c r="H19" s="4" t="n">
        <v>45471</v>
      </c>
      <c r="I19" s="13" t="n">
        <v>0</v>
      </c>
      <c r="J19" s="13" t="n">
        <v>16723</v>
      </c>
      <c r="K19" s="13" t="n">
        <v>3177</v>
      </c>
      <c r="L19" s="13">
        <f>SUM(I19:K19)</f>
        <v/>
      </c>
    </row>
    <row r="20">
      <c r="B20" s="3" t="n">
        <v>15</v>
      </c>
      <c r="C20" s="3" t="n">
        <v>33</v>
      </c>
      <c r="D20" s="3" t="inlineStr">
        <is>
          <t>Del Giro</t>
        </is>
      </c>
      <c r="E20" s="3" t="inlineStr">
        <is>
          <t>77659604-3</t>
        </is>
      </c>
      <c r="F20" s="3" t="inlineStr">
        <is>
          <t>MARIA ENVASES DESECHABLE VALERY AYALA INOSTROZA EIRL</t>
        </is>
      </c>
      <c r="G20" s="3" t="n">
        <v>2309</v>
      </c>
      <c r="H20" s="4" t="n">
        <v>45472</v>
      </c>
      <c r="I20" s="13" t="n">
        <v>0</v>
      </c>
      <c r="J20" s="13" t="n">
        <v>7328</v>
      </c>
      <c r="K20" s="13" t="n">
        <v>1392</v>
      </c>
      <c r="L20" s="13">
        <f>SUM(I20:K20)</f>
        <v/>
      </c>
    </row>
    <row r="21">
      <c r="B21" s="3" t="n">
        <v>16</v>
      </c>
      <c r="C21" s="3" t="n">
        <v>33</v>
      </c>
      <c r="D21" s="3" t="inlineStr">
        <is>
          <t>Del Giro</t>
        </is>
      </c>
      <c r="E21" s="3" t="inlineStr">
        <is>
          <t>77006731-6</t>
        </is>
      </c>
      <c r="F21" s="3" t="inlineStr">
        <is>
          <t>DISTRIBUIDORA DON MATEO SPA</t>
        </is>
      </c>
      <c r="G21" s="3" t="n">
        <v>43189</v>
      </c>
      <c r="H21" s="4" t="n">
        <v>45472</v>
      </c>
      <c r="I21" s="13" t="n">
        <v>0</v>
      </c>
      <c r="J21" s="13" t="n">
        <v>156642</v>
      </c>
      <c r="K21" s="13" t="n">
        <v>29762</v>
      </c>
      <c r="L21" s="13">
        <f>SUM(I21:K21)</f>
        <v/>
      </c>
    </row>
    <row r="22">
      <c r="B22" s="3" t="n">
        <v>17</v>
      </c>
      <c r="C22" s="3" t="n">
        <v>61</v>
      </c>
      <c r="D22" s="3" t="inlineStr">
        <is>
          <t>Del Giro</t>
        </is>
      </c>
      <c r="E22" s="3" t="inlineStr">
        <is>
          <t>96511330-4</t>
        </is>
      </c>
      <c r="F22" s="3" t="inlineStr">
        <is>
          <t>PURATOS DE CHILE S.A.</t>
        </is>
      </c>
      <c r="G22" s="3" t="n">
        <v>42843</v>
      </c>
      <c r="H22" s="4" t="n">
        <v>45449</v>
      </c>
      <c r="I22" s="13" t="n">
        <v>0</v>
      </c>
      <c r="J22" s="13" t="n">
        <v>-54893</v>
      </c>
      <c r="K22" s="13" t="n">
        <v>-10430</v>
      </c>
      <c r="L22" s="13">
        <f>SUM(I22:K22)</f>
        <v/>
      </c>
    </row>
    <row r="23">
      <c r="B23" s="3" t="n">
        <v>18</v>
      </c>
      <c r="C23" s="3" t="n">
        <v>61</v>
      </c>
      <c r="D23" s="3" t="inlineStr">
        <is>
          <t>Del Giro</t>
        </is>
      </c>
      <c r="E23" s="3" t="inlineStr">
        <is>
          <t>81094100-6</t>
        </is>
      </c>
      <c r="F23" s="3" t="inlineStr">
        <is>
          <t>COOPERATIVA AGRICOLA Y LECHERA DE LA UNION LTDA</t>
        </is>
      </c>
      <c r="G23" s="3" t="n">
        <v>3598048</v>
      </c>
      <c r="H23" s="4" t="n">
        <v>45456</v>
      </c>
      <c r="I23" s="13" t="n">
        <v>0</v>
      </c>
      <c r="J23" s="13" t="n">
        <v>-69126</v>
      </c>
      <c r="K23" s="13" t="n">
        <v>-13134</v>
      </c>
      <c r="L23" s="13">
        <f>SUM(I23:K23)</f>
        <v/>
      </c>
    </row>
    <row r="24">
      <c r="B24" s="3" t="n">
        <v>19</v>
      </c>
      <c r="C24" s="3" t="n">
        <v>61</v>
      </c>
      <c r="D24" s="3" t="inlineStr">
        <is>
          <t>Del Giro</t>
        </is>
      </c>
      <c r="E24" s="3" t="inlineStr">
        <is>
          <t>81094100-6</t>
        </is>
      </c>
      <c r="F24" s="3" t="inlineStr">
        <is>
          <t>COOPERATIVA AGRICOLA Y LECHERA DE LA UNION LTDA</t>
        </is>
      </c>
      <c r="G24" s="3" t="n">
        <v>3598348</v>
      </c>
      <c r="H24" s="4" t="n">
        <v>45457</v>
      </c>
      <c r="I24" s="13" t="n">
        <v>0</v>
      </c>
      <c r="J24" s="13" t="n">
        <v>-94399</v>
      </c>
      <c r="K24" s="13" t="n">
        <v>-17936</v>
      </c>
      <c r="L24" s="13">
        <f>SUM(I24:K24)</f>
        <v/>
      </c>
    </row>
    <row r="25">
      <c r="B25" s="3" t="n">
        <v>20</v>
      </c>
      <c r="C25" s="3" t="n">
        <v>61</v>
      </c>
      <c r="D25" s="3" t="inlineStr">
        <is>
          <t>Del Giro</t>
        </is>
      </c>
      <c r="E25" s="3" t="inlineStr">
        <is>
          <t>96689310-9</t>
        </is>
      </c>
      <c r="F25" s="3" t="inlineStr">
        <is>
          <t>TRANSBANK S.A.</t>
        </is>
      </c>
      <c r="G25" s="3" t="n">
        <v>9458406</v>
      </c>
      <c r="H25" s="4" t="n">
        <v>45467</v>
      </c>
      <c r="I25" s="13" t="n">
        <v>0</v>
      </c>
      <c r="J25" s="13" t="n">
        <v>-544</v>
      </c>
      <c r="K25" s="13" t="n">
        <v>-103</v>
      </c>
      <c r="L25" s="13">
        <f>SUM(I25:K25)</f>
        <v/>
      </c>
    </row>
    <row r="26" customFormat="1" s="21">
      <c r="B26" t="n">
        <v>5</v>
      </c>
      <c r="C26" t="inlineStr">
        <is>
          <t>5</t>
        </is>
      </c>
      <c r="D26" t="inlineStr">
        <is>
          <t>5</t>
        </is>
      </c>
      <c r="E26" t="inlineStr">
        <is>
          <t>5</t>
        </is>
      </c>
      <c r="F26" t="inlineStr">
        <is>
          <t>5</t>
        </is>
      </c>
      <c r="G26" t="n">
        <v>5</v>
      </c>
      <c r="H26" s="42" t="n">
        <v>36317</v>
      </c>
      <c r="I26" t="n">
        <v>6</v>
      </c>
      <c r="J26" t="n">
        <v>5</v>
      </c>
      <c r="K26" t="n">
        <v>5</v>
      </c>
      <c r="L26" t="n">
        <v>5</v>
      </c>
    </row>
    <row r="27">
      <c r="B27" t="n">
        <v>8</v>
      </c>
      <c r="C27" t="inlineStr">
        <is>
          <t>8</t>
        </is>
      </c>
      <c r="D27" t="inlineStr">
        <is>
          <t>8</t>
        </is>
      </c>
      <c r="E27" t="inlineStr">
        <is>
          <t>8</t>
        </is>
      </c>
      <c r="F27" t="inlineStr">
        <is>
          <t>8</t>
        </is>
      </c>
      <c r="G27" t="n">
        <v>8</v>
      </c>
      <c r="H27" s="42" t="n">
        <v>36317</v>
      </c>
      <c r="I27" t="n">
        <v>9</v>
      </c>
      <c r="J27" t="n">
        <v>9</v>
      </c>
      <c r="K27" t="n">
        <v>9</v>
      </c>
      <c r="L27" t="n">
        <v>9</v>
      </c>
    </row>
    <row r="28">
      <c r="B28" s="17" t="n"/>
      <c r="C28" s="17" t="n"/>
      <c r="D28" s="17" t="n"/>
      <c r="E28" s="17" t="n"/>
      <c r="F28" s="17" t="n"/>
      <c r="G28" s="17" t="n"/>
      <c r="H28" s="23" t="n"/>
      <c r="I28" s="18">
        <f>SUM(I6:I25)</f>
        <v/>
      </c>
      <c r="J28" s="18">
        <f>SUM(J6:J27)</f>
        <v/>
      </c>
      <c r="K28" s="18">
        <f>SUM(K6:K25)</f>
        <v/>
      </c>
      <c r="L28" s="18">
        <f>SUM(L6:L25)</f>
        <v/>
      </c>
      <c r="M28" s="22" t="n"/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5" horizontalDpi="0" verticalDpi="0"/>
  <headerFooter>
    <oddHeader>&amp;LRAZON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M26"/>
  <sheetViews>
    <sheetView workbookViewId="0">
      <selection activeCell="A1" sqref="A1:XFD1048576"/>
    </sheetView>
  </sheetViews>
  <sheetFormatPr baseColWidth="10" defaultRowHeight="15"/>
  <cols>
    <col width="1.7109375" customWidth="1" style="38" min="1" max="1"/>
    <col width="5.28515625" customWidth="1" style="38" min="2" max="2"/>
    <col width="5.5703125" customWidth="1" style="38" min="3" max="3"/>
    <col width="11.42578125" customWidth="1" style="38" min="4" max="5"/>
    <col width="42.85546875" customWidth="1" style="38" min="6" max="6"/>
    <col width="11.42578125" customWidth="1" style="38" min="7" max="7"/>
    <col width="11.7109375" bestFit="1" customWidth="1" style="38" min="8" max="8"/>
    <col width="13.7109375" customWidth="1" style="39" min="9" max="12"/>
    <col width="11.42578125" customWidth="1" style="15" min="13" max="13"/>
    <col width="11.42578125" customWidth="1" style="38" min="14" max="14"/>
    <col width="11.42578125" customWidth="1" style="38" min="15" max="16384"/>
  </cols>
  <sheetData>
    <row r="2" ht="21" customHeight="1">
      <c r="B2" s="37" t="inlineStr">
        <is>
          <t>LIBRO DE COMPRAS</t>
        </is>
      </c>
    </row>
    <row r="3" ht="15.75" customHeight="1">
      <c r="B3" s="40" t="inlineStr">
        <is>
          <t>MES DE JULIO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20" t="inlineStr">
        <is>
          <t>Monto Exento</t>
        </is>
      </c>
      <c r="J5" s="20" t="inlineStr">
        <is>
          <t>Monto Neto</t>
        </is>
      </c>
      <c r="K5" s="20" t="inlineStr">
        <is>
          <t>Monto IVA Recuperable</t>
        </is>
      </c>
      <c r="L5" s="20" t="inlineStr">
        <is>
          <t>Monto Total</t>
        </is>
      </c>
      <c r="M5" s="16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77398570-7</t>
        </is>
      </c>
      <c r="F6" s="3" t="inlineStr">
        <is>
          <t>COMERCIAL LUBBA SPA</t>
        </is>
      </c>
      <c r="G6" s="3" t="n">
        <v>91207</v>
      </c>
      <c r="H6" s="4" t="n">
        <v>45472</v>
      </c>
      <c r="I6" s="13" t="n"/>
      <c r="J6" s="13" t="n">
        <v>20335</v>
      </c>
      <c r="K6" s="13" t="n">
        <v>3864</v>
      </c>
      <c r="L6" s="13">
        <f>SUM(I6:K6)</f>
        <v/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96689310-9</t>
        </is>
      </c>
      <c r="F7" s="3" t="inlineStr">
        <is>
          <t>TRANSBANK S.A.</t>
        </is>
      </c>
      <c r="G7" s="3" t="n">
        <v>52375219</v>
      </c>
      <c r="H7" s="4" t="n">
        <v>45470</v>
      </c>
      <c r="I7" s="13" t="n"/>
      <c r="J7" s="13" t="n">
        <v>4443</v>
      </c>
      <c r="K7" s="13" t="n">
        <v>844</v>
      </c>
      <c r="L7" s="13">
        <f>SUM(I7:K7)</f>
        <v/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81094100-6</t>
        </is>
      </c>
      <c r="F8" s="3" t="inlineStr">
        <is>
          <t>COOPERATIVA AGRICOLA Y LECHERA DE LA UNION LTDA</t>
        </is>
      </c>
      <c r="G8" s="3" t="n">
        <v>27217304</v>
      </c>
      <c r="H8" s="4" t="n">
        <v>45477</v>
      </c>
      <c r="I8" s="13" t="n"/>
      <c r="J8" s="13" t="n">
        <v>75027</v>
      </c>
      <c r="K8" s="13" t="n">
        <v>14255</v>
      </c>
      <c r="L8" s="13">
        <f>SUM(I8:K8)</f>
        <v/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96511330-4</t>
        </is>
      </c>
      <c r="F9" s="3" t="inlineStr">
        <is>
          <t>PURATOS DE CHILE S.A.</t>
        </is>
      </c>
      <c r="G9" s="3" t="n">
        <v>788354</v>
      </c>
      <c r="H9" s="4" t="n">
        <v>45478</v>
      </c>
      <c r="I9" s="13" t="n"/>
      <c r="J9" s="13" t="n">
        <v>184786</v>
      </c>
      <c r="K9" s="13" t="n">
        <v>35109</v>
      </c>
      <c r="L9" s="13">
        <f>SUM(I9:K9)</f>
        <v/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15749827-4</t>
        </is>
      </c>
      <c r="F10" s="3" t="inlineStr">
        <is>
          <t>OSCAR ANTONIO LIZARDI TORRES</t>
        </is>
      </c>
      <c r="G10" s="3" t="n">
        <v>10872</v>
      </c>
      <c r="H10" s="4" t="n">
        <v>45479</v>
      </c>
      <c r="I10" s="13" t="n"/>
      <c r="J10" s="13" t="n">
        <v>12773</v>
      </c>
      <c r="K10" s="13" t="n">
        <v>2427</v>
      </c>
      <c r="L10" s="13">
        <f>SUM(I10:K10)</f>
        <v/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96618540-6</t>
        </is>
      </c>
      <c r="F11" s="3" t="inlineStr">
        <is>
          <t>ALVI S.A.</t>
        </is>
      </c>
      <c r="G11" s="3" t="n">
        <v>28023010</v>
      </c>
      <c r="H11" s="4" t="n">
        <v>45479</v>
      </c>
      <c r="I11" s="13" t="n"/>
      <c r="J11" s="13" t="n">
        <v>42605</v>
      </c>
      <c r="K11" s="13" t="n">
        <v>8095</v>
      </c>
      <c r="L11" s="13">
        <f>SUM(I11:K11)</f>
        <v/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76492272-7</t>
        </is>
      </c>
      <c r="F12" s="3" t="inlineStr">
        <is>
          <t>COMERCIAL DON MATEO SPA</t>
        </is>
      </c>
      <c r="G12" s="3" t="n">
        <v>78584</v>
      </c>
      <c r="H12" s="4" t="n">
        <v>45481</v>
      </c>
      <c r="I12" s="13" t="n"/>
      <c r="J12" s="13" t="n">
        <v>102941</v>
      </c>
      <c r="K12" s="13" t="n">
        <v>19559</v>
      </c>
      <c r="L12" s="13">
        <f>SUM(I12:K12)</f>
        <v/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77090223-1</t>
        </is>
      </c>
      <c r="F13" s="3" t="inlineStr">
        <is>
          <t>ESQUINA BLANCA SPA</t>
        </is>
      </c>
      <c r="G13" s="3" t="n">
        <v>38749</v>
      </c>
      <c r="H13" s="4" t="n">
        <v>45482</v>
      </c>
      <c r="I13" s="13" t="n"/>
      <c r="J13" s="13" t="n">
        <v>47067</v>
      </c>
      <c r="K13" s="13" t="n">
        <v>8943</v>
      </c>
      <c r="L13" s="13">
        <f>SUM(I13:K13)</f>
        <v/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77116740-3</t>
        </is>
      </c>
      <c r="F14" s="3" t="inlineStr">
        <is>
          <t>INDUSTRIA DE BARQUILLOS BRIC Y BRIC LTDA.</t>
        </is>
      </c>
      <c r="G14" s="3" t="n">
        <v>42685</v>
      </c>
      <c r="H14" s="4" t="n">
        <v>45482</v>
      </c>
      <c r="I14" s="13" t="n"/>
      <c r="J14" s="13" t="n">
        <v>12706</v>
      </c>
      <c r="K14" s="13" t="n">
        <v>2414</v>
      </c>
      <c r="L14" s="13">
        <f>SUM(I14:K14)</f>
        <v/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76979850-1</t>
        </is>
      </c>
      <c r="F15" s="3" t="inlineStr">
        <is>
          <t>Fabrica de Bandejas Limitada</t>
        </is>
      </c>
      <c r="G15" s="3" t="n">
        <v>5129495</v>
      </c>
      <c r="H15" s="4" t="n">
        <v>45484</v>
      </c>
      <c r="I15" s="13" t="n"/>
      <c r="J15" s="13" t="n">
        <v>10536</v>
      </c>
      <c r="K15" s="13" t="n">
        <v>2002</v>
      </c>
      <c r="L15" s="13">
        <f>SUM(I15:K15)</f>
        <v/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81094100-6</t>
        </is>
      </c>
      <c r="F16" s="3" t="inlineStr">
        <is>
          <t>COOPERATIVA AGRICOLA Y LECHERA DE LA UNION LTDA</t>
        </is>
      </c>
      <c r="G16" s="3" t="n">
        <v>27230096</v>
      </c>
      <c r="H16" s="4" t="n">
        <v>45486</v>
      </c>
      <c r="I16" s="13" t="n"/>
      <c r="J16" s="13" t="n">
        <v>65876</v>
      </c>
      <c r="K16" s="13" t="n">
        <v>12516</v>
      </c>
      <c r="L16" s="13">
        <f>SUM(I16:K16)</f>
        <v/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76309831-1</t>
        </is>
      </c>
      <c r="F17" s="3" t="inlineStr">
        <is>
          <t>IMPORTADORA Y EXPORTADORA D  J LIMITADA</t>
        </is>
      </c>
      <c r="G17" s="3" t="n">
        <v>102</v>
      </c>
      <c r="H17" s="4" t="n">
        <v>45490</v>
      </c>
      <c r="I17" s="13" t="n"/>
      <c r="J17" s="13" t="n">
        <v>10068</v>
      </c>
      <c r="K17" s="13" t="n">
        <v>1913</v>
      </c>
      <c r="L17" s="13">
        <f>SUM(I17:K17)</f>
        <v/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96689310-9</t>
        </is>
      </c>
      <c r="F18" s="3" t="inlineStr">
        <is>
          <t>TRANSBANK S.A.</t>
        </is>
      </c>
      <c r="G18" s="3" t="n">
        <v>52574984</v>
      </c>
      <c r="H18" s="4" t="n">
        <v>45502</v>
      </c>
      <c r="I18" s="13" t="n"/>
      <c r="J18" s="13" t="n">
        <v>850</v>
      </c>
      <c r="K18" s="13" t="n">
        <v>162</v>
      </c>
      <c r="L18" s="13">
        <f>SUM(I18:K18)</f>
        <v/>
      </c>
    </row>
    <row r="19">
      <c r="B19" s="3" t="n"/>
      <c r="C19" s="3" t="n"/>
      <c r="D19" s="3" t="n"/>
      <c r="E19" s="3" t="n"/>
      <c r="F19" s="3" t="n"/>
      <c r="G19" s="3" t="n"/>
      <c r="H19" s="4" t="n"/>
      <c r="I19" s="13" t="n"/>
      <c r="J19" s="13" t="n"/>
      <c r="K19" s="13" t="n"/>
      <c r="L19" s="13">
        <f>SUM(I19:K19)</f>
        <v/>
      </c>
    </row>
    <row r="20">
      <c r="B20" s="3" t="n"/>
      <c r="C20" s="3" t="n"/>
      <c r="D20" s="3" t="n"/>
      <c r="E20" s="3" t="n"/>
      <c r="F20" s="3" t="n"/>
      <c r="G20" s="3" t="n"/>
      <c r="H20" s="4" t="n"/>
      <c r="I20" s="13" t="n"/>
      <c r="J20" s="13" t="n"/>
      <c r="K20" s="13" t="n"/>
      <c r="L20" s="13">
        <f>SUM(I20:K20)</f>
        <v/>
      </c>
    </row>
    <row r="21">
      <c r="B21" s="3" t="n"/>
      <c r="C21" s="3" t="n"/>
      <c r="D21" s="3" t="n"/>
      <c r="E21" s="3" t="n"/>
      <c r="F21" s="3" t="n"/>
      <c r="G21" s="3" t="n"/>
      <c r="H21" s="4" t="n"/>
      <c r="I21" s="13" t="n"/>
      <c r="J21" s="13" t="n"/>
      <c r="K21" s="13" t="n"/>
      <c r="L21" s="13">
        <f>SUM(I21:K21)</f>
        <v/>
      </c>
    </row>
    <row r="22">
      <c r="B22" s="3" t="n"/>
      <c r="C22" s="3" t="n"/>
      <c r="D22" s="3" t="n"/>
      <c r="E22" s="3" t="n"/>
      <c r="F22" s="3" t="n"/>
      <c r="G22" s="3" t="n"/>
      <c r="H22" s="4" t="n"/>
      <c r="I22" s="13" t="n"/>
      <c r="J22" s="13" t="n"/>
      <c r="K22" s="13" t="n"/>
      <c r="L22" s="13">
        <f>SUM(I22:K22)</f>
        <v/>
      </c>
    </row>
    <row r="23">
      <c r="B23" s="3" t="n"/>
      <c r="C23" s="3" t="n"/>
      <c r="D23" s="3" t="n"/>
      <c r="E23" s="3" t="n"/>
      <c r="F23" s="3" t="n"/>
      <c r="G23" s="3" t="n"/>
      <c r="H23" s="4" t="n"/>
      <c r="I23" s="13" t="n"/>
      <c r="J23" s="13" t="n"/>
      <c r="K23" s="13" t="n"/>
      <c r="L23" s="13">
        <f>SUM(I23:K23)</f>
        <v/>
      </c>
    </row>
    <row r="24">
      <c r="B24" s="3" t="n"/>
      <c r="C24" s="3" t="n"/>
      <c r="D24" s="3" t="n"/>
      <c r="E24" s="3" t="n"/>
      <c r="F24" s="3" t="n"/>
      <c r="G24" s="3" t="n"/>
      <c r="H24" s="4" t="n"/>
      <c r="I24" s="13" t="n"/>
      <c r="J24" s="13" t="n"/>
      <c r="K24" s="13" t="n"/>
      <c r="L24" s="13">
        <f>SUM(I24:K24)</f>
        <v/>
      </c>
    </row>
    <row r="25">
      <c r="B25" s="3" t="n"/>
      <c r="C25" s="3" t="n"/>
      <c r="D25" s="3" t="n"/>
      <c r="E25" s="3" t="n"/>
      <c r="F25" s="3" t="n"/>
      <c r="G25" s="3" t="n"/>
      <c r="H25" s="4" t="n"/>
      <c r="I25" s="13" t="n"/>
      <c r="J25" s="13" t="n"/>
      <c r="K25" s="13" t="n"/>
      <c r="L25" s="13">
        <f>SUM(I25:K25)</f>
        <v/>
      </c>
    </row>
    <row r="26" customFormat="1" s="21">
      <c r="B26" s="17" t="n"/>
      <c r="C26" s="17" t="n"/>
      <c r="D26" s="17" t="n"/>
      <c r="E26" s="17" t="n"/>
      <c r="F26" s="17" t="n"/>
      <c r="G26" s="17" t="n"/>
      <c r="H26" s="23" t="n"/>
      <c r="I26" s="18">
        <f>SUM(I6:I25)</f>
        <v/>
      </c>
      <c r="J26" s="18">
        <f>SUM(J6:J25)</f>
        <v/>
      </c>
      <c r="K26" s="18">
        <f>SUM(K6:K25)</f>
        <v/>
      </c>
      <c r="L26" s="18">
        <f>SUM(L6:L25)</f>
        <v/>
      </c>
      <c r="M26" s="22" t="n"/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5" horizontalDpi="0" verticalDpi="0"/>
  <headerFooter>
    <oddHeader>&amp;LRAZON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M28"/>
  <sheetViews>
    <sheetView tabSelected="1" topLeftCell="A18" workbookViewId="0">
      <selection activeCell="M28" sqref="A26:M28"/>
    </sheetView>
  </sheetViews>
  <sheetFormatPr baseColWidth="10" defaultRowHeight="15"/>
  <cols>
    <col width="1.7109375" customWidth="1" style="38" min="1" max="1"/>
    <col width="5.28515625" customWidth="1" style="38" min="2" max="2"/>
    <col width="5.5703125" customWidth="1" style="38" min="3" max="3"/>
    <col width="11.42578125" customWidth="1" style="38" min="4" max="5"/>
    <col width="42.85546875" customWidth="1" style="38" min="6" max="6"/>
    <col width="11.42578125" customWidth="1" style="38" min="7" max="7"/>
    <col width="11.7109375" bestFit="1" customWidth="1" style="38" min="8" max="8"/>
    <col width="13.7109375" customWidth="1" style="39" min="9" max="12"/>
    <col width="11.42578125" customWidth="1" style="15" min="13" max="13"/>
    <col width="11.42578125" customWidth="1" style="38" min="14" max="14"/>
    <col width="11.42578125" customWidth="1" style="38" min="15" max="16384"/>
  </cols>
  <sheetData>
    <row r="2" ht="21" customHeight="1">
      <c r="B2" s="37" t="inlineStr">
        <is>
          <t>LIBRO DE COMPRAS</t>
        </is>
      </c>
    </row>
    <row r="3" ht="15.75" customHeight="1">
      <c r="B3" s="40" t="inlineStr">
        <is>
          <t>MES DE AGOSTO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20" t="inlineStr">
        <is>
          <t>Monto Exento</t>
        </is>
      </c>
      <c r="J5" s="20" t="inlineStr">
        <is>
          <t>Monto Neto</t>
        </is>
      </c>
      <c r="K5" s="20" t="inlineStr">
        <is>
          <t>Monto IVA Recuperable</t>
        </is>
      </c>
      <c r="L5" s="20" t="inlineStr">
        <is>
          <t>Monto Total</t>
        </is>
      </c>
      <c r="M5" s="16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76467695-5</t>
        </is>
      </c>
      <c r="F6" s="3" t="inlineStr">
        <is>
          <t>SAN MARTIN Y MUNOZ LIMITADA</t>
        </is>
      </c>
      <c r="G6" s="3" t="n">
        <v>11642</v>
      </c>
      <c r="H6" s="4" t="n">
        <v>45497</v>
      </c>
      <c r="I6" s="13" t="n"/>
      <c r="J6" s="13" t="n">
        <v>31159</v>
      </c>
      <c r="K6" s="13" t="n">
        <v>5920</v>
      </c>
      <c r="L6" s="13">
        <f>SUM(I6:K6)</f>
        <v/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81094100-6</t>
        </is>
      </c>
      <c r="F7" s="3" t="inlineStr">
        <is>
          <t>COOPERATIVA AGRICOLA Y LECHERA DE LA UNION LTDA</t>
        </is>
      </c>
      <c r="G7" s="3" t="n">
        <v>27246973</v>
      </c>
      <c r="H7" s="4" t="n">
        <v>45499</v>
      </c>
      <c r="I7" s="13" t="n"/>
      <c r="J7" s="13" t="n">
        <v>64728</v>
      </c>
      <c r="K7" s="13" t="n">
        <v>12298</v>
      </c>
      <c r="L7" s="13">
        <f>SUM(I7:K7)</f>
        <v/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76322590-9</t>
        </is>
      </c>
      <c r="F8" s="3" t="inlineStr">
        <is>
          <t>MATRIZ IDEAS S A</t>
        </is>
      </c>
      <c r="G8" s="3" t="n">
        <v>330833</v>
      </c>
      <c r="H8" s="4" t="n">
        <v>45505</v>
      </c>
      <c r="I8" s="13" t="n"/>
      <c r="J8" s="13" t="n">
        <v>10067</v>
      </c>
      <c r="K8" s="13" t="n">
        <v>1913</v>
      </c>
      <c r="L8" s="13">
        <f>SUM(I8:K8)</f>
        <v/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80478200-1</t>
        </is>
      </c>
      <c r="F9" s="3" t="inlineStr">
        <is>
          <t>ILOP S A</t>
        </is>
      </c>
      <c r="G9" s="3" t="n">
        <v>2707475</v>
      </c>
      <c r="H9" s="4" t="n">
        <v>45505</v>
      </c>
      <c r="I9" s="13" t="n"/>
      <c r="J9" s="13" t="n">
        <v>10017</v>
      </c>
      <c r="K9" s="13" t="n">
        <v>1903</v>
      </c>
      <c r="L9" s="13">
        <f>SUM(I9:K9)</f>
        <v/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96689310-9</t>
        </is>
      </c>
      <c r="F10" s="3" t="inlineStr">
        <is>
          <t>TRANSBANK S.A.</t>
        </is>
      </c>
      <c r="G10" s="3" t="n">
        <v>52781859</v>
      </c>
      <c r="H10" s="4" t="n">
        <v>45503</v>
      </c>
      <c r="I10" s="13" t="n"/>
      <c r="J10" s="13" t="n">
        <v>11700</v>
      </c>
      <c r="K10" s="13" t="n">
        <v>2223</v>
      </c>
      <c r="L10" s="13">
        <f>SUM(I10:K10)</f>
        <v/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76979850-1</t>
        </is>
      </c>
      <c r="F11" s="3" t="inlineStr">
        <is>
          <t>Fabrica de Bandejas Limitada</t>
        </is>
      </c>
      <c r="G11" s="3" t="n">
        <v>5211569</v>
      </c>
      <c r="H11" s="4" t="n">
        <v>45509</v>
      </c>
      <c r="I11" s="13" t="n"/>
      <c r="J11" s="13" t="n">
        <v>9501</v>
      </c>
      <c r="K11" s="13" t="n">
        <v>1805</v>
      </c>
      <c r="L11" s="13">
        <f>SUM(I11:K11)</f>
        <v/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77006731-6</t>
        </is>
      </c>
      <c r="F12" s="3" t="inlineStr">
        <is>
          <t>DISTRIBUIDORA DON MATEO SPA</t>
        </is>
      </c>
      <c r="G12" s="3" t="n">
        <v>44943</v>
      </c>
      <c r="H12" s="4" t="n">
        <v>45509</v>
      </c>
      <c r="I12" s="13" t="n"/>
      <c r="J12" s="13" t="n">
        <v>101345</v>
      </c>
      <c r="K12" s="13" t="n">
        <v>19255</v>
      </c>
      <c r="L12" s="13">
        <f>SUM(I12:K12)</f>
        <v/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76309831-1</t>
        </is>
      </c>
      <c r="F13" s="3" t="inlineStr">
        <is>
          <t>IMPORTADORA Y EXPORTADORA D  J LIMITADA</t>
        </is>
      </c>
      <c r="G13" s="3" t="n">
        <v>112</v>
      </c>
      <c r="H13" s="4" t="n">
        <v>45509</v>
      </c>
      <c r="I13" s="13" t="n"/>
      <c r="J13" s="13" t="n">
        <v>55408</v>
      </c>
      <c r="K13" s="13" t="n">
        <v>10528</v>
      </c>
      <c r="L13" s="13">
        <f>SUM(I13:K13)</f>
        <v/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77016091-K</t>
        </is>
      </c>
      <c r="F14" s="3" t="inlineStr">
        <is>
          <t>MI STICKER SPA</t>
        </is>
      </c>
      <c r="G14" s="3" t="n">
        <v>777</v>
      </c>
      <c r="H14" s="4" t="n">
        <v>45510</v>
      </c>
      <c r="I14" s="13" t="n"/>
      <c r="J14" s="13" t="n">
        <v>43380</v>
      </c>
      <c r="K14" s="13" t="n">
        <v>8242</v>
      </c>
      <c r="L14" s="13">
        <f>SUM(I14:K14)</f>
        <v/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96618540-6</t>
        </is>
      </c>
      <c r="F15" s="3" t="inlineStr">
        <is>
          <t>ALVI S.A.</t>
        </is>
      </c>
      <c r="G15" s="3" t="n">
        <v>28134310</v>
      </c>
      <c r="H15" s="4" t="n">
        <v>45511</v>
      </c>
      <c r="I15" s="13" t="n"/>
      <c r="J15" s="13" t="n">
        <v>15899</v>
      </c>
      <c r="K15" s="13" t="n">
        <v>3021</v>
      </c>
      <c r="L15" s="13">
        <f>SUM(I15:K15)</f>
        <v/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81094100-6</t>
        </is>
      </c>
      <c r="F16" s="3" t="inlineStr">
        <is>
          <t>COOPERATIVA AGRICOLA Y LECHERA DE LA UNION LTDA</t>
        </is>
      </c>
      <c r="G16" s="3" t="n">
        <v>27427973</v>
      </c>
      <c r="H16" s="4" t="n">
        <v>45512</v>
      </c>
      <c r="I16" s="13" t="n"/>
      <c r="J16" s="13" t="n">
        <v>1818</v>
      </c>
      <c r="K16" s="13" t="n">
        <v>345</v>
      </c>
      <c r="L16" s="13">
        <f>SUM(I16:K16)</f>
        <v/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96844670-3</t>
        </is>
      </c>
      <c r="F17" s="3" t="inlineStr">
        <is>
          <t>VIRUTEX CHILE S A</t>
        </is>
      </c>
      <c r="G17" s="3" t="n">
        <v>48619</v>
      </c>
      <c r="H17" s="4" t="n">
        <v>45513</v>
      </c>
      <c r="I17" s="13" t="n"/>
      <c r="J17" s="13" t="n">
        <v>30795</v>
      </c>
      <c r="K17" s="13" t="n">
        <v>5851</v>
      </c>
      <c r="L17" s="13">
        <f>SUM(I17:K17)</f>
        <v/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77659604-3</t>
        </is>
      </c>
      <c r="F18" s="3" t="inlineStr">
        <is>
          <t>MARIA ENVASES DESECHABLE VALERY AYALA INOSTROZA EIRL</t>
        </is>
      </c>
      <c r="G18" s="3" t="n">
        <v>2787</v>
      </c>
      <c r="H18" s="4" t="n">
        <v>45513</v>
      </c>
      <c r="I18" s="13" t="n"/>
      <c r="J18" s="13" t="n">
        <v>3151</v>
      </c>
      <c r="K18" s="13" t="n">
        <v>599</v>
      </c>
      <c r="L18" s="13">
        <f>SUM(I18:K18)</f>
        <v/>
      </c>
    </row>
    <row r="19">
      <c r="B19" s="3" t="n">
        <v>14</v>
      </c>
      <c r="C19" s="3" t="n">
        <v>33</v>
      </c>
      <c r="D19" s="3" t="inlineStr">
        <is>
          <t>Del Giro</t>
        </is>
      </c>
      <c r="E19" s="3" t="inlineStr">
        <is>
          <t>77006731-6</t>
        </is>
      </c>
      <c r="F19" s="3" t="inlineStr">
        <is>
          <t>DISTRIBUIDORA DON MATEO SPA</t>
        </is>
      </c>
      <c r="G19" s="3" t="n">
        <v>45369</v>
      </c>
      <c r="H19" s="4" t="n">
        <v>45513</v>
      </c>
      <c r="I19" s="13" t="n"/>
      <c r="J19" s="13" t="n">
        <v>29269</v>
      </c>
      <c r="K19" s="13" t="n">
        <v>5561</v>
      </c>
      <c r="L19" s="13">
        <f>SUM(I19:K19)</f>
        <v/>
      </c>
    </row>
    <row r="20">
      <c r="B20" s="3" t="n">
        <v>15</v>
      </c>
      <c r="C20" s="3" t="n">
        <v>33</v>
      </c>
      <c r="D20" s="3" t="inlineStr">
        <is>
          <t>Del Giro</t>
        </is>
      </c>
      <c r="E20" s="3" t="inlineStr">
        <is>
          <t>81094100-6</t>
        </is>
      </c>
      <c r="F20" s="3" t="inlineStr">
        <is>
          <t>COOPERATIVA AGRICOLA Y LECHERA DE LA UNION LTDA</t>
        </is>
      </c>
      <c r="G20" s="3" t="n">
        <v>27431438</v>
      </c>
      <c r="H20" s="4" t="n">
        <v>45514</v>
      </c>
      <c r="I20" s="13" t="n"/>
      <c r="J20" s="13" t="n">
        <v>62213</v>
      </c>
      <c r="K20" s="13" t="n">
        <v>11820</v>
      </c>
      <c r="L20" s="13">
        <f>SUM(I20:K20)</f>
        <v/>
      </c>
    </row>
    <row r="21">
      <c r="B21" s="3" t="n">
        <v>16</v>
      </c>
      <c r="C21" s="3" t="n">
        <v>33</v>
      </c>
      <c r="D21" s="3" t="inlineStr">
        <is>
          <t>Del Giro</t>
        </is>
      </c>
      <c r="E21" s="3" t="inlineStr">
        <is>
          <t>96511330-4</t>
        </is>
      </c>
      <c r="F21" s="3" t="inlineStr">
        <is>
          <t>PURATOS DE CHILE S.A.</t>
        </is>
      </c>
      <c r="G21" s="3" t="n">
        <v>795857</v>
      </c>
      <c r="H21" s="4" t="n">
        <v>45520</v>
      </c>
      <c r="I21" s="13" t="n"/>
      <c r="J21" s="13" t="n">
        <v>179424</v>
      </c>
      <c r="K21" s="13" t="n">
        <v>34091</v>
      </c>
      <c r="L21" s="13">
        <f>SUM(I21:K21)</f>
        <v/>
      </c>
    </row>
    <row r="22">
      <c r="B22" s="3" t="n">
        <v>17</v>
      </c>
      <c r="C22" s="3" t="n">
        <v>33</v>
      </c>
      <c r="D22" s="3" t="inlineStr">
        <is>
          <t>Del Giro</t>
        </is>
      </c>
      <c r="E22" s="3" t="inlineStr">
        <is>
          <t>77690341-8</t>
        </is>
      </c>
      <c r="F22" s="3" t="inlineStr">
        <is>
          <t>LEÃ“N IMPORT SPA</t>
        </is>
      </c>
      <c r="G22" s="3" t="n">
        <v>3916</v>
      </c>
      <c r="H22" s="4" t="n">
        <v>45530</v>
      </c>
      <c r="I22" s="13" t="n"/>
      <c r="J22" s="13" t="n">
        <v>10453</v>
      </c>
      <c r="K22" s="13" t="n">
        <v>1986</v>
      </c>
      <c r="L22" s="13">
        <f>SUM(I22:K22)</f>
        <v/>
      </c>
    </row>
    <row r="23">
      <c r="B23" s="3" t="n">
        <v>18</v>
      </c>
      <c r="C23" s="3" t="n">
        <v>33</v>
      </c>
      <c r="D23" s="3" t="inlineStr">
        <is>
          <t>Del Giro</t>
        </is>
      </c>
      <c r="E23" s="3" t="inlineStr">
        <is>
          <t>96689310-9</t>
        </is>
      </c>
      <c r="F23" s="3" t="inlineStr">
        <is>
          <t>TRANSBANK S.A.</t>
        </is>
      </c>
      <c r="G23" s="3" t="n">
        <v>52930948</v>
      </c>
      <c r="H23" s="4" t="n">
        <v>45532</v>
      </c>
      <c r="I23" s="13" t="n"/>
      <c r="J23" s="13" t="n">
        <v>2064</v>
      </c>
      <c r="K23" s="13" t="n">
        <v>392</v>
      </c>
      <c r="L23" s="13">
        <f>SUM(I23:K23)</f>
        <v/>
      </c>
    </row>
    <row r="24">
      <c r="B24" s="3" t="n">
        <v>19</v>
      </c>
      <c r="C24" s="3" t="n">
        <v>61</v>
      </c>
      <c r="D24" s="3" t="inlineStr">
        <is>
          <t>Del Giro</t>
        </is>
      </c>
      <c r="E24" s="3" t="inlineStr">
        <is>
          <t>96689310-9</t>
        </is>
      </c>
      <c r="F24" s="3" t="inlineStr">
        <is>
          <t>TRANSBANK S.A.</t>
        </is>
      </c>
      <c r="G24" s="3" t="n">
        <v>9683887</v>
      </c>
      <c r="H24" s="4" t="n">
        <v>45530</v>
      </c>
      <c r="I24" s="13" t="n"/>
      <c r="J24" s="13" t="n">
        <v>41</v>
      </c>
      <c r="K24" s="13" t="n">
        <v>8</v>
      </c>
      <c r="L24" s="13">
        <f>SUM(I24:K24)</f>
        <v/>
      </c>
    </row>
    <row r="25">
      <c r="B25" s="3" t="n"/>
      <c r="C25" s="3" t="n"/>
      <c r="D25" s="3" t="n"/>
      <c r="E25" s="3" t="n"/>
      <c r="F25" s="3" t="n"/>
      <c r="G25" s="3" t="n"/>
      <c r="H25" s="4" t="n"/>
      <c r="I25" s="13" t="n"/>
      <c r="J25" s="13" t="n"/>
      <c r="K25" s="13" t="n"/>
      <c r="L25" s="13">
        <f>SUM(I25:K25)</f>
        <v/>
      </c>
    </row>
    <row r="26" customFormat="1" s="21">
      <c r="B26" s="17" t="n"/>
      <c r="C26" s="17" t="n"/>
      <c r="D26" s="17" t="n"/>
      <c r="E26" s="17" t="n"/>
      <c r="F26" s="17" t="n"/>
      <c r="G26" s="17" t="n"/>
      <c r="H26" s="23" t="n"/>
      <c r="I26" s="18" t="n"/>
      <c r="J26" s="18" t="n"/>
      <c r="K26" s="18" t="n"/>
      <c r="L26" s="18" t="n"/>
      <c r="M26" s="22" t="n"/>
    </row>
    <row r="27">
      <c r="B27" t="n">
        <v>5</v>
      </c>
      <c r="C27" t="inlineStr">
        <is>
          <t>5</t>
        </is>
      </c>
      <c r="D27" t="inlineStr">
        <is>
          <t>5</t>
        </is>
      </c>
      <c r="E27" t="inlineStr">
        <is>
          <t>5</t>
        </is>
      </c>
      <c r="F27" t="inlineStr">
        <is>
          <t>5</t>
        </is>
      </c>
      <c r="G27" t="n">
        <v>5</v>
      </c>
      <c r="H27" s="42" t="n">
        <v>36377</v>
      </c>
      <c r="I27" t="n">
        <v>6</v>
      </c>
      <c r="J27" t="n">
        <v>5</v>
      </c>
      <c r="K27" t="n">
        <v>5</v>
      </c>
      <c r="L27" t="n">
        <v>5</v>
      </c>
    </row>
    <row r="28">
      <c r="I28" t="inlineStr">
        <is>
          <t>Total</t>
        </is>
      </c>
      <c r="J28">
        <f>SUM(J5:J26)</f>
        <v/>
      </c>
      <c r="K28">
        <f>SUM(K5:K26)</f>
        <v/>
      </c>
      <c r="L28">
        <f>SUM(L5:L26)</f>
        <v/>
      </c>
    </row>
  </sheetData>
  <mergeCells count="2">
    <mergeCell ref="B2:L2"/>
    <mergeCell ref="B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M27"/>
  <sheetViews>
    <sheetView topLeftCell="A10" workbookViewId="0">
      <selection activeCell="J27" sqref="J27"/>
    </sheetView>
  </sheetViews>
  <sheetFormatPr baseColWidth="10" defaultRowHeight="15"/>
  <cols>
    <col width="1.7109375" customWidth="1" style="38" min="1" max="1"/>
    <col width="5.28515625" customWidth="1" style="38" min="2" max="2"/>
    <col width="5.5703125" customWidth="1" style="38" min="3" max="3"/>
    <col width="11.42578125" customWidth="1" style="38" min="4" max="5"/>
    <col width="42.85546875" customWidth="1" style="38" min="6" max="6"/>
    <col width="11.42578125" customWidth="1" style="38" min="7" max="7"/>
    <col width="11.7109375" bestFit="1" customWidth="1" style="38" min="8" max="8"/>
    <col width="13.7109375" customWidth="1" style="39" min="9" max="12"/>
    <col width="11.42578125" customWidth="1" style="15" min="13" max="13"/>
    <col width="11.42578125" customWidth="1" style="38" min="14" max="14"/>
    <col width="11.42578125" customWidth="1" style="38" min="15" max="16384"/>
  </cols>
  <sheetData>
    <row r="2" ht="21" customHeight="1">
      <c r="B2" s="37" t="inlineStr">
        <is>
          <t>LIBRO DE COMPRAS</t>
        </is>
      </c>
    </row>
    <row r="3" ht="15.75" customHeight="1">
      <c r="B3" s="40" t="inlineStr">
        <is>
          <t>MES DE SEPTIEMBRE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20" t="inlineStr">
        <is>
          <t>Monto Exento</t>
        </is>
      </c>
      <c r="J5" s="20" t="inlineStr">
        <is>
          <t>Monto Neto</t>
        </is>
      </c>
      <c r="K5" s="20" t="inlineStr">
        <is>
          <t>Monto IVA Recuperable</t>
        </is>
      </c>
      <c r="L5" s="20" t="inlineStr">
        <is>
          <t>Monto Total</t>
        </is>
      </c>
      <c r="M5" s="16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81094100-6</t>
        </is>
      </c>
      <c r="F6" s="3" t="inlineStr">
        <is>
          <t>COOPERATIVA AGRICOLA Y LECHERA DE LA UNION LTDA</t>
        </is>
      </c>
      <c r="G6" s="3" t="n">
        <v>27452454</v>
      </c>
      <c r="H6" s="4" t="n">
        <v>45531</v>
      </c>
      <c r="I6" s="13" t="n"/>
      <c r="J6" s="13" t="n">
        <v>69126</v>
      </c>
      <c r="K6" s="13" t="n">
        <v>13134</v>
      </c>
      <c r="L6" s="13">
        <f>SUM(I6:K6)</f>
        <v/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96689310-9</t>
        </is>
      </c>
      <c r="F7" s="3" t="inlineStr">
        <is>
          <t>TRANSBANK S.A.</t>
        </is>
      </c>
      <c r="G7" s="3" t="n">
        <v>53134291</v>
      </c>
      <c r="H7" s="4" t="n">
        <v>45533</v>
      </c>
      <c r="I7" s="13" t="n"/>
      <c r="J7" s="13" t="n">
        <v>12560</v>
      </c>
      <c r="K7" s="13" t="n">
        <v>2386</v>
      </c>
      <c r="L7" s="13">
        <f>SUM(I7:K7)</f>
        <v/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76783525-6</t>
        </is>
      </c>
      <c r="F8" s="3" t="inlineStr">
        <is>
          <t>DISTRIBUIDORA COSTA LIMITADA</t>
        </is>
      </c>
      <c r="G8" s="3" t="n">
        <v>26265</v>
      </c>
      <c r="H8" s="4" t="n">
        <v>45539</v>
      </c>
      <c r="I8" s="13" t="n"/>
      <c r="J8" s="13" t="n">
        <v>24244</v>
      </c>
      <c r="K8" s="13" t="n">
        <v>4606</v>
      </c>
      <c r="L8" s="13">
        <f>SUM(I8:K8)</f>
        <v/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96792430-K</t>
        </is>
      </c>
      <c r="F9" s="3" t="inlineStr">
        <is>
          <t>SODIMAC S.A.</t>
        </is>
      </c>
      <c r="G9" s="3" t="n">
        <v>135053956</v>
      </c>
      <c r="H9" s="4" t="n">
        <v>45541</v>
      </c>
      <c r="I9" s="13" t="n"/>
      <c r="J9" s="13" t="n">
        <v>23521</v>
      </c>
      <c r="K9" s="13" t="n">
        <v>4469</v>
      </c>
      <c r="L9" s="13">
        <f>SUM(I9:K9)</f>
        <v/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11303449-1</t>
        </is>
      </c>
      <c r="F10" s="3" t="inlineStr">
        <is>
          <t>SARA NIEVES SUAZO MUNOZ</t>
        </is>
      </c>
      <c r="G10" s="3" t="n">
        <v>21038</v>
      </c>
      <c r="H10" s="4" t="n">
        <v>45544</v>
      </c>
      <c r="I10" s="13" t="n"/>
      <c r="J10" s="13" t="n">
        <v>81513</v>
      </c>
      <c r="K10" s="13" t="n">
        <v>15487</v>
      </c>
      <c r="L10" s="13">
        <f>SUM(I10:K10)</f>
        <v/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96618540-6</t>
        </is>
      </c>
      <c r="F11" s="3" t="inlineStr">
        <is>
          <t>ALVI S.A.</t>
        </is>
      </c>
      <c r="G11" s="3" t="n">
        <v>28439386</v>
      </c>
      <c r="H11" s="4" t="n">
        <v>45545</v>
      </c>
      <c r="I11" s="13" t="n"/>
      <c r="J11" s="13" t="n">
        <v>14529</v>
      </c>
      <c r="K11" s="13" t="n">
        <v>2761</v>
      </c>
      <c r="L11" s="13">
        <f>SUM(I11:K11)</f>
        <v/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76232647-7</t>
        </is>
      </c>
      <c r="F12" s="3" t="inlineStr">
        <is>
          <t>WALMART CHILE MAYORISTA LIMITADA</t>
        </is>
      </c>
      <c r="G12" s="3" t="n">
        <v>4815437</v>
      </c>
      <c r="H12" s="4" t="n">
        <v>45545</v>
      </c>
      <c r="I12" s="13" t="n"/>
      <c r="J12" s="13" t="n">
        <v>53269</v>
      </c>
      <c r="K12" s="13" t="n">
        <v>10121</v>
      </c>
      <c r="L12" s="13">
        <f>SUM(I12:K12)</f>
        <v/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76232647-7</t>
        </is>
      </c>
      <c r="F13" s="3" t="inlineStr">
        <is>
          <t>WALMART CHILE MAYORISTA LIMITADA</t>
        </is>
      </c>
      <c r="G13" s="3" t="n">
        <v>4815438</v>
      </c>
      <c r="H13" s="4" t="n">
        <v>45545</v>
      </c>
      <c r="I13" s="13" t="n"/>
      <c r="J13" s="13" t="n">
        <v>17796</v>
      </c>
      <c r="K13" s="13" t="n">
        <v>3381</v>
      </c>
      <c r="L13" s="13">
        <f>SUM(I13:K13)</f>
        <v/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77659604-3</t>
        </is>
      </c>
      <c r="F14" s="3" t="inlineStr">
        <is>
          <t>MARIA ENVASES DESECHABLE VALERY AYALA INOSTROZA EIRL</t>
        </is>
      </c>
      <c r="G14" s="3" t="n">
        <v>3271</v>
      </c>
      <c r="H14" s="4" t="n">
        <v>45550</v>
      </c>
      <c r="I14" s="13" t="n"/>
      <c r="J14" s="13" t="n">
        <v>11933</v>
      </c>
      <c r="K14" s="13" t="n">
        <v>2267</v>
      </c>
      <c r="L14" s="13">
        <f>SUM(I14:K14)</f>
        <v/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96618540-6</t>
        </is>
      </c>
      <c r="F15" s="3" t="inlineStr">
        <is>
          <t>ALVI S.A.</t>
        </is>
      </c>
      <c r="G15" s="3" t="n">
        <v>28341698</v>
      </c>
      <c r="H15" s="4" t="n">
        <v>45552</v>
      </c>
      <c r="I15" s="13" t="n"/>
      <c r="J15" s="13" t="n">
        <v>41597</v>
      </c>
      <c r="K15" s="13" t="n">
        <v>7903</v>
      </c>
      <c r="L15" s="13">
        <f>SUM(I15:K15)</f>
        <v/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96689310-9</t>
        </is>
      </c>
      <c r="F16" s="3" t="inlineStr">
        <is>
          <t>TRANSBANK S.A.</t>
        </is>
      </c>
      <c r="G16" s="3" t="n">
        <v>53162529</v>
      </c>
      <c r="H16" s="4" t="n">
        <v>45561</v>
      </c>
      <c r="I16" s="13" t="n"/>
      <c r="J16" s="13" t="n">
        <v>4369</v>
      </c>
      <c r="K16" s="13" t="n">
        <v>830</v>
      </c>
      <c r="L16" s="13">
        <f>SUM(I16:K16)</f>
        <v/>
      </c>
    </row>
    <row r="17">
      <c r="B17" s="3" t="n">
        <v>12</v>
      </c>
      <c r="C17" s="3" t="n">
        <v>61</v>
      </c>
      <c r="D17" s="3" t="inlineStr">
        <is>
          <t>Del Giro</t>
        </is>
      </c>
      <c r="E17" s="3" t="inlineStr">
        <is>
          <t>96689310-9</t>
        </is>
      </c>
      <c r="F17" s="3" t="inlineStr">
        <is>
          <t>TRANSBANK S.A.</t>
        </is>
      </c>
      <c r="G17" s="3" t="n">
        <v>9743808</v>
      </c>
      <c r="H17" s="4" t="n">
        <v>45560</v>
      </c>
      <c r="I17" s="13" t="n"/>
      <c r="J17" s="13" t="n">
        <v>80</v>
      </c>
      <c r="K17" s="13" t="n">
        <v>15</v>
      </c>
      <c r="L17" s="13">
        <f>SUM(I17:K17)</f>
        <v/>
      </c>
    </row>
    <row r="18">
      <c r="B18" s="3" t="n"/>
      <c r="C18" s="3" t="n"/>
      <c r="D18" s="3" t="n"/>
      <c r="E18" s="3" t="n"/>
      <c r="F18" s="3" t="n"/>
      <c r="G18" s="3" t="n"/>
      <c r="H18" s="4" t="n"/>
      <c r="I18" s="13" t="n"/>
      <c r="J18" s="13" t="n"/>
      <c r="K18" s="13" t="n"/>
      <c r="L18" s="13">
        <f>SUM(I18:K18)</f>
        <v/>
      </c>
    </row>
    <row r="19">
      <c r="B19" s="3" t="n"/>
      <c r="C19" s="3" t="n"/>
      <c r="D19" s="3" t="n"/>
      <c r="E19" s="3" t="n"/>
      <c r="F19" s="3" t="n"/>
      <c r="G19" s="3" t="n"/>
      <c r="H19" s="4" t="n"/>
      <c r="I19" s="13" t="n"/>
      <c r="J19" s="13" t="n"/>
      <c r="K19" s="13" t="n"/>
      <c r="L19" s="13">
        <f>SUM(I19:K19)</f>
        <v/>
      </c>
    </row>
    <row r="20">
      <c r="B20" s="3" t="n"/>
      <c r="C20" s="3" t="n"/>
      <c r="D20" s="3" t="n"/>
      <c r="E20" s="3" t="n"/>
      <c r="F20" s="3" t="n"/>
      <c r="G20" s="3" t="n"/>
      <c r="H20" s="4" t="n"/>
      <c r="I20" s="13" t="n"/>
      <c r="J20" s="13" t="n"/>
      <c r="K20" s="13" t="n"/>
      <c r="L20" s="13">
        <f>SUM(I20:K20)</f>
        <v/>
      </c>
    </row>
    <row r="21">
      <c r="B21" s="3" t="n"/>
      <c r="C21" s="3" t="n"/>
      <c r="D21" s="3" t="n"/>
      <c r="E21" s="3" t="n"/>
      <c r="F21" s="3" t="n"/>
      <c r="G21" s="3" t="n"/>
      <c r="H21" s="4" t="n"/>
      <c r="I21" s="13" t="n"/>
      <c r="J21" s="13" t="n"/>
      <c r="K21" s="13" t="n"/>
      <c r="L21" s="13">
        <f>SUM(I21:K21)</f>
        <v/>
      </c>
    </row>
    <row r="22">
      <c r="B22" s="3" t="n"/>
      <c r="C22" s="3" t="n"/>
      <c r="D22" s="3" t="n"/>
      <c r="E22" s="3" t="n"/>
      <c r="F22" s="3" t="n"/>
      <c r="G22" s="3" t="n"/>
      <c r="H22" s="4" t="n"/>
      <c r="I22" s="13" t="n"/>
      <c r="J22" s="13" t="n"/>
      <c r="K22" s="13" t="n"/>
      <c r="L22" s="13">
        <f>SUM(I22:K22)</f>
        <v/>
      </c>
    </row>
    <row r="23">
      <c r="B23" s="3" t="n"/>
      <c r="C23" s="3" t="n"/>
      <c r="D23" s="3" t="n"/>
      <c r="E23" s="3" t="n"/>
      <c r="F23" s="3" t="n"/>
      <c r="G23" s="3" t="n"/>
      <c r="H23" s="4" t="n"/>
      <c r="I23" s="13" t="n"/>
      <c r="J23" s="13" t="n"/>
      <c r="K23" s="13" t="n"/>
      <c r="L23" s="13">
        <f>SUM(I23:K23)</f>
        <v/>
      </c>
    </row>
    <row r="24">
      <c r="B24" s="3" t="n"/>
      <c r="C24" s="3" t="n"/>
      <c r="D24" s="3" t="n"/>
      <c r="E24" s="3" t="n"/>
      <c r="F24" s="3" t="n"/>
      <c r="G24" s="3" t="n"/>
      <c r="H24" s="4" t="n"/>
      <c r="I24" s="13" t="n"/>
      <c r="J24" s="13" t="n"/>
      <c r="K24" s="13" t="n"/>
      <c r="L24" s="13">
        <f>SUM(I24:K24)</f>
        <v/>
      </c>
    </row>
    <row r="25">
      <c r="B25" s="3" t="n"/>
      <c r="C25" s="3" t="n"/>
      <c r="D25" s="3" t="n"/>
      <c r="E25" s="3" t="n"/>
      <c r="F25" s="3" t="n"/>
      <c r="G25" s="3" t="n"/>
      <c r="H25" s="4" t="n"/>
      <c r="I25" s="13" t="n"/>
      <c r="J25" s="13" t="n"/>
      <c r="K25" s="13" t="n"/>
      <c r="L25" s="13">
        <f>SUM(I25:K25)</f>
        <v/>
      </c>
    </row>
    <row r="26" customFormat="1" s="21">
      <c r="B26" t="n">
        <v>5</v>
      </c>
      <c r="C26" t="inlineStr">
        <is>
          <t>5</t>
        </is>
      </c>
      <c r="D26" t="inlineStr">
        <is>
          <t>5</t>
        </is>
      </c>
      <c r="E26" t="inlineStr">
        <is>
          <t>5</t>
        </is>
      </c>
      <c r="F26" t="inlineStr">
        <is>
          <t>5</t>
        </is>
      </c>
      <c r="G26" t="n">
        <v>5</v>
      </c>
      <c r="H26" s="36" t="n">
        <v>36408</v>
      </c>
      <c r="I26" t="n">
        <v>6</v>
      </c>
      <c r="J26" t="n">
        <v>50</v>
      </c>
      <c r="K26" t="n">
        <v>5</v>
      </c>
      <c r="L26" t="n">
        <v>5</v>
      </c>
    </row>
    <row r="27">
      <c r="B27" s="17" t="n"/>
      <c r="C27" s="17" t="n"/>
      <c r="D27" s="17" t="n"/>
      <c r="E27" s="17" t="n"/>
      <c r="F27" s="17" t="n"/>
      <c r="G27" s="17" t="n"/>
      <c r="H27" s="23" t="n"/>
      <c r="I27" s="18">
        <f>SUM(I6:I25)</f>
        <v/>
      </c>
      <c r="J27" s="18">
        <f>SUM(J6:J26)</f>
        <v/>
      </c>
      <c r="K27" s="18">
        <f>SUM(K6:K25)</f>
        <v/>
      </c>
      <c r="L27" s="18">
        <f>SUM(L6:L25)</f>
        <v/>
      </c>
      <c r="M27" s="22" t="n"/>
    </row>
  </sheetData>
  <mergeCells count="2">
    <mergeCell ref="B2:L2"/>
    <mergeCell ref="B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 filterMode="1">
    <outlinePr summaryBelow="1" summaryRight="1"/>
    <pageSetUpPr/>
  </sheetPr>
  <dimension ref="B1:T152"/>
  <sheetViews>
    <sheetView topLeftCell="E2" workbookViewId="0">
      <pane xSplit="1" ySplit="3" topLeftCell="F90" activePane="bottomRight" state="frozen"/>
      <selection activeCell="E2" sqref="E2"/>
      <selection pane="topRight" activeCell="F2" sqref="F2"/>
      <selection pane="bottomLeft" activeCell="E5" sqref="E5"/>
      <selection pane="bottomRight" activeCell="E104" sqref="E104"/>
    </sheetView>
  </sheetViews>
  <sheetFormatPr baseColWidth="10" defaultRowHeight="15"/>
  <cols>
    <col width="5.140625" customWidth="1" style="38" min="1" max="1"/>
    <col width="5.28515625" customWidth="1" style="38" min="2" max="2"/>
    <col width="5.5703125" customWidth="1" style="38" min="3" max="3"/>
    <col width="13.7109375" customWidth="1" style="38" min="4" max="4"/>
    <col width="38.28515625" customWidth="1" style="38" min="5" max="5"/>
    <col width="11.42578125" customWidth="1" style="38" min="6" max="7"/>
    <col width="13.7109375" customWidth="1" style="41" min="8" max="19"/>
    <col width="5.7109375" customWidth="1" style="34" min="20" max="20"/>
    <col width="11.42578125" customWidth="1" style="38" min="21" max="21"/>
    <col width="11.42578125" customWidth="1" style="38" min="22" max="16384"/>
  </cols>
  <sheetData>
    <row r="1">
      <c r="G1" s="3" t="inlineStr">
        <is>
          <t>PERSONAL COMPUTER FACTORY S.A.</t>
        </is>
      </c>
    </row>
    <row r="2" ht="21" customHeight="1">
      <c r="B2" s="37" t="inlineStr">
        <is>
          <t>RESUMEN DE LIBRO DE COMPRAS 2024</t>
        </is>
      </c>
    </row>
    <row r="3">
      <c r="H3" s="28" t="n">
        <v>9250</v>
      </c>
      <c r="I3" s="29" t="n">
        <v>1.19</v>
      </c>
      <c r="J3" s="29" t="n"/>
      <c r="K3" s="29">
        <f>+H3/I3</f>
        <v/>
      </c>
    </row>
    <row r="4" ht="30" customFormat="1" customHeight="1" s="2">
      <c r="B4" s="11" t="inlineStr">
        <is>
          <t>N°</t>
        </is>
      </c>
      <c r="C4" s="11" t="inlineStr">
        <is>
          <t>MES</t>
        </is>
      </c>
      <c r="D4" s="11" t="inlineStr">
        <is>
          <t>RUT PROVEEDOR</t>
        </is>
      </c>
      <c r="E4" s="11" t="inlineStr">
        <is>
          <t>RAZON SOCIAL</t>
        </is>
      </c>
      <c r="F4" s="11" t="inlineStr">
        <is>
          <t>FOLIO</t>
        </is>
      </c>
      <c r="G4" s="11" t="inlineStr">
        <is>
          <t>FECHA DOC</t>
        </is>
      </c>
      <c r="H4" s="12" t="inlineStr">
        <is>
          <t>MATERIA PRIMA</t>
        </is>
      </c>
      <c r="I4" s="12" t="inlineStr">
        <is>
          <t>ENVASES Y EMPAQUES</t>
        </is>
      </c>
      <c r="J4" s="12" t="inlineStr">
        <is>
          <t>COMPLEMENTO VENTAS</t>
        </is>
      </c>
      <c r="K4" s="12" t="inlineStr">
        <is>
          <t>ETIQUETAS</t>
        </is>
      </c>
      <c r="L4" s="12" t="inlineStr">
        <is>
          <t>LIBRERÍA</t>
        </is>
      </c>
      <c r="M4" s="12" t="inlineStr">
        <is>
          <t>HERRAMIENTAS DE COCINA</t>
        </is>
      </c>
      <c r="N4" s="12" t="inlineStr">
        <is>
          <t>UTILES DE ASEO</t>
        </is>
      </c>
      <c r="O4" s="12" t="inlineStr">
        <is>
          <t>MATERIAL EXPOSICIÓN</t>
        </is>
      </c>
      <c r="P4" s="12" t="inlineStr">
        <is>
          <t>GG</t>
        </is>
      </c>
      <c r="Q4" s="12" t="inlineStr">
        <is>
          <t>COMERCIO ELECTRONICO</t>
        </is>
      </c>
      <c r="R4" s="12" t="inlineStr">
        <is>
          <t>IVA CREDITO</t>
        </is>
      </c>
      <c r="S4" s="12" t="inlineStr">
        <is>
          <t>MONTO TOTAL</t>
        </is>
      </c>
    </row>
    <row r="5" hidden="1" customFormat="1" s="24">
      <c r="B5" s="25" t="n">
        <v>1</v>
      </c>
      <c r="C5" s="25" t="inlineStr">
        <is>
          <t>ABR</t>
        </is>
      </c>
      <c r="D5" s="25" t="inlineStr">
        <is>
          <t>10327062-6</t>
        </is>
      </c>
      <c r="E5" s="25" t="inlineStr">
        <is>
          <t>LORENZO DANIEL  ARIAS MARTINEZ</t>
        </is>
      </c>
      <c r="F5" s="25" t="n">
        <v>6367</v>
      </c>
      <c r="G5" s="26" t="n">
        <v>45378</v>
      </c>
      <c r="H5" s="27" t="n">
        <v>102470</v>
      </c>
      <c r="I5" s="27" t="n"/>
      <c r="J5" s="27" t="n"/>
      <c r="K5" s="27" t="n"/>
      <c r="L5" s="27" t="n"/>
      <c r="M5" s="27" t="n"/>
      <c r="N5" s="27" t="n"/>
      <c r="O5" s="27" t="n"/>
      <c r="P5" s="27" t="n">
        <v>0</v>
      </c>
      <c r="Q5" s="27" t="n"/>
      <c r="R5" s="27" t="n">
        <v>19469</v>
      </c>
      <c r="S5" s="27">
        <f>SUM(H5:R5)</f>
        <v/>
      </c>
      <c r="T5" s="35" t="inlineStr">
        <is>
          <t>M</t>
        </is>
      </c>
    </row>
    <row r="6" hidden="1" customFormat="1" s="24">
      <c r="B6" s="25" t="n">
        <v>2</v>
      </c>
      <c r="C6" s="25" t="inlineStr">
        <is>
          <t>ABR</t>
        </is>
      </c>
      <c r="D6" s="25" t="inlineStr">
        <is>
          <t>10327062-6</t>
        </is>
      </c>
      <c r="E6" s="25" t="inlineStr">
        <is>
          <t>LORENZO DANIEL  ARIAS MARTINEZ</t>
        </is>
      </c>
      <c r="F6" s="25" t="n">
        <v>6376</v>
      </c>
      <c r="G6" s="26" t="n">
        <v>45383</v>
      </c>
      <c r="H6" s="27" t="n"/>
      <c r="I6" s="27" t="n">
        <v>3782</v>
      </c>
      <c r="J6" s="27" t="n"/>
      <c r="K6" s="27" t="n"/>
      <c r="L6" s="27" t="n"/>
      <c r="M6" s="27" t="n"/>
      <c r="N6" s="27" t="n"/>
      <c r="O6" s="27" t="n"/>
      <c r="P6" s="27" t="n">
        <v>0</v>
      </c>
      <c r="Q6" s="27" t="n"/>
      <c r="R6" s="27" t="n">
        <v>718</v>
      </c>
      <c r="S6" s="27">
        <f>SUM(H6:R6)</f>
        <v/>
      </c>
      <c r="T6" s="35" t="inlineStr">
        <is>
          <t>M</t>
        </is>
      </c>
    </row>
    <row r="7" hidden="1" customFormat="1" s="24">
      <c r="B7" s="25" t="n">
        <v>3</v>
      </c>
      <c r="C7" s="25" t="inlineStr">
        <is>
          <t>ABR</t>
        </is>
      </c>
      <c r="D7" s="25" t="inlineStr">
        <is>
          <t>78885550-8</t>
        </is>
      </c>
      <c r="E7" s="25" t="inlineStr">
        <is>
          <t>PERSONAL COMPUTER FACTORY S.A.</t>
        </is>
      </c>
      <c r="F7" s="25" t="n">
        <v>5135862</v>
      </c>
      <c r="G7" s="26" t="n">
        <v>45389</v>
      </c>
      <c r="H7" s="27" t="n"/>
      <c r="I7" s="27" t="n"/>
      <c r="J7" s="27" t="n"/>
      <c r="K7" s="27" t="n"/>
      <c r="L7" s="27" t="n">
        <v>20244</v>
      </c>
      <c r="M7" s="27" t="n"/>
      <c r="N7" s="27" t="n"/>
      <c r="O7" s="27" t="n"/>
      <c r="P7" s="27" t="n"/>
      <c r="Q7" s="27" t="n"/>
      <c r="R7" s="27" t="n">
        <v>3846</v>
      </c>
      <c r="S7" s="27">
        <f>SUM(H7:R7)</f>
        <v/>
      </c>
      <c r="T7" s="35" t="inlineStr">
        <is>
          <t>M</t>
        </is>
      </c>
    </row>
    <row r="8" hidden="1" customFormat="1" s="24">
      <c r="B8" s="25" t="n">
        <v>4</v>
      </c>
      <c r="C8" s="25" t="inlineStr">
        <is>
          <t>ABR</t>
        </is>
      </c>
      <c r="D8" s="25" t="inlineStr">
        <is>
          <t>76017748-2</t>
        </is>
      </c>
      <c r="E8" s="25" t="inlineStr">
        <is>
          <t>Comercial Abasto SPA</t>
        </is>
      </c>
      <c r="F8" s="25" t="n">
        <v>635667</v>
      </c>
      <c r="G8" s="26" t="n">
        <v>45391</v>
      </c>
      <c r="H8" s="27" t="n"/>
      <c r="I8" s="27" t="n">
        <v>3779</v>
      </c>
      <c r="J8" s="27" t="n"/>
      <c r="K8" s="27" t="n">
        <v>672</v>
      </c>
      <c r="L8" s="27" t="n"/>
      <c r="M8" s="27" t="n"/>
      <c r="N8" s="27" t="n"/>
      <c r="O8" s="27" t="n"/>
      <c r="P8" s="27" t="n">
        <v>0</v>
      </c>
      <c r="Q8" s="27" t="n"/>
      <c r="R8" s="27" t="n">
        <v>846</v>
      </c>
      <c r="S8" s="27">
        <f>SUM(H8:R8)</f>
        <v/>
      </c>
      <c r="T8" s="35" t="inlineStr">
        <is>
          <t>M</t>
        </is>
      </c>
    </row>
    <row r="9" hidden="1" customFormat="1" s="24">
      <c r="B9" s="25" t="n">
        <v>5</v>
      </c>
      <c r="C9" s="25" t="inlineStr">
        <is>
          <t>ABR</t>
        </is>
      </c>
      <c r="D9" s="25" t="inlineStr">
        <is>
          <t>77006731-6</t>
        </is>
      </c>
      <c r="E9" s="25" t="inlineStr">
        <is>
          <t>DISTRIBUIDORA DON MATEO SPA</t>
        </is>
      </c>
      <c r="F9" s="25" t="n">
        <v>41554</v>
      </c>
      <c r="G9" s="26" t="n">
        <v>45391</v>
      </c>
      <c r="H9" s="27" t="n">
        <v>213983</v>
      </c>
      <c r="I9" s="27" t="n"/>
      <c r="J9" s="27" t="n"/>
      <c r="K9" s="27" t="n"/>
      <c r="L9" s="27" t="n"/>
      <c r="M9" s="27" t="n"/>
      <c r="N9" s="27" t="n"/>
      <c r="O9" s="27" t="n"/>
      <c r="P9" s="27" t="n">
        <v>0</v>
      </c>
      <c r="Q9" s="27" t="n"/>
      <c r="R9" s="27" t="n">
        <v>40657</v>
      </c>
      <c r="S9" s="27">
        <f>SUM(H9:R9)</f>
        <v/>
      </c>
      <c r="T9" s="35" t="inlineStr">
        <is>
          <t>M</t>
        </is>
      </c>
    </row>
    <row r="10" hidden="1" customFormat="1" s="24">
      <c r="B10" s="25" t="n">
        <v>6</v>
      </c>
      <c r="C10" s="25" t="inlineStr">
        <is>
          <t>ABR</t>
        </is>
      </c>
      <c r="D10" s="25" t="inlineStr">
        <is>
          <t>77659604-3</t>
        </is>
      </c>
      <c r="E10" s="25" t="inlineStr">
        <is>
          <t>MARIA ENVASES DESECHABLE VALERY AYALA INOSTROZA EIRL</t>
        </is>
      </c>
      <c r="F10" s="25" t="n">
        <v>1354</v>
      </c>
      <c r="G10" s="26" t="n">
        <v>45391</v>
      </c>
      <c r="H10" s="27" t="n"/>
      <c r="I10" s="27" t="n">
        <v>8109</v>
      </c>
      <c r="J10" s="27" t="n"/>
      <c r="K10" s="27" t="n"/>
      <c r="L10" s="27" t="n"/>
      <c r="M10" s="27" t="n"/>
      <c r="N10" s="27" t="n"/>
      <c r="O10" s="27" t="n"/>
      <c r="P10" s="27" t="n">
        <v>0</v>
      </c>
      <c r="Q10" s="27" t="n"/>
      <c r="R10" s="27" t="n">
        <v>1541</v>
      </c>
      <c r="S10" s="27">
        <f>SUM(H10:R10)</f>
        <v/>
      </c>
      <c r="T10" s="35" t="inlineStr">
        <is>
          <t>M</t>
        </is>
      </c>
    </row>
    <row r="11" hidden="1" customFormat="1" s="24">
      <c r="B11" s="25" t="n">
        <v>7</v>
      </c>
      <c r="C11" s="25" t="inlineStr">
        <is>
          <t>ABR</t>
        </is>
      </c>
      <c r="D11" s="25" t="inlineStr">
        <is>
          <t>76458266-7</t>
        </is>
      </c>
      <c r="E11" s="25" t="inlineStr">
        <is>
          <t>Inversiones Valduc Limitada</t>
        </is>
      </c>
      <c r="F11" s="25" t="n">
        <v>12245</v>
      </c>
      <c r="G11" s="26" t="n">
        <v>45392</v>
      </c>
      <c r="H11" s="27" t="n"/>
      <c r="I11" s="27" t="n">
        <v>43990</v>
      </c>
      <c r="J11" s="27" t="n"/>
      <c r="K11" s="27" t="n"/>
      <c r="L11" s="27" t="n"/>
      <c r="M11" s="27" t="n"/>
      <c r="N11" s="27" t="n"/>
      <c r="O11" s="27" t="n"/>
      <c r="P11" s="27" t="n">
        <v>0</v>
      </c>
      <c r="Q11" s="27" t="n"/>
      <c r="R11" s="27" t="n">
        <v>8358</v>
      </c>
      <c r="S11" s="27">
        <f>SUM(H11:R11)</f>
        <v/>
      </c>
      <c r="T11" s="35" t="inlineStr">
        <is>
          <t>M</t>
        </is>
      </c>
    </row>
    <row r="12">
      <c r="B12" s="3" t="n">
        <v>8</v>
      </c>
      <c r="C12" s="3" t="inlineStr">
        <is>
          <t>ABR</t>
        </is>
      </c>
      <c r="D12" s="3" t="inlineStr">
        <is>
          <t>10327062-6</t>
        </is>
      </c>
      <c r="E12" s="3" t="inlineStr">
        <is>
          <t>LORENZO DANIEL  ARIAS MARTINEZ</t>
        </is>
      </c>
      <c r="F12" s="3" t="n">
        <v>6432</v>
      </c>
      <c r="G12" s="4" t="n">
        <v>45399</v>
      </c>
      <c r="H12" s="7" t="n">
        <v>60764</v>
      </c>
      <c r="I12" s="7" t="n"/>
      <c r="J12" s="7" t="n"/>
      <c r="K12" s="7" t="n"/>
      <c r="L12" s="7" t="n"/>
      <c r="M12" s="7" t="n"/>
      <c r="N12" s="7" t="n"/>
      <c r="O12" s="7" t="n"/>
      <c r="P12" s="7" t="n">
        <v>0</v>
      </c>
      <c r="Q12" s="7" t="n"/>
      <c r="R12" s="7" t="n">
        <v>11545</v>
      </c>
      <c r="S12" s="7">
        <f>SUM(H12:R12)</f>
        <v/>
      </c>
    </row>
    <row r="13" hidden="1" customFormat="1" s="24">
      <c r="B13" s="25" t="n">
        <v>9</v>
      </c>
      <c r="C13" s="25" t="inlineStr">
        <is>
          <t>ABR</t>
        </is>
      </c>
      <c r="D13" s="25" t="inlineStr">
        <is>
          <t>96618540-6</t>
        </is>
      </c>
      <c r="E13" s="25" t="inlineStr">
        <is>
          <t>ALVI S.A.</t>
        </is>
      </c>
      <c r="F13" s="25" t="n">
        <v>27753197</v>
      </c>
      <c r="G13" s="26" t="n">
        <v>45400</v>
      </c>
      <c r="H13" s="27">
        <f>70336+40756</f>
        <v/>
      </c>
      <c r="I13" s="27" t="n"/>
      <c r="J13" s="27" t="n"/>
      <c r="K13" s="27" t="n"/>
      <c r="L13" s="27" t="n"/>
      <c r="M13" s="27" t="n"/>
      <c r="N13" s="27" t="n">
        <v>3849</v>
      </c>
      <c r="O13" s="27" t="n"/>
      <c r="P13" s="27" t="n">
        <v>2933</v>
      </c>
      <c r="Q13" s="27" t="n"/>
      <c r="R13" s="27" t="n">
        <v>22396</v>
      </c>
      <c r="S13" s="27">
        <f>SUM(H13:R13)</f>
        <v/>
      </c>
      <c r="T13" s="35" t="inlineStr">
        <is>
          <t>M</t>
        </is>
      </c>
    </row>
    <row r="14" hidden="1" customFormat="1" s="24">
      <c r="B14" s="25" t="n">
        <v>10</v>
      </c>
      <c r="C14" s="25" t="inlineStr">
        <is>
          <t>ABR</t>
        </is>
      </c>
      <c r="D14" s="25" t="inlineStr">
        <is>
          <t>81094100-6</t>
        </is>
      </c>
      <c r="E14" s="25" t="inlineStr">
        <is>
          <t>COOPERATIVA AGRICOLA Y LECHERA DE LA UNION LTDA</t>
        </is>
      </c>
      <c r="F14" s="25" t="n">
        <v>26901863</v>
      </c>
      <c r="G14" s="26" t="n">
        <v>45404</v>
      </c>
      <c r="H14" s="27" t="n">
        <v>64058</v>
      </c>
      <c r="I14" s="27" t="n"/>
      <c r="J14" s="27" t="n"/>
      <c r="K14" s="27" t="n"/>
      <c r="L14" s="27" t="n"/>
      <c r="M14" s="27" t="n"/>
      <c r="N14" s="27" t="n"/>
      <c r="O14" s="27" t="n"/>
      <c r="P14" s="27" t="n">
        <v>0</v>
      </c>
      <c r="Q14" s="27" t="n"/>
      <c r="R14" s="27" t="n">
        <v>12171</v>
      </c>
      <c r="S14" s="27">
        <f>SUM(H14:R14)</f>
        <v/>
      </c>
      <c r="T14" s="35" t="inlineStr">
        <is>
          <t>M</t>
        </is>
      </c>
    </row>
    <row r="15" hidden="1" customFormat="1" s="24">
      <c r="B15" s="25" t="n">
        <v>11</v>
      </c>
      <c r="C15" s="25" t="inlineStr">
        <is>
          <t>ABR</t>
        </is>
      </c>
      <c r="D15" s="25" t="inlineStr">
        <is>
          <t>77827072-2</t>
        </is>
      </c>
      <c r="E15" s="25" t="inlineStr">
        <is>
          <t>DISTRIBUIDORA EL GRAN SANTIAGO SPA</t>
        </is>
      </c>
      <c r="F15" s="25" t="n">
        <v>899</v>
      </c>
      <c r="G15" s="26" t="n">
        <v>45405</v>
      </c>
      <c r="H15" s="27" t="n"/>
      <c r="I15" s="27" t="n">
        <v>28235</v>
      </c>
      <c r="J15" s="27" t="n"/>
      <c r="K15" s="27" t="n"/>
      <c r="L15" s="27" t="n"/>
      <c r="M15" s="27" t="n"/>
      <c r="N15" s="27" t="n"/>
      <c r="O15" s="27" t="n"/>
      <c r="P15" s="27" t="n">
        <v>0</v>
      </c>
      <c r="Q15" s="27" t="n"/>
      <c r="R15" s="27" t="n">
        <v>5365</v>
      </c>
      <c r="S15" s="27">
        <f>SUM(H15:R15)</f>
        <v/>
      </c>
      <c r="T15" s="35" t="inlineStr">
        <is>
          <t>M</t>
        </is>
      </c>
    </row>
    <row r="16" hidden="1" customFormat="1" s="24">
      <c r="B16" s="25" t="n">
        <v>12</v>
      </c>
      <c r="C16" s="25" t="inlineStr">
        <is>
          <t>ABR</t>
        </is>
      </c>
      <c r="D16" s="25" t="inlineStr">
        <is>
          <t>96618540-6</t>
        </is>
      </c>
      <c r="E16" s="25" t="inlineStr">
        <is>
          <t>ALVI S.A.</t>
        </is>
      </c>
      <c r="F16" s="25" t="n">
        <v>27837483</v>
      </c>
      <c r="G16" s="26" t="n">
        <v>45411</v>
      </c>
      <c r="H16" s="27" t="n">
        <v>45681</v>
      </c>
      <c r="I16" s="27" t="n"/>
      <c r="J16" s="27" t="n"/>
      <c r="K16" s="27" t="n"/>
      <c r="L16" s="27" t="n"/>
      <c r="M16" s="27" t="n"/>
      <c r="N16" s="27" t="n"/>
      <c r="O16" s="27" t="n"/>
      <c r="P16" s="27" t="n">
        <v>0</v>
      </c>
      <c r="Q16" s="27" t="n"/>
      <c r="R16" s="27" t="n">
        <v>8679</v>
      </c>
      <c r="S16" s="27">
        <f>SUM(H16:R16)</f>
        <v/>
      </c>
      <c r="T16" s="35" t="inlineStr">
        <is>
          <t>M</t>
        </is>
      </c>
    </row>
    <row r="17" hidden="1" customFormat="1" s="24">
      <c r="B17" s="25" t="n">
        <v>13</v>
      </c>
      <c r="C17" s="25" t="inlineStr">
        <is>
          <t>ABR</t>
        </is>
      </c>
      <c r="D17" s="25" t="inlineStr">
        <is>
          <t>96689310-9</t>
        </is>
      </c>
      <c r="E17" s="25" t="inlineStr">
        <is>
          <t>TRANSBANK S.A.</t>
        </is>
      </c>
      <c r="F17" s="25" t="n">
        <v>51548204</v>
      </c>
      <c r="G17" s="26" t="n">
        <v>45408</v>
      </c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>
        <v>0</v>
      </c>
      <c r="Q17" s="27" t="n">
        <v>2308</v>
      </c>
      <c r="R17" s="27" t="n">
        <v>439</v>
      </c>
      <c r="S17" s="27">
        <f>SUM(H17:R17)</f>
        <v/>
      </c>
      <c r="T17" s="35" t="inlineStr">
        <is>
          <t>M</t>
        </is>
      </c>
    </row>
    <row r="18" hidden="1" customFormat="1" s="24">
      <c r="B18" s="25" t="n">
        <v>1</v>
      </c>
      <c r="C18" s="25" t="inlineStr">
        <is>
          <t>FEB</t>
        </is>
      </c>
      <c r="D18" s="25" t="inlineStr">
        <is>
          <t>77659604-3</t>
        </is>
      </c>
      <c r="E18" s="25" t="inlineStr">
        <is>
          <t>MARIA ENVASES DESECHABLE VALERY AYALA INOSTROZA EIRL</t>
        </is>
      </c>
      <c r="F18" s="25" t="n">
        <v>808</v>
      </c>
      <c r="G18" s="26" t="n">
        <v>45339</v>
      </c>
      <c r="H18" s="27" t="n"/>
      <c r="I18" s="27" t="n">
        <v>11597</v>
      </c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>
        <v>2203</v>
      </c>
      <c r="S18" s="27">
        <f>SUM(H18:R18)</f>
        <v/>
      </c>
      <c r="T18" s="35" t="inlineStr">
        <is>
          <t>M</t>
        </is>
      </c>
    </row>
    <row r="19" hidden="1" customFormat="1" s="24">
      <c r="B19" s="25" t="n">
        <v>2</v>
      </c>
      <c r="C19" s="25" t="inlineStr">
        <is>
          <t>FEB</t>
        </is>
      </c>
      <c r="D19" s="25" t="inlineStr">
        <is>
          <t>77006731-6</t>
        </is>
      </c>
      <c r="E19" s="25" t="inlineStr">
        <is>
          <t>DISTRIBUIDORA DON MATEO SPA</t>
        </is>
      </c>
      <c r="F19" s="25" t="n">
        <v>37804</v>
      </c>
      <c r="G19" s="26" t="n">
        <v>45339</v>
      </c>
      <c r="H19" s="27" t="n">
        <v>160773</v>
      </c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>
        <v>30547</v>
      </c>
      <c r="S19" s="27">
        <f>SUM(H19:R19)</f>
        <v/>
      </c>
      <c r="T19" s="35" t="inlineStr">
        <is>
          <t>M</t>
        </is>
      </c>
    </row>
    <row r="20" hidden="1" customFormat="1" s="24">
      <c r="B20" s="25" t="n">
        <v>3</v>
      </c>
      <c r="C20" s="25" t="inlineStr">
        <is>
          <t>FEB</t>
        </is>
      </c>
      <c r="D20" s="25" t="inlineStr">
        <is>
          <t>77274340-8</t>
        </is>
      </c>
      <c r="E20" s="25" t="inlineStr">
        <is>
          <t>COSTA HERMANOS Y CIA LTDA</t>
        </is>
      </c>
      <c r="F20" s="25" t="n">
        <v>76336</v>
      </c>
      <c r="G20" s="26" t="n">
        <v>45342</v>
      </c>
      <c r="H20" s="27" t="n"/>
      <c r="I20" s="27" t="n">
        <v>10639</v>
      </c>
      <c r="J20" s="27" t="n"/>
      <c r="K20" s="27" t="n"/>
      <c r="L20" s="27" t="n"/>
      <c r="M20" s="27" t="n">
        <v>5000</v>
      </c>
      <c r="N20" s="27" t="n"/>
      <c r="O20" s="27" t="n"/>
      <c r="P20" s="27" t="n"/>
      <c r="Q20" s="27" t="n"/>
      <c r="R20" s="27" t="n">
        <v>2971</v>
      </c>
      <c r="S20" s="27">
        <f>SUM(H20:R20)</f>
        <v/>
      </c>
      <c r="T20" s="35" t="inlineStr">
        <is>
          <t>M</t>
        </is>
      </c>
    </row>
    <row r="21" hidden="1" customFormat="1" s="24">
      <c r="B21" s="25" t="n">
        <v>4</v>
      </c>
      <c r="C21" s="25" t="inlineStr">
        <is>
          <t>FEB</t>
        </is>
      </c>
      <c r="D21" s="25" t="inlineStr">
        <is>
          <t>96689310-9</t>
        </is>
      </c>
      <c r="E21" s="25" t="inlineStr">
        <is>
          <t>TRANSBANK S.A.</t>
        </is>
      </c>
      <c r="F21" s="25" t="n">
        <v>51005359</v>
      </c>
      <c r="G21" s="26" t="n">
        <v>45344</v>
      </c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>
        <v>8395</v>
      </c>
      <c r="Q21" s="27" t="n"/>
      <c r="R21" s="27" t="n">
        <v>1595</v>
      </c>
      <c r="S21" s="27">
        <f>SUM(H21:R21)</f>
        <v/>
      </c>
      <c r="T21" s="35" t="inlineStr">
        <is>
          <t>M</t>
        </is>
      </c>
    </row>
    <row r="22" hidden="1" customFormat="1" s="24">
      <c r="B22" s="25" t="n">
        <v>5</v>
      </c>
      <c r="C22" s="25" t="inlineStr">
        <is>
          <t>FEB</t>
        </is>
      </c>
      <c r="D22" s="25" t="inlineStr">
        <is>
          <t>96844670-3</t>
        </is>
      </c>
      <c r="E22" s="25" t="inlineStr">
        <is>
          <t>VIRUTEX CHILE S A</t>
        </is>
      </c>
      <c r="F22" s="25" t="n">
        <v>44958</v>
      </c>
      <c r="G22" s="26" t="n">
        <v>45346</v>
      </c>
      <c r="H22" s="27" t="n"/>
      <c r="I22" s="27" t="n"/>
      <c r="J22" s="27" t="n"/>
      <c r="K22" s="27" t="n"/>
      <c r="L22" s="27" t="n"/>
      <c r="M22" s="27" t="n">
        <v>19798</v>
      </c>
      <c r="N22" s="27" t="n">
        <v>13135</v>
      </c>
      <c r="O22" s="27" t="n"/>
      <c r="P22" s="27" t="n"/>
      <c r="Q22" s="27" t="n"/>
      <c r="R22" s="27" t="n">
        <v>6257</v>
      </c>
      <c r="S22" s="27">
        <f>SUM(H22:R22)</f>
        <v/>
      </c>
      <c r="T22" s="35" t="inlineStr">
        <is>
          <t>M</t>
        </is>
      </c>
    </row>
    <row r="23" hidden="1" customFormat="1" s="24">
      <c r="B23" s="25" t="n">
        <v>6</v>
      </c>
      <c r="C23" s="25" t="inlineStr">
        <is>
          <t>FEB</t>
        </is>
      </c>
      <c r="D23" s="25" t="inlineStr">
        <is>
          <t>77659604-3</t>
        </is>
      </c>
      <c r="E23" s="25" t="inlineStr">
        <is>
          <t>MARIA ENVASES DESECHABLE VALERY AYALA INOSTROZA EIRL</t>
        </is>
      </c>
      <c r="F23" s="25" t="n">
        <v>868</v>
      </c>
      <c r="G23" s="26" t="n">
        <v>45346</v>
      </c>
      <c r="H23" s="27" t="n"/>
      <c r="I23" s="27" t="n">
        <v>10891</v>
      </c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>
        <v>2069</v>
      </c>
      <c r="S23" s="27">
        <f>SUM(H23:R23)</f>
        <v/>
      </c>
      <c r="T23" s="35" t="inlineStr">
        <is>
          <t>M</t>
        </is>
      </c>
    </row>
    <row r="24">
      <c r="B24" s="3" t="n">
        <v>7</v>
      </c>
      <c r="C24" s="3" t="inlineStr">
        <is>
          <t>FEB</t>
        </is>
      </c>
      <c r="D24" s="3" t="inlineStr">
        <is>
          <t>76989465-9</t>
        </is>
      </c>
      <c r="E24" s="3" t="inlineStr">
        <is>
          <t>IMPORTADORA Y EXPORTADORA DREAM DIY LIMITADA</t>
        </is>
      </c>
      <c r="F24" s="3" t="n">
        <v>15515</v>
      </c>
      <c r="G24" s="4" t="n">
        <v>45346</v>
      </c>
      <c r="H24" s="7" t="n"/>
      <c r="I24" s="7" t="n"/>
      <c r="J24" s="7" t="n"/>
      <c r="K24" s="7" t="n"/>
      <c r="L24" s="7" t="n"/>
      <c r="M24" s="7" t="n"/>
      <c r="N24" s="7" t="n"/>
      <c r="O24" s="7" t="n"/>
      <c r="P24" s="7" t="n">
        <v>6840</v>
      </c>
      <c r="Q24" s="7" t="n"/>
      <c r="R24" s="7" t="n">
        <v>1300</v>
      </c>
      <c r="S24" s="7">
        <f>SUM(H24:R24)</f>
        <v/>
      </c>
    </row>
    <row r="25" hidden="1" customFormat="1" s="24">
      <c r="B25" s="25" t="n">
        <v>8</v>
      </c>
      <c r="C25" s="25" t="inlineStr">
        <is>
          <t>FEB</t>
        </is>
      </c>
      <c r="D25" s="25" t="inlineStr">
        <is>
          <t>77016091-K</t>
        </is>
      </c>
      <c r="E25" s="25" t="inlineStr">
        <is>
          <t>MI STICKER SPA</t>
        </is>
      </c>
      <c r="F25" s="25" t="n">
        <v>741</v>
      </c>
      <c r="G25" s="26" t="n">
        <v>45347</v>
      </c>
      <c r="H25" s="27" t="n"/>
      <c r="I25" s="27" t="n"/>
      <c r="J25" s="27" t="n"/>
      <c r="K25" s="27" t="n">
        <v>77320</v>
      </c>
      <c r="L25" s="27" t="n"/>
      <c r="M25" s="27" t="n"/>
      <c r="N25" s="27" t="n"/>
      <c r="O25" s="27" t="n"/>
      <c r="P25" s="27" t="n"/>
      <c r="Q25" s="27" t="n"/>
      <c r="R25" s="27" t="n">
        <v>14691</v>
      </c>
      <c r="S25" s="27">
        <f>SUM(H25:R25)</f>
        <v/>
      </c>
      <c r="T25" s="35" t="inlineStr">
        <is>
          <t>M</t>
        </is>
      </c>
    </row>
    <row r="26" hidden="1" customFormat="1" s="24">
      <c r="B26" s="25" t="n">
        <v>9</v>
      </c>
      <c r="C26" s="25" t="inlineStr">
        <is>
          <t>FEB</t>
        </is>
      </c>
      <c r="D26" s="25" t="inlineStr">
        <is>
          <t>77274340-8</t>
        </is>
      </c>
      <c r="E26" s="25" t="inlineStr">
        <is>
          <t>COSTA HERMANOS Y CIA LTDA</t>
        </is>
      </c>
      <c r="F26" s="25" t="n">
        <v>76422</v>
      </c>
      <c r="G26" s="26" t="n">
        <v>45351</v>
      </c>
      <c r="H26" s="27" t="n"/>
      <c r="I26" s="27" t="n">
        <v>13370</v>
      </c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>
        <v>2540</v>
      </c>
      <c r="S26" s="27">
        <f>SUM(H26:R26)</f>
        <v/>
      </c>
      <c r="T26" s="35" t="inlineStr">
        <is>
          <t>M</t>
        </is>
      </c>
    </row>
    <row r="27" hidden="1" customFormat="1" s="24">
      <c r="B27" s="25" t="n">
        <v>10</v>
      </c>
      <c r="C27" s="25" t="inlineStr">
        <is>
          <t>FEB</t>
        </is>
      </c>
      <c r="D27" s="25" t="inlineStr">
        <is>
          <t>96689310-9</t>
        </is>
      </c>
      <c r="E27" s="25" t="inlineStr">
        <is>
          <t>TRANSBANK S.A.</t>
        </is>
      </c>
      <c r="F27" s="25" t="n">
        <v>51018566</v>
      </c>
      <c r="G27" s="26" t="n">
        <v>45349</v>
      </c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>
        <v>17</v>
      </c>
      <c r="R27" s="27" t="n">
        <v>3</v>
      </c>
      <c r="S27" s="27">
        <f>SUM(H27:R27)</f>
        <v/>
      </c>
      <c r="T27" s="35" t="inlineStr">
        <is>
          <t>M</t>
        </is>
      </c>
    </row>
    <row r="28" hidden="1" customFormat="1" s="24">
      <c r="B28" s="25" t="n">
        <v>1</v>
      </c>
      <c r="C28" s="25" t="inlineStr">
        <is>
          <t>JUL</t>
        </is>
      </c>
      <c r="D28" s="25" t="inlineStr">
        <is>
          <t>77398570-7</t>
        </is>
      </c>
      <c r="E28" s="25" t="inlineStr">
        <is>
          <t>COMERCIAL LUBBA SPA</t>
        </is>
      </c>
      <c r="F28" s="25" t="n">
        <v>91207</v>
      </c>
      <c r="G28" s="26" t="n">
        <v>45472</v>
      </c>
      <c r="H28" s="27" t="n">
        <v>20335</v>
      </c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>
        <v>3864</v>
      </c>
      <c r="S28" s="27">
        <f>SUM(H28:R28)</f>
        <v/>
      </c>
      <c r="T28" s="35" t="inlineStr">
        <is>
          <t>M</t>
        </is>
      </c>
    </row>
    <row r="29" hidden="1" customFormat="1" s="24">
      <c r="B29" s="25" t="n">
        <v>2</v>
      </c>
      <c r="C29" s="25" t="inlineStr">
        <is>
          <t>JUL</t>
        </is>
      </c>
      <c r="D29" s="25" t="inlineStr">
        <is>
          <t>96689310-9</t>
        </is>
      </c>
      <c r="E29" s="25" t="inlineStr">
        <is>
          <t>TRANSBANK S.A.</t>
        </is>
      </c>
      <c r="F29" s="25" t="n">
        <v>52375219</v>
      </c>
      <c r="G29" s="26" t="n">
        <v>45470</v>
      </c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>
        <v>4443</v>
      </c>
      <c r="R29" s="27" t="n">
        <v>844</v>
      </c>
      <c r="S29" s="27">
        <f>SUM(H29:R29)</f>
        <v/>
      </c>
      <c r="T29" s="35" t="inlineStr">
        <is>
          <t>M</t>
        </is>
      </c>
    </row>
    <row r="30" hidden="1" customFormat="1" s="24">
      <c r="B30" s="25" t="n">
        <v>3</v>
      </c>
      <c r="C30" s="25" t="inlineStr">
        <is>
          <t>JUL</t>
        </is>
      </c>
      <c r="D30" s="25" t="inlineStr">
        <is>
          <t>81094100-6</t>
        </is>
      </c>
      <c r="E30" s="25" t="inlineStr">
        <is>
          <t>COOPERATIVA AGRICOLA Y LECHERA DE LA UNION LTDA</t>
        </is>
      </c>
      <c r="F30" s="25" t="n">
        <v>27217304</v>
      </c>
      <c r="G30" s="26" t="n">
        <v>45477</v>
      </c>
      <c r="H30" s="27" t="n">
        <v>75027</v>
      </c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>
        <v>14255</v>
      </c>
      <c r="S30" s="27">
        <f>SUM(H30:R30)</f>
        <v/>
      </c>
      <c r="T30" s="35" t="inlineStr">
        <is>
          <t>M</t>
        </is>
      </c>
    </row>
    <row r="31" hidden="1" customFormat="1" s="24">
      <c r="B31" s="25" t="n">
        <v>4</v>
      </c>
      <c r="C31" s="25" t="inlineStr">
        <is>
          <t>JUL</t>
        </is>
      </c>
      <c r="D31" s="25" t="inlineStr">
        <is>
          <t>96511330-4</t>
        </is>
      </c>
      <c r="E31" s="25" t="inlineStr">
        <is>
          <t>PURATOS DE CHILE S.A.</t>
        </is>
      </c>
      <c r="F31" s="25" t="n">
        <v>788354</v>
      </c>
      <c r="G31" s="26" t="n">
        <v>45478</v>
      </c>
      <c r="H31" s="27" t="n">
        <v>184786</v>
      </c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>
        <v>35109</v>
      </c>
      <c r="S31" s="27">
        <f>SUM(H31:R31)</f>
        <v/>
      </c>
      <c r="T31" s="35" t="inlineStr">
        <is>
          <t>M</t>
        </is>
      </c>
    </row>
    <row r="32" hidden="1" customFormat="1" s="24">
      <c r="B32" s="25" t="n">
        <v>5</v>
      </c>
      <c r="C32" s="25" t="inlineStr">
        <is>
          <t>JUL</t>
        </is>
      </c>
      <c r="D32" s="25" t="inlineStr">
        <is>
          <t>15749827-4</t>
        </is>
      </c>
      <c r="E32" s="25" t="inlineStr">
        <is>
          <t>OSCAR ANTONIO LIZARDI TORRES</t>
        </is>
      </c>
      <c r="F32" s="25" t="n">
        <v>10872</v>
      </c>
      <c r="G32" s="26" t="n">
        <v>45479</v>
      </c>
      <c r="H32" s="27" t="n">
        <v>12773</v>
      </c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>
        <v>2427</v>
      </c>
      <c r="S32" s="27">
        <f>SUM(H32:R32)</f>
        <v/>
      </c>
      <c r="T32" s="35" t="inlineStr">
        <is>
          <t>M</t>
        </is>
      </c>
    </row>
    <row r="33" hidden="1" customFormat="1" s="24">
      <c r="B33" s="25" t="n">
        <v>6</v>
      </c>
      <c r="C33" s="25" t="inlineStr">
        <is>
          <t>JUL</t>
        </is>
      </c>
      <c r="D33" s="25" t="inlineStr">
        <is>
          <t>96618540-6</t>
        </is>
      </c>
      <c r="E33" s="25" t="inlineStr">
        <is>
          <t>ALVI S.A.</t>
        </is>
      </c>
      <c r="F33" s="25" t="n">
        <v>28023010</v>
      </c>
      <c r="G33" s="26" t="n">
        <v>45479</v>
      </c>
      <c r="H33" s="27">
        <f>6378+17436</f>
        <v/>
      </c>
      <c r="I33" s="27" t="n"/>
      <c r="J33" s="27" t="n"/>
      <c r="K33" s="27" t="n"/>
      <c r="L33" s="27" t="n"/>
      <c r="M33" s="27" t="n"/>
      <c r="N33" s="27">
        <f>3000+9244+4286+2261</f>
        <v/>
      </c>
      <c r="O33" s="27" t="n"/>
      <c r="P33" s="27" t="n"/>
      <c r="Q33" s="27" t="n"/>
      <c r="R33" s="27" t="n">
        <v>8095</v>
      </c>
      <c r="S33" s="27">
        <f>SUM(H33:R33)</f>
        <v/>
      </c>
      <c r="T33" s="35" t="inlineStr">
        <is>
          <t>M</t>
        </is>
      </c>
    </row>
    <row r="34" hidden="1" customFormat="1" s="24">
      <c r="B34" s="25" t="n">
        <v>7</v>
      </c>
      <c r="C34" s="25" t="inlineStr">
        <is>
          <t>JUL</t>
        </is>
      </c>
      <c r="D34" s="25" t="inlineStr">
        <is>
          <t>76492272-7</t>
        </is>
      </c>
      <c r="E34" s="25" t="inlineStr">
        <is>
          <t>COMERCIAL DON MATEO SPA</t>
        </is>
      </c>
      <c r="F34" s="25" t="n">
        <v>78584</v>
      </c>
      <c r="G34" s="26" t="n">
        <v>45481</v>
      </c>
      <c r="H34" s="27" t="n">
        <v>102941</v>
      </c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>
        <v>19559</v>
      </c>
      <c r="S34" s="27">
        <f>SUM(H34:R34)</f>
        <v/>
      </c>
      <c r="T34" s="35" t="inlineStr">
        <is>
          <t>M</t>
        </is>
      </c>
    </row>
    <row r="35" hidden="1" customFormat="1" s="24">
      <c r="B35" s="25" t="n">
        <v>8</v>
      </c>
      <c r="C35" s="25" t="inlineStr">
        <is>
          <t>JUL</t>
        </is>
      </c>
      <c r="D35" s="25" t="inlineStr">
        <is>
          <t>77090223-1</t>
        </is>
      </c>
      <c r="E35" s="25" t="inlineStr">
        <is>
          <t>ESQUINA BLANCA SPA</t>
        </is>
      </c>
      <c r="F35" s="25" t="n">
        <v>38749</v>
      </c>
      <c r="G35" s="26" t="n">
        <v>45482</v>
      </c>
      <c r="H35" s="27" t="n"/>
      <c r="I35" s="27" t="n">
        <v>47067</v>
      </c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>
        <v>8943</v>
      </c>
      <c r="S35" s="27">
        <f>SUM(H35:R35)</f>
        <v/>
      </c>
      <c r="T35" s="35" t="inlineStr">
        <is>
          <t>M</t>
        </is>
      </c>
    </row>
    <row r="36" hidden="1" customFormat="1" s="24">
      <c r="B36" s="25" t="n">
        <v>9</v>
      </c>
      <c r="C36" s="25" t="inlineStr">
        <is>
          <t>JUL</t>
        </is>
      </c>
      <c r="D36" s="25" t="inlineStr">
        <is>
          <t>77116740-3</t>
        </is>
      </c>
      <c r="E36" s="25" t="inlineStr">
        <is>
          <t>INDUSTRIA DE BARQUILLOS BRIC Y BRIC LTDA.</t>
        </is>
      </c>
      <c r="F36" s="25" t="n">
        <v>42685</v>
      </c>
      <c r="G36" s="26" t="n">
        <v>45482</v>
      </c>
      <c r="H36" s="27" t="n">
        <v>12706</v>
      </c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>
        <v>2414</v>
      </c>
      <c r="S36" s="27">
        <f>SUM(H36:R36)</f>
        <v/>
      </c>
      <c r="T36" s="35" t="inlineStr">
        <is>
          <t>M</t>
        </is>
      </c>
    </row>
    <row r="37" hidden="1" customFormat="1" s="24">
      <c r="B37" s="25" t="n">
        <v>10</v>
      </c>
      <c r="C37" s="25" t="inlineStr">
        <is>
          <t>JUL</t>
        </is>
      </c>
      <c r="D37" s="25" t="inlineStr">
        <is>
          <t>76979850-1</t>
        </is>
      </c>
      <c r="E37" s="25" t="inlineStr">
        <is>
          <t>Fabrica de Bandejas Limitada</t>
        </is>
      </c>
      <c r="F37" s="25" t="n">
        <v>5129495</v>
      </c>
      <c r="G37" s="26" t="n">
        <v>45484</v>
      </c>
      <c r="H37" s="27" t="n"/>
      <c r="I37" s="27" t="n">
        <v>10536</v>
      </c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>
        <v>2002</v>
      </c>
      <c r="S37" s="27">
        <f>SUM(H37:R37)</f>
        <v/>
      </c>
      <c r="T37" s="35" t="inlineStr">
        <is>
          <t>M</t>
        </is>
      </c>
    </row>
    <row r="38" hidden="1" customFormat="1" s="24">
      <c r="B38" s="25" t="n">
        <v>11</v>
      </c>
      <c r="C38" s="25" t="inlineStr">
        <is>
          <t>JUL</t>
        </is>
      </c>
      <c r="D38" s="25" t="inlineStr">
        <is>
          <t>81094100-6</t>
        </is>
      </c>
      <c r="E38" s="25" t="inlineStr">
        <is>
          <t>COOPERATIVA AGRICOLA Y LECHERA DE LA UNION LTDA</t>
        </is>
      </c>
      <c r="F38" s="25" t="n">
        <v>27230096</v>
      </c>
      <c r="G38" s="26" t="n">
        <v>45486</v>
      </c>
      <c r="H38" s="27" t="n">
        <v>65876</v>
      </c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>
        <v>12516</v>
      </c>
      <c r="S38" s="27">
        <f>SUM(H38:R38)</f>
        <v/>
      </c>
      <c r="T38" s="35" t="inlineStr">
        <is>
          <t>M</t>
        </is>
      </c>
    </row>
    <row r="39" hidden="1" customFormat="1" s="24">
      <c r="B39" s="25" t="n">
        <v>12</v>
      </c>
      <c r="C39" s="25" t="inlineStr">
        <is>
          <t>JUL</t>
        </is>
      </c>
      <c r="D39" s="25" t="inlineStr">
        <is>
          <t>76309831-1</t>
        </is>
      </c>
      <c r="E39" s="25" t="inlineStr">
        <is>
          <t>IMPORTADORA Y EXPORTADORA D  J LIMITADA</t>
        </is>
      </c>
      <c r="F39" s="25" t="n">
        <v>102</v>
      </c>
      <c r="G39" s="26" t="n">
        <v>45490</v>
      </c>
      <c r="H39" s="27" t="n"/>
      <c r="I39" s="27" t="n"/>
      <c r="J39" s="27" t="n">
        <v>10068</v>
      </c>
      <c r="K39" s="27" t="n"/>
      <c r="L39" s="27" t="n"/>
      <c r="M39" s="27" t="n"/>
      <c r="N39" s="27" t="n"/>
      <c r="O39" s="27" t="n"/>
      <c r="P39" s="27" t="n"/>
      <c r="Q39" s="27" t="n"/>
      <c r="R39" s="27" t="n">
        <v>1913</v>
      </c>
      <c r="S39" s="27">
        <f>SUM(H39:R39)</f>
        <v/>
      </c>
      <c r="T39" s="35" t="inlineStr">
        <is>
          <t>M</t>
        </is>
      </c>
    </row>
    <row r="40" hidden="1" customFormat="1" s="24">
      <c r="B40" s="25" t="n">
        <v>13</v>
      </c>
      <c r="C40" s="25" t="inlineStr">
        <is>
          <t>JUL</t>
        </is>
      </c>
      <c r="D40" s="25" t="inlineStr">
        <is>
          <t>96689310-9</t>
        </is>
      </c>
      <c r="E40" s="25" t="inlineStr">
        <is>
          <t>TRANSBANK S.A.</t>
        </is>
      </c>
      <c r="F40" s="25" t="n">
        <v>52574984</v>
      </c>
      <c r="G40" s="26" t="n">
        <v>45502</v>
      </c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>
        <v>850</v>
      </c>
      <c r="R40" s="27" t="n">
        <v>162</v>
      </c>
      <c r="S40" s="27">
        <f>SUM(H40:R40)</f>
        <v/>
      </c>
      <c r="T40" s="35" t="inlineStr">
        <is>
          <t>M</t>
        </is>
      </c>
    </row>
    <row r="41" hidden="1" customFormat="1" s="24">
      <c r="B41" s="25" t="n">
        <v>1</v>
      </c>
      <c r="C41" s="25" t="inlineStr">
        <is>
          <t>JUN</t>
        </is>
      </c>
      <c r="D41" s="25" t="inlineStr">
        <is>
          <t>96511330-4</t>
        </is>
      </c>
      <c r="E41" s="25" t="inlineStr">
        <is>
          <t>PURATOS DE CHILE S.A.</t>
        </is>
      </c>
      <c r="F41" s="25" t="n">
        <v>780851</v>
      </c>
      <c r="G41" s="26" t="n">
        <v>45436</v>
      </c>
      <c r="H41" s="33" t="n">
        <v>154505</v>
      </c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>
        <v>29356</v>
      </c>
      <c r="S41" s="27">
        <f>SUM(H41:R41)</f>
        <v/>
      </c>
      <c r="T41" s="35" t="inlineStr">
        <is>
          <t>M</t>
        </is>
      </c>
    </row>
    <row r="42" hidden="1" customFormat="1" s="24">
      <c r="B42" s="25" t="n">
        <v>2</v>
      </c>
      <c r="C42" s="25" t="inlineStr">
        <is>
          <t>JUN</t>
        </is>
      </c>
      <c r="D42" s="25" t="inlineStr">
        <is>
          <t>76232647-7</t>
        </is>
      </c>
      <c r="E42" s="25" t="inlineStr">
        <is>
          <t>WALMART CHILE MAYORISTA LIMITADA</t>
        </is>
      </c>
      <c r="F42" s="25" t="n">
        <v>4637463</v>
      </c>
      <c r="G42" s="26" t="n">
        <v>45443</v>
      </c>
      <c r="H42" s="33">
        <f>74244-4580</f>
        <v/>
      </c>
      <c r="I42" s="27" t="n"/>
      <c r="J42" s="27" t="n"/>
      <c r="K42" s="27" t="n"/>
      <c r="L42" s="27" t="n"/>
      <c r="M42" s="27" t="n"/>
      <c r="N42" s="27" t="n">
        <v>4580</v>
      </c>
      <c r="O42" s="27" t="n"/>
      <c r="P42" s="27" t="n"/>
      <c r="Q42" s="27" t="n"/>
      <c r="R42" s="27" t="n">
        <v>14106</v>
      </c>
      <c r="S42" s="27">
        <f>SUM(H42:R42)</f>
        <v/>
      </c>
      <c r="T42" s="35" t="inlineStr">
        <is>
          <t>M</t>
        </is>
      </c>
    </row>
    <row r="43" hidden="1" customFormat="1" s="24">
      <c r="B43" s="25" t="n">
        <v>3</v>
      </c>
      <c r="C43" s="25" t="inlineStr">
        <is>
          <t>JUN</t>
        </is>
      </c>
      <c r="D43" s="25" t="inlineStr">
        <is>
          <t>96689310-9</t>
        </is>
      </c>
      <c r="E43" s="25" t="inlineStr">
        <is>
          <t>TRANSBANK S.A.</t>
        </is>
      </c>
      <c r="F43" s="25" t="n">
        <v>52027564</v>
      </c>
      <c r="G43" s="26" t="n">
        <v>45442</v>
      </c>
      <c r="H43" s="33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>
        <v>1968</v>
      </c>
      <c r="R43" s="27" t="n">
        <v>374</v>
      </c>
      <c r="S43" s="27">
        <f>SUM(H43:R43)</f>
        <v/>
      </c>
      <c r="T43" s="35" t="inlineStr">
        <is>
          <t>M</t>
        </is>
      </c>
    </row>
    <row r="44" hidden="1" customFormat="1" s="24">
      <c r="B44" s="25" t="n">
        <v>4</v>
      </c>
      <c r="C44" s="25" t="inlineStr">
        <is>
          <t>JUN</t>
        </is>
      </c>
      <c r="D44" s="25" t="inlineStr">
        <is>
          <t>76990194-9</t>
        </is>
      </c>
      <c r="E44" s="25" t="inlineStr">
        <is>
          <t>COMERCIAL YIYI SPA</t>
        </is>
      </c>
      <c r="F44" s="25" t="n">
        <v>17387</v>
      </c>
      <c r="G44" s="26" t="n">
        <v>45449</v>
      </c>
      <c r="H44" s="33" t="n"/>
      <c r="I44" s="27" t="n"/>
      <c r="J44" s="27" t="n"/>
      <c r="K44" s="27" t="n"/>
      <c r="L44" s="27" t="n"/>
      <c r="M44" s="27" t="n">
        <v>5269</v>
      </c>
      <c r="N44" s="27" t="n"/>
      <c r="O44" s="27" t="n"/>
      <c r="P44" s="27" t="n"/>
      <c r="Q44" s="27" t="n"/>
      <c r="R44" s="27" t="n">
        <v>1001</v>
      </c>
      <c r="S44" s="27">
        <f>SUM(H44:R44)</f>
        <v/>
      </c>
      <c r="T44" s="35" t="inlineStr">
        <is>
          <t>M</t>
        </is>
      </c>
    </row>
    <row r="45" hidden="1" customFormat="1" s="24">
      <c r="B45" s="25" t="n">
        <v>5</v>
      </c>
      <c r="C45" s="25" t="inlineStr">
        <is>
          <t>JUN</t>
        </is>
      </c>
      <c r="D45" s="25" t="inlineStr">
        <is>
          <t>76130168-3</t>
        </is>
      </c>
      <c r="E45" s="25" t="inlineStr">
        <is>
          <t>IMPORTADORA Y EXPORTADORA ZHENGDA CHILE LIMITADA</t>
        </is>
      </c>
      <c r="F45" s="25" t="n">
        <v>87494</v>
      </c>
      <c r="G45" s="26" t="n">
        <v>45449</v>
      </c>
      <c r="H45" s="33" t="n"/>
      <c r="I45" s="27" t="n"/>
      <c r="J45" s="27" t="n"/>
      <c r="K45" s="27" t="n"/>
      <c r="L45" s="27" t="n"/>
      <c r="M45" s="27" t="n"/>
      <c r="N45" s="27" t="n"/>
      <c r="O45" s="27" t="n">
        <v>34456</v>
      </c>
      <c r="P45" s="27" t="n"/>
      <c r="Q45" s="27" t="n"/>
      <c r="R45" s="27" t="n">
        <v>6547</v>
      </c>
      <c r="S45" s="27">
        <f>SUM(H45:R45)</f>
        <v/>
      </c>
      <c r="T45" s="35" t="inlineStr">
        <is>
          <t>M</t>
        </is>
      </c>
    </row>
    <row r="46" hidden="1" customFormat="1" s="24">
      <c r="B46" s="25" t="n">
        <v>6</v>
      </c>
      <c r="C46" s="25" t="inlineStr">
        <is>
          <t>JUN</t>
        </is>
      </c>
      <c r="D46" s="25" t="inlineStr">
        <is>
          <t>81094100-6</t>
        </is>
      </c>
      <c r="E46" s="25" t="inlineStr">
        <is>
          <t>COOPERATIVA AGRICOLA Y LECHERA DE LA UNION LTDA</t>
        </is>
      </c>
      <c r="F46" s="25" t="n">
        <v>26976051</v>
      </c>
      <c r="G46" s="26" t="n">
        <v>45455</v>
      </c>
      <c r="H46" s="33" t="n">
        <v>69126</v>
      </c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>
        <v>13134</v>
      </c>
      <c r="S46" s="27">
        <f>SUM(H46:R46)</f>
        <v/>
      </c>
      <c r="T46" s="35" t="inlineStr">
        <is>
          <t>M</t>
        </is>
      </c>
    </row>
    <row r="47">
      <c r="B47" s="3" t="n">
        <v>7</v>
      </c>
      <c r="C47" s="3" t="inlineStr">
        <is>
          <t>JUN</t>
        </is>
      </c>
      <c r="D47" s="3" t="inlineStr">
        <is>
          <t>81094100-6</t>
        </is>
      </c>
      <c r="E47" s="3" t="inlineStr">
        <is>
          <t>COOPERATIVA AGRICOLA Y LECHERA DE LA UNION LTDA</t>
        </is>
      </c>
      <c r="F47" s="3" t="n">
        <v>26978021</v>
      </c>
      <c r="G47" s="4" t="n">
        <v>45456</v>
      </c>
      <c r="H47" s="13" t="n">
        <v>94399</v>
      </c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>
        <v>17936</v>
      </c>
      <c r="S47" s="7">
        <f>SUM(H47:R47)</f>
        <v/>
      </c>
    </row>
    <row r="48" hidden="1" customFormat="1" s="24">
      <c r="B48" s="25" t="n">
        <v>8</v>
      </c>
      <c r="C48" s="25" t="inlineStr">
        <is>
          <t>JUN</t>
        </is>
      </c>
      <c r="D48" s="25" t="inlineStr">
        <is>
          <t>81094100-6</t>
        </is>
      </c>
      <c r="E48" s="25" t="inlineStr">
        <is>
          <t>COOPERATIVA AGRICOLA Y LECHERA DE LA UNION LTDA</t>
        </is>
      </c>
      <c r="F48" s="25" t="n">
        <v>27192634</v>
      </c>
      <c r="G48" s="26" t="n">
        <v>45457</v>
      </c>
      <c r="H48" s="33" t="n">
        <v>84062</v>
      </c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>
        <v>15972</v>
      </c>
      <c r="S48" s="27">
        <f>SUM(H48:R48)</f>
        <v/>
      </c>
      <c r="T48" s="35" t="inlineStr">
        <is>
          <t>M</t>
        </is>
      </c>
    </row>
    <row r="49">
      <c r="B49" s="3" t="n">
        <v>9</v>
      </c>
      <c r="C49" s="3" t="inlineStr">
        <is>
          <t>JUN</t>
        </is>
      </c>
      <c r="D49" s="3" t="inlineStr">
        <is>
          <t>77016091-K</t>
        </is>
      </c>
      <c r="E49" s="3" t="inlineStr">
        <is>
          <t>MI STICKER SPA</t>
        </is>
      </c>
      <c r="F49" s="3" t="n">
        <v>767</v>
      </c>
      <c r="G49" s="4" t="n">
        <v>45457</v>
      </c>
      <c r="H49" s="13" t="n">
        <v>32000</v>
      </c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>
        <v>6080</v>
      </c>
      <c r="S49" s="7">
        <f>SUM(H49:R49)</f>
        <v/>
      </c>
    </row>
    <row r="50">
      <c r="B50" s="3" t="n">
        <v>10</v>
      </c>
      <c r="C50" s="3" t="inlineStr">
        <is>
          <t>JUN</t>
        </is>
      </c>
      <c r="D50" s="3" t="inlineStr">
        <is>
          <t>76937947-9</t>
        </is>
      </c>
      <c r="E50" s="3" t="inlineStr">
        <is>
          <t>COMERCIAL MATRINA SPA</t>
        </is>
      </c>
      <c r="F50" s="3" t="n">
        <v>4853</v>
      </c>
      <c r="G50" s="4" t="n">
        <v>45459</v>
      </c>
      <c r="H50" s="13" t="n">
        <v>19731</v>
      </c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>
        <v>3749</v>
      </c>
      <c r="S50" s="7">
        <f>SUM(H50:R50)</f>
        <v/>
      </c>
    </row>
    <row r="51" hidden="1" customFormat="1" s="24">
      <c r="B51" s="25" t="n">
        <v>11</v>
      </c>
      <c r="C51" s="25" t="inlineStr">
        <is>
          <t>JUN</t>
        </is>
      </c>
      <c r="D51" s="25" t="inlineStr">
        <is>
          <t>96618540-6</t>
        </is>
      </c>
      <c r="E51" s="25" t="inlineStr">
        <is>
          <t>ALVI S.A.</t>
        </is>
      </c>
      <c r="F51" s="25" t="n">
        <v>27942584</v>
      </c>
      <c r="G51" s="26" t="n">
        <v>45463</v>
      </c>
      <c r="H51" s="33" t="n"/>
      <c r="I51" s="27" t="n"/>
      <c r="J51" s="27" t="n"/>
      <c r="K51" s="27" t="n"/>
      <c r="L51" s="27" t="n"/>
      <c r="M51" s="27" t="n"/>
      <c r="N51" s="27" t="n">
        <v>9832</v>
      </c>
      <c r="O51" s="27" t="n"/>
      <c r="P51" s="27" t="n"/>
      <c r="Q51" s="27" t="n"/>
      <c r="R51" s="27" t="n">
        <v>1868</v>
      </c>
      <c r="S51" s="27">
        <f>SUM(H51:R51)</f>
        <v/>
      </c>
      <c r="T51" s="35" t="inlineStr">
        <is>
          <t>M</t>
        </is>
      </c>
    </row>
    <row r="52" hidden="1" customFormat="1" s="24">
      <c r="B52" s="25" t="n">
        <v>12</v>
      </c>
      <c r="C52" s="25" t="inlineStr">
        <is>
          <t>JUN</t>
        </is>
      </c>
      <c r="D52" s="25" t="inlineStr">
        <is>
          <t>11303449-1</t>
        </is>
      </c>
      <c r="E52" s="25" t="inlineStr">
        <is>
          <t>SARA NIEVES SUAZO MUNOZ</t>
        </is>
      </c>
      <c r="F52" s="25" t="n">
        <v>19889</v>
      </c>
      <c r="G52" s="26" t="n">
        <v>45467</v>
      </c>
      <c r="H52" s="33" t="n">
        <v>92437</v>
      </c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>
        <v>17563</v>
      </c>
      <c r="S52" s="27">
        <f>SUM(H52:R52)</f>
        <v/>
      </c>
      <c r="T52" s="35" t="inlineStr">
        <is>
          <t>M</t>
        </is>
      </c>
    </row>
    <row r="53" hidden="1" customFormat="1" s="24">
      <c r="B53" s="25" t="n">
        <v>13</v>
      </c>
      <c r="C53" s="25" t="inlineStr">
        <is>
          <t>JUN</t>
        </is>
      </c>
      <c r="D53" s="25" t="inlineStr">
        <is>
          <t>96689310-9</t>
        </is>
      </c>
      <c r="E53" s="25" t="inlineStr">
        <is>
          <t>TRANSBANK S.A.</t>
        </is>
      </c>
      <c r="F53" s="25" t="n">
        <v>52055856</v>
      </c>
      <c r="G53" s="26" t="n">
        <v>45469</v>
      </c>
      <c r="H53" s="33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>
        <v>1533</v>
      </c>
      <c r="R53" s="27" t="n">
        <v>291</v>
      </c>
      <c r="S53" s="27">
        <f>SUM(H53:R53)</f>
        <v/>
      </c>
      <c r="T53" s="35" t="inlineStr">
        <is>
          <t>M</t>
        </is>
      </c>
    </row>
    <row r="54" hidden="1" customFormat="1" s="24">
      <c r="B54" s="25" t="n">
        <v>14</v>
      </c>
      <c r="C54" s="25" t="inlineStr">
        <is>
          <t>JUN</t>
        </is>
      </c>
      <c r="D54" s="25" t="inlineStr">
        <is>
          <t>77274340-8</t>
        </is>
      </c>
      <c r="E54" s="25" t="inlineStr">
        <is>
          <t>COSTA HERMANOS Y CIA LTDA</t>
        </is>
      </c>
      <c r="F54" s="25" t="n">
        <v>77730</v>
      </c>
      <c r="G54" s="26" t="n">
        <v>45471</v>
      </c>
      <c r="H54" s="33" t="n"/>
      <c r="I54" s="33" t="n">
        <v>16723</v>
      </c>
      <c r="J54" s="33" t="n"/>
      <c r="K54" s="27" t="n"/>
      <c r="L54" s="27" t="n"/>
      <c r="M54" s="27" t="n"/>
      <c r="N54" s="27" t="n"/>
      <c r="O54" s="27" t="n"/>
      <c r="P54" s="27" t="n"/>
      <c r="Q54" s="27" t="n"/>
      <c r="R54" s="27" t="n">
        <v>3177</v>
      </c>
      <c r="S54" s="27">
        <f>SUM(H54:R54)</f>
        <v/>
      </c>
      <c r="T54" s="35" t="inlineStr">
        <is>
          <t>M</t>
        </is>
      </c>
    </row>
    <row r="55" hidden="1" customFormat="1" s="24">
      <c r="B55" s="25" t="n">
        <v>15</v>
      </c>
      <c r="C55" s="25" t="inlineStr">
        <is>
          <t>JUN</t>
        </is>
      </c>
      <c r="D55" s="25" t="inlineStr">
        <is>
          <t>77659604-3</t>
        </is>
      </c>
      <c r="E55" s="25" t="inlineStr">
        <is>
          <t>MARIA ENVASES DESECHABLE VALERY AYALA INOSTROZA EIRL</t>
        </is>
      </c>
      <c r="F55" s="25" t="n">
        <v>2309</v>
      </c>
      <c r="G55" s="26" t="n">
        <v>45472</v>
      </c>
      <c r="H55" s="33" t="n"/>
      <c r="I55" s="33" t="n">
        <v>7328</v>
      </c>
      <c r="J55" s="33" t="n"/>
      <c r="K55" s="27" t="n"/>
      <c r="L55" s="27" t="n"/>
      <c r="M55" s="27" t="n"/>
      <c r="N55" s="27" t="n"/>
      <c r="O55" s="27" t="n"/>
      <c r="P55" s="27" t="n"/>
      <c r="Q55" s="27" t="n"/>
      <c r="R55" s="27" t="n">
        <v>1392</v>
      </c>
      <c r="S55" s="27">
        <f>SUM(H55:R55)</f>
        <v/>
      </c>
      <c r="T55" s="35" t="inlineStr">
        <is>
          <t>M</t>
        </is>
      </c>
    </row>
    <row r="56" hidden="1" customFormat="1" s="24">
      <c r="B56" s="25" t="n">
        <v>16</v>
      </c>
      <c r="C56" s="25" t="inlineStr">
        <is>
          <t>JUN</t>
        </is>
      </c>
      <c r="D56" s="25" t="inlineStr">
        <is>
          <t>77006731-6</t>
        </is>
      </c>
      <c r="E56" s="25" t="inlineStr">
        <is>
          <t>DISTRIBUIDORA DON MATEO SPA</t>
        </is>
      </c>
      <c r="F56" s="25" t="n">
        <v>43189</v>
      </c>
      <c r="G56" s="26" t="n">
        <v>45472</v>
      </c>
      <c r="H56" s="33" t="n">
        <v>156642</v>
      </c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>
        <v>29762</v>
      </c>
      <c r="S56" s="27">
        <f>SUM(H56:R56)</f>
        <v/>
      </c>
      <c r="T56" s="35" t="inlineStr">
        <is>
          <t>M</t>
        </is>
      </c>
    </row>
    <row r="57">
      <c r="B57" s="3" t="n">
        <v>17</v>
      </c>
      <c r="C57" s="3" t="inlineStr">
        <is>
          <t>JUN</t>
        </is>
      </c>
      <c r="D57" s="3" t="inlineStr">
        <is>
          <t>96511330-4</t>
        </is>
      </c>
      <c r="E57" s="3" t="inlineStr">
        <is>
          <t>PURATOS DE CHILE S.A.</t>
        </is>
      </c>
      <c r="F57" s="3" t="n">
        <v>42843</v>
      </c>
      <c r="G57" s="4" t="n">
        <v>45449</v>
      </c>
      <c r="H57" s="13" t="n">
        <v>-54893</v>
      </c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>
        <v>-10430</v>
      </c>
      <c r="S57" s="7">
        <f>SUM(H57:R57)</f>
        <v/>
      </c>
    </row>
    <row r="58">
      <c r="B58" s="3" t="n">
        <v>18</v>
      </c>
      <c r="C58" s="3" t="inlineStr">
        <is>
          <t>JUN</t>
        </is>
      </c>
      <c r="D58" s="3" t="inlineStr">
        <is>
          <t>81094100-6</t>
        </is>
      </c>
      <c r="E58" s="3" t="inlineStr">
        <is>
          <t>COOPERATIVA AGRICOLA Y LECHERA DE LA UNION LTDA</t>
        </is>
      </c>
      <c r="F58" s="3" t="n">
        <v>3598048</v>
      </c>
      <c r="G58" s="4" t="n">
        <v>45456</v>
      </c>
      <c r="H58" s="13" t="n">
        <v>-69126</v>
      </c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>
        <v>-13134</v>
      </c>
      <c r="S58" s="7">
        <f>SUM(H58:R58)</f>
        <v/>
      </c>
    </row>
    <row r="59">
      <c r="B59" s="3" t="n">
        <v>19</v>
      </c>
      <c r="C59" s="3" t="inlineStr">
        <is>
          <t>JUN</t>
        </is>
      </c>
      <c r="D59" s="3" t="inlineStr">
        <is>
          <t>81094100-6</t>
        </is>
      </c>
      <c r="E59" s="3" t="inlineStr">
        <is>
          <t>COOPERATIVA AGRICOLA Y LECHERA DE LA UNION LTDA</t>
        </is>
      </c>
      <c r="F59" s="3" t="n">
        <v>3598348</v>
      </c>
      <c r="G59" s="4" t="n">
        <v>45457</v>
      </c>
      <c r="H59" s="13" t="n">
        <v>-94399</v>
      </c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>
        <v>-17936</v>
      </c>
      <c r="S59" s="7">
        <f>SUM(H59:R59)</f>
        <v/>
      </c>
    </row>
    <row r="60" hidden="1" customFormat="1" s="24">
      <c r="B60" s="25" t="n">
        <v>20</v>
      </c>
      <c r="C60" s="25" t="inlineStr">
        <is>
          <t>JUN</t>
        </is>
      </c>
      <c r="D60" s="25" t="inlineStr">
        <is>
          <t>96689310-9</t>
        </is>
      </c>
      <c r="E60" s="25" t="inlineStr">
        <is>
          <t>TRANSBANK S.A.</t>
        </is>
      </c>
      <c r="F60" s="25" t="n">
        <v>9458406</v>
      </c>
      <c r="G60" s="26" t="n">
        <v>45467</v>
      </c>
      <c r="H60" s="33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33" t="n">
        <v>-544</v>
      </c>
      <c r="R60" s="27" t="n">
        <v>-103</v>
      </c>
      <c r="S60" s="27">
        <f>SUM(H60:R60)</f>
        <v/>
      </c>
      <c r="T60" s="35" t="inlineStr">
        <is>
          <t>M</t>
        </is>
      </c>
    </row>
    <row r="61" hidden="1" customFormat="1" s="24">
      <c r="B61" s="30" t="n">
        <v>1</v>
      </c>
      <c r="C61" s="30" t="inlineStr">
        <is>
          <t>MAR</t>
        </is>
      </c>
      <c r="D61" s="30" t="inlineStr">
        <is>
          <t>96689310-9</t>
        </is>
      </c>
      <c r="E61" s="25" t="inlineStr">
        <is>
          <t>TRANSBANK S.A.</t>
        </is>
      </c>
      <c r="F61" s="30" t="n">
        <v>51248825</v>
      </c>
      <c r="G61" s="31" t="n">
        <v>45350</v>
      </c>
      <c r="H61" s="27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>
        <v>1238</v>
      </c>
      <c r="R61" s="32" t="n">
        <v>235</v>
      </c>
      <c r="S61" s="27">
        <f>SUM(H61:R61)</f>
        <v/>
      </c>
      <c r="T61" s="35" t="inlineStr">
        <is>
          <t>M</t>
        </is>
      </c>
    </row>
    <row r="62" hidden="1" customFormat="1" s="24">
      <c r="B62" s="30" t="n">
        <v>2</v>
      </c>
      <c r="C62" s="30" t="inlineStr">
        <is>
          <t>MAR</t>
        </is>
      </c>
      <c r="D62" s="30" t="inlineStr">
        <is>
          <t>76993859-1</t>
        </is>
      </c>
      <c r="E62" s="25" t="inlineStr">
        <is>
          <t>IKEA</t>
        </is>
      </c>
      <c r="F62" s="30" t="n">
        <v>573064</v>
      </c>
      <c r="G62" s="31" t="n">
        <v>45358</v>
      </c>
      <c r="H62" s="27" t="n"/>
      <c r="I62" s="32" t="n"/>
      <c r="J62" s="32" t="n"/>
      <c r="K62" s="32" t="n"/>
      <c r="L62" s="32" t="n"/>
      <c r="M62" s="32">
        <f>2941+6714+1672+412*3+2513+2513</f>
        <v/>
      </c>
      <c r="N62" s="32" t="n"/>
      <c r="O62" s="32">
        <f>1681+5034+5874*4+5034*3</f>
        <v/>
      </c>
      <c r="P62" s="32" t="n"/>
      <c r="Q62" s="32" t="n"/>
      <c r="R62" s="32" t="n">
        <v>11948</v>
      </c>
      <c r="S62" s="27">
        <f>SUM(H62:R62)</f>
        <v/>
      </c>
      <c r="T62" s="35" t="inlineStr">
        <is>
          <t>M</t>
        </is>
      </c>
    </row>
    <row r="63" hidden="1" customFormat="1" s="24">
      <c r="B63" s="30" t="n">
        <v>3</v>
      </c>
      <c r="C63" s="30" t="inlineStr">
        <is>
          <t>MAR</t>
        </is>
      </c>
      <c r="D63" s="30" t="inlineStr">
        <is>
          <t>78557710-8</t>
        </is>
      </c>
      <c r="E63" s="25" t="inlineStr">
        <is>
          <t>COMERCIALIZADORA Y DISTRIBUIDORA TEXTIL ANONIMA LIMITADA</t>
        </is>
      </c>
      <c r="F63" s="30" t="n">
        <v>14100</v>
      </c>
      <c r="G63" s="31" t="n">
        <v>45363</v>
      </c>
      <c r="H63" s="27" t="n"/>
      <c r="I63" s="32" t="n"/>
      <c r="J63" s="32" t="n"/>
      <c r="K63" s="32" t="n"/>
      <c r="L63" s="32" t="n"/>
      <c r="M63" s="32" t="n">
        <v>15102</v>
      </c>
      <c r="N63" s="32" t="n"/>
      <c r="O63" s="32" t="n">
        <v>8386</v>
      </c>
      <c r="P63" s="32" t="n"/>
      <c r="Q63" s="32" t="n"/>
      <c r="R63" s="32" t="n">
        <v>4463</v>
      </c>
      <c r="S63" s="27">
        <f>SUM(H63:R63)</f>
        <v/>
      </c>
      <c r="T63" s="35" t="inlineStr">
        <is>
          <t>M</t>
        </is>
      </c>
    </row>
    <row r="64" hidden="1" customFormat="1" s="24">
      <c r="B64" s="30" t="n">
        <v>4</v>
      </c>
      <c r="C64" s="30" t="inlineStr">
        <is>
          <t>MAR</t>
        </is>
      </c>
      <c r="D64" s="30" t="inlineStr">
        <is>
          <t>95011000-7</t>
        </is>
      </c>
      <c r="E64" s="25" t="inlineStr">
        <is>
          <t>FERRETERIA NUEVA LTDA.</t>
        </is>
      </c>
      <c r="F64" s="30" t="n">
        <v>190230</v>
      </c>
      <c r="G64" s="31" t="n">
        <v>45365</v>
      </c>
      <c r="H64" s="27" t="n"/>
      <c r="I64" s="32" t="n"/>
      <c r="J64" s="32" t="n"/>
      <c r="K64" s="32" t="n"/>
      <c r="L64" s="32" t="n"/>
      <c r="M64" s="32" t="n"/>
      <c r="N64" s="32" t="n"/>
      <c r="O64" s="32" t="n"/>
      <c r="P64" s="32" t="n">
        <v>11760</v>
      </c>
      <c r="Q64" s="32" t="n"/>
      <c r="R64" s="32" t="n">
        <v>2234</v>
      </c>
      <c r="S64" s="27">
        <f>SUM(H64:R64)</f>
        <v/>
      </c>
      <c r="T64" s="35" t="inlineStr">
        <is>
          <t>M</t>
        </is>
      </c>
    </row>
    <row r="65" hidden="1" customFormat="1" s="24">
      <c r="B65" s="30" t="n">
        <v>5</v>
      </c>
      <c r="C65" s="30" t="inlineStr">
        <is>
          <t>MAR</t>
        </is>
      </c>
      <c r="D65" s="30" t="inlineStr">
        <is>
          <t>77439333-1</t>
        </is>
      </c>
      <c r="E65" s="25" t="inlineStr">
        <is>
          <t>PRODUCCIONES PUBLICATE SPA</t>
        </is>
      </c>
      <c r="F65" s="30" t="n">
        <v>92</v>
      </c>
      <c r="G65" s="31" t="n">
        <v>45367</v>
      </c>
      <c r="H65" s="27" t="n"/>
      <c r="I65" s="32" t="n"/>
      <c r="J65" s="32" t="n"/>
      <c r="K65" s="32" t="n"/>
      <c r="L65" s="32" t="n"/>
      <c r="M65" s="32" t="n"/>
      <c r="N65" s="32" t="n"/>
      <c r="O65" s="32" t="n"/>
      <c r="P65" s="32" t="n">
        <v>70000</v>
      </c>
      <c r="Q65" s="32" t="n"/>
      <c r="R65" s="32" t="n">
        <v>13300</v>
      </c>
      <c r="S65" s="27">
        <f>SUM(H65:R65)</f>
        <v/>
      </c>
      <c r="T65" s="35" t="inlineStr">
        <is>
          <t>M</t>
        </is>
      </c>
    </row>
    <row r="66">
      <c r="B66" s="5" t="n">
        <v>6</v>
      </c>
      <c r="C66" s="5" t="inlineStr">
        <is>
          <t>MAR</t>
        </is>
      </c>
      <c r="D66" s="5" t="inlineStr">
        <is>
          <t>76309831-1</t>
        </is>
      </c>
      <c r="E66" s="3" t="inlineStr">
        <is>
          <t>IMPORTADORA Y EXPORTADORA D  J LIMITADA</t>
        </is>
      </c>
      <c r="F66" s="5" t="n">
        <v>68</v>
      </c>
      <c r="G66" s="6" t="n">
        <v>45370</v>
      </c>
      <c r="H66" s="7" t="n"/>
      <c r="I66" s="8" t="n"/>
      <c r="J66" s="8" t="n"/>
      <c r="K66" s="8" t="n"/>
      <c r="L66" s="8" t="n"/>
      <c r="M66" s="8" t="n"/>
      <c r="N66" s="8" t="n"/>
      <c r="O66" s="8" t="n"/>
      <c r="P66" s="8" t="n">
        <v>32750</v>
      </c>
      <c r="Q66" s="8" t="n"/>
      <c r="R66" s="8" t="n">
        <v>6223</v>
      </c>
      <c r="S66" s="7">
        <f>SUM(H66:R66)</f>
        <v/>
      </c>
    </row>
    <row r="67" hidden="1" customFormat="1" s="24">
      <c r="B67" s="30" t="n">
        <v>7</v>
      </c>
      <c r="C67" s="30" t="inlineStr">
        <is>
          <t>MAR</t>
        </is>
      </c>
      <c r="D67" s="30" t="inlineStr">
        <is>
          <t>76783525-6</t>
        </is>
      </c>
      <c r="E67" s="25" t="inlineStr">
        <is>
          <t>DISTRIBUIDORA COSTA LIMITADA</t>
        </is>
      </c>
      <c r="F67" s="30" t="n">
        <v>24487</v>
      </c>
      <c r="G67" s="31" t="n">
        <v>45372</v>
      </c>
      <c r="H67" s="32">
        <f>5025+13840+5025+54302</f>
        <v/>
      </c>
      <c r="I67" s="32" t="n">
        <v>3479</v>
      </c>
      <c r="J67" s="32" t="n"/>
      <c r="K67" s="32" t="n"/>
      <c r="L67" s="32" t="n"/>
      <c r="M67" s="32">
        <f>3529+1664+2765</f>
        <v/>
      </c>
      <c r="N67" s="32" t="n"/>
      <c r="O67" s="32" t="n"/>
      <c r="P67" s="32" t="n">
        <v>0</v>
      </c>
      <c r="Q67" s="32" t="n"/>
      <c r="R67" s="32" t="n">
        <v>17030</v>
      </c>
      <c r="S67" s="27">
        <f>SUM(H67:R67)</f>
        <v/>
      </c>
      <c r="T67" s="35" t="inlineStr">
        <is>
          <t>M</t>
        </is>
      </c>
    </row>
    <row r="68" hidden="1" customFormat="1" s="24">
      <c r="B68" s="30" t="n">
        <v>8</v>
      </c>
      <c r="C68" s="30" t="inlineStr">
        <is>
          <t>MAR</t>
        </is>
      </c>
      <c r="D68" s="30" t="inlineStr">
        <is>
          <t>76017748-2</t>
        </is>
      </c>
      <c r="E68" s="25" t="inlineStr">
        <is>
          <t>Comercial Abasto SPA</t>
        </is>
      </c>
      <c r="F68" s="30" t="n">
        <v>632775</v>
      </c>
      <c r="G68" s="31" t="n">
        <v>45378</v>
      </c>
      <c r="H68" s="32" t="n"/>
      <c r="I68" s="32" t="n">
        <v>10579</v>
      </c>
      <c r="J68" s="32" t="n"/>
      <c r="K68" s="32" t="n"/>
      <c r="L68" s="32" t="n"/>
      <c r="M68" s="32" t="n"/>
      <c r="N68" s="32" t="n"/>
      <c r="O68" s="32" t="n"/>
      <c r="P68" s="32" t="n">
        <v>0</v>
      </c>
      <c r="Q68" s="32" t="n"/>
      <c r="R68" s="32" t="n">
        <v>2010</v>
      </c>
      <c r="S68" s="27">
        <f>SUM(H68:R68)</f>
        <v/>
      </c>
      <c r="T68" s="35" t="inlineStr">
        <is>
          <t>M</t>
        </is>
      </c>
    </row>
    <row r="69" hidden="1" customFormat="1" s="24">
      <c r="B69" s="30" t="n">
        <v>9</v>
      </c>
      <c r="C69" s="30" t="inlineStr">
        <is>
          <t>MAR</t>
        </is>
      </c>
      <c r="D69" s="30" t="inlineStr">
        <is>
          <t>77006731-6</t>
        </is>
      </c>
      <c r="E69" s="25" t="inlineStr">
        <is>
          <t>DISTRIBUIDORA DON MATEO SPA</t>
        </is>
      </c>
      <c r="F69" s="30" t="n">
        <v>40079</v>
      </c>
      <c r="G69" s="31" t="n">
        <v>45378</v>
      </c>
      <c r="H69" s="32" t="n">
        <v>59210</v>
      </c>
      <c r="I69" s="32" t="n"/>
      <c r="J69" s="32" t="n"/>
      <c r="K69" s="32" t="n"/>
      <c r="L69" s="32" t="n"/>
      <c r="M69" s="32" t="n"/>
      <c r="N69" s="32" t="n"/>
      <c r="O69" s="32" t="n"/>
      <c r="P69" s="32" t="n">
        <v>0</v>
      </c>
      <c r="Q69" s="32" t="n"/>
      <c r="R69" s="32" t="n">
        <v>11250</v>
      </c>
      <c r="S69" s="27">
        <f>SUM(H69:R69)</f>
        <v/>
      </c>
      <c r="T69" s="35" t="inlineStr">
        <is>
          <t>M</t>
        </is>
      </c>
    </row>
    <row r="70" hidden="1" customFormat="1" s="24">
      <c r="B70" s="30" t="n">
        <v>10</v>
      </c>
      <c r="C70" s="30" t="inlineStr">
        <is>
          <t>MAR</t>
        </is>
      </c>
      <c r="D70" s="30" t="inlineStr">
        <is>
          <t>77006731-6</t>
        </is>
      </c>
      <c r="E70" s="25" t="inlineStr">
        <is>
          <t>DISTRIBUIDORA DON MATEO SPA</t>
        </is>
      </c>
      <c r="F70" s="30" t="n">
        <v>41351</v>
      </c>
      <c r="G70" s="31" t="n">
        <v>45379</v>
      </c>
      <c r="H70" s="32" t="n">
        <v>31950</v>
      </c>
      <c r="I70" s="32" t="n"/>
      <c r="J70" s="32" t="n"/>
      <c r="K70" s="32" t="n"/>
      <c r="L70" s="32" t="n"/>
      <c r="M70" s="32" t="n"/>
      <c r="N70" s="32" t="n"/>
      <c r="O70" s="32" t="n"/>
      <c r="P70" s="32" t="n">
        <v>0</v>
      </c>
      <c r="Q70" s="32" t="n"/>
      <c r="R70" s="32" t="n">
        <v>6070</v>
      </c>
      <c r="S70" s="27">
        <f>SUM(H70:R70)</f>
        <v/>
      </c>
      <c r="T70" s="35" t="inlineStr">
        <is>
          <t>M</t>
        </is>
      </c>
    </row>
    <row r="71" hidden="1" customFormat="1" s="24">
      <c r="B71" s="30" t="n">
        <v>11</v>
      </c>
      <c r="C71" s="30" t="inlineStr">
        <is>
          <t>MAR</t>
        </is>
      </c>
      <c r="D71" s="30" t="inlineStr">
        <is>
          <t>96792430-K</t>
        </is>
      </c>
      <c r="E71" s="25" t="inlineStr">
        <is>
          <t>SODIMAC S.A.</t>
        </is>
      </c>
      <c r="F71" s="30" t="n">
        <v>131960695</v>
      </c>
      <c r="G71" s="31" t="n">
        <v>45379</v>
      </c>
      <c r="H71" s="27" t="n"/>
      <c r="I71" s="32" t="n"/>
      <c r="J71" s="32" t="n"/>
      <c r="K71" s="32" t="n"/>
      <c r="L71" s="32" t="n"/>
      <c r="M71" s="32" t="n"/>
      <c r="N71" s="32" t="n"/>
      <c r="O71" s="32" t="n"/>
      <c r="P71" s="32" t="n">
        <v>7033</v>
      </c>
      <c r="Q71" s="32" t="n"/>
      <c r="R71" s="32" t="n">
        <v>1336</v>
      </c>
      <c r="S71" s="27">
        <f>SUM(H71:R71)</f>
        <v/>
      </c>
      <c r="T71" s="35" t="inlineStr">
        <is>
          <t>M</t>
        </is>
      </c>
    </row>
    <row r="72" hidden="1" customFormat="1" s="24">
      <c r="B72" s="30" t="n">
        <v>12</v>
      </c>
      <c r="C72" s="30" t="inlineStr">
        <is>
          <t>MAR</t>
        </is>
      </c>
      <c r="D72" s="30" t="inlineStr">
        <is>
          <t>96689310-9</t>
        </is>
      </c>
      <c r="E72" s="25" t="inlineStr">
        <is>
          <t>TRANSBANK S.A.</t>
        </is>
      </c>
      <c r="F72" s="30" t="n">
        <v>51286535</v>
      </c>
      <c r="G72" s="31" t="n">
        <v>45377</v>
      </c>
      <c r="H72" s="27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>
        <v>301</v>
      </c>
      <c r="R72" s="32" t="n">
        <v>57</v>
      </c>
      <c r="S72" s="27">
        <f>SUM(H72:R72)</f>
        <v/>
      </c>
      <c r="T72" s="35" t="inlineStr">
        <is>
          <t>M</t>
        </is>
      </c>
    </row>
    <row r="73" hidden="1" customFormat="1" s="24">
      <c r="B73" s="30" t="n">
        <v>13</v>
      </c>
      <c r="C73" s="30" t="inlineStr">
        <is>
          <t>MAR</t>
        </is>
      </c>
      <c r="D73" s="30" t="inlineStr">
        <is>
          <t>96689310-9</t>
        </is>
      </c>
      <c r="E73" s="25" t="inlineStr">
        <is>
          <t>TRANSBANK S.A.</t>
        </is>
      </c>
      <c r="F73" s="30" t="n">
        <v>51516194</v>
      </c>
      <c r="G73" s="31" t="n">
        <v>45378</v>
      </c>
      <c r="H73" s="27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>
        <v>3190</v>
      </c>
      <c r="R73" s="32" t="n">
        <v>606</v>
      </c>
      <c r="S73" s="27">
        <f>SUM(H73:R73)</f>
        <v/>
      </c>
      <c r="T73" s="35" t="inlineStr">
        <is>
          <t>M</t>
        </is>
      </c>
    </row>
    <row r="74" hidden="1" customFormat="1" s="24">
      <c r="B74" s="30" t="n">
        <v>14</v>
      </c>
      <c r="C74" s="30" t="inlineStr">
        <is>
          <t>MAR</t>
        </is>
      </c>
      <c r="D74" s="30" t="inlineStr">
        <is>
          <t>76568660-1</t>
        </is>
      </c>
      <c r="E74" s="25" t="inlineStr">
        <is>
          <t>EASY RETAIL S.A.</t>
        </is>
      </c>
      <c r="F74" s="30" t="n">
        <v>31017207</v>
      </c>
      <c r="G74" s="31" t="n">
        <v>45381</v>
      </c>
      <c r="H74" s="27" t="n"/>
      <c r="I74" s="32" t="n"/>
      <c r="J74" s="32" t="n"/>
      <c r="K74" s="32" t="n"/>
      <c r="L74" s="32" t="n"/>
      <c r="M74" s="32" t="n"/>
      <c r="N74" s="32" t="n"/>
      <c r="O74" s="32" t="n"/>
      <c r="P74" s="32" t="n">
        <v>25001</v>
      </c>
      <c r="Q74" s="32" t="n"/>
      <c r="R74" s="32" t="n">
        <v>4749</v>
      </c>
      <c r="S74" s="27">
        <f>SUM(H74:R74)</f>
        <v/>
      </c>
      <c r="T74" s="35" t="inlineStr">
        <is>
          <t>M</t>
        </is>
      </c>
    </row>
    <row r="75" hidden="1" customFormat="1" s="24">
      <c r="B75" s="30" t="n">
        <v>15</v>
      </c>
      <c r="C75" s="30" t="inlineStr">
        <is>
          <t>MAR</t>
        </is>
      </c>
      <c r="D75" s="30" t="inlineStr">
        <is>
          <t>76568660-1</t>
        </is>
      </c>
      <c r="E75" s="25" t="inlineStr">
        <is>
          <t>EASY RETAIL S.A.</t>
        </is>
      </c>
      <c r="F75" s="30" t="n">
        <v>12162049</v>
      </c>
      <c r="G75" s="31" t="n">
        <v>45382</v>
      </c>
      <c r="H75" s="27" t="n"/>
      <c r="I75" s="32" t="n"/>
      <c r="J75" s="32" t="n"/>
      <c r="K75" s="32" t="n"/>
      <c r="L75" s="32" t="n"/>
      <c r="M75" s="32" t="n"/>
      <c r="N75" s="32" t="n"/>
      <c r="O75" s="32" t="n"/>
      <c r="P75" s="32" t="n">
        <v>-10319</v>
      </c>
      <c r="Q75" s="32" t="n"/>
      <c r="R75" s="32" t="n">
        <v>-1961</v>
      </c>
      <c r="S75" s="27">
        <f>SUM(H75:R75)</f>
        <v/>
      </c>
      <c r="T75" s="35" t="inlineStr">
        <is>
          <t>M</t>
        </is>
      </c>
    </row>
    <row r="76" hidden="1" customFormat="1" s="24">
      <c r="B76" s="25" t="n">
        <v>1</v>
      </c>
      <c r="C76" s="25" t="inlineStr">
        <is>
          <t>MAY</t>
        </is>
      </c>
      <c r="D76" s="25" t="inlineStr">
        <is>
          <t>76783525-6</t>
        </is>
      </c>
      <c r="E76" s="25" t="inlineStr">
        <is>
          <t>DISTRIBUIDORA COSTA LIMITADA</t>
        </is>
      </c>
      <c r="F76" s="25" t="n">
        <v>24930</v>
      </c>
      <c r="G76" s="26" t="n">
        <v>45409</v>
      </c>
      <c r="H76" s="27" t="n"/>
      <c r="I76" s="27">
        <f>6218+7059-2961</f>
        <v/>
      </c>
      <c r="J76" s="27" t="n"/>
      <c r="K76" s="27" t="n"/>
      <c r="L76" s="27" t="n"/>
      <c r="M76" s="27">
        <f>832+1664+10067+3773</f>
        <v/>
      </c>
      <c r="N76" s="27" t="n"/>
      <c r="O76" s="27" t="n"/>
      <c r="P76" s="27" t="n">
        <v>0</v>
      </c>
      <c r="Q76" s="27" t="n"/>
      <c r="R76" s="27" t="n">
        <v>5064</v>
      </c>
      <c r="S76" s="27">
        <f>SUM(H76:R76)</f>
        <v/>
      </c>
      <c r="T76" s="35" t="inlineStr">
        <is>
          <t>M</t>
        </is>
      </c>
    </row>
    <row r="77" hidden="1" customFormat="1" s="24">
      <c r="B77" s="25" t="n">
        <v>2</v>
      </c>
      <c r="C77" s="25" t="inlineStr">
        <is>
          <t>MAY</t>
        </is>
      </c>
      <c r="D77" s="25" t="inlineStr">
        <is>
          <t>96689310-9</t>
        </is>
      </c>
      <c r="E77" s="25" t="inlineStr">
        <is>
          <t>TRANSBANK S.A.</t>
        </is>
      </c>
      <c r="F77" s="25" t="n">
        <v>51777660</v>
      </c>
      <c r="G77" s="26" t="n">
        <v>45411</v>
      </c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>
        <v>7680</v>
      </c>
      <c r="R77" s="27" t="n">
        <v>1459</v>
      </c>
      <c r="S77" s="27">
        <f>SUM(H77:R77)</f>
        <v/>
      </c>
      <c r="T77" s="35" t="inlineStr">
        <is>
          <t>M</t>
        </is>
      </c>
    </row>
    <row r="78" hidden="1" customFormat="1" s="24">
      <c r="B78" s="25" t="n">
        <v>3</v>
      </c>
      <c r="C78" s="25" t="inlineStr">
        <is>
          <t>MAY</t>
        </is>
      </c>
      <c r="D78" s="25" t="inlineStr">
        <is>
          <t>76649949-K</t>
        </is>
      </c>
      <c r="E78" s="25" t="inlineStr">
        <is>
          <t>TIMBRES CHAVEZ SPA</t>
        </is>
      </c>
      <c r="F78" s="25" t="n">
        <v>1722</v>
      </c>
      <c r="G78" s="26" t="n">
        <v>45418</v>
      </c>
      <c r="H78" s="27" t="n"/>
      <c r="I78" s="27" t="n"/>
      <c r="J78" s="27" t="n"/>
      <c r="K78" s="27" t="n"/>
      <c r="L78" s="27" t="n">
        <v>10000</v>
      </c>
      <c r="M78" s="27" t="n"/>
      <c r="N78" s="27" t="n"/>
      <c r="O78" s="27" t="n"/>
      <c r="P78" s="27" t="n">
        <v>0</v>
      </c>
      <c r="Q78" s="27" t="n"/>
      <c r="R78" s="27" t="n">
        <v>1900</v>
      </c>
      <c r="S78" s="27">
        <f>SUM(H78:R78)</f>
        <v/>
      </c>
      <c r="T78" s="35" t="inlineStr">
        <is>
          <t>M</t>
        </is>
      </c>
    </row>
    <row r="79" hidden="1" customFormat="1" s="24">
      <c r="B79" s="25" t="n">
        <v>4</v>
      </c>
      <c r="C79" s="25" t="inlineStr">
        <is>
          <t>MAY</t>
        </is>
      </c>
      <c r="D79" s="25" t="inlineStr">
        <is>
          <t>99551740-K</t>
        </is>
      </c>
      <c r="E79" s="25" t="inlineStr">
        <is>
          <t>ESIGN SA</t>
        </is>
      </c>
      <c r="F79" s="25" t="n">
        <v>455937</v>
      </c>
      <c r="G79" s="26" t="n">
        <v>45420</v>
      </c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>
        <v>17091</v>
      </c>
      <c r="Q79" s="27" t="n"/>
      <c r="R79" s="27" t="n">
        <v>3247</v>
      </c>
      <c r="S79" s="27">
        <f>SUM(H79:R79)</f>
        <v/>
      </c>
      <c r="T79" s="35" t="inlineStr">
        <is>
          <t>M</t>
        </is>
      </c>
    </row>
    <row r="80" hidden="1" customFormat="1" s="24">
      <c r="B80" s="25" t="n">
        <v>5</v>
      </c>
      <c r="C80" s="25" t="inlineStr">
        <is>
          <t>MAY</t>
        </is>
      </c>
      <c r="D80" s="25" t="inlineStr">
        <is>
          <t>77006731-6</t>
        </is>
      </c>
      <c r="E80" s="25" t="inlineStr">
        <is>
          <t>DISTRIBUIDORA DON MATEO SPA</t>
        </is>
      </c>
      <c r="F80" s="25" t="n">
        <v>42161</v>
      </c>
      <c r="G80" s="26" t="n">
        <v>45421</v>
      </c>
      <c r="H80" s="27" t="n">
        <v>78546</v>
      </c>
      <c r="I80" s="27" t="n"/>
      <c r="J80" s="27" t="n"/>
      <c r="K80" s="27" t="n"/>
      <c r="L80" s="27" t="n"/>
      <c r="M80" s="27" t="n"/>
      <c r="N80" s="27" t="n"/>
      <c r="O80" s="27" t="n"/>
      <c r="P80" s="27" t="n">
        <v>0</v>
      </c>
      <c r="Q80" s="27" t="n"/>
      <c r="R80" s="27" t="n">
        <v>14924</v>
      </c>
      <c r="S80" s="27">
        <f>SUM(H80:R80)</f>
        <v/>
      </c>
      <c r="T80" s="35" t="inlineStr">
        <is>
          <t>M</t>
        </is>
      </c>
    </row>
    <row r="81" hidden="1" customFormat="1" s="24">
      <c r="B81" s="25" t="n">
        <v>6</v>
      </c>
      <c r="C81" s="25" t="inlineStr">
        <is>
          <t>MAY</t>
        </is>
      </c>
      <c r="D81" s="25" t="inlineStr">
        <is>
          <t>10327062-6</t>
        </is>
      </c>
      <c r="E81" s="25" t="inlineStr">
        <is>
          <t>LORENZO DANIEL  ARIAS MARTINEZ</t>
        </is>
      </c>
      <c r="F81" s="25" t="n">
        <v>6525</v>
      </c>
      <c r="G81" s="26" t="n">
        <v>45421</v>
      </c>
      <c r="H81" s="27" t="n"/>
      <c r="I81" s="27" t="n"/>
      <c r="J81" s="27" t="n"/>
      <c r="K81" s="27" t="n">
        <v>7773</v>
      </c>
      <c r="L81" s="27" t="n"/>
      <c r="M81" s="27" t="n">
        <v>1672</v>
      </c>
      <c r="N81" s="27" t="n"/>
      <c r="O81" s="27" t="n"/>
      <c r="P81" s="27" t="n">
        <v>0</v>
      </c>
      <c r="Q81" s="27" t="n"/>
      <c r="R81" s="27" t="n">
        <v>1795</v>
      </c>
      <c r="S81" s="27">
        <f>SUM(H81:R81)</f>
        <v/>
      </c>
      <c r="T81" s="35" t="inlineStr">
        <is>
          <t>M</t>
        </is>
      </c>
    </row>
    <row r="82" hidden="1" customFormat="1" s="24">
      <c r="B82" s="25" t="n">
        <v>7</v>
      </c>
      <c r="C82" s="25" t="inlineStr">
        <is>
          <t>MAY</t>
        </is>
      </c>
      <c r="D82" s="25" t="inlineStr">
        <is>
          <t>76979850-1</t>
        </is>
      </c>
      <c r="E82" s="25" t="inlineStr">
        <is>
          <t>Fabrica de Bandejas Limitada</t>
        </is>
      </c>
      <c r="F82" s="25" t="n">
        <v>5025274</v>
      </c>
      <c r="G82" s="26" t="n">
        <v>45421</v>
      </c>
      <c r="H82" s="27" t="n"/>
      <c r="I82" s="27" t="n">
        <v>7591</v>
      </c>
      <c r="J82" s="27" t="n"/>
      <c r="K82" s="27" t="n"/>
      <c r="L82" s="27" t="n"/>
      <c r="M82" s="27" t="n"/>
      <c r="N82" s="27" t="n"/>
      <c r="O82" s="27" t="n"/>
      <c r="P82" s="27" t="n">
        <v>0</v>
      </c>
      <c r="Q82" s="27" t="n"/>
      <c r="R82" s="27" t="n">
        <v>1442</v>
      </c>
      <c r="S82" s="27">
        <f>SUM(H82:R82)</f>
        <v/>
      </c>
      <c r="T82" s="35" t="inlineStr">
        <is>
          <t>M</t>
        </is>
      </c>
    </row>
    <row r="83" hidden="1" customFormat="1" s="24">
      <c r="B83" s="25" t="n">
        <v>8</v>
      </c>
      <c r="C83" s="25" t="inlineStr">
        <is>
          <t>MAY</t>
        </is>
      </c>
      <c r="D83" s="25" t="inlineStr">
        <is>
          <t>96511330-4</t>
        </is>
      </c>
      <c r="E83" s="25" t="inlineStr">
        <is>
          <t>PURATOS DE CHILE S.A.</t>
        </is>
      </c>
      <c r="F83" s="25" t="n">
        <v>778402</v>
      </c>
      <c r="G83" s="26" t="n">
        <v>45422</v>
      </c>
      <c r="H83" s="27" t="n">
        <v>154505</v>
      </c>
      <c r="I83" s="27" t="n"/>
      <c r="J83" s="27" t="n"/>
      <c r="K83" s="27" t="n"/>
      <c r="L83" s="27" t="n"/>
      <c r="M83" s="27" t="n"/>
      <c r="N83" s="27" t="n"/>
      <c r="O83" s="27" t="n"/>
      <c r="P83" s="27" t="n">
        <v>0</v>
      </c>
      <c r="Q83" s="27" t="n"/>
      <c r="R83" s="27" t="n">
        <v>29356</v>
      </c>
      <c r="S83" s="27">
        <f>SUM(H83:R83)</f>
        <v/>
      </c>
      <c r="T83" s="35" t="inlineStr">
        <is>
          <t>M</t>
        </is>
      </c>
    </row>
    <row r="84" hidden="1" customFormat="1" s="24">
      <c r="B84" s="25" t="n">
        <v>9</v>
      </c>
      <c r="C84" s="25" t="inlineStr">
        <is>
          <t>MAY</t>
        </is>
      </c>
      <c r="D84" s="25" t="inlineStr">
        <is>
          <t>81094100-6</t>
        </is>
      </c>
      <c r="E84" s="25" t="inlineStr">
        <is>
          <t>COOPERATIVA AGRICOLA Y LECHERA DE LA UNION LTDA</t>
        </is>
      </c>
      <c r="F84" s="25" t="n">
        <v>26940954</v>
      </c>
      <c r="G84" s="26" t="n">
        <v>45427</v>
      </c>
      <c r="H84" s="27" t="n">
        <v>47537</v>
      </c>
      <c r="I84" s="27" t="n"/>
      <c r="J84" s="27" t="n"/>
      <c r="K84" s="27" t="n"/>
      <c r="L84" s="27" t="n"/>
      <c r="M84" s="27" t="n"/>
      <c r="N84" s="27" t="n"/>
      <c r="O84" s="27" t="n"/>
      <c r="P84" s="27" t="n">
        <v>0</v>
      </c>
      <c r="Q84" s="27" t="n"/>
      <c r="R84" s="27" t="n">
        <v>9032</v>
      </c>
      <c r="S84" s="27">
        <f>SUM(H84:R84)</f>
        <v/>
      </c>
      <c r="T84" s="35" t="inlineStr">
        <is>
          <t>M</t>
        </is>
      </c>
    </row>
    <row r="85" hidden="1" customFormat="1" s="24">
      <c r="B85" s="25" t="n">
        <v>10</v>
      </c>
      <c r="C85" s="25" t="inlineStr">
        <is>
          <t>MAY</t>
        </is>
      </c>
      <c r="D85" s="25" t="inlineStr">
        <is>
          <t>81094100-6</t>
        </is>
      </c>
      <c r="E85" s="25" t="inlineStr">
        <is>
          <t>COOPERATIVA AGRICOLA Y LECHERA DE LA UNION LTDA</t>
        </is>
      </c>
      <c r="F85" s="25" t="n">
        <v>26942621</v>
      </c>
      <c r="G85" s="26" t="n">
        <v>45428</v>
      </c>
      <c r="H85" s="27" t="n">
        <v>62213</v>
      </c>
      <c r="I85" s="27" t="n"/>
      <c r="J85" s="27" t="n"/>
      <c r="K85" s="27" t="n"/>
      <c r="L85" s="27" t="n"/>
      <c r="M85" s="27" t="n"/>
      <c r="N85" s="27" t="n"/>
      <c r="O85" s="27" t="n"/>
      <c r="P85" s="27" t="n">
        <v>0</v>
      </c>
      <c r="Q85" s="27" t="n"/>
      <c r="R85" s="27" t="n">
        <v>11820</v>
      </c>
      <c r="S85" s="27">
        <f>SUM(H85:R85)</f>
        <v/>
      </c>
      <c r="T85" s="35" t="inlineStr">
        <is>
          <t>M</t>
        </is>
      </c>
    </row>
    <row r="86" hidden="1" customFormat="1" s="24">
      <c r="B86" s="25" t="n">
        <v>11</v>
      </c>
      <c r="C86" s="25" t="inlineStr">
        <is>
          <t>MAY</t>
        </is>
      </c>
      <c r="D86" s="25" t="inlineStr">
        <is>
          <t>96511330-4</t>
        </is>
      </c>
      <c r="E86" s="25" t="inlineStr">
        <is>
          <t>PURATOS DE CHILE S.A.</t>
        </is>
      </c>
      <c r="F86" s="25" t="n">
        <v>779743</v>
      </c>
      <c r="G86" s="26" t="n">
        <v>45429</v>
      </c>
      <c r="H86" s="27" t="n">
        <v>64472</v>
      </c>
      <c r="I86" s="27" t="n"/>
      <c r="J86" s="27" t="n"/>
      <c r="K86" s="27" t="n"/>
      <c r="L86" s="27" t="n"/>
      <c r="M86" s="27" t="n"/>
      <c r="N86" s="27" t="n"/>
      <c r="O86" s="27" t="n"/>
      <c r="P86" s="27" t="n">
        <v>0</v>
      </c>
      <c r="Q86" s="27" t="n"/>
      <c r="R86" s="27" t="n">
        <v>12250</v>
      </c>
      <c r="S86" s="27">
        <f>SUM(H86:R86)</f>
        <v/>
      </c>
      <c r="T86" s="35" t="inlineStr">
        <is>
          <t>M</t>
        </is>
      </c>
    </row>
    <row r="87" hidden="1" customFormat="1" s="24">
      <c r="B87" s="25" t="n">
        <v>12</v>
      </c>
      <c r="C87" s="25" t="inlineStr">
        <is>
          <t>MAY</t>
        </is>
      </c>
      <c r="D87" s="25" t="inlineStr">
        <is>
          <t>76232647-7</t>
        </is>
      </c>
      <c r="E87" s="25" t="inlineStr">
        <is>
          <t>WALMART CHILE MAYORISTA LIMITADA</t>
        </is>
      </c>
      <c r="F87" s="25" t="n">
        <v>4620972</v>
      </c>
      <c r="G87" s="26" t="n">
        <v>45429</v>
      </c>
      <c r="H87" s="27">
        <f>8252+15118-454+5697-454+4529+4303-403+3269+6571</f>
        <v/>
      </c>
      <c r="I87" s="27" t="n"/>
      <c r="J87" s="27" t="n"/>
      <c r="K87" s="27" t="n"/>
      <c r="L87" s="27" t="n"/>
      <c r="M87" s="27" t="n"/>
      <c r="N87" s="27">
        <f>+(2370-185)*2+2773+1677+1916+1</f>
        <v/>
      </c>
      <c r="O87" s="27" t="n"/>
      <c r="P87" s="27" t="n">
        <v>0</v>
      </c>
      <c r="Q87" s="27" t="n"/>
      <c r="R87" s="27" t="n">
        <v>10861</v>
      </c>
      <c r="S87" s="27">
        <f>SUM(H87:R87)</f>
        <v/>
      </c>
      <c r="T87" s="35" t="inlineStr">
        <is>
          <t>M</t>
        </is>
      </c>
    </row>
    <row r="88" hidden="1" customFormat="1" s="24">
      <c r="B88" s="25" t="n">
        <v>13</v>
      </c>
      <c r="C88" s="25" t="inlineStr">
        <is>
          <t>MAY</t>
        </is>
      </c>
      <c r="D88" s="25" t="inlineStr">
        <is>
          <t>77659604-3</t>
        </is>
      </c>
      <c r="E88" s="25" t="inlineStr">
        <is>
          <t>MARIA ENVASES DESECHABLE VALERY AYALA INOSTROZA EIRL</t>
        </is>
      </c>
      <c r="F88" s="25" t="n">
        <v>1942</v>
      </c>
      <c r="G88" s="26" t="n">
        <v>45443</v>
      </c>
      <c r="H88" s="27" t="n"/>
      <c r="I88" s="27" t="n">
        <v>8151</v>
      </c>
      <c r="J88" s="27" t="n"/>
      <c r="K88" s="27" t="n"/>
      <c r="L88" s="27" t="n"/>
      <c r="M88" s="27" t="n"/>
      <c r="N88" s="27" t="n"/>
      <c r="O88" s="27" t="n"/>
      <c r="P88" s="27" t="n">
        <v>0</v>
      </c>
      <c r="Q88" s="27" t="n"/>
      <c r="R88" s="27" t="n">
        <v>1549</v>
      </c>
      <c r="S88" s="27">
        <f>SUM(H88:R88)</f>
        <v/>
      </c>
      <c r="T88" s="35" t="inlineStr">
        <is>
          <t>M</t>
        </is>
      </c>
    </row>
    <row r="89" hidden="1" customFormat="1" s="24">
      <c r="B89" s="25" t="n">
        <v>14</v>
      </c>
      <c r="C89" s="25" t="inlineStr">
        <is>
          <t>MAY</t>
        </is>
      </c>
      <c r="D89" s="25" t="inlineStr">
        <is>
          <t>96689310-9</t>
        </is>
      </c>
      <c r="E89" s="25" t="inlineStr">
        <is>
          <t>TRANSBANK S.A.</t>
        </is>
      </c>
      <c r="F89" s="25" t="n">
        <v>51807913</v>
      </c>
      <c r="G89" s="26" t="n">
        <v>45441</v>
      </c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>
        <v>1103</v>
      </c>
      <c r="R89" s="27" t="n">
        <v>210</v>
      </c>
      <c r="S89" s="27">
        <f>SUM(H89:R89)</f>
        <v/>
      </c>
      <c r="T89" s="35" t="inlineStr">
        <is>
          <t>M</t>
        </is>
      </c>
    </row>
    <row r="90">
      <c r="B90" s="3" t="n">
        <v>15</v>
      </c>
      <c r="C90" s="3" t="inlineStr">
        <is>
          <t>MAY</t>
        </is>
      </c>
      <c r="D90" s="3" t="inlineStr">
        <is>
          <t>96689310-9</t>
        </is>
      </c>
      <c r="E90" s="3" t="inlineStr">
        <is>
          <t>TRANSBANK S.A.</t>
        </is>
      </c>
      <c r="F90" s="3" t="n">
        <v>9352674</v>
      </c>
      <c r="G90" s="4" t="n">
        <v>45440</v>
      </c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>
        <v>18</v>
      </c>
      <c r="R90" s="7" t="n">
        <v>3</v>
      </c>
      <c r="S90" s="7">
        <f>SUM(H90:R90)</f>
        <v/>
      </c>
    </row>
    <row r="91" hidden="1" customFormat="1" s="24">
      <c r="B91" s="25" t="n"/>
      <c r="C91" s="25" t="inlineStr">
        <is>
          <t>AGO</t>
        </is>
      </c>
      <c r="D91" s="25" t="inlineStr">
        <is>
          <t>76467695-5</t>
        </is>
      </c>
      <c r="E91" s="25" t="inlineStr">
        <is>
          <t>SAN MARTIN Y MUÑOZ LIMITADA</t>
        </is>
      </c>
      <c r="F91" s="25" t="n">
        <v>11642</v>
      </c>
      <c r="G91" s="26" t="n">
        <v>45497</v>
      </c>
      <c r="H91" s="27" t="n">
        <v>6042</v>
      </c>
      <c r="I91" s="27">
        <f>5269+12294</f>
        <v/>
      </c>
      <c r="J91" s="27" t="n"/>
      <c r="K91" s="27" t="n"/>
      <c r="L91" s="27" t="n"/>
      <c r="M91" s="27">
        <f>4193+3361</f>
        <v/>
      </c>
      <c r="N91" s="27" t="n"/>
      <c r="O91" s="27" t="n"/>
      <c r="P91" s="27" t="n"/>
      <c r="Q91" s="27" t="n"/>
      <c r="R91" s="27" t="n">
        <v>5920</v>
      </c>
      <c r="S91" s="27">
        <f>SUM(H91:R91)</f>
        <v/>
      </c>
      <c r="T91" s="35" t="inlineStr">
        <is>
          <t>M</t>
        </is>
      </c>
    </row>
    <row r="92" hidden="1" customFormat="1" s="24">
      <c r="B92" s="25" t="n"/>
      <c r="C92" s="25" t="inlineStr">
        <is>
          <t>AGO</t>
        </is>
      </c>
      <c r="D92" s="25" t="inlineStr">
        <is>
          <t>81094100-6</t>
        </is>
      </c>
      <c r="E92" s="25" t="inlineStr">
        <is>
          <t>TRANSBANK S.A.</t>
        </is>
      </c>
      <c r="F92" s="25" t="n">
        <v>27246973</v>
      </c>
      <c r="G92" s="26" t="n">
        <v>45499</v>
      </c>
      <c r="H92" s="27" t="n">
        <v>64728</v>
      </c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>
        <v>12298</v>
      </c>
      <c r="S92" s="27">
        <f>SUM(H92:R92)</f>
        <v/>
      </c>
      <c r="T92" s="35" t="inlineStr">
        <is>
          <t>M</t>
        </is>
      </c>
    </row>
    <row r="93" customFormat="1" s="24">
      <c r="B93" s="25" t="n"/>
      <c r="C93" s="25" t="inlineStr">
        <is>
          <t>AGO</t>
        </is>
      </c>
      <c r="D93" s="25" t="inlineStr">
        <is>
          <t>96689310-9</t>
        </is>
      </c>
      <c r="E93" s="25" t="inlineStr">
        <is>
          <t>TRANSBANK S.A.</t>
        </is>
      </c>
      <c r="F93" s="25" t="n">
        <v>52781859</v>
      </c>
      <c r="G93" s="26" t="n">
        <v>45503</v>
      </c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>
        <v>11700</v>
      </c>
      <c r="R93" s="27" t="n">
        <v>2223</v>
      </c>
      <c r="S93" s="27">
        <f>SUBTOTAL(9,H93:R93)</f>
        <v/>
      </c>
      <c r="T93" s="35" t="inlineStr">
        <is>
          <t>M</t>
        </is>
      </c>
    </row>
    <row r="94" customFormat="1" s="24">
      <c r="B94" s="25" t="n"/>
      <c r="C94" s="25" t="inlineStr">
        <is>
          <t>AGO</t>
        </is>
      </c>
      <c r="D94" s="25" t="inlineStr">
        <is>
          <t>80478200-1</t>
        </is>
      </c>
      <c r="E94" s="25" t="inlineStr">
        <is>
          <t>ILOP SA</t>
        </is>
      </c>
      <c r="F94" s="25" t="n">
        <v>2707475</v>
      </c>
      <c r="G94" s="26" t="n">
        <v>45505</v>
      </c>
      <c r="H94" s="27" t="n"/>
      <c r="I94" s="27" t="n"/>
      <c r="J94" s="27" t="n"/>
      <c r="K94" s="27" t="n"/>
      <c r="L94" s="27" t="n">
        <v>10017</v>
      </c>
      <c r="M94" s="27" t="n"/>
      <c r="N94" s="27" t="n"/>
      <c r="O94" s="27" t="n"/>
      <c r="P94" s="27" t="n"/>
      <c r="Q94" s="27" t="n"/>
      <c r="R94" s="27" t="n">
        <v>1903</v>
      </c>
      <c r="S94" s="27">
        <f>SUBTOTAL(9,H94:R94)</f>
        <v/>
      </c>
      <c r="T94" s="35" t="inlineStr">
        <is>
          <t>M</t>
        </is>
      </c>
    </row>
    <row r="95" customFormat="1" s="24">
      <c r="B95" s="25" t="n"/>
      <c r="C95" s="25" t="inlineStr">
        <is>
          <t>AGO</t>
        </is>
      </c>
      <c r="D95" s="25" t="inlineStr">
        <is>
          <t>76322590-9</t>
        </is>
      </c>
      <c r="E95" s="25" t="inlineStr">
        <is>
          <t>CASA IDEAS</t>
        </is>
      </c>
      <c r="F95" s="25" t="n">
        <v>330833</v>
      </c>
      <c r="G95" s="26" t="n">
        <v>45505</v>
      </c>
      <c r="H95" s="27" t="n"/>
      <c r="I95" s="27" t="n"/>
      <c r="J95" s="27" t="n"/>
      <c r="K95" s="27" t="n"/>
      <c r="L95" s="27" t="n"/>
      <c r="M95" s="27" t="n"/>
      <c r="N95" s="27" t="n"/>
      <c r="O95" s="27" t="n">
        <v>10067</v>
      </c>
      <c r="P95" s="27" t="n"/>
      <c r="Q95" s="27" t="n"/>
      <c r="R95" s="27" t="n">
        <v>1913</v>
      </c>
      <c r="S95" s="27">
        <f>SUBTOTAL(9,H95:R95)</f>
        <v/>
      </c>
      <c r="T95" s="35" t="inlineStr">
        <is>
          <t>M</t>
        </is>
      </c>
    </row>
    <row r="96" customFormat="1" s="24">
      <c r="B96" s="25" t="n"/>
      <c r="C96" s="25" t="inlineStr">
        <is>
          <t>AGO</t>
        </is>
      </c>
      <c r="D96" s="25" t="inlineStr">
        <is>
          <t>77006731-6</t>
        </is>
      </c>
      <c r="E96" s="25" t="inlineStr">
        <is>
          <t>DISTRIBUIDORA DON MATEO SPA</t>
        </is>
      </c>
      <c r="F96" s="25" t="n">
        <v>44943</v>
      </c>
      <c r="G96" s="26" t="n">
        <v>45509</v>
      </c>
      <c r="H96" s="27" t="n">
        <v>101345</v>
      </c>
      <c r="I96" s="27" t="n"/>
      <c r="J96" s="27" t="n"/>
      <c r="K96" s="27" t="n"/>
      <c r="L96" s="27" t="n"/>
      <c r="M96" s="27" t="n"/>
      <c r="N96" s="27" t="n"/>
      <c r="O96" s="27" t="n"/>
      <c r="P96" s="27" t="n"/>
      <c r="Q96" s="27" t="n"/>
      <c r="R96" s="27" t="n">
        <v>19255</v>
      </c>
      <c r="S96" s="27">
        <f>SUBTOTAL(9,H96:R96)</f>
        <v/>
      </c>
      <c r="T96" s="35" t="inlineStr">
        <is>
          <t>M</t>
        </is>
      </c>
    </row>
    <row r="97" customFormat="1" s="24">
      <c r="B97" s="25" t="n"/>
      <c r="C97" s="25" t="inlineStr">
        <is>
          <t>AGO</t>
        </is>
      </c>
      <c r="D97" s="25" t="inlineStr">
        <is>
          <t>76309831-1</t>
        </is>
      </c>
      <c r="E97" s="25" t="inlineStr">
        <is>
          <t>IMPORTADORA Y EXPORTADORA D  J LIMITADA</t>
        </is>
      </c>
      <c r="F97" s="25" t="n">
        <v>112</v>
      </c>
      <c r="G97" s="26" t="n">
        <v>45509</v>
      </c>
      <c r="H97" s="27" t="n"/>
      <c r="I97" s="27" t="n"/>
      <c r="J97" s="27" t="n">
        <v>55408</v>
      </c>
      <c r="K97" s="27" t="n"/>
      <c r="L97" s="27" t="n"/>
      <c r="M97" s="27" t="n"/>
      <c r="N97" s="27" t="n"/>
      <c r="O97" s="27" t="n"/>
      <c r="P97" s="27" t="n"/>
      <c r="Q97" s="27" t="n"/>
      <c r="R97" s="27" t="n">
        <v>10528</v>
      </c>
      <c r="S97" s="27">
        <f>SUBTOTAL(9,H97:R97)</f>
        <v/>
      </c>
      <c r="T97" s="35" t="inlineStr">
        <is>
          <t>M</t>
        </is>
      </c>
    </row>
    <row r="98" customFormat="1" s="24">
      <c r="B98" s="25" t="n"/>
      <c r="C98" s="25" t="inlineStr">
        <is>
          <t>AGO</t>
        </is>
      </c>
      <c r="D98" s="25" t="inlineStr">
        <is>
          <t>76979850-1</t>
        </is>
      </c>
      <c r="E98" s="25" t="inlineStr">
        <is>
          <t>Fabrica de Bandejas Limitada</t>
        </is>
      </c>
      <c r="F98" s="25" t="n">
        <v>5211569</v>
      </c>
      <c r="G98" s="26" t="n">
        <v>45509</v>
      </c>
      <c r="H98" s="27" t="n"/>
      <c r="I98" s="27">
        <f>3401+1089+1619</f>
        <v/>
      </c>
      <c r="J98" s="27" t="n"/>
      <c r="K98" s="27" t="n"/>
      <c r="L98" s="27" t="n"/>
      <c r="M98" s="27" t="n"/>
      <c r="N98" s="27" t="n">
        <v>3392</v>
      </c>
      <c r="O98" s="27" t="n"/>
      <c r="P98" s="27" t="n"/>
      <c r="Q98" s="27" t="n"/>
      <c r="R98" s="27" t="n">
        <v>1805</v>
      </c>
      <c r="S98" s="27">
        <f>SUBTOTAL(9,H98:R98)</f>
        <v/>
      </c>
      <c r="T98" s="35" t="inlineStr">
        <is>
          <t>M</t>
        </is>
      </c>
    </row>
    <row r="99" customFormat="1" s="24">
      <c r="B99" s="25" t="n"/>
      <c r="C99" s="25" t="inlineStr">
        <is>
          <t>AGO</t>
        </is>
      </c>
      <c r="D99" s="25" t="inlineStr">
        <is>
          <t>96618540-6</t>
        </is>
      </c>
      <c r="E99" s="25" t="inlineStr">
        <is>
          <t>ALVI S.A.</t>
        </is>
      </c>
      <c r="F99" s="25" t="n">
        <v>28134310</v>
      </c>
      <c r="G99" s="26" t="n">
        <v>45511</v>
      </c>
      <c r="H99" s="27">
        <f>7471+2336+1966</f>
        <v/>
      </c>
      <c r="I99" s="27" t="n"/>
      <c r="J99" s="27" t="n"/>
      <c r="K99" s="27" t="n"/>
      <c r="L99" s="27" t="n"/>
      <c r="M99" s="27" t="n"/>
      <c r="N99" s="27" t="n">
        <v>3227</v>
      </c>
      <c r="O99" s="27" t="n"/>
      <c r="P99" s="27" t="n">
        <v>899</v>
      </c>
      <c r="Q99" s="27" t="n"/>
      <c r="R99" s="27" t="n">
        <v>3021</v>
      </c>
      <c r="S99" s="27">
        <f>SUBTOTAL(9,H99:R99)</f>
        <v/>
      </c>
      <c r="T99" s="35" t="inlineStr">
        <is>
          <t>M</t>
        </is>
      </c>
    </row>
    <row r="100" customFormat="1" s="24">
      <c r="B100" s="25" t="n"/>
      <c r="C100" s="25" t="inlineStr">
        <is>
          <t>AGO</t>
        </is>
      </c>
      <c r="D100" s="25" t="inlineStr">
        <is>
          <t>96844670-3</t>
        </is>
      </c>
      <c r="E100" s="25" t="inlineStr">
        <is>
          <t>VIRUTEX CHILE S A</t>
        </is>
      </c>
      <c r="F100" s="25" t="n">
        <v>48619</v>
      </c>
      <c r="G100" s="26" t="n">
        <v>45513</v>
      </c>
      <c r="H100" s="27" t="n"/>
      <c r="I100" s="27" t="n"/>
      <c r="J100" s="27" t="n"/>
      <c r="K100" s="27" t="n"/>
      <c r="L100" s="27" t="n"/>
      <c r="M100" s="27" t="n"/>
      <c r="N100" s="27" t="n">
        <v>30795</v>
      </c>
      <c r="O100" s="27" t="n"/>
      <c r="P100" s="27" t="n"/>
      <c r="Q100" s="27" t="n"/>
      <c r="R100" s="27" t="n">
        <v>5851</v>
      </c>
      <c r="S100" s="27">
        <f>SUBTOTAL(9,H100:R100)</f>
        <v/>
      </c>
      <c r="T100" s="35" t="inlineStr">
        <is>
          <t>M</t>
        </is>
      </c>
    </row>
    <row r="101" customFormat="1" s="24">
      <c r="B101" s="25" t="n"/>
      <c r="C101" s="25" t="inlineStr">
        <is>
          <t>AGO</t>
        </is>
      </c>
      <c r="D101" s="25" t="inlineStr">
        <is>
          <t>77006731-6</t>
        </is>
      </c>
      <c r="E101" s="25" t="inlineStr">
        <is>
          <t>DISTRIBUIDORA DON MATEO SPA</t>
        </is>
      </c>
      <c r="F101" s="25" t="n">
        <v>45369</v>
      </c>
      <c r="G101" s="26" t="n">
        <v>45513</v>
      </c>
      <c r="H101" s="27" t="n">
        <v>29269</v>
      </c>
      <c r="I101" s="27" t="n"/>
      <c r="J101" s="27" t="n"/>
      <c r="K101" s="27" t="n"/>
      <c r="L101" s="27" t="n"/>
      <c r="M101" s="27" t="n"/>
      <c r="N101" s="27" t="n"/>
      <c r="O101" s="27" t="n"/>
      <c r="P101" s="27" t="n"/>
      <c r="Q101" s="27" t="n"/>
      <c r="R101" s="27" t="n">
        <v>5561</v>
      </c>
      <c r="S101" s="27">
        <f>SUBTOTAL(9,H101:R101)</f>
        <v/>
      </c>
      <c r="T101" s="35" t="inlineStr">
        <is>
          <t>M</t>
        </is>
      </c>
    </row>
    <row r="102" customFormat="1" s="24">
      <c r="B102" s="25" t="n"/>
      <c r="C102" s="25" t="inlineStr">
        <is>
          <t>AGO</t>
        </is>
      </c>
      <c r="D102" s="25" t="inlineStr">
        <is>
          <t>77659604-3</t>
        </is>
      </c>
      <c r="E102" s="25" t="inlineStr">
        <is>
          <t>MARIA ENVASES DESECHABLE VALERY AYALA INOSTROZA EIRL</t>
        </is>
      </c>
      <c r="F102" s="25" t="n">
        <v>2787</v>
      </c>
      <c r="G102" s="26" t="n">
        <v>45513</v>
      </c>
      <c r="H102" s="27" t="n"/>
      <c r="I102" s="27" t="n">
        <v>3151</v>
      </c>
      <c r="J102" s="27" t="n"/>
      <c r="K102" s="27" t="n"/>
      <c r="L102" s="27" t="n"/>
      <c r="M102" s="27" t="n"/>
      <c r="N102" s="27" t="n"/>
      <c r="O102" s="27" t="n"/>
      <c r="P102" s="27" t="n"/>
      <c r="Q102" s="27" t="n"/>
      <c r="R102" s="27" t="n">
        <v>599</v>
      </c>
      <c r="S102" s="27">
        <f>SUBTOTAL(9,H102:R102)</f>
        <v/>
      </c>
      <c r="T102" s="35" t="inlineStr">
        <is>
          <t>M</t>
        </is>
      </c>
    </row>
    <row r="103" customFormat="1" s="24">
      <c r="B103" s="25" t="n"/>
      <c r="C103" s="25" t="inlineStr">
        <is>
          <t>AGO</t>
        </is>
      </c>
      <c r="D103" s="25" t="inlineStr">
        <is>
          <t>81094100-6</t>
        </is>
      </c>
      <c r="E103" s="25" t="inlineStr">
        <is>
          <t>COOPERATIVA AGRICOLA Y LECHERA DE LA UNION LTDA</t>
        </is>
      </c>
      <c r="F103" s="25" t="n">
        <v>27431438</v>
      </c>
      <c r="G103" s="26" t="n">
        <v>45514</v>
      </c>
      <c r="H103" s="27" t="n">
        <v>62213</v>
      </c>
      <c r="I103" s="27" t="n"/>
      <c r="J103" s="27" t="n"/>
      <c r="K103" s="27" t="n"/>
      <c r="L103" s="27" t="n"/>
      <c r="M103" s="27" t="n"/>
      <c r="N103" s="27" t="n"/>
      <c r="O103" s="27" t="n"/>
      <c r="P103" s="27" t="n"/>
      <c r="Q103" s="27" t="n"/>
      <c r="R103" s="27" t="n">
        <v>11820</v>
      </c>
      <c r="S103" s="27">
        <f>SUBTOTAL(9,H103:R103)</f>
        <v/>
      </c>
      <c r="T103" s="35" t="inlineStr">
        <is>
          <t>M</t>
        </is>
      </c>
    </row>
    <row r="104" customFormat="1" s="24">
      <c r="B104" s="25" t="n"/>
      <c r="C104" s="25" t="inlineStr">
        <is>
          <t>AGO</t>
        </is>
      </c>
      <c r="D104" s="25" t="inlineStr">
        <is>
          <t>96511330-4</t>
        </is>
      </c>
      <c r="E104" s="25" t="inlineStr">
        <is>
          <t>PURATOS DE CHILE S.A.</t>
        </is>
      </c>
      <c r="F104" s="25" t="n">
        <v>795857</v>
      </c>
      <c r="G104" s="26" t="n">
        <v>45520</v>
      </c>
      <c r="H104" s="27" t="n">
        <v>179424</v>
      </c>
      <c r="I104" s="27" t="n"/>
      <c r="J104" s="27" t="n"/>
      <c r="K104" s="27" t="n"/>
      <c r="L104" s="27" t="n"/>
      <c r="M104" s="27" t="n"/>
      <c r="N104" s="27" t="n"/>
      <c r="O104" s="27" t="n"/>
      <c r="P104" s="27" t="n"/>
      <c r="Q104" s="27" t="n"/>
      <c r="R104" s="27" t="n">
        <v>34091</v>
      </c>
      <c r="S104" s="27">
        <f>SUBTOTAL(9,H104:R104)</f>
        <v/>
      </c>
      <c r="T104" s="35" t="inlineStr">
        <is>
          <t>M</t>
        </is>
      </c>
    </row>
    <row r="105">
      <c r="B105" s="3" t="n"/>
      <c r="C105" s="3" t="n"/>
      <c r="D105" s="3" t="n"/>
      <c r="E105" s="3" t="n"/>
      <c r="F105" s="3" t="n"/>
      <c r="G105" s="4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</row>
    <row r="106">
      <c r="B106" s="3" t="n"/>
      <c r="C106" s="3" t="n"/>
      <c r="D106" s="3" t="n"/>
      <c r="E106" s="3" t="n"/>
      <c r="F106" s="3" t="n"/>
      <c r="G106" s="4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</row>
    <row r="107">
      <c r="B107" s="3" t="n"/>
      <c r="C107" s="3" t="n"/>
      <c r="D107" s="3" t="n"/>
      <c r="E107" s="3" t="n"/>
      <c r="F107" s="3" t="n"/>
      <c r="G107" s="4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</row>
    <row r="108">
      <c r="B108" s="3" t="n"/>
      <c r="C108" s="3" t="n"/>
      <c r="D108" s="3" t="n"/>
      <c r="E108" s="3" t="n"/>
      <c r="F108" s="3" t="n"/>
      <c r="G108" s="4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</row>
    <row r="109">
      <c r="B109" s="3" t="n"/>
      <c r="C109" s="3" t="n"/>
      <c r="D109" s="3" t="n"/>
      <c r="E109" s="3" t="n"/>
      <c r="F109" s="3" t="n"/>
      <c r="G109" s="4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</row>
    <row r="110">
      <c r="B110" s="3" t="n"/>
      <c r="C110" s="3" t="n"/>
      <c r="D110" s="3" t="n"/>
      <c r="E110" s="3" t="n"/>
      <c r="F110" s="3" t="n"/>
      <c r="G110" s="4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</row>
    <row r="111">
      <c r="B111" s="3" t="n"/>
      <c r="C111" s="3" t="n"/>
      <c r="D111" s="3" t="n"/>
      <c r="E111" s="3" t="n"/>
      <c r="F111" s="3" t="n"/>
      <c r="G111" s="4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</row>
    <row r="112">
      <c r="B112" s="3" t="n"/>
      <c r="C112" s="3" t="n"/>
      <c r="D112" s="3" t="n"/>
      <c r="E112" s="3" t="n"/>
      <c r="F112" s="3" t="n"/>
      <c r="G112" s="4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</row>
    <row r="113">
      <c r="B113" s="3" t="n"/>
      <c r="C113" s="3" t="n"/>
      <c r="D113" s="3" t="n"/>
      <c r="E113" s="3" t="n"/>
      <c r="F113" s="3" t="n"/>
      <c r="G113" s="4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</row>
    <row r="114">
      <c r="B114" s="3" t="n"/>
      <c r="C114" s="3" t="n"/>
      <c r="D114" s="3" t="n"/>
      <c r="E114" s="3" t="n"/>
      <c r="F114" s="3" t="n"/>
      <c r="G114" s="4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</row>
    <row r="115">
      <c r="B115" s="3" t="n"/>
      <c r="C115" s="3" t="n"/>
      <c r="D115" s="3" t="n"/>
      <c r="E115" s="3" t="n"/>
      <c r="F115" s="3" t="n"/>
      <c r="G115" s="4" t="n"/>
      <c r="H115" s="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</row>
    <row r="116">
      <c r="B116" s="3" t="n"/>
      <c r="C116" s="3" t="n"/>
      <c r="D116" s="3" t="n"/>
      <c r="E116" s="3" t="n"/>
      <c r="F116" s="3" t="n"/>
      <c r="G116" s="4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</row>
    <row r="117">
      <c r="B117" s="3" t="n"/>
      <c r="C117" s="3" t="n"/>
      <c r="D117" s="3" t="n"/>
      <c r="E117" s="3" t="n"/>
      <c r="F117" s="3" t="n"/>
      <c r="G117" s="4" t="n"/>
      <c r="H117" s="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</row>
    <row r="118">
      <c r="B118" s="3" t="n"/>
      <c r="C118" s="3" t="n"/>
      <c r="D118" s="3" t="n"/>
      <c r="E118" s="3" t="n"/>
      <c r="F118" s="3" t="n"/>
      <c r="G118" s="4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</row>
    <row r="119">
      <c r="B119" s="3" t="n"/>
      <c r="C119" s="3" t="n"/>
      <c r="D119" s="3" t="n"/>
      <c r="E119" s="3" t="n"/>
      <c r="F119" s="3" t="n"/>
      <c r="G119" s="4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</row>
    <row r="120">
      <c r="B120" s="3" t="n"/>
      <c r="C120" s="3" t="n"/>
      <c r="D120" s="3" t="n"/>
      <c r="E120" s="3" t="n"/>
      <c r="F120" s="3" t="n"/>
      <c r="G120" s="4" t="n"/>
      <c r="H120" s="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</row>
    <row r="121">
      <c r="B121" s="3" t="n"/>
      <c r="C121" s="3" t="n"/>
      <c r="D121" s="3" t="n"/>
      <c r="E121" s="3" t="n"/>
      <c r="F121" s="3" t="n"/>
      <c r="G121" s="4" t="n"/>
      <c r="H121" s="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</row>
    <row r="122">
      <c r="B122" s="3" t="n"/>
      <c r="C122" s="3" t="n"/>
      <c r="D122" s="3" t="n"/>
      <c r="E122" s="3" t="n"/>
      <c r="F122" s="3" t="n"/>
      <c r="G122" s="4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</row>
    <row r="123">
      <c r="B123" s="3" t="n"/>
      <c r="C123" s="3" t="n"/>
      <c r="D123" s="3" t="n"/>
      <c r="E123" s="3" t="n"/>
      <c r="F123" s="3" t="n"/>
      <c r="G123" s="4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</row>
    <row r="124">
      <c r="B124" s="3" t="n"/>
      <c r="C124" s="3" t="n"/>
      <c r="D124" s="3" t="n"/>
      <c r="E124" s="3" t="n"/>
      <c r="F124" s="3" t="n"/>
      <c r="G124" s="4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</row>
    <row r="125">
      <c r="B125" s="3" t="n"/>
      <c r="C125" s="3" t="n"/>
      <c r="D125" s="3" t="n"/>
      <c r="E125" s="3" t="n"/>
      <c r="F125" s="3" t="n"/>
      <c r="G125" s="4" t="n"/>
      <c r="H125" s="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</row>
    <row r="126">
      <c r="B126" s="3" t="n"/>
      <c r="C126" s="3" t="n"/>
      <c r="D126" s="3" t="n"/>
      <c r="E126" s="3" t="n"/>
      <c r="F126" s="3" t="n"/>
      <c r="G126" s="4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</row>
    <row r="127">
      <c r="B127" s="3" t="n"/>
      <c r="C127" s="3" t="n"/>
      <c r="D127" s="3" t="n"/>
      <c r="E127" s="3" t="n"/>
      <c r="F127" s="3" t="n"/>
      <c r="G127" s="4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</row>
    <row r="128">
      <c r="B128" s="3" t="n"/>
      <c r="C128" s="3" t="n"/>
      <c r="D128" s="3" t="n"/>
      <c r="E128" s="3" t="n"/>
      <c r="F128" s="3" t="n"/>
      <c r="G128" s="4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</row>
    <row r="129">
      <c r="B129" s="3" t="n"/>
      <c r="C129" s="3" t="n"/>
      <c r="D129" s="3" t="n"/>
      <c r="E129" s="3" t="n"/>
      <c r="F129" s="3" t="n"/>
      <c r="G129" s="4" t="n"/>
      <c r="H129" s="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</row>
    <row r="130">
      <c r="B130" s="3" t="n"/>
      <c r="C130" s="3" t="n"/>
      <c r="D130" s="3" t="n"/>
      <c r="E130" s="3" t="n"/>
      <c r="F130" s="3" t="n"/>
      <c r="G130" s="4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</row>
    <row r="131">
      <c r="B131" s="3" t="n"/>
      <c r="C131" s="3" t="n"/>
      <c r="D131" s="3" t="n"/>
      <c r="E131" s="3" t="n"/>
      <c r="F131" s="3" t="n"/>
      <c r="G131" s="4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</row>
    <row r="132">
      <c r="B132" s="3" t="n"/>
      <c r="C132" s="3" t="n"/>
      <c r="D132" s="3" t="n"/>
      <c r="E132" s="3" t="n"/>
      <c r="F132" s="3" t="n"/>
      <c r="G132" s="4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</row>
    <row r="133">
      <c r="B133" s="3" t="n"/>
      <c r="C133" s="3" t="n"/>
      <c r="D133" s="3" t="n"/>
      <c r="E133" s="3" t="n"/>
      <c r="F133" s="3" t="n"/>
      <c r="G133" s="4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</row>
    <row r="134">
      <c r="B134" s="3" t="n"/>
      <c r="C134" s="3" t="n"/>
      <c r="D134" s="3" t="n"/>
      <c r="E134" s="3" t="n"/>
      <c r="F134" s="3" t="n"/>
      <c r="G134" s="4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</row>
    <row r="135">
      <c r="B135" s="3" t="n"/>
      <c r="C135" s="3" t="n"/>
      <c r="D135" s="3" t="n"/>
      <c r="E135" s="3" t="n"/>
      <c r="F135" s="3" t="n"/>
      <c r="G135" s="4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</row>
    <row r="136">
      <c r="B136" s="3" t="n"/>
      <c r="C136" s="3" t="n"/>
      <c r="D136" s="3" t="n"/>
      <c r="E136" s="3" t="n"/>
      <c r="F136" s="3" t="n"/>
      <c r="G136" s="4" t="n"/>
      <c r="H136" s="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</row>
    <row r="137">
      <c r="B137" s="3" t="n"/>
      <c r="C137" s="3" t="n"/>
      <c r="D137" s="3" t="n"/>
      <c r="E137" s="3" t="n"/>
      <c r="F137" s="3" t="n"/>
      <c r="G137" s="4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</row>
    <row r="138">
      <c r="B138" s="3" t="n"/>
      <c r="C138" s="3" t="n"/>
      <c r="D138" s="3" t="n"/>
      <c r="E138" s="3" t="n"/>
      <c r="F138" s="3" t="n"/>
      <c r="G138" s="4" t="n"/>
      <c r="H138" s="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</row>
    <row r="139">
      <c r="B139" s="3" t="n"/>
      <c r="C139" s="3" t="n"/>
      <c r="D139" s="3" t="n"/>
      <c r="E139" s="3" t="n"/>
      <c r="F139" s="3" t="n"/>
      <c r="G139" s="4" t="n"/>
      <c r="H139" s="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</row>
    <row r="140">
      <c r="B140" s="3" t="n"/>
      <c r="C140" s="3" t="n"/>
      <c r="D140" s="3" t="n"/>
      <c r="E140" s="3" t="n"/>
      <c r="F140" s="3" t="n"/>
      <c r="G140" s="4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</row>
    <row r="141">
      <c r="B141" s="3" t="n"/>
      <c r="C141" s="3" t="n"/>
      <c r="D141" s="3" t="n"/>
      <c r="E141" s="3" t="n"/>
      <c r="F141" s="3" t="n"/>
      <c r="G141" s="4" t="n"/>
      <c r="H141" s="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</row>
    <row r="142">
      <c r="B142" s="3" t="n"/>
      <c r="C142" s="3" t="n"/>
      <c r="D142" s="3" t="n"/>
      <c r="E142" s="3" t="n"/>
      <c r="F142" s="3" t="n"/>
      <c r="G142" s="4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</row>
    <row r="143">
      <c r="B143" s="3" t="n"/>
      <c r="C143" s="3" t="n"/>
      <c r="D143" s="3" t="n"/>
      <c r="E143" s="3" t="n"/>
      <c r="F143" s="3" t="n"/>
      <c r="G143" s="4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</row>
    <row r="144">
      <c r="B144" s="3" t="n"/>
      <c r="C144" s="3" t="n"/>
      <c r="D144" s="3" t="n"/>
      <c r="E144" s="3" t="n"/>
      <c r="F144" s="3" t="n"/>
      <c r="G144" s="4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</row>
    <row r="145">
      <c r="B145" s="3" t="n"/>
      <c r="C145" s="3" t="n"/>
      <c r="D145" s="3" t="n"/>
      <c r="E145" s="3" t="n"/>
      <c r="F145" s="3" t="n"/>
      <c r="G145" s="4" t="n"/>
      <c r="H145" s="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</row>
    <row r="146">
      <c r="B146" s="3" t="n"/>
      <c r="C146" s="3" t="n"/>
      <c r="D146" s="3" t="n"/>
      <c r="E146" s="3" t="n"/>
      <c r="F146" s="3" t="n"/>
      <c r="G146" s="4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</row>
    <row r="147">
      <c r="B147" s="3" t="n"/>
      <c r="C147" s="3" t="n"/>
      <c r="D147" s="3" t="n"/>
      <c r="E147" s="3" t="n"/>
      <c r="F147" s="3" t="n"/>
      <c r="G147" s="4" t="n"/>
      <c r="H147" s="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</row>
    <row r="148">
      <c r="B148" s="3" t="n"/>
      <c r="C148" s="3" t="n"/>
      <c r="D148" s="3" t="n"/>
      <c r="E148" s="3" t="n"/>
      <c r="F148" s="3" t="n"/>
      <c r="G148" s="4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</row>
    <row r="149">
      <c r="B149" s="3" t="n"/>
      <c r="C149" s="3" t="n"/>
      <c r="D149" s="3" t="n"/>
      <c r="E149" s="3" t="n"/>
      <c r="F149" s="3" t="n"/>
      <c r="G149" s="4" t="n"/>
      <c r="H149" s="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</row>
    <row r="150">
      <c r="B150" s="3" t="n"/>
      <c r="C150" s="3" t="n"/>
      <c r="D150" s="3" t="n"/>
      <c r="E150" s="3" t="n"/>
      <c r="F150" s="3" t="n"/>
      <c r="G150" s="4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</row>
    <row r="151">
      <c r="B151" s="3" t="n"/>
      <c r="C151" s="3" t="n"/>
      <c r="D151" s="3" t="n"/>
      <c r="E151" s="3" t="n"/>
      <c r="F151" s="3" t="n"/>
      <c r="G151" s="3" t="n"/>
      <c r="H151" s="7">
        <f>SUM(MATERIA_PRIMA)</f>
        <v/>
      </c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</row>
    <row r="152">
      <c r="C152" s="10" t="n"/>
    </row>
  </sheetData>
  <autoFilter ref="E4:T92">
    <filterColumn colId="15" hiddenButton="0" showButton="1">
      <filters blank="1"/>
    </filterColumn>
  </autoFilter>
  <mergeCells count="1">
    <mergeCell ref="B2:S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CIKBUS-Finanzas</dc:creator>
  <dcterms:created xsi:type="dcterms:W3CDTF">2024-03-12T20:35:27Z</dcterms:created>
  <dcterms:modified xsi:type="dcterms:W3CDTF">2024-12-02T18:11:01Z</dcterms:modified>
  <cp:lastModifiedBy>DIEGO ALEJANDRO OLAVARRIA LOPEZ</cp:lastModifiedBy>
  <cp:lastPrinted>2024-08-21T16:20:02Z</cp:lastPrinted>
</cp:coreProperties>
</file>