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B" sheetId="1" r:id="rId4"/>
    <sheet state="visible" name="MAR" sheetId="2" r:id="rId5"/>
    <sheet state="visible" name="ABR" sheetId="3" r:id="rId6"/>
    <sheet state="visible" name="MAY" sheetId="4" r:id="rId7"/>
    <sheet state="visible" name="JUN" sheetId="5" r:id="rId8"/>
    <sheet state="visible" name="JUL" sheetId="6" r:id="rId9"/>
    <sheet state="visible" name="AGO" sheetId="7" r:id="rId10"/>
    <sheet state="visible" name="SEP" sheetId="8" r:id="rId11"/>
    <sheet state="visible" name="RES" sheetId="9" r:id="rId12"/>
  </sheets>
  <definedNames>
    <definedName name="EMPAQUE">RES!$I$5:$I$151</definedName>
    <definedName name="LIBRERÍA">RES!$L$5:$L$151</definedName>
    <definedName name="MES">RES!$C$5:$C$151</definedName>
    <definedName name="COMERCIO_ELECTRONICO">RES!$Q$5:$Q$151</definedName>
    <definedName name="MONTO_TOTAL">RES!$S$5:$S$151</definedName>
    <definedName name="RAZON_SOCIAL">RES!$E$5:$E$151</definedName>
    <definedName name="MATERIA_PRIMA">RES!$H$5:$H$151</definedName>
    <definedName name="RUT_PROVEEDOR">RES!$D$5:$D$151</definedName>
    <definedName name="FOLIO">RES!$F$5:$F$151</definedName>
    <definedName name="GG">RES!$P$5:$P$151</definedName>
    <definedName name="FECHA_DOC">RES!$G$5:$G$151</definedName>
    <definedName name="IVA_CREDITO">RES!$R$5:$R$151</definedName>
    <definedName hidden="1" localSheetId="8" name="_xlnm._FilterDatabase">RES!$E$4:$T$92</definedName>
  </definedNames>
  <calcPr/>
</workbook>
</file>

<file path=xl/sharedStrings.xml><?xml version="1.0" encoding="utf-8"?>
<sst xmlns="http://schemas.openxmlformats.org/spreadsheetml/2006/main" count="865" uniqueCount="131">
  <si>
    <t>LIBRO DE COMPRAS</t>
  </si>
  <si>
    <t>MES DE FEBRERO</t>
  </si>
  <si>
    <t>N°</t>
  </si>
  <si>
    <t>Tipo Doc</t>
  </si>
  <si>
    <t>Tipo Compra</t>
  </si>
  <si>
    <t>RUT Proveedor</t>
  </si>
  <si>
    <t>Razon Social</t>
  </si>
  <si>
    <t>Folio</t>
  </si>
  <si>
    <t>Fecha Docto</t>
  </si>
  <si>
    <t>Monto Exento</t>
  </si>
  <si>
    <t>Monto Neto</t>
  </si>
  <si>
    <t>Monto IVA Recuperable</t>
  </si>
  <si>
    <t>Monto Total</t>
  </si>
  <si>
    <t>Del Giro</t>
  </si>
  <si>
    <t>77659604-3</t>
  </si>
  <si>
    <t>MARIA ENVASES DESECHABLE VALERY AYALA INOSTROZA EIRL</t>
  </si>
  <si>
    <t>77006731-6</t>
  </si>
  <si>
    <t>DISTRIBUIDORA DON MATEO SPA</t>
  </si>
  <si>
    <t>77274340-8</t>
  </si>
  <si>
    <t>COSTA HERMANOS Y CIA LTDA</t>
  </si>
  <si>
    <t>96689310-9</t>
  </si>
  <si>
    <t>Transbank S.A</t>
  </si>
  <si>
    <t>96844670-3</t>
  </si>
  <si>
    <t>VIRUTEX CHILE S A</t>
  </si>
  <si>
    <t>76989465-9</t>
  </si>
  <si>
    <t>IMPORTADORA Y EXPORTADORA DREAM DIY LIMITADA</t>
  </si>
  <si>
    <t>77016091-K</t>
  </si>
  <si>
    <t>MI STICKER SPA</t>
  </si>
  <si>
    <t>TRANSBANK S.A.</t>
  </si>
  <si>
    <t>MES DE MARZO</t>
  </si>
  <si>
    <t>76993859-1</t>
  </si>
  <si>
    <t>IKEA</t>
  </si>
  <si>
    <t>78557710-8</t>
  </si>
  <si>
    <t>COMERCIALIZADORA Y DISTRIBUIDORA TEXTIL ANONIMA LIMITADA</t>
  </si>
  <si>
    <t>95011000-7</t>
  </si>
  <si>
    <t>FERRETERIA NUEVA LTDA.</t>
  </si>
  <si>
    <t>77439333-1</t>
  </si>
  <si>
    <t>PRODUCCIONES PUBLICATE SPA</t>
  </si>
  <si>
    <t>76309831-1</t>
  </si>
  <si>
    <t>IMPORTADORA Y EXPORTADORA D  J LIMITADA</t>
  </si>
  <si>
    <t>76783525-6</t>
  </si>
  <si>
    <t>DISTRIBUIDORA COSTA LIMITADA</t>
  </si>
  <si>
    <t>76017748-2</t>
  </si>
  <si>
    <t>Comercial Abasto SPA</t>
  </si>
  <si>
    <t>96792430-K</t>
  </si>
  <si>
    <t>SODIMAC S.A.</t>
  </si>
  <si>
    <t>76568660-1</t>
  </si>
  <si>
    <t>EASY RETAIL S.A.</t>
  </si>
  <si>
    <t>MES DE ABRIL</t>
  </si>
  <si>
    <t>10327062-6</t>
  </si>
  <si>
    <t>LORENZO DANIEL  ARIAS MARTINEZ</t>
  </si>
  <si>
    <t>78885550-8</t>
  </si>
  <si>
    <t>PERSONAL COMPUTER FACTORY S.A.</t>
  </si>
  <si>
    <t>76458266-7</t>
  </si>
  <si>
    <t>Inversiones Valduc Limitada</t>
  </si>
  <si>
    <t>96618540-6</t>
  </si>
  <si>
    <t>ALVI S.A.</t>
  </si>
  <si>
    <t>81094100-6</t>
  </si>
  <si>
    <t>COOPERATIVA AGRICOLA Y LECHERA DE LA UNION LTDA</t>
  </si>
  <si>
    <t>77827072-2</t>
  </si>
  <si>
    <t>DISTRIBUIDORA EL GRAN SANTIAGO SPA</t>
  </si>
  <si>
    <t>MES DE MAYO</t>
  </si>
  <si>
    <t>76649949-K</t>
  </si>
  <si>
    <t>TIMBRES CHAVEZ SPA</t>
  </si>
  <si>
    <t>99551740-K</t>
  </si>
  <si>
    <t>ESIGN SA</t>
  </si>
  <si>
    <t>76979850-1</t>
  </si>
  <si>
    <t>Fabrica de Bandejas Limitada</t>
  </si>
  <si>
    <t>96511330-4</t>
  </si>
  <si>
    <t>PURATOS DE CHILE S.A.</t>
  </si>
  <si>
    <t>76232647-7</t>
  </si>
  <si>
    <t>WALMART CHILE MAYORISTA LIMITADA</t>
  </si>
  <si>
    <t>MES DE JUNIO</t>
  </si>
  <si>
    <t>76990194-9</t>
  </si>
  <si>
    <t>COMERCIAL YIYI SPA</t>
  </si>
  <si>
    <t>76130168-3</t>
  </si>
  <si>
    <t>IMPORTADORA Y EXPORTADORA ZHENGDA CHILE LIMITADA</t>
  </si>
  <si>
    <t>76937947-9</t>
  </si>
  <si>
    <t>COMERCIAL MATRINA SPA</t>
  </si>
  <si>
    <t>11303449-1</t>
  </si>
  <si>
    <t>SARA NIEVES SUAZO MUNOZ</t>
  </si>
  <si>
    <t>MES DE JULIO</t>
  </si>
  <si>
    <t>77398570-7</t>
  </si>
  <si>
    <t>COMERCIAL LUBBA SPA</t>
  </si>
  <si>
    <t>15749827-4</t>
  </si>
  <si>
    <t>OSCAR ANTONIO LIZARDI TORRES</t>
  </si>
  <si>
    <t>76492272-7</t>
  </si>
  <si>
    <t>COMERCIAL DON MATEO SPA</t>
  </si>
  <si>
    <t>77090223-1</t>
  </si>
  <si>
    <t>ESQUINA BLANCA SPA</t>
  </si>
  <si>
    <t>77116740-3</t>
  </si>
  <si>
    <t>INDUSTRIA DE BARQUILLOS BRIC Y BRIC LTDA.</t>
  </si>
  <si>
    <t>MES DE AGOSTO</t>
  </si>
  <si>
    <t>76467695-5</t>
  </si>
  <si>
    <t>SAN MARTIN Y MUNOZ LIMITADA</t>
  </si>
  <si>
    <t>76322590-9</t>
  </si>
  <si>
    <t>MATRIZ IDEAS S A</t>
  </si>
  <si>
    <t>80478200-1</t>
  </si>
  <si>
    <t>ILOP S A</t>
  </si>
  <si>
    <t>77690341-8</t>
  </si>
  <si>
    <t>LEÃ“N IMPORT SPA</t>
  </si>
  <si>
    <t>MES DE SEPTIEMBRE</t>
  </si>
  <si>
    <t>RESUMEN DE LIBRO DE COMPRAS 2024</t>
  </si>
  <si>
    <t>MES</t>
  </si>
  <si>
    <t>RUT PROVEEDOR</t>
  </si>
  <si>
    <t>RAZON SOCIAL</t>
  </si>
  <si>
    <t>FOLIO</t>
  </si>
  <si>
    <t>FECHA DOC</t>
  </si>
  <si>
    <t>MATERIA PRIMA</t>
  </si>
  <si>
    <t>ENVASES Y EMPAQUES</t>
  </si>
  <si>
    <t>COMPLEMENTO VENTAS</t>
  </si>
  <si>
    <t>ETIQUETAS</t>
  </si>
  <si>
    <t>LIBRERÍA</t>
  </si>
  <si>
    <t>HERRAMIENTAS DE COCINA</t>
  </si>
  <si>
    <t>UTILES DE ASEO</t>
  </si>
  <si>
    <t>MATERIAL EXPOSICIÓN</t>
  </si>
  <si>
    <t>GG</t>
  </si>
  <si>
    <t>COMERCIO ELECTRONICO</t>
  </si>
  <si>
    <t>IVA CREDITO</t>
  </si>
  <si>
    <t>MONTO TOTAL</t>
  </si>
  <si>
    <t>ABR</t>
  </si>
  <si>
    <t>M</t>
  </si>
  <si>
    <t>FEB</t>
  </si>
  <si>
    <t>JUL</t>
  </si>
  <si>
    <t>JUN</t>
  </si>
  <si>
    <t>MAR</t>
  </si>
  <si>
    <t>MAY</t>
  </si>
  <si>
    <t>AGO</t>
  </si>
  <si>
    <t>SAN MARTIN Y MUÑOZ LIMITADA</t>
  </si>
  <si>
    <t>ILOP SA</t>
  </si>
  <si>
    <t>CASA IDEAS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</si>
</sst>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_ ;[Red]\-#,##0\ "/>
    <numFmt numFmtId="165" formatCode="#,##0;[Red]#,##0"/>
    <numFmt numFmtId="166" formatCode="#,##0.0;[Red]#,##0.0"/>
  </numFmts>
  <fonts count="8">
    <font>
      <sz val="11.0"/>
      <color/>
      <name val="Arial"/>
      <scheme val="minor"/>
    </font>
    <font>
      <sz val="11.0"/>
      <color/>
      <name val="Calibri"/>
    </font>
    <font>
      <sz val="16.0"/>
      <color/>
      <name val="Calibri"/>
    </font>
    <font/>
    <font>
      <sz val="12.0"/>
      <color/>
      <name val="Calibri"/>
    </font>
    <font>
      <b/>
      <sz val="11.0"/>
      <color/>
      <name val="Calibri"/>
    </font>
    <font>
      <sz val="11.0"/>
      <color rgb="FF548135"/>
      <name val="Calibri"/>
    </font>
    <font>
      <b/>
      <sz val="11.0"/>
      <color rgb="FF0070C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ADADA"/>
        <bgColor rgb="FFDADADA"/>
      </patternFill>
    </fill>
    <fill>
      <patternFill patternType="solid">
        <fgColor rgb="FFFFFF00"/>
        <bgColor rgb="FFFFFF00"/>
      </patternFill>
    </fill>
    <fill>
      <patternFill patternType="solid">
        <fgColor rgb="FFF2F2F2"/>
        <bgColor rgb="FFF2F2F2"/>
      </patternFill>
    </fill>
  </fills>
  <borders count="7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1" fillId="0" fontId="1" numFmtId="164" xfId="0" applyAlignment="1" applyBorder="1" applyFont="1" applyNumberFormat="1">
      <alignment vertical="center"/>
    </xf>
    <xf borderId="2" fillId="0" fontId="2" numFmtId="0" xfId="0" applyAlignment="1" applyBorder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2" fillId="0" fontId="4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5" fillId="2" fontId="5" numFmtId="0" xfId="0" applyAlignment="1" applyBorder="1" applyFill="1" applyFont="1">
      <alignment horizontal="center" shrinkToFit="0" vertical="center" wrapText="1"/>
    </xf>
    <xf borderId="5" fillId="2" fontId="5" numFmtId="164" xfId="0" applyAlignment="1" applyBorder="1" applyFont="1" applyNumberFormat="1">
      <alignment horizontal="center" shrinkToFit="0" vertical="center" wrapText="1"/>
    </xf>
    <xf borderId="1" fillId="0" fontId="1" numFmtId="164" xfId="0" applyAlignment="1" applyBorder="1" applyFont="1" applyNumberFormat="1">
      <alignment horizontal="center" shrinkToFit="0" vertical="center" wrapText="1"/>
    </xf>
    <xf borderId="5" fillId="0" fontId="1" numFmtId="0" xfId="0" applyAlignment="1" applyBorder="1" applyFont="1">
      <alignment vertical="center"/>
    </xf>
    <xf borderId="5" fillId="0" fontId="1" numFmtId="14" xfId="0" applyAlignment="1" applyBorder="1" applyFont="1" applyNumberFormat="1">
      <alignment vertical="center"/>
    </xf>
    <xf borderId="5" fillId="0" fontId="1" numFmtId="164" xfId="0" applyAlignment="1" applyBorder="1" applyFont="1" applyNumberFormat="1">
      <alignment vertical="center"/>
    </xf>
    <xf borderId="5" fillId="0" fontId="5" numFmtId="0" xfId="0" applyAlignment="1" applyBorder="1" applyFont="1">
      <alignment vertical="center"/>
    </xf>
    <xf borderId="5" fillId="0" fontId="5" numFmtId="164" xfId="0" applyAlignment="1" applyBorder="1" applyFont="1" applyNumberFormat="1">
      <alignment vertical="center"/>
    </xf>
    <xf borderId="1" fillId="0" fontId="5" numFmtId="0" xfId="0" applyAlignment="1" applyBorder="1" applyFont="1">
      <alignment vertical="center"/>
    </xf>
    <xf borderId="1" fillId="0" fontId="5" numFmtId="164" xfId="0" applyAlignment="1" applyBorder="1" applyFont="1" applyNumberFormat="1">
      <alignment vertical="center"/>
    </xf>
    <xf borderId="5" fillId="0" fontId="5" numFmtId="14" xfId="0" applyAlignment="1" applyBorder="1" applyFont="1" applyNumberFormat="1">
      <alignment vertical="center"/>
    </xf>
    <xf borderId="1" fillId="0" fontId="1" numFmtId="165" xfId="0" applyAlignment="1" applyBorder="1" applyFont="1" applyNumberFormat="1">
      <alignment vertical="center"/>
    </xf>
    <xf borderId="1" fillId="0" fontId="1" numFmtId="0" xfId="0" applyAlignment="1" applyBorder="1" applyFont="1">
      <alignment horizontal="center" vertical="center"/>
    </xf>
    <xf borderId="1" fillId="3" fontId="6" numFmtId="165" xfId="0" applyAlignment="1" applyBorder="1" applyFill="1" applyFont="1" applyNumberFormat="1">
      <alignment vertical="center"/>
    </xf>
    <xf borderId="1" fillId="3" fontId="6" numFmtId="166" xfId="0" applyAlignment="1" applyBorder="1" applyFont="1" applyNumberFormat="1">
      <alignment vertical="center"/>
    </xf>
    <xf borderId="5" fillId="2" fontId="7" numFmtId="0" xfId="0" applyAlignment="1" applyBorder="1" applyFont="1">
      <alignment horizontal="center" shrinkToFit="0" vertical="center" wrapText="1"/>
    </xf>
    <xf borderId="5" fillId="2" fontId="7" numFmtId="165" xfId="0" applyAlignment="1" applyBorder="1" applyFont="1" applyNumberFormat="1">
      <alignment horizontal="center" shrinkToFit="0" vertical="center" wrapText="1"/>
    </xf>
    <xf borderId="1" fillId="4" fontId="1" numFmtId="0" xfId="0" applyAlignment="1" applyBorder="1" applyFill="1" applyFont="1">
      <alignment vertical="center"/>
    </xf>
    <xf borderId="5" fillId="4" fontId="1" numFmtId="0" xfId="0" applyAlignment="1" applyBorder="1" applyFont="1">
      <alignment vertical="center"/>
    </xf>
    <xf borderId="5" fillId="4" fontId="1" numFmtId="14" xfId="0" applyAlignment="1" applyBorder="1" applyFont="1" applyNumberFormat="1">
      <alignment vertical="center"/>
    </xf>
    <xf borderId="5" fillId="4" fontId="1" numFmtId="165" xfId="0" applyAlignment="1" applyBorder="1" applyFont="1" applyNumberFormat="1">
      <alignment vertical="center"/>
    </xf>
    <xf borderId="1" fillId="4" fontId="1" numFmtId="0" xfId="0" applyAlignment="1" applyBorder="1" applyFont="1">
      <alignment horizontal="center" vertical="center"/>
    </xf>
    <xf borderId="5" fillId="0" fontId="1" numFmtId="165" xfId="0" applyAlignment="1" applyBorder="1" applyFont="1" applyNumberFormat="1">
      <alignment vertical="center"/>
    </xf>
    <xf borderId="5" fillId="4" fontId="1" numFmtId="164" xfId="0" applyAlignment="1" applyBorder="1" applyFont="1" applyNumberFormat="1">
      <alignment vertical="center"/>
    </xf>
    <xf borderId="5" fillId="4" fontId="1" numFmtId="0" xfId="0" applyAlignment="1" applyBorder="1" applyFont="1">
      <alignment shrinkToFit="0" vertical="center" wrapText="1"/>
    </xf>
    <xf borderId="5" fillId="4" fontId="1" numFmtId="14" xfId="0" applyAlignment="1" applyBorder="1" applyFont="1" applyNumberFormat="1">
      <alignment shrinkToFit="0" vertical="center" wrapText="1"/>
    </xf>
    <xf borderId="5" fillId="4" fontId="1" numFmtId="165" xfId="0" applyAlignment="1" applyBorder="1" applyFont="1" applyNumberFormat="1">
      <alignment shrinkToFit="0" vertical="center" wrapText="1"/>
    </xf>
    <xf borderId="5" fillId="0" fontId="1" numFmtId="0" xfId="0" applyAlignment="1" applyBorder="1" applyFont="1">
      <alignment shrinkToFit="0" vertical="center" wrapText="1"/>
    </xf>
    <xf borderId="5" fillId="0" fontId="1" numFmtId="14" xfId="0" applyAlignment="1" applyBorder="1" applyFont="1" applyNumberFormat="1">
      <alignment shrinkToFit="0" vertical="center" wrapText="1"/>
    </xf>
    <xf borderId="5" fillId="0" fontId="1" numFmtId="165" xfId="0" applyAlignment="1" applyBorder="1" applyFont="1" applyNumberFormat="1">
      <alignment shrinkToFit="0" vertical="center" wrapText="1"/>
    </xf>
    <xf borderId="6" fillId="0" fontId="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5.29"/>
    <col customWidth="1" min="3" max="3" width="5.57"/>
    <col customWidth="1" min="4" max="5" width="11.43"/>
    <col customWidth="1" min="6" max="6" width="42.86"/>
    <col customWidth="1" min="7" max="7" width="11.43"/>
    <col customWidth="1" min="8" max="8" width="11.71"/>
    <col customWidth="1" min="9" max="12" width="13.71"/>
    <col customWidth="1" min="13" max="13" width="11.43"/>
  </cols>
  <sheetData>
    <row r="1">
      <c r="A1" s="1"/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</row>
    <row r="2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5"/>
      <c r="M2" s="2"/>
    </row>
    <row r="3">
      <c r="A3" s="1"/>
      <c r="B3" s="6" t="s">
        <v>1</v>
      </c>
      <c r="C3" s="4"/>
      <c r="D3" s="4"/>
      <c r="E3" s="4"/>
      <c r="F3" s="4"/>
      <c r="G3" s="4"/>
      <c r="H3" s="4"/>
      <c r="I3" s="4"/>
      <c r="J3" s="4"/>
      <c r="K3" s="4"/>
      <c r="L3" s="5"/>
      <c r="M3" s="2"/>
    </row>
    <row r="4">
      <c r="A4" s="1"/>
      <c r="B4" s="1"/>
      <c r="C4" s="1"/>
      <c r="D4" s="1"/>
      <c r="E4" s="1"/>
      <c r="F4" s="1"/>
      <c r="G4" s="1"/>
      <c r="H4" s="1"/>
      <c r="I4" s="2"/>
      <c r="J4" s="2"/>
      <c r="K4" s="2"/>
      <c r="L4" s="2"/>
      <c r="M4" s="2"/>
    </row>
    <row r="5">
      <c r="A5" s="7"/>
      <c r="B5" s="8" t="s">
        <v>2</v>
      </c>
      <c r="C5" s="8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9" t="s">
        <v>9</v>
      </c>
      <c r="J5" s="9" t="s">
        <v>10</v>
      </c>
      <c r="K5" s="9" t="s">
        <v>11</v>
      </c>
      <c r="L5" s="9" t="s">
        <v>12</v>
      </c>
      <c r="M5" s="10"/>
    </row>
    <row r="6">
      <c r="A6" s="1"/>
      <c r="B6" s="11">
        <v>1.0</v>
      </c>
      <c r="C6" s="11">
        <v>33.0</v>
      </c>
      <c r="D6" s="11" t="s">
        <v>13</v>
      </c>
      <c r="E6" s="11" t="s">
        <v>14</v>
      </c>
      <c r="F6" s="11" t="s">
        <v>15</v>
      </c>
      <c r="G6" s="11">
        <v>808.0</v>
      </c>
      <c r="H6" s="12">
        <v>45339.0</v>
      </c>
      <c r="I6" s="13"/>
      <c r="J6" s="13">
        <v>11597.0</v>
      </c>
      <c r="K6" s="13">
        <v>2203.0</v>
      </c>
      <c r="L6" s="13">
        <v>13800.0</v>
      </c>
      <c r="M6" s="2"/>
    </row>
    <row r="7">
      <c r="A7" s="1"/>
      <c r="B7" s="11">
        <v>2.0</v>
      </c>
      <c r="C7" s="11">
        <v>33.0</v>
      </c>
      <c r="D7" s="11" t="s">
        <v>13</v>
      </c>
      <c r="E7" s="11" t="s">
        <v>16</v>
      </c>
      <c r="F7" s="11" t="s">
        <v>17</v>
      </c>
      <c r="G7" s="11">
        <v>37804.0</v>
      </c>
      <c r="H7" s="12">
        <v>45339.0</v>
      </c>
      <c r="I7" s="13"/>
      <c r="J7" s="13">
        <v>160773.0</v>
      </c>
      <c r="K7" s="13">
        <v>30547.0</v>
      </c>
      <c r="L7" s="13">
        <v>191320.0</v>
      </c>
      <c r="M7" s="2"/>
    </row>
    <row r="8">
      <c r="A8" s="1"/>
      <c r="B8" s="11">
        <v>3.0</v>
      </c>
      <c r="C8" s="11">
        <v>33.0</v>
      </c>
      <c r="D8" s="11" t="s">
        <v>13</v>
      </c>
      <c r="E8" s="11" t="s">
        <v>18</v>
      </c>
      <c r="F8" s="11" t="s">
        <v>19</v>
      </c>
      <c r="G8" s="11">
        <v>76336.0</v>
      </c>
      <c r="H8" s="12">
        <v>45342.0</v>
      </c>
      <c r="I8" s="13"/>
      <c r="J8" s="13">
        <v>15639.0</v>
      </c>
      <c r="K8" s="13">
        <v>2971.0</v>
      </c>
      <c r="L8" s="13">
        <v>18610.0</v>
      </c>
      <c r="M8" s="2"/>
    </row>
    <row r="9">
      <c r="A9" s="1"/>
      <c r="B9" s="11">
        <v>4.0</v>
      </c>
      <c r="C9" s="11">
        <v>33.0</v>
      </c>
      <c r="D9" s="11" t="s">
        <v>13</v>
      </c>
      <c r="E9" s="11" t="s">
        <v>20</v>
      </c>
      <c r="F9" s="11" t="s">
        <v>21</v>
      </c>
      <c r="G9" s="11">
        <v>5.1005359E7</v>
      </c>
      <c r="H9" s="12">
        <v>45344.0</v>
      </c>
      <c r="I9" s="13"/>
      <c r="J9" s="13">
        <v>8395.0</v>
      </c>
      <c r="K9" s="13">
        <v>1595.0</v>
      </c>
      <c r="L9" s="13">
        <v>9990.0</v>
      </c>
      <c r="M9" s="2"/>
    </row>
    <row r="10">
      <c r="A10" s="1"/>
      <c r="B10" s="11">
        <v>5.0</v>
      </c>
      <c r="C10" s="11">
        <v>33.0</v>
      </c>
      <c r="D10" s="11" t="s">
        <v>13</v>
      </c>
      <c r="E10" s="11" t="s">
        <v>22</v>
      </c>
      <c r="F10" s="11" t="s">
        <v>23</v>
      </c>
      <c r="G10" s="11">
        <v>44958.0</v>
      </c>
      <c r="H10" s="12">
        <v>45346.0</v>
      </c>
      <c r="I10" s="13"/>
      <c r="J10" s="13">
        <v>32933.0</v>
      </c>
      <c r="K10" s="13">
        <v>6257.0</v>
      </c>
      <c r="L10" s="13">
        <v>39190.0</v>
      </c>
      <c r="M10" s="2"/>
    </row>
    <row r="11">
      <c r="A11" s="1"/>
      <c r="B11" s="11">
        <v>6.0</v>
      </c>
      <c r="C11" s="11">
        <v>33.0</v>
      </c>
      <c r="D11" s="11" t="s">
        <v>13</v>
      </c>
      <c r="E11" s="11" t="s">
        <v>14</v>
      </c>
      <c r="F11" s="11" t="s">
        <v>15</v>
      </c>
      <c r="G11" s="11">
        <v>868.0</v>
      </c>
      <c r="H11" s="12">
        <v>45346.0</v>
      </c>
      <c r="I11" s="13"/>
      <c r="J11" s="13">
        <v>10891.0</v>
      </c>
      <c r="K11" s="13">
        <v>2069.0</v>
      </c>
      <c r="L11" s="13">
        <v>12960.0</v>
      </c>
      <c r="M11" s="2"/>
    </row>
    <row r="12">
      <c r="A12" s="1"/>
      <c r="B12" s="11">
        <v>7.0</v>
      </c>
      <c r="C12" s="11">
        <v>33.0</v>
      </c>
      <c r="D12" s="11" t="s">
        <v>13</v>
      </c>
      <c r="E12" s="11" t="s">
        <v>24</v>
      </c>
      <c r="F12" s="11" t="s">
        <v>25</v>
      </c>
      <c r="G12" s="11">
        <v>15515.0</v>
      </c>
      <c r="H12" s="12">
        <v>45346.0</v>
      </c>
      <c r="I12" s="13"/>
      <c r="J12" s="13">
        <v>6840.0</v>
      </c>
      <c r="K12" s="13">
        <v>1300.0</v>
      </c>
      <c r="L12" s="13">
        <v>8140.0</v>
      </c>
      <c r="M12" s="2"/>
    </row>
    <row r="13">
      <c r="A13" s="1"/>
      <c r="B13" s="11">
        <v>8.0</v>
      </c>
      <c r="C13" s="11">
        <v>33.0</v>
      </c>
      <c r="D13" s="11" t="s">
        <v>13</v>
      </c>
      <c r="E13" s="11" t="s">
        <v>26</v>
      </c>
      <c r="F13" s="11" t="s">
        <v>27</v>
      </c>
      <c r="G13" s="11">
        <v>741.0</v>
      </c>
      <c r="H13" s="12">
        <v>45347.0</v>
      </c>
      <c r="I13" s="13"/>
      <c r="J13" s="13">
        <v>77320.0</v>
      </c>
      <c r="K13" s="13">
        <v>14691.0</v>
      </c>
      <c r="L13" s="13">
        <v>92011.0</v>
      </c>
      <c r="M13" s="2"/>
    </row>
    <row r="14">
      <c r="A14" s="1"/>
      <c r="B14" s="11">
        <v>9.0</v>
      </c>
      <c r="C14" s="11">
        <v>33.0</v>
      </c>
      <c r="D14" s="11" t="s">
        <v>13</v>
      </c>
      <c r="E14" s="11" t="s">
        <v>18</v>
      </c>
      <c r="F14" s="11" t="s">
        <v>19</v>
      </c>
      <c r="G14" s="11">
        <v>76422.0</v>
      </c>
      <c r="H14" s="12">
        <v>45351.0</v>
      </c>
      <c r="I14" s="13"/>
      <c r="J14" s="13">
        <v>13370.0</v>
      </c>
      <c r="K14" s="13">
        <v>2540.0</v>
      </c>
      <c r="L14" s="13">
        <v>15910.0</v>
      </c>
      <c r="M14" s="2"/>
    </row>
    <row r="15">
      <c r="A15" s="1"/>
      <c r="B15" s="11">
        <v>10.0</v>
      </c>
      <c r="C15" s="11">
        <v>33.0</v>
      </c>
      <c r="D15" s="11" t="s">
        <v>13</v>
      </c>
      <c r="E15" s="11" t="s">
        <v>20</v>
      </c>
      <c r="F15" s="11" t="s">
        <v>28</v>
      </c>
      <c r="G15" s="11">
        <v>5.1018566E7</v>
      </c>
      <c r="H15" s="12">
        <v>45349.0</v>
      </c>
      <c r="I15" s="13"/>
      <c r="J15" s="13">
        <v>17.0</v>
      </c>
      <c r="K15" s="13">
        <v>3.0</v>
      </c>
      <c r="L15" s="13">
        <v>20.0</v>
      </c>
      <c r="M15" s="2"/>
    </row>
    <row r="16">
      <c r="A16" s="1"/>
      <c r="B16" s="11"/>
      <c r="C16" s="11"/>
      <c r="D16" s="11"/>
      <c r="E16" s="11"/>
      <c r="F16" s="11"/>
      <c r="G16" s="11"/>
      <c r="H16" s="12"/>
      <c r="I16" s="13"/>
      <c r="J16" s="13"/>
      <c r="K16" s="13"/>
      <c r="L16" s="13"/>
      <c r="M16" s="2"/>
    </row>
    <row r="17">
      <c r="A17" s="1"/>
      <c r="B17" s="14"/>
      <c r="C17" s="14"/>
      <c r="D17" s="14"/>
      <c r="E17" s="14"/>
      <c r="F17" s="14"/>
      <c r="G17" s="14"/>
      <c r="H17" s="14"/>
      <c r="I17" s="15" t="str">
        <f t="shared" ref="I17:L17" si="1">SUM(I6:I16)</f>
        <v>0 </v>
      </c>
      <c r="J17" s="15" t="str">
        <f t="shared" si="1"/>
        <v>337,775 </v>
      </c>
      <c r="K17" s="15" t="str">
        <f t="shared" si="1"/>
        <v>64,176 </v>
      </c>
      <c r="L17" s="15" t="str">
        <f t="shared" si="1"/>
        <v>401,951 </v>
      </c>
      <c r="M17" s="2"/>
    </row>
    <row r="18">
      <c r="A18" s="1"/>
      <c r="B18" s="1"/>
      <c r="C18" s="1"/>
      <c r="D18" s="1"/>
      <c r="E18" s="1"/>
      <c r="F18" s="1"/>
      <c r="G18" s="1"/>
      <c r="H18" s="1"/>
      <c r="I18" s="2"/>
      <c r="J18" s="2"/>
      <c r="K18" s="2"/>
      <c r="L18" s="2"/>
      <c r="M18" s="2"/>
    </row>
    <row r="19">
      <c r="A19" s="1"/>
      <c r="B19" s="1"/>
      <c r="C19" s="1"/>
      <c r="D19" s="1"/>
      <c r="E19" s="1"/>
      <c r="F19" s="1"/>
      <c r="G19" s="1"/>
      <c r="H19" s="1"/>
      <c r="I19" s="2"/>
      <c r="J19" s="2"/>
      <c r="K19" s="2"/>
      <c r="L19" s="2"/>
      <c r="M19" s="2"/>
    </row>
    <row r="20">
      <c r="A20" s="1"/>
      <c r="B20" s="1"/>
      <c r="C20" s="1"/>
      <c r="D20" s="1"/>
      <c r="E20" s="1"/>
      <c r="F20" s="1"/>
      <c r="G20" s="1"/>
      <c r="H20" s="1"/>
      <c r="I20" s="2"/>
      <c r="J20" s="2"/>
      <c r="K20" s="2"/>
      <c r="L20" s="2"/>
      <c r="M20" s="2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2"/>
      <c r="J21" s="2"/>
      <c r="K21" s="2"/>
      <c r="L21" s="2"/>
      <c r="M21" s="2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2"/>
      <c r="J22" s="2"/>
      <c r="K22" s="2"/>
      <c r="L22" s="2"/>
      <c r="M22" s="2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2"/>
      <c r="J23" s="2"/>
      <c r="K23" s="2"/>
      <c r="L23" s="2"/>
      <c r="M23" s="2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2"/>
      <c r="J24" s="2"/>
      <c r="K24" s="2"/>
      <c r="L24" s="2"/>
      <c r="M24" s="2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2"/>
      <c r="J25" s="2"/>
      <c r="K25" s="2"/>
      <c r="L25" s="2"/>
      <c r="M25" s="2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2"/>
      <c r="J26" s="2"/>
      <c r="K26" s="2"/>
      <c r="L26" s="2"/>
      <c r="M26" s="2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2"/>
      <c r="J27" s="2"/>
      <c r="K27" s="2"/>
      <c r="L27" s="2"/>
      <c r="M27" s="2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2"/>
      <c r="J28" s="2"/>
      <c r="K28" s="2"/>
      <c r="L28" s="2"/>
      <c r="M28" s="2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2"/>
      <c r="J29" s="2"/>
      <c r="K29" s="2"/>
      <c r="L29" s="2"/>
      <c r="M29" s="2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2"/>
      <c r="J30" s="2"/>
      <c r="K30" s="2"/>
      <c r="L30" s="2"/>
      <c r="M30" s="2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2"/>
      <c r="J31" s="2"/>
      <c r="K31" s="2"/>
      <c r="L31" s="2"/>
      <c r="M31" s="2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2"/>
      <c r="J32" s="2"/>
      <c r="K32" s="2"/>
      <c r="L32" s="2"/>
      <c r="M32" s="2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2"/>
      <c r="J33" s="2"/>
      <c r="K33" s="2"/>
      <c r="L33" s="2"/>
      <c r="M33" s="2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2"/>
      <c r="J34" s="2"/>
      <c r="K34" s="2"/>
      <c r="L34" s="2"/>
      <c r="M34" s="2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2"/>
      <c r="J35" s="2"/>
      <c r="K35" s="2"/>
      <c r="L35" s="2"/>
      <c r="M35" s="2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2"/>
      <c r="J36" s="2"/>
      <c r="K36" s="2"/>
      <c r="L36" s="2"/>
      <c r="M36" s="2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2"/>
      <c r="J37" s="2"/>
      <c r="K37" s="2"/>
      <c r="L37" s="2"/>
      <c r="M37" s="2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2"/>
      <c r="J38" s="2"/>
      <c r="K38" s="2"/>
      <c r="L38" s="2"/>
      <c r="M38" s="2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2"/>
      <c r="J39" s="2"/>
      <c r="K39" s="2"/>
      <c r="L39" s="2"/>
      <c r="M39" s="2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2"/>
      <c r="J40" s="2"/>
      <c r="K40" s="2"/>
      <c r="L40" s="2"/>
      <c r="M40" s="2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2"/>
      <c r="J41" s="2"/>
      <c r="K41" s="2"/>
      <c r="L41" s="2"/>
      <c r="M41" s="2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2"/>
      <c r="J42" s="2"/>
      <c r="K42" s="2"/>
      <c r="L42" s="2"/>
      <c r="M42" s="2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2"/>
      <c r="J43" s="2"/>
      <c r="K43" s="2"/>
      <c r="L43" s="2"/>
      <c r="M43" s="2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2"/>
      <c r="J44" s="2"/>
      <c r="K44" s="2"/>
      <c r="L44" s="2"/>
      <c r="M44" s="2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2"/>
      <c r="J45" s="2"/>
      <c r="K45" s="2"/>
      <c r="L45" s="2"/>
      <c r="M45" s="2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2"/>
      <c r="J46" s="2"/>
      <c r="K46" s="2"/>
      <c r="L46" s="2"/>
      <c r="M46" s="2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2"/>
      <c r="J47" s="2"/>
      <c r="K47" s="2"/>
      <c r="L47" s="2"/>
      <c r="M47" s="2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2"/>
      <c r="J48" s="2"/>
      <c r="K48" s="2"/>
      <c r="L48" s="2"/>
      <c r="M48" s="2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2"/>
      <c r="J49" s="2"/>
      <c r="K49" s="2"/>
      <c r="L49" s="2"/>
      <c r="M49" s="2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2"/>
      <c r="J50" s="2"/>
      <c r="K50" s="2"/>
      <c r="L50" s="2"/>
      <c r="M50" s="2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2"/>
      <c r="J51" s="2"/>
      <c r="K51" s="2"/>
      <c r="L51" s="2"/>
      <c r="M51" s="2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2"/>
      <c r="J52" s="2"/>
      <c r="K52" s="2"/>
      <c r="L52" s="2"/>
      <c r="M52" s="2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2"/>
      <c r="J53" s="2"/>
      <c r="K53" s="2"/>
      <c r="L53" s="2"/>
      <c r="M53" s="2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2"/>
      <c r="J54" s="2"/>
      <c r="K54" s="2"/>
      <c r="L54" s="2"/>
      <c r="M54" s="2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2"/>
      <c r="J55" s="2"/>
      <c r="K55" s="2"/>
      <c r="L55" s="2"/>
      <c r="M55" s="2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2"/>
      <c r="J56" s="2"/>
      <c r="K56" s="2"/>
      <c r="L56" s="2"/>
      <c r="M56" s="2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2"/>
      <c r="J57" s="2"/>
      <c r="K57" s="2"/>
      <c r="L57" s="2"/>
      <c r="M57" s="2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2"/>
      <c r="J58" s="2"/>
      <c r="K58" s="2"/>
      <c r="L58" s="2"/>
      <c r="M58" s="2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2"/>
      <c r="J59" s="2"/>
      <c r="K59" s="2"/>
      <c r="L59" s="2"/>
      <c r="M59" s="2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2"/>
      <c r="J60" s="2"/>
      <c r="K60" s="2"/>
      <c r="L60" s="2"/>
      <c r="M60" s="2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2"/>
      <c r="J61" s="2"/>
      <c r="K61" s="2"/>
      <c r="L61" s="2"/>
      <c r="M61" s="2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2"/>
      <c r="J62" s="2"/>
      <c r="K62" s="2"/>
      <c r="L62" s="2"/>
      <c r="M62" s="2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2"/>
      <c r="J63" s="2"/>
      <c r="K63" s="2"/>
      <c r="L63" s="2"/>
      <c r="M63" s="2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2"/>
      <c r="J64" s="2"/>
      <c r="K64" s="2"/>
      <c r="L64" s="2"/>
      <c r="M64" s="2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2"/>
      <c r="J65" s="2"/>
      <c r="K65" s="2"/>
      <c r="L65" s="2"/>
      <c r="M65" s="2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2"/>
      <c r="J66" s="2"/>
      <c r="K66" s="2"/>
      <c r="L66" s="2"/>
      <c r="M66" s="2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2"/>
      <c r="J67" s="2"/>
      <c r="K67" s="2"/>
      <c r="L67" s="2"/>
      <c r="M67" s="2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2"/>
      <c r="J68" s="2"/>
      <c r="K68" s="2"/>
      <c r="L68" s="2"/>
      <c r="M68" s="2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2"/>
      <c r="J69" s="2"/>
      <c r="K69" s="2"/>
      <c r="L69" s="2"/>
      <c r="M69" s="2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2"/>
      <c r="J70" s="2"/>
      <c r="K70" s="2"/>
      <c r="L70" s="2"/>
      <c r="M70" s="2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2"/>
      <c r="J71" s="2"/>
      <c r="K71" s="2"/>
      <c r="L71" s="2"/>
      <c r="M71" s="2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2"/>
      <c r="J72" s="2"/>
      <c r="K72" s="2"/>
      <c r="L72" s="2"/>
      <c r="M72" s="2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2"/>
      <c r="J73" s="2"/>
      <c r="K73" s="2"/>
      <c r="L73" s="2"/>
      <c r="M73" s="2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2"/>
      <c r="J74" s="2"/>
      <c r="K74" s="2"/>
      <c r="L74" s="2"/>
      <c r="M74" s="2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2"/>
      <c r="J75" s="2"/>
      <c r="K75" s="2"/>
      <c r="L75" s="2"/>
      <c r="M75" s="2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2"/>
      <c r="J76" s="2"/>
      <c r="K76" s="2"/>
      <c r="L76" s="2"/>
      <c r="M76" s="2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2"/>
      <c r="J77" s="2"/>
      <c r="K77" s="2"/>
      <c r="L77" s="2"/>
      <c r="M77" s="2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2"/>
      <c r="J78" s="2"/>
      <c r="K78" s="2"/>
      <c r="L78" s="2"/>
      <c r="M78" s="2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2"/>
      <c r="J79" s="2"/>
      <c r="K79" s="2"/>
      <c r="L79" s="2"/>
      <c r="M79" s="2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2"/>
      <c r="J80" s="2"/>
      <c r="K80" s="2"/>
      <c r="L80" s="2"/>
      <c r="M80" s="2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2"/>
      <c r="J81" s="2"/>
      <c r="K81" s="2"/>
      <c r="L81" s="2"/>
      <c r="M81" s="2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2"/>
      <c r="J82" s="2"/>
      <c r="K82" s="2"/>
      <c r="L82" s="2"/>
      <c r="M82" s="2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2"/>
      <c r="J83" s="2"/>
      <c r="K83" s="2"/>
      <c r="L83" s="2"/>
      <c r="M83" s="2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2"/>
      <c r="J84" s="2"/>
      <c r="K84" s="2"/>
      <c r="L84" s="2"/>
      <c r="M84" s="2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2"/>
      <c r="J85" s="2"/>
      <c r="K85" s="2"/>
      <c r="L85" s="2"/>
      <c r="M85" s="2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2"/>
      <c r="J86" s="2"/>
      <c r="K86" s="2"/>
      <c r="L86" s="2"/>
      <c r="M86" s="2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2"/>
      <c r="J87" s="2"/>
      <c r="K87" s="2"/>
      <c r="L87" s="2"/>
      <c r="M87" s="2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2"/>
      <c r="J88" s="2"/>
      <c r="K88" s="2"/>
      <c r="L88" s="2"/>
      <c r="M88" s="2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2"/>
      <c r="J89" s="2"/>
      <c r="K89" s="2"/>
      <c r="L89" s="2"/>
      <c r="M89" s="2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2"/>
      <c r="J90" s="2"/>
      <c r="K90" s="2"/>
      <c r="L90" s="2"/>
      <c r="M90" s="2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2"/>
      <c r="J91" s="2"/>
      <c r="K91" s="2"/>
      <c r="L91" s="2"/>
      <c r="M91" s="2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2"/>
      <c r="J92" s="2"/>
      <c r="K92" s="2"/>
      <c r="L92" s="2"/>
      <c r="M92" s="2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2"/>
      <c r="J93" s="2"/>
      <c r="K93" s="2"/>
      <c r="L93" s="2"/>
      <c r="M93" s="2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2"/>
      <c r="J94" s="2"/>
      <c r="K94" s="2"/>
      <c r="L94" s="2"/>
      <c r="M94" s="2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2"/>
      <c r="J95" s="2"/>
      <c r="K95" s="2"/>
      <c r="L95" s="2"/>
      <c r="M95" s="2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2"/>
      <c r="J96" s="2"/>
      <c r="K96" s="2"/>
      <c r="L96" s="2"/>
      <c r="M96" s="2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2"/>
      <c r="J97" s="2"/>
      <c r="K97" s="2"/>
      <c r="L97" s="2"/>
      <c r="M97" s="2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2"/>
      <c r="J98" s="2"/>
      <c r="K98" s="2"/>
      <c r="L98" s="2"/>
      <c r="M98" s="2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2"/>
      <c r="J99" s="2"/>
      <c r="K99" s="2"/>
      <c r="L99" s="2"/>
      <c r="M99" s="2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2"/>
      <c r="J100" s="2"/>
      <c r="K100" s="2"/>
      <c r="L100" s="2"/>
      <c r="M100" s="2"/>
    </row>
  </sheetData>
  <mergeCells count="2">
    <mergeCell ref="B2:L2"/>
    <mergeCell ref="B3:L3"/>
  </mergeCells>
  <printOptions/>
  <pageMargins bottom="0.7874015748031497" footer="0.0" header="0.0" left="0.3937007874015748" right="0.0" top="1.1811023622047245"/>
  <pageSetup scale="63" orientation="portrait"/>
  <headerFooter>
    <oddHeader>&amp;LRAZON SOCIAL ELABORACIÓN DE DULCES LORENA VÁSQUEZ CANEO EIRL RUT 77.885.515-1 DIRECCIÓN LAS BEGONIAS 5893, MAIPU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5.29"/>
    <col customWidth="1" min="3" max="3" width="5.57"/>
    <col customWidth="1" min="4" max="5" width="11.43"/>
    <col customWidth="1" min="6" max="6" width="42.86"/>
    <col customWidth="1" min="7" max="7" width="11.43"/>
    <col customWidth="1" min="8" max="8" width="11.71"/>
    <col customWidth="1" min="9" max="12" width="13.71"/>
    <col customWidth="1" min="13" max="13" width="11.43"/>
  </cols>
  <sheetData>
    <row r="1">
      <c r="A1" s="1"/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</row>
    <row r="2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5"/>
      <c r="M2" s="2"/>
    </row>
    <row r="3">
      <c r="A3" s="1"/>
      <c r="B3" s="6" t="s">
        <v>29</v>
      </c>
      <c r="C3" s="4"/>
      <c r="D3" s="4"/>
      <c r="E3" s="4"/>
      <c r="F3" s="4"/>
      <c r="G3" s="4"/>
      <c r="H3" s="4"/>
      <c r="I3" s="4"/>
      <c r="J3" s="4"/>
      <c r="K3" s="4"/>
      <c r="L3" s="5"/>
      <c r="M3" s="2"/>
    </row>
    <row r="4">
      <c r="A4" s="1"/>
      <c r="B4" s="1"/>
      <c r="C4" s="1"/>
      <c r="D4" s="1"/>
      <c r="E4" s="1"/>
      <c r="F4" s="1"/>
      <c r="G4" s="1"/>
      <c r="H4" s="1"/>
      <c r="I4" s="2"/>
      <c r="J4" s="2"/>
      <c r="K4" s="2"/>
      <c r="L4" s="2"/>
      <c r="M4" s="2"/>
    </row>
    <row r="5">
      <c r="A5" s="7"/>
      <c r="B5" s="8" t="s">
        <v>2</v>
      </c>
      <c r="C5" s="8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9" t="s">
        <v>9</v>
      </c>
      <c r="J5" s="9" t="s">
        <v>10</v>
      </c>
      <c r="K5" s="9" t="s">
        <v>11</v>
      </c>
      <c r="L5" s="9" t="s">
        <v>12</v>
      </c>
      <c r="M5" s="10"/>
    </row>
    <row r="6">
      <c r="A6" s="1"/>
      <c r="B6" s="11">
        <v>1.0</v>
      </c>
      <c r="C6" s="11">
        <v>33.0</v>
      </c>
      <c r="D6" s="11" t="s">
        <v>13</v>
      </c>
      <c r="E6" s="11" t="s">
        <v>20</v>
      </c>
      <c r="F6" s="11" t="s">
        <v>28</v>
      </c>
      <c r="G6" s="11">
        <v>5.1248825E7</v>
      </c>
      <c r="H6" s="12">
        <v>45350.0</v>
      </c>
      <c r="I6" s="13">
        <v>0.0</v>
      </c>
      <c r="J6" s="13">
        <v>1238.0</v>
      </c>
      <c r="K6" s="13">
        <v>235.0</v>
      </c>
      <c r="L6" s="13">
        <v>1473.0</v>
      </c>
      <c r="M6" s="2"/>
    </row>
    <row r="7">
      <c r="A7" s="1"/>
      <c r="B7" s="11">
        <v>2.0</v>
      </c>
      <c r="C7" s="11">
        <v>33.0</v>
      </c>
      <c r="D7" s="11" t="s">
        <v>13</v>
      </c>
      <c r="E7" s="11" t="s">
        <v>30</v>
      </c>
      <c r="F7" s="11" t="s">
        <v>31</v>
      </c>
      <c r="G7" s="11">
        <v>573064.0</v>
      </c>
      <c r="H7" s="12">
        <v>45358.0</v>
      </c>
      <c r="I7" s="13">
        <v>0.0</v>
      </c>
      <c r="J7" s="13">
        <v>62902.0</v>
      </c>
      <c r="K7" s="13">
        <v>11948.0</v>
      </c>
      <c r="L7" s="13">
        <v>74850.0</v>
      </c>
      <c r="M7" s="2"/>
    </row>
    <row r="8">
      <c r="A8" s="1"/>
      <c r="B8" s="11">
        <v>3.0</v>
      </c>
      <c r="C8" s="11">
        <v>33.0</v>
      </c>
      <c r="D8" s="11" t="s">
        <v>13</v>
      </c>
      <c r="E8" s="11" t="s">
        <v>32</v>
      </c>
      <c r="F8" s="11" t="s">
        <v>33</v>
      </c>
      <c r="G8" s="11">
        <v>14100.0</v>
      </c>
      <c r="H8" s="12">
        <v>45363.0</v>
      </c>
      <c r="I8" s="13">
        <v>0.0</v>
      </c>
      <c r="J8" s="13">
        <v>23488.0</v>
      </c>
      <c r="K8" s="13">
        <v>4463.0</v>
      </c>
      <c r="L8" s="13">
        <v>27951.0</v>
      </c>
      <c r="M8" s="2"/>
    </row>
    <row r="9">
      <c r="A9" s="1"/>
      <c r="B9" s="11">
        <v>4.0</v>
      </c>
      <c r="C9" s="11">
        <v>33.0</v>
      </c>
      <c r="D9" s="11" t="s">
        <v>13</v>
      </c>
      <c r="E9" s="11" t="s">
        <v>34</v>
      </c>
      <c r="F9" s="11" t="s">
        <v>35</v>
      </c>
      <c r="G9" s="11">
        <v>190230.0</v>
      </c>
      <c r="H9" s="12">
        <v>45365.0</v>
      </c>
      <c r="I9" s="13">
        <v>0.0</v>
      </c>
      <c r="J9" s="13">
        <v>11760.0</v>
      </c>
      <c r="K9" s="13">
        <v>2234.0</v>
      </c>
      <c r="L9" s="13">
        <v>13994.0</v>
      </c>
      <c r="M9" s="2"/>
    </row>
    <row r="10">
      <c r="A10" s="1"/>
      <c r="B10" s="11">
        <v>5.0</v>
      </c>
      <c r="C10" s="11">
        <v>33.0</v>
      </c>
      <c r="D10" s="11" t="s">
        <v>13</v>
      </c>
      <c r="E10" s="11" t="s">
        <v>36</v>
      </c>
      <c r="F10" s="11" t="s">
        <v>37</v>
      </c>
      <c r="G10" s="11">
        <v>92.0</v>
      </c>
      <c r="H10" s="12">
        <v>45367.0</v>
      </c>
      <c r="I10" s="13">
        <v>0.0</v>
      </c>
      <c r="J10" s="13">
        <v>70000.0</v>
      </c>
      <c r="K10" s="13">
        <v>13300.0</v>
      </c>
      <c r="L10" s="13">
        <v>83300.0</v>
      </c>
      <c r="M10" s="2"/>
    </row>
    <row r="11">
      <c r="A11" s="1"/>
      <c r="B11" s="11">
        <v>6.0</v>
      </c>
      <c r="C11" s="11">
        <v>33.0</v>
      </c>
      <c r="D11" s="11" t="s">
        <v>13</v>
      </c>
      <c r="E11" s="11" t="s">
        <v>38</v>
      </c>
      <c r="F11" s="11" t="s">
        <v>39</v>
      </c>
      <c r="G11" s="11">
        <v>68.0</v>
      </c>
      <c r="H11" s="12">
        <v>45370.0</v>
      </c>
      <c r="I11" s="13">
        <v>0.0</v>
      </c>
      <c r="J11" s="13">
        <v>32750.0</v>
      </c>
      <c r="K11" s="13">
        <v>6223.0</v>
      </c>
      <c r="L11" s="13">
        <v>38973.0</v>
      </c>
      <c r="M11" s="2"/>
    </row>
    <row r="12">
      <c r="A12" s="1"/>
      <c r="B12" s="11">
        <v>7.0</v>
      </c>
      <c r="C12" s="11">
        <v>33.0</v>
      </c>
      <c r="D12" s="11" t="s">
        <v>13</v>
      </c>
      <c r="E12" s="11" t="s">
        <v>40</v>
      </c>
      <c r="F12" s="11" t="s">
        <v>41</v>
      </c>
      <c r="G12" s="11">
        <v>24487.0</v>
      </c>
      <c r="H12" s="12">
        <v>45372.0</v>
      </c>
      <c r="I12" s="13">
        <v>0.0</v>
      </c>
      <c r="J12" s="13">
        <v>89630.0</v>
      </c>
      <c r="K12" s="13">
        <v>17030.0</v>
      </c>
      <c r="L12" s="13">
        <v>106660.0</v>
      </c>
      <c r="M12" s="2"/>
    </row>
    <row r="13">
      <c r="A13" s="1"/>
      <c r="B13" s="11">
        <v>8.0</v>
      </c>
      <c r="C13" s="11">
        <v>33.0</v>
      </c>
      <c r="D13" s="11" t="s">
        <v>13</v>
      </c>
      <c r="E13" s="11" t="s">
        <v>42</v>
      </c>
      <c r="F13" s="11" t="s">
        <v>43</v>
      </c>
      <c r="G13" s="11">
        <v>632775.0</v>
      </c>
      <c r="H13" s="12">
        <v>45378.0</v>
      </c>
      <c r="I13" s="13">
        <v>0.0</v>
      </c>
      <c r="J13" s="13">
        <v>10579.0</v>
      </c>
      <c r="K13" s="13">
        <v>2010.0</v>
      </c>
      <c r="L13" s="13">
        <v>12589.0</v>
      </c>
      <c r="M13" s="2"/>
    </row>
    <row r="14">
      <c r="A14" s="1"/>
      <c r="B14" s="11">
        <v>9.0</v>
      </c>
      <c r="C14" s="11">
        <v>33.0</v>
      </c>
      <c r="D14" s="11" t="s">
        <v>13</v>
      </c>
      <c r="E14" s="11" t="s">
        <v>16</v>
      </c>
      <c r="F14" s="11" t="s">
        <v>17</v>
      </c>
      <c r="G14" s="11">
        <v>40079.0</v>
      </c>
      <c r="H14" s="12">
        <v>45378.0</v>
      </c>
      <c r="I14" s="13">
        <v>0.0</v>
      </c>
      <c r="J14" s="13">
        <v>59210.0</v>
      </c>
      <c r="K14" s="13">
        <v>11250.0</v>
      </c>
      <c r="L14" s="13">
        <v>70460.0</v>
      </c>
      <c r="M14" s="2"/>
    </row>
    <row r="15">
      <c r="A15" s="1"/>
      <c r="B15" s="11">
        <v>10.0</v>
      </c>
      <c r="C15" s="11">
        <v>33.0</v>
      </c>
      <c r="D15" s="11" t="s">
        <v>13</v>
      </c>
      <c r="E15" s="11" t="s">
        <v>16</v>
      </c>
      <c r="F15" s="11" t="s">
        <v>17</v>
      </c>
      <c r="G15" s="11">
        <v>41351.0</v>
      </c>
      <c r="H15" s="12">
        <v>45379.0</v>
      </c>
      <c r="I15" s="13">
        <v>0.0</v>
      </c>
      <c r="J15" s="13">
        <v>31950.0</v>
      </c>
      <c r="K15" s="13">
        <v>6070.0</v>
      </c>
      <c r="L15" s="13">
        <v>38020.0</v>
      </c>
      <c r="M15" s="2"/>
    </row>
    <row r="16">
      <c r="A16" s="1"/>
      <c r="B16" s="11">
        <v>11.0</v>
      </c>
      <c r="C16" s="11">
        <v>33.0</v>
      </c>
      <c r="D16" s="11" t="s">
        <v>13</v>
      </c>
      <c r="E16" s="11" t="s">
        <v>44</v>
      </c>
      <c r="F16" s="11" t="s">
        <v>45</v>
      </c>
      <c r="G16" s="11">
        <v>1.31960695E8</v>
      </c>
      <c r="H16" s="12">
        <v>45379.0</v>
      </c>
      <c r="I16" s="13">
        <v>0.0</v>
      </c>
      <c r="J16" s="13">
        <v>7033.0</v>
      </c>
      <c r="K16" s="13">
        <v>1336.0</v>
      </c>
      <c r="L16" s="13">
        <v>8369.0</v>
      </c>
      <c r="M16" s="2"/>
    </row>
    <row r="17">
      <c r="A17" s="1"/>
      <c r="B17" s="11">
        <v>12.0</v>
      </c>
      <c r="C17" s="11">
        <v>33.0</v>
      </c>
      <c r="D17" s="11" t="s">
        <v>13</v>
      </c>
      <c r="E17" s="11" t="s">
        <v>20</v>
      </c>
      <c r="F17" s="11" t="s">
        <v>28</v>
      </c>
      <c r="G17" s="11">
        <v>5.1286535E7</v>
      </c>
      <c r="H17" s="12">
        <v>45377.0</v>
      </c>
      <c r="I17" s="13">
        <v>0.0</v>
      </c>
      <c r="J17" s="13">
        <v>301.0</v>
      </c>
      <c r="K17" s="13">
        <v>57.0</v>
      </c>
      <c r="L17" s="13">
        <v>358.0</v>
      </c>
      <c r="M17" s="2"/>
    </row>
    <row r="18">
      <c r="A18" s="1"/>
      <c r="B18" s="11">
        <v>13.0</v>
      </c>
      <c r="C18" s="11">
        <v>33.0</v>
      </c>
      <c r="D18" s="11" t="s">
        <v>13</v>
      </c>
      <c r="E18" s="11" t="s">
        <v>20</v>
      </c>
      <c r="F18" s="11" t="s">
        <v>28</v>
      </c>
      <c r="G18" s="11">
        <v>5.1516194E7</v>
      </c>
      <c r="H18" s="12">
        <v>45378.0</v>
      </c>
      <c r="I18" s="13">
        <v>0.0</v>
      </c>
      <c r="J18" s="13">
        <v>3190.0</v>
      </c>
      <c r="K18" s="13">
        <v>606.0</v>
      </c>
      <c r="L18" s="13">
        <v>3796.0</v>
      </c>
      <c r="M18" s="2"/>
    </row>
    <row r="19">
      <c r="A19" s="1"/>
      <c r="B19" s="11">
        <v>14.0</v>
      </c>
      <c r="C19" s="11">
        <v>33.0</v>
      </c>
      <c r="D19" s="11" t="s">
        <v>13</v>
      </c>
      <c r="E19" s="11" t="s">
        <v>46</v>
      </c>
      <c r="F19" s="11" t="s">
        <v>47</v>
      </c>
      <c r="G19" s="11">
        <v>3.1017207E7</v>
      </c>
      <c r="H19" s="12">
        <v>45381.0</v>
      </c>
      <c r="I19" s="13">
        <v>0.0</v>
      </c>
      <c r="J19" s="13">
        <v>25001.0</v>
      </c>
      <c r="K19" s="13">
        <v>4749.0</v>
      </c>
      <c r="L19" s="13">
        <v>29750.0</v>
      </c>
      <c r="M19" s="2"/>
    </row>
    <row r="20">
      <c r="A20" s="1"/>
      <c r="B20" s="11">
        <v>15.0</v>
      </c>
      <c r="C20" s="11">
        <v>61.0</v>
      </c>
      <c r="D20" s="11" t="s">
        <v>13</v>
      </c>
      <c r="E20" s="11" t="s">
        <v>46</v>
      </c>
      <c r="F20" s="11" t="s">
        <v>47</v>
      </c>
      <c r="G20" s="11">
        <v>1.2162049E7</v>
      </c>
      <c r="H20" s="12">
        <v>45382.0</v>
      </c>
      <c r="I20" s="13">
        <v>0.0</v>
      </c>
      <c r="J20" s="13">
        <v>-10319.0</v>
      </c>
      <c r="K20" s="13">
        <v>-1961.0</v>
      </c>
      <c r="L20" s="13">
        <v>-12280.0</v>
      </c>
      <c r="M20" s="2"/>
    </row>
    <row r="21" ht="15.75" customHeight="1">
      <c r="A21" s="16"/>
      <c r="B21" s="14"/>
      <c r="C21" s="14"/>
      <c r="D21" s="14"/>
      <c r="E21" s="14"/>
      <c r="F21" s="14"/>
      <c r="G21" s="14"/>
      <c r="H21" s="14"/>
      <c r="I21" s="15" t="str">
        <f t="shared" ref="I21:L21" si="1">SUM(I6:I20)</f>
        <v>0 </v>
      </c>
      <c r="J21" s="15" t="str">
        <f t="shared" si="1"/>
        <v>418,713 </v>
      </c>
      <c r="K21" s="15" t="str">
        <f t="shared" si="1"/>
        <v>79,550 </v>
      </c>
      <c r="L21" s="15" t="str">
        <f t="shared" si="1"/>
        <v>498,263 </v>
      </c>
      <c r="M21" s="17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2"/>
      <c r="J22" s="2"/>
      <c r="K22" s="2"/>
      <c r="L22" s="2"/>
      <c r="M22" s="2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2"/>
      <c r="J23" s="2"/>
      <c r="K23" s="2"/>
      <c r="L23" s="2"/>
      <c r="M23" s="2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2"/>
      <c r="J24" s="2"/>
      <c r="K24" s="2"/>
      <c r="L24" s="2"/>
      <c r="M24" s="2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2"/>
      <c r="J25" s="2"/>
      <c r="K25" s="2"/>
      <c r="L25" s="2"/>
      <c r="M25" s="2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2"/>
      <c r="J26" s="2"/>
      <c r="K26" s="2"/>
      <c r="L26" s="2"/>
      <c r="M26" s="2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2"/>
      <c r="J27" s="2"/>
      <c r="K27" s="2"/>
      <c r="L27" s="2"/>
      <c r="M27" s="2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2"/>
      <c r="J28" s="2"/>
      <c r="K28" s="2"/>
      <c r="L28" s="2"/>
      <c r="M28" s="2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2"/>
      <c r="J29" s="2"/>
      <c r="K29" s="2"/>
      <c r="L29" s="2"/>
      <c r="M29" s="2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2"/>
      <c r="J30" s="2"/>
      <c r="K30" s="2"/>
      <c r="L30" s="2"/>
      <c r="M30" s="2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2"/>
      <c r="J31" s="2"/>
      <c r="K31" s="2"/>
      <c r="L31" s="2"/>
      <c r="M31" s="2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2"/>
      <c r="J32" s="2"/>
      <c r="K32" s="2"/>
      <c r="L32" s="2"/>
      <c r="M32" s="2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2"/>
      <c r="J33" s="2"/>
      <c r="K33" s="2"/>
      <c r="L33" s="2"/>
      <c r="M33" s="2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2"/>
      <c r="J34" s="2"/>
      <c r="K34" s="2"/>
      <c r="L34" s="2"/>
      <c r="M34" s="2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2"/>
      <c r="J35" s="2"/>
      <c r="K35" s="2"/>
      <c r="L35" s="2"/>
      <c r="M35" s="2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2"/>
      <c r="J36" s="2"/>
      <c r="K36" s="2"/>
      <c r="L36" s="2"/>
      <c r="M36" s="2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2"/>
      <c r="J37" s="2"/>
      <c r="K37" s="2"/>
      <c r="L37" s="2"/>
      <c r="M37" s="2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2"/>
      <c r="J38" s="2"/>
      <c r="K38" s="2"/>
      <c r="L38" s="2"/>
      <c r="M38" s="2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2"/>
      <c r="J39" s="2"/>
      <c r="K39" s="2"/>
      <c r="L39" s="2"/>
      <c r="M39" s="2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2"/>
      <c r="J40" s="2"/>
      <c r="K40" s="2"/>
      <c r="L40" s="2"/>
      <c r="M40" s="2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2"/>
      <c r="J41" s="2"/>
      <c r="K41" s="2"/>
      <c r="L41" s="2"/>
      <c r="M41" s="2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2"/>
      <c r="J42" s="2"/>
      <c r="K42" s="2"/>
      <c r="L42" s="2"/>
      <c r="M42" s="2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2"/>
      <c r="J43" s="2"/>
      <c r="K43" s="2"/>
      <c r="L43" s="2"/>
      <c r="M43" s="2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2"/>
      <c r="J44" s="2"/>
      <c r="K44" s="2"/>
      <c r="L44" s="2"/>
      <c r="M44" s="2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2"/>
      <c r="J45" s="2"/>
      <c r="K45" s="2"/>
      <c r="L45" s="2"/>
      <c r="M45" s="2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2"/>
      <c r="J46" s="2"/>
      <c r="K46" s="2"/>
      <c r="L46" s="2"/>
      <c r="M46" s="2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2"/>
      <c r="J47" s="2"/>
      <c r="K47" s="2"/>
      <c r="L47" s="2"/>
      <c r="M47" s="2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2"/>
      <c r="J48" s="2"/>
      <c r="K48" s="2"/>
      <c r="L48" s="2"/>
      <c r="M48" s="2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2"/>
      <c r="J49" s="2"/>
      <c r="K49" s="2"/>
      <c r="L49" s="2"/>
      <c r="M49" s="2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2"/>
      <c r="J50" s="2"/>
      <c r="K50" s="2"/>
      <c r="L50" s="2"/>
      <c r="M50" s="2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2"/>
      <c r="J51" s="2"/>
      <c r="K51" s="2"/>
      <c r="L51" s="2"/>
      <c r="M51" s="2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2"/>
      <c r="J52" s="2"/>
      <c r="K52" s="2"/>
      <c r="L52" s="2"/>
      <c r="M52" s="2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2"/>
      <c r="J53" s="2"/>
      <c r="K53" s="2"/>
      <c r="L53" s="2"/>
      <c r="M53" s="2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2"/>
      <c r="J54" s="2"/>
      <c r="K54" s="2"/>
      <c r="L54" s="2"/>
      <c r="M54" s="2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2"/>
      <c r="J55" s="2"/>
      <c r="K55" s="2"/>
      <c r="L55" s="2"/>
      <c r="M55" s="2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2"/>
      <c r="J56" s="2"/>
      <c r="K56" s="2"/>
      <c r="L56" s="2"/>
      <c r="M56" s="2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2"/>
      <c r="J57" s="2"/>
      <c r="K57" s="2"/>
      <c r="L57" s="2"/>
      <c r="M57" s="2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2"/>
      <c r="J58" s="2"/>
      <c r="K58" s="2"/>
      <c r="L58" s="2"/>
      <c r="M58" s="2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2"/>
      <c r="J59" s="2"/>
      <c r="K59" s="2"/>
      <c r="L59" s="2"/>
      <c r="M59" s="2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2"/>
      <c r="J60" s="2"/>
      <c r="K60" s="2"/>
      <c r="L60" s="2"/>
      <c r="M60" s="2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2"/>
      <c r="J61" s="2"/>
      <c r="K61" s="2"/>
      <c r="L61" s="2"/>
      <c r="M61" s="2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2"/>
      <c r="J62" s="2"/>
      <c r="K62" s="2"/>
      <c r="L62" s="2"/>
      <c r="M62" s="2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2"/>
      <c r="J63" s="2"/>
      <c r="K63" s="2"/>
      <c r="L63" s="2"/>
      <c r="M63" s="2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2"/>
      <c r="J64" s="2"/>
      <c r="K64" s="2"/>
      <c r="L64" s="2"/>
      <c r="M64" s="2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2"/>
      <c r="J65" s="2"/>
      <c r="K65" s="2"/>
      <c r="L65" s="2"/>
      <c r="M65" s="2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2"/>
      <c r="J66" s="2"/>
      <c r="K66" s="2"/>
      <c r="L66" s="2"/>
      <c r="M66" s="2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2"/>
      <c r="J67" s="2"/>
      <c r="K67" s="2"/>
      <c r="L67" s="2"/>
      <c r="M67" s="2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2"/>
      <c r="J68" s="2"/>
      <c r="K68" s="2"/>
      <c r="L68" s="2"/>
      <c r="M68" s="2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2"/>
      <c r="J69" s="2"/>
      <c r="K69" s="2"/>
      <c r="L69" s="2"/>
      <c r="M69" s="2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2"/>
      <c r="J70" s="2"/>
      <c r="K70" s="2"/>
      <c r="L70" s="2"/>
      <c r="M70" s="2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2"/>
      <c r="J71" s="2"/>
      <c r="K71" s="2"/>
      <c r="L71" s="2"/>
      <c r="M71" s="2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2"/>
      <c r="J72" s="2"/>
      <c r="K72" s="2"/>
      <c r="L72" s="2"/>
      <c r="M72" s="2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2"/>
      <c r="J73" s="2"/>
      <c r="K73" s="2"/>
      <c r="L73" s="2"/>
      <c r="M73" s="2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2"/>
      <c r="J74" s="2"/>
      <c r="K74" s="2"/>
      <c r="L74" s="2"/>
      <c r="M74" s="2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2"/>
      <c r="J75" s="2"/>
      <c r="K75" s="2"/>
      <c r="L75" s="2"/>
      <c r="M75" s="2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2"/>
      <c r="J76" s="2"/>
      <c r="K76" s="2"/>
      <c r="L76" s="2"/>
      <c r="M76" s="2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2"/>
      <c r="J77" s="2"/>
      <c r="K77" s="2"/>
      <c r="L77" s="2"/>
      <c r="M77" s="2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2"/>
      <c r="J78" s="2"/>
      <c r="K78" s="2"/>
      <c r="L78" s="2"/>
      <c r="M78" s="2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2"/>
      <c r="J79" s="2"/>
      <c r="K79" s="2"/>
      <c r="L79" s="2"/>
      <c r="M79" s="2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2"/>
      <c r="J80" s="2"/>
      <c r="K80" s="2"/>
      <c r="L80" s="2"/>
      <c r="M80" s="2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2"/>
      <c r="J81" s="2"/>
      <c r="K81" s="2"/>
      <c r="L81" s="2"/>
      <c r="M81" s="2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2"/>
      <c r="J82" s="2"/>
      <c r="K82" s="2"/>
      <c r="L82" s="2"/>
      <c r="M82" s="2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2"/>
      <c r="J83" s="2"/>
      <c r="K83" s="2"/>
      <c r="L83" s="2"/>
      <c r="M83" s="2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2"/>
      <c r="J84" s="2"/>
      <c r="K84" s="2"/>
      <c r="L84" s="2"/>
      <c r="M84" s="2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2"/>
      <c r="J85" s="2"/>
      <c r="K85" s="2"/>
      <c r="L85" s="2"/>
      <c r="M85" s="2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2"/>
      <c r="J86" s="2"/>
      <c r="K86" s="2"/>
      <c r="L86" s="2"/>
      <c r="M86" s="2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2"/>
      <c r="J87" s="2"/>
      <c r="K87" s="2"/>
      <c r="L87" s="2"/>
      <c r="M87" s="2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2"/>
      <c r="J88" s="2"/>
      <c r="K88" s="2"/>
      <c r="L88" s="2"/>
      <c r="M88" s="2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2"/>
      <c r="J89" s="2"/>
      <c r="K89" s="2"/>
      <c r="L89" s="2"/>
      <c r="M89" s="2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2"/>
      <c r="J90" s="2"/>
      <c r="K90" s="2"/>
      <c r="L90" s="2"/>
      <c r="M90" s="2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2"/>
      <c r="J91" s="2"/>
      <c r="K91" s="2"/>
      <c r="L91" s="2"/>
      <c r="M91" s="2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2"/>
      <c r="J92" s="2"/>
      <c r="K92" s="2"/>
      <c r="L92" s="2"/>
      <c r="M92" s="2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2"/>
      <c r="J93" s="2"/>
      <c r="K93" s="2"/>
      <c r="L93" s="2"/>
      <c r="M93" s="2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2"/>
      <c r="J94" s="2"/>
      <c r="K94" s="2"/>
      <c r="L94" s="2"/>
      <c r="M94" s="2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2"/>
      <c r="J95" s="2"/>
      <c r="K95" s="2"/>
      <c r="L95" s="2"/>
      <c r="M95" s="2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2"/>
      <c r="J96" s="2"/>
      <c r="K96" s="2"/>
      <c r="L96" s="2"/>
      <c r="M96" s="2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2"/>
      <c r="J97" s="2"/>
      <c r="K97" s="2"/>
      <c r="L97" s="2"/>
      <c r="M97" s="2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2"/>
      <c r="J98" s="2"/>
      <c r="K98" s="2"/>
      <c r="L98" s="2"/>
      <c r="M98" s="2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2"/>
      <c r="J99" s="2"/>
      <c r="K99" s="2"/>
      <c r="L99" s="2"/>
      <c r="M99" s="2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2"/>
      <c r="J100" s="2"/>
      <c r="K100" s="2"/>
      <c r="L100" s="2"/>
      <c r="M100" s="2"/>
    </row>
  </sheetData>
  <mergeCells count="2">
    <mergeCell ref="B2:L2"/>
    <mergeCell ref="B3:L3"/>
  </mergeCells>
  <printOptions/>
  <pageMargins bottom="0.7874015748031497" footer="0.0" header="0.0" left="0.3937007874015748" right="0.0" top="1.1811023622047245"/>
  <pageSetup scale="63" orientation="portrait"/>
  <headerFooter>
    <oddHeader>&amp;LRAZON SOCIAL ELABORACIÓN DE DULCES LORENA VÁSQUEZ CANEO EIRL RUT 77.885.515-1 DIRECCIÓN LAS BEGONIAS 5893, MAIPU</oddHead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5.29"/>
    <col customWidth="1" min="3" max="3" width="5.57"/>
    <col customWidth="1" min="4" max="5" width="11.43"/>
    <col customWidth="1" min="6" max="6" width="42.86"/>
    <col customWidth="1" min="7" max="7" width="11.43"/>
    <col customWidth="1" min="8" max="8" width="11.71"/>
    <col customWidth="1" min="9" max="12" width="13.71"/>
    <col customWidth="1" min="13" max="13" width="11.43"/>
  </cols>
  <sheetData>
    <row r="1">
      <c r="A1" s="1"/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</row>
    <row r="2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5"/>
      <c r="M2" s="2"/>
    </row>
    <row r="3">
      <c r="A3" s="1"/>
      <c r="B3" s="6" t="s">
        <v>48</v>
      </c>
      <c r="C3" s="4"/>
      <c r="D3" s="4"/>
      <c r="E3" s="4"/>
      <c r="F3" s="4"/>
      <c r="G3" s="4"/>
      <c r="H3" s="4"/>
      <c r="I3" s="4"/>
      <c r="J3" s="4"/>
      <c r="K3" s="4"/>
      <c r="L3" s="5"/>
      <c r="M3" s="2"/>
    </row>
    <row r="4">
      <c r="A4" s="1"/>
      <c r="B4" s="1"/>
      <c r="C4" s="1"/>
      <c r="D4" s="1"/>
      <c r="E4" s="1"/>
      <c r="F4" s="1"/>
      <c r="G4" s="1"/>
      <c r="H4" s="1"/>
      <c r="I4" s="2"/>
      <c r="J4" s="2"/>
      <c r="K4" s="2"/>
      <c r="L4" s="2"/>
      <c r="M4" s="2"/>
    </row>
    <row r="5">
      <c r="A5" s="7"/>
      <c r="B5" s="8" t="s">
        <v>2</v>
      </c>
      <c r="C5" s="8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9" t="s">
        <v>9</v>
      </c>
      <c r="J5" s="9" t="s">
        <v>10</v>
      </c>
      <c r="K5" s="9" t="s">
        <v>11</v>
      </c>
      <c r="L5" s="9" t="s">
        <v>12</v>
      </c>
      <c r="M5" s="10"/>
    </row>
    <row r="6">
      <c r="A6" s="1"/>
      <c r="B6" s="11">
        <v>1.0</v>
      </c>
      <c r="C6" s="11">
        <v>33.0</v>
      </c>
      <c r="D6" s="11" t="s">
        <v>13</v>
      </c>
      <c r="E6" s="11" t="s">
        <v>49</v>
      </c>
      <c r="F6" s="11" t="s">
        <v>50</v>
      </c>
      <c r="G6" s="11">
        <v>6367.0</v>
      </c>
      <c r="H6" s="12">
        <v>45378.0</v>
      </c>
      <c r="I6" s="13">
        <v>0.0</v>
      </c>
      <c r="J6" s="13">
        <v>102470.0</v>
      </c>
      <c r="K6" s="13">
        <v>19469.0</v>
      </c>
      <c r="L6" s="13">
        <v>121939.0</v>
      </c>
      <c r="M6" s="2"/>
    </row>
    <row r="7">
      <c r="A7" s="1"/>
      <c r="B7" s="11">
        <v>2.0</v>
      </c>
      <c r="C7" s="11">
        <v>33.0</v>
      </c>
      <c r="D7" s="11" t="s">
        <v>13</v>
      </c>
      <c r="E7" s="11" t="s">
        <v>49</v>
      </c>
      <c r="F7" s="11" t="s">
        <v>50</v>
      </c>
      <c r="G7" s="11">
        <v>6376.0</v>
      </c>
      <c r="H7" s="12">
        <v>45383.0</v>
      </c>
      <c r="I7" s="13">
        <v>0.0</v>
      </c>
      <c r="J7" s="13">
        <v>3781.0</v>
      </c>
      <c r="K7" s="13">
        <v>718.0</v>
      </c>
      <c r="L7" s="13">
        <v>4499.0</v>
      </c>
      <c r="M7" s="2"/>
    </row>
    <row r="8">
      <c r="A8" s="1"/>
      <c r="B8" s="11">
        <v>3.0</v>
      </c>
      <c r="C8" s="11">
        <v>33.0</v>
      </c>
      <c r="D8" s="11" t="s">
        <v>13</v>
      </c>
      <c r="E8" s="11" t="s">
        <v>51</v>
      </c>
      <c r="F8" s="11" t="s">
        <v>52</v>
      </c>
      <c r="G8" s="11">
        <v>5135862.0</v>
      </c>
      <c r="H8" s="12">
        <v>45389.0</v>
      </c>
      <c r="I8" s="13">
        <v>0.0</v>
      </c>
      <c r="J8" s="13">
        <v>20244.0</v>
      </c>
      <c r="K8" s="13">
        <v>3846.0</v>
      </c>
      <c r="L8" s="13">
        <v>24090.0</v>
      </c>
      <c r="M8" s="2"/>
    </row>
    <row r="9">
      <c r="A9" s="1"/>
      <c r="B9" s="11">
        <v>4.0</v>
      </c>
      <c r="C9" s="11">
        <v>33.0</v>
      </c>
      <c r="D9" s="11" t="s">
        <v>13</v>
      </c>
      <c r="E9" s="11" t="s">
        <v>42</v>
      </c>
      <c r="F9" s="11" t="s">
        <v>43</v>
      </c>
      <c r="G9" s="11">
        <v>635667.0</v>
      </c>
      <c r="H9" s="12">
        <v>45391.0</v>
      </c>
      <c r="I9" s="13">
        <v>0.0</v>
      </c>
      <c r="J9" s="13">
        <v>4451.0</v>
      </c>
      <c r="K9" s="13">
        <v>846.0</v>
      </c>
      <c r="L9" s="13">
        <v>5297.0</v>
      </c>
      <c r="M9" s="2"/>
    </row>
    <row r="10">
      <c r="A10" s="1"/>
      <c r="B10" s="11">
        <v>5.0</v>
      </c>
      <c r="C10" s="11">
        <v>33.0</v>
      </c>
      <c r="D10" s="11" t="s">
        <v>13</v>
      </c>
      <c r="E10" s="11" t="s">
        <v>16</v>
      </c>
      <c r="F10" s="11" t="s">
        <v>17</v>
      </c>
      <c r="G10" s="11">
        <v>41554.0</v>
      </c>
      <c r="H10" s="12">
        <v>45391.0</v>
      </c>
      <c r="I10" s="13">
        <v>0.0</v>
      </c>
      <c r="J10" s="13">
        <v>213983.0</v>
      </c>
      <c r="K10" s="13">
        <v>40657.0</v>
      </c>
      <c r="L10" s="13">
        <v>254640.0</v>
      </c>
      <c r="M10" s="2"/>
    </row>
    <row r="11">
      <c r="A11" s="1"/>
      <c r="B11" s="11">
        <v>6.0</v>
      </c>
      <c r="C11" s="11">
        <v>33.0</v>
      </c>
      <c r="D11" s="11" t="s">
        <v>13</v>
      </c>
      <c r="E11" s="11" t="s">
        <v>14</v>
      </c>
      <c r="F11" s="11" t="s">
        <v>15</v>
      </c>
      <c r="G11" s="11">
        <v>1354.0</v>
      </c>
      <c r="H11" s="12">
        <v>45391.0</v>
      </c>
      <c r="I11" s="13">
        <v>0.0</v>
      </c>
      <c r="J11" s="13">
        <v>8109.0</v>
      </c>
      <c r="K11" s="13">
        <v>1541.0</v>
      </c>
      <c r="L11" s="13">
        <v>9650.0</v>
      </c>
      <c r="M11" s="2"/>
    </row>
    <row r="12">
      <c r="A12" s="1"/>
      <c r="B12" s="11">
        <v>7.0</v>
      </c>
      <c r="C12" s="11">
        <v>33.0</v>
      </c>
      <c r="D12" s="11" t="s">
        <v>13</v>
      </c>
      <c r="E12" s="11" t="s">
        <v>53</v>
      </c>
      <c r="F12" s="11" t="s">
        <v>54</v>
      </c>
      <c r="G12" s="11">
        <v>12245.0</v>
      </c>
      <c r="H12" s="12">
        <v>45392.0</v>
      </c>
      <c r="I12" s="13">
        <v>0.0</v>
      </c>
      <c r="J12" s="13">
        <v>43990.0</v>
      </c>
      <c r="K12" s="13">
        <v>8358.0</v>
      </c>
      <c r="L12" s="13">
        <v>52348.0</v>
      </c>
      <c r="M12" s="2"/>
    </row>
    <row r="13">
      <c r="A13" s="1"/>
      <c r="B13" s="11">
        <v>8.0</v>
      </c>
      <c r="C13" s="11">
        <v>33.0</v>
      </c>
      <c r="D13" s="11" t="s">
        <v>13</v>
      </c>
      <c r="E13" s="11" t="s">
        <v>49</v>
      </c>
      <c r="F13" s="11" t="s">
        <v>50</v>
      </c>
      <c r="G13" s="11">
        <v>6432.0</v>
      </c>
      <c r="H13" s="12">
        <v>45399.0</v>
      </c>
      <c r="I13" s="13">
        <v>0.0</v>
      </c>
      <c r="J13" s="13">
        <v>60764.0</v>
      </c>
      <c r="K13" s="13">
        <v>11545.0</v>
      </c>
      <c r="L13" s="13">
        <v>72309.0</v>
      </c>
      <c r="M13" s="2"/>
    </row>
    <row r="14">
      <c r="A14" s="1"/>
      <c r="B14" s="11">
        <v>9.0</v>
      </c>
      <c r="C14" s="11">
        <v>33.0</v>
      </c>
      <c r="D14" s="11" t="s">
        <v>13</v>
      </c>
      <c r="E14" s="11" t="s">
        <v>55</v>
      </c>
      <c r="F14" s="11" t="s">
        <v>56</v>
      </c>
      <c r="G14" s="11">
        <v>2.7753197E7</v>
      </c>
      <c r="H14" s="12">
        <v>45400.0</v>
      </c>
      <c r="I14" s="13">
        <v>0.0</v>
      </c>
      <c r="J14" s="13">
        <v>117874.0</v>
      </c>
      <c r="K14" s="13">
        <v>22396.0</v>
      </c>
      <c r="L14" s="13">
        <v>140270.0</v>
      </c>
      <c r="M14" s="2"/>
    </row>
    <row r="15">
      <c r="A15" s="1"/>
      <c r="B15" s="11">
        <v>10.0</v>
      </c>
      <c r="C15" s="11">
        <v>33.0</v>
      </c>
      <c r="D15" s="11" t="s">
        <v>13</v>
      </c>
      <c r="E15" s="11" t="s">
        <v>57</v>
      </c>
      <c r="F15" s="11" t="s">
        <v>58</v>
      </c>
      <c r="G15" s="11">
        <v>2.6901863E7</v>
      </c>
      <c r="H15" s="12">
        <v>45404.0</v>
      </c>
      <c r="I15" s="13">
        <v>0.0</v>
      </c>
      <c r="J15" s="13">
        <v>64058.0</v>
      </c>
      <c r="K15" s="13">
        <v>12171.0</v>
      </c>
      <c r="L15" s="13">
        <v>76229.0</v>
      </c>
      <c r="M15" s="2"/>
    </row>
    <row r="16">
      <c r="A16" s="1"/>
      <c r="B16" s="11">
        <v>11.0</v>
      </c>
      <c r="C16" s="11">
        <v>33.0</v>
      </c>
      <c r="D16" s="11" t="s">
        <v>13</v>
      </c>
      <c r="E16" s="11" t="s">
        <v>59</v>
      </c>
      <c r="F16" s="11" t="s">
        <v>60</v>
      </c>
      <c r="G16" s="11">
        <v>899.0</v>
      </c>
      <c r="H16" s="12">
        <v>45405.0</v>
      </c>
      <c r="I16" s="13">
        <v>0.0</v>
      </c>
      <c r="J16" s="13">
        <v>28226.0</v>
      </c>
      <c r="K16" s="13">
        <v>5363.0</v>
      </c>
      <c r="L16" s="13">
        <v>33589.0</v>
      </c>
      <c r="M16" s="2"/>
    </row>
    <row r="17">
      <c r="A17" s="1"/>
      <c r="B17" s="11">
        <v>12.0</v>
      </c>
      <c r="C17" s="11">
        <v>33.0</v>
      </c>
      <c r="D17" s="11" t="s">
        <v>13</v>
      </c>
      <c r="E17" s="11" t="s">
        <v>55</v>
      </c>
      <c r="F17" s="11" t="s">
        <v>56</v>
      </c>
      <c r="G17" s="11">
        <v>2.7837483E7</v>
      </c>
      <c r="H17" s="12">
        <v>45411.0</v>
      </c>
      <c r="I17" s="13">
        <v>0.0</v>
      </c>
      <c r="J17" s="13">
        <v>45681.0</v>
      </c>
      <c r="K17" s="13">
        <v>8679.0</v>
      </c>
      <c r="L17" s="13">
        <v>54360.0</v>
      </c>
      <c r="M17" s="2"/>
    </row>
    <row r="18">
      <c r="A18" s="1"/>
      <c r="B18" s="11">
        <v>13.0</v>
      </c>
      <c r="C18" s="11">
        <v>33.0</v>
      </c>
      <c r="D18" s="11" t="s">
        <v>13</v>
      </c>
      <c r="E18" s="11" t="s">
        <v>20</v>
      </c>
      <c r="F18" s="11" t="s">
        <v>28</v>
      </c>
      <c r="G18" s="11">
        <v>5.1548204E7</v>
      </c>
      <c r="H18" s="12">
        <v>45408.0</v>
      </c>
      <c r="I18" s="13">
        <v>0.0</v>
      </c>
      <c r="J18" s="13">
        <v>2308.0</v>
      </c>
      <c r="K18" s="13">
        <v>439.0</v>
      </c>
      <c r="L18" s="13">
        <v>2747.0</v>
      </c>
      <c r="M18" s="2"/>
    </row>
    <row r="19">
      <c r="A19" s="16"/>
      <c r="B19" s="14"/>
      <c r="C19" s="14"/>
      <c r="D19" s="14"/>
      <c r="E19" s="14"/>
      <c r="F19" s="14"/>
      <c r="G19" s="14"/>
      <c r="H19" s="18"/>
      <c r="I19" s="15"/>
      <c r="J19" s="15" t="str">
        <f t="shared" ref="J19:L19" si="1">SUM(J6:J18)</f>
        <v>715,939 </v>
      </c>
      <c r="K19" s="15" t="str">
        <f t="shared" si="1"/>
        <v>136,028 </v>
      </c>
      <c r="L19" s="15" t="str">
        <f t="shared" si="1"/>
        <v>851,967 </v>
      </c>
      <c r="M19" s="17"/>
    </row>
    <row r="20">
      <c r="A20" s="1"/>
      <c r="B20" s="11"/>
      <c r="C20" s="11"/>
      <c r="D20" s="11"/>
      <c r="E20" s="11"/>
      <c r="F20" s="11"/>
      <c r="G20" s="11"/>
      <c r="H20" s="12"/>
      <c r="I20" s="13"/>
      <c r="J20" s="13"/>
      <c r="K20" s="13"/>
      <c r="L20" s="13"/>
      <c r="M20" s="2"/>
    </row>
    <row r="21" ht="15.75" customHeight="1">
      <c r="A21" s="16"/>
      <c r="B21" s="14"/>
      <c r="C21" s="14"/>
      <c r="D21" s="14"/>
      <c r="E21" s="14"/>
      <c r="F21" s="14"/>
      <c r="G21" s="14"/>
      <c r="H21" s="14"/>
      <c r="I21" s="15"/>
      <c r="J21" s="15"/>
      <c r="K21" s="15"/>
      <c r="L21" s="15"/>
      <c r="M21" s="17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2"/>
      <c r="J22" s="2"/>
      <c r="K22" s="2"/>
      <c r="L22" s="2"/>
      <c r="M22" s="2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2"/>
      <c r="J23" s="2"/>
      <c r="K23" s="2"/>
      <c r="L23" s="2"/>
      <c r="M23" s="2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2"/>
      <c r="J24" s="2"/>
      <c r="K24" s="2"/>
      <c r="L24" s="2"/>
      <c r="M24" s="2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2"/>
      <c r="J25" s="2"/>
      <c r="K25" s="2"/>
      <c r="L25" s="2"/>
      <c r="M25" s="2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2"/>
      <c r="J26" s="2"/>
      <c r="K26" s="2"/>
      <c r="L26" s="2"/>
      <c r="M26" s="2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2"/>
      <c r="J27" s="2"/>
      <c r="K27" s="2"/>
      <c r="L27" s="2"/>
      <c r="M27" s="2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2"/>
      <c r="J28" s="2"/>
      <c r="K28" s="2"/>
      <c r="L28" s="2"/>
      <c r="M28" s="2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2"/>
      <c r="J29" s="2"/>
      <c r="K29" s="2"/>
      <c r="L29" s="2"/>
      <c r="M29" s="2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2"/>
      <c r="J30" s="2"/>
      <c r="K30" s="2"/>
      <c r="L30" s="2"/>
      <c r="M30" s="2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2"/>
      <c r="J31" s="2"/>
      <c r="K31" s="2"/>
      <c r="L31" s="2"/>
      <c r="M31" s="2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2"/>
      <c r="J32" s="2"/>
      <c r="K32" s="2"/>
      <c r="L32" s="2"/>
      <c r="M32" s="2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2"/>
      <c r="J33" s="2"/>
      <c r="K33" s="2"/>
      <c r="L33" s="2"/>
      <c r="M33" s="2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2"/>
      <c r="J34" s="2"/>
      <c r="K34" s="2"/>
      <c r="L34" s="2"/>
      <c r="M34" s="2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2"/>
      <c r="J35" s="2"/>
      <c r="K35" s="2"/>
      <c r="L35" s="2"/>
      <c r="M35" s="2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2"/>
      <c r="J36" s="2"/>
      <c r="K36" s="2"/>
      <c r="L36" s="2"/>
      <c r="M36" s="2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2"/>
      <c r="J37" s="2"/>
      <c r="K37" s="2"/>
      <c r="L37" s="2"/>
      <c r="M37" s="2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2"/>
      <c r="J38" s="2"/>
      <c r="K38" s="2"/>
      <c r="L38" s="2"/>
      <c r="M38" s="2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2"/>
      <c r="J39" s="2"/>
      <c r="K39" s="2"/>
      <c r="L39" s="2"/>
      <c r="M39" s="2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2"/>
      <c r="J40" s="2"/>
      <c r="K40" s="2"/>
      <c r="L40" s="2"/>
      <c r="M40" s="2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2"/>
      <c r="J41" s="2"/>
      <c r="K41" s="2"/>
      <c r="L41" s="2"/>
      <c r="M41" s="2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2"/>
      <c r="J42" s="2"/>
      <c r="K42" s="2"/>
      <c r="L42" s="2"/>
      <c r="M42" s="2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2"/>
      <c r="J43" s="2"/>
      <c r="K43" s="2"/>
      <c r="L43" s="2"/>
      <c r="M43" s="2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2"/>
      <c r="J44" s="2"/>
      <c r="K44" s="2"/>
      <c r="L44" s="2"/>
      <c r="M44" s="2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2"/>
      <c r="J45" s="2"/>
      <c r="K45" s="2"/>
      <c r="L45" s="2"/>
      <c r="M45" s="2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2"/>
      <c r="J46" s="2"/>
      <c r="K46" s="2"/>
      <c r="L46" s="2"/>
      <c r="M46" s="2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2"/>
      <c r="J47" s="2"/>
      <c r="K47" s="2"/>
      <c r="L47" s="2"/>
      <c r="M47" s="2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2"/>
      <c r="J48" s="2"/>
      <c r="K48" s="2"/>
      <c r="L48" s="2"/>
      <c r="M48" s="2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2"/>
      <c r="J49" s="2"/>
      <c r="K49" s="2"/>
      <c r="L49" s="2"/>
      <c r="M49" s="2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2"/>
      <c r="J50" s="2"/>
      <c r="K50" s="2"/>
      <c r="L50" s="2"/>
      <c r="M50" s="2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2"/>
      <c r="J51" s="2"/>
      <c r="K51" s="2"/>
      <c r="L51" s="2"/>
      <c r="M51" s="2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2"/>
      <c r="J52" s="2"/>
      <c r="K52" s="2"/>
      <c r="L52" s="2"/>
      <c r="M52" s="2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2"/>
      <c r="J53" s="2"/>
      <c r="K53" s="2"/>
      <c r="L53" s="2"/>
      <c r="M53" s="2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2"/>
      <c r="J54" s="2"/>
      <c r="K54" s="2"/>
      <c r="L54" s="2"/>
      <c r="M54" s="2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2"/>
      <c r="J55" s="2"/>
      <c r="K55" s="2"/>
      <c r="L55" s="2"/>
      <c r="M55" s="2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2"/>
      <c r="J56" s="2"/>
      <c r="K56" s="2"/>
      <c r="L56" s="2"/>
      <c r="M56" s="2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2"/>
      <c r="J57" s="2"/>
      <c r="K57" s="2"/>
      <c r="L57" s="2"/>
      <c r="M57" s="2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2"/>
      <c r="J58" s="2"/>
      <c r="K58" s="2"/>
      <c r="L58" s="2"/>
      <c r="M58" s="2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2"/>
      <c r="J59" s="2"/>
      <c r="K59" s="2"/>
      <c r="L59" s="2"/>
      <c r="M59" s="2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2"/>
      <c r="J60" s="2"/>
      <c r="K60" s="2"/>
      <c r="L60" s="2"/>
      <c r="M60" s="2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2"/>
      <c r="J61" s="2"/>
      <c r="K61" s="2"/>
      <c r="L61" s="2"/>
      <c r="M61" s="2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2"/>
      <c r="J62" s="2"/>
      <c r="K62" s="2"/>
      <c r="L62" s="2"/>
      <c r="M62" s="2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2"/>
      <c r="J63" s="2"/>
      <c r="K63" s="2"/>
      <c r="L63" s="2"/>
      <c r="M63" s="2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2"/>
      <c r="J64" s="2"/>
      <c r="K64" s="2"/>
      <c r="L64" s="2"/>
      <c r="M64" s="2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2"/>
      <c r="J65" s="2"/>
      <c r="K65" s="2"/>
      <c r="L65" s="2"/>
      <c r="M65" s="2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2"/>
      <c r="J66" s="2"/>
      <c r="K66" s="2"/>
      <c r="L66" s="2"/>
      <c r="M66" s="2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2"/>
      <c r="J67" s="2"/>
      <c r="K67" s="2"/>
      <c r="L67" s="2"/>
      <c r="M67" s="2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2"/>
      <c r="J68" s="2"/>
      <c r="K68" s="2"/>
      <c r="L68" s="2"/>
      <c r="M68" s="2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2"/>
      <c r="J69" s="2"/>
      <c r="K69" s="2"/>
      <c r="L69" s="2"/>
      <c r="M69" s="2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2"/>
      <c r="J70" s="2"/>
      <c r="K70" s="2"/>
      <c r="L70" s="2"/>
      <c r="M70" s="2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2"/>
      <c r="J71" s="2"/>
      <c r="K71" s="2"/>
      <c r="L71" s="2"/>
      <c r="M71" s="2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2"/>
      <c r="J72" s="2"/>
      <c r="K72" s="2"/>
      <c r="L72" s="2"/>
      <c r="M72" s="2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2"/>
      <c r="J73" s="2"/>
      <c r="K73" s="2"/>
      <c r="L73" s="2"/>
      <c r="M73" s="2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2"/>
      <c r="J74" s="2"/>
      <c r="K74" s="2"/>
      <c r="L74" s="2"/>
      <c r="M74" s="2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2"/>
      <c r="J75" s="2"/>
      <c r="K75" s="2"/>
      <c r="L75" s="2"/>
      <c r="M75" s="2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2"/>
      <c r="J76" s="2"/>
      <c r="K76" s="2"/>
      <c r="L76" s="2"/>
      <c r="M76" s="2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2"/>
      <c r="J77" s="2"/>
      <c r="K77" s="2"/>
      <c r="L77" s="2"/>
      <c r="M77" s="2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2"/>
      <c r="J78" s="2"/>
      <c r="K78" s="2"/>
      <c r="L78" s="2"/>
      <c r="M78" s="2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2"/>
      <c r="J79" s="2"/>
      <c r="K79" s="2"/>
      <c r="L79" s="2"/>
      <c r="M79" s="2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2"/>
      <c r="J80" s="2"/>
      <c r="K80" s="2"/>
      <c r="L80" s="2"/>
      <c r="M80" s="2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2"/>
      <c r="J81" s="2"/>
      <c r="K81" s="2"/>
      <c r="L81" s="2"/>
      <c r="M81" s="2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2"/>
      <c r="J82" s="2"/>
      <c r="K82" s="2"/>
      <c r="L82" s="2"/>
      <c r="M82" s="2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2"/>
      <c r="J83" s="2"/>
      <c r="K83" s="2"/>
      <c r="L83" s="2"/>
      <c r="M83" s="2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2"/>
      <c r="J84" s="2"/>
      <c r="K84" s="2"/>
      <c r="L84" s="2"/>
      <c r="M84" s="2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2"/>
      <c r="J85" s="2"/>
      <c r="K85" s="2"/>
      <c r="L85" s="2"/>
      <c r="M85" s="2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2"/>
      <c r="J86" s="2"/>
      <c r="K86" s="2"/>
      <c r="L86" s="2"/>
      <c r="M86" s="2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2"/>
      <c r="J87" s="2"/>
      <c r="K87" s="2"/>
      <c r="L87" s="2"/>
      <c r="M87" s="2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2"/>
      <c r="J88" s="2"/>
      <c r="K88" s="2"/>
      <c r="L88" s="2"/>
      <c r="M88" s="2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2"/>
      <c r="J89" s="2"/>
      <c r="K89" s="2"/>
      <c r="L89" s="2"/>
      <c r="M89" s="2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2"/>
      <c r="J90" s="2"/>
      <c r="K90" s="2"/>
      <c r="L90" s="2"/>
      <c r="M90" s="2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2"/>
      <c r="J91" s="2"/>
      <c r="K91" s="2"/>
      <c r="L91" s="2"/>
      <c r="M91" s="2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2"/>
      <c r="J92" s="2"/>
      <c r="K92" s="2"/>
      <c r="L92" s="2"/>
      <c r="M92" s="2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2"/>
      <c r="J93" s="2"/>
      <c r="K93" s="2"/>
      <c r="L93" s="2"/>
      <c r="M93" s="2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2"/>
      <c r="J94" s="2"/>
      <c r="K94" s="2"/>
      <c r="L94" s="2"/>
      <c r="M94" s="2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2"/>
      <c r="J95" s="2"/>
      <c r="K95" s="2"/>
      <c r="L95" s="2"/>
      <c r="M95" s="2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2"/>
      <c r="J96" s="2"/>
      <c r="K96" s="2"/>
      <c r="L96" s="2"/>
      <c r="M96" s="2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2"/>
      <c r="J97" s="2"/>
      <c r="K97" s="2"/>
      <c r="L97" s="2"/>
      <c r="M97" s="2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2"/>
      <c r="J98" s="2"/>
      <c r="K98" s="2"/>
      <c r="L98" s="2"/>
      <c r="M98" s="2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2"/>
      <c r="J99" s="2"/>
      <c r="K99" s="2"/>
      <c r="L99" s="2"/>
      <c r="M99" s="2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2"/>
      <c r="J100" s="2"/>
      <c r="K100" s="2"/>
      <c r="L100" s="2"/>
      <c r="M100" s="2"/>
    </row>
  </sheetData>
  <mergeCells count="2">
    <mergeCell ref="B2:L2"/>
    <mergeCell ref="B3:L3"/>
  </mergeCells>
  <printOptions/>
  <pageMargins bottom="0.7874015748031497" footer="0.0" header="0.0" left="0.3937007874015748" right="0.0" top="1.1811023622047245"/>
  <pageSetup scale="63" orientation="portrait"/>
  <headerFooter>
    <oddHeader>&amp;LRAZON SOCIAL ELABORACIÓN DE DULCES LORENA VÁSQUEZ CANEO EIRL RUT 77.885.515-1 DIRECCIÓN LAS BEGONIAS 5893, MAIPU</oddHead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5.29"/>
    <col customWidth="1" min="3" max="3" width="5.57"/>
    <col customWidth="1" min="4" max="5" width="11.43"/>
    <col customWidth="1" min="6" max="6" width="42.86"/>
    <col customWidth="1" min="7" max="7" width="11.43"/>
    <col customWidth="1" min="8" max="8" width="11.71"/>
    <col customWidth="1" min="9" max="12" width="13.71"/>
    <col customWidth="1" min="13" max="13" width="11.43"/>
  </cols>
  <sheetData>
    <row r="1">
      <c r="A1" s="1"/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</row>
    <row r="2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5"/>
      <c r="M2" s="2"/>
    </row>
    <row r="3">
      <c r="A3" s="1"/>
      <c r="B3" s="6" t="s">
        <v>61</v>
      </c>
      <c r="C3" s="4"/>
      <c r="D3" s="4"/>
      <c r="E3" s="4"/>
      <c r="F3" s="4"/>
      <c r="G3" s="4"/>
      <c r="H3" s="4"/>
      <c r="I3" s="4"/>
      <c r="J3" s="4"/>
      <c r="K3" s="4"/>
      <c r="L3" s="5"/>
      <c r="M3" s="2"/>
    </row>
    <row r="4">
      <c r="A4" s="1"/>
      <c r="B4" s="1"/>
      <c r="C4" s="1"/>
      <c r="D4" s="1"/>
      <c r="E4" s="1"/>
      <c r="F4" s="1"/>
      <c r="G4" s="1"/>
      <c r="H4" s="1"/>
      <c r="I4" s="2"/>
      <c r="J4" s="2"/>
      <c r="K4" s="2"/>
      <c r="L4" s="2"/>
      <c r="M4" s="2"/>
    </row>
    <row r="5">
      <c r="A5" s="7"/>
      <c r="B5" s="8" t="s">
        <v>2</v>
      </c>
      <c r="C5" s="8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9" t="s">
        <v>9</v>
      </c>
      <c r="J5" s="9" t="s">
        <v>10</v>
      </c>
      <c r="K5" s="9" t="s">
        <v>11</v>
      </c>
      <c r="L5" s="9" t="s">
        <v>12</v>
      </c>
      <c r="M5" s="10"/>
    </row>
    <row r="6">
      <c r="A6" s="1"/>
      <c r="B6" s="11">
        <v>1.0</v>
      </c>
      <c r="C6" s="11">
        <v>33.0</v>
      </c>
      <c r="D6" s="11" t="s">
        <v>13</v>
      </c>
      <c r="E6" s="11" t="s">
        <v>40</v>
      </c>
      <c r="F6" s="11" t="s">
        <v>41</v>
      </c>
      <c r="G6" s="11">
        <v>24930.0</v>
      </c>
      <c r="H6" s="12">
        <v>45409.0</v>
      </c>
      <c r="I6" s="13">
        <v>0.0</v>
      </c>
      <c r="J6" s="13">
        <v>26652.0</v>
      </c>
      <c r="K6" s="13">
        <v>5064.0</v>
      </c>
      <c r="L6" s="13">
        <v>31716.0</v>
      </c>
      <c r="M6" s="2"/>
    </row>
    <row r="7">
      <c r="A7" s="1"/>
      <c r="B7" s="11">
        <v>2.0</v>
      </c>
      <c r="C7" s="11">
        <v>33.0</v>
      </c>
      <c r="D7" s="11" t="s">
        <v>13</v>
      </c>
      <c r="E7" s="11" t="s">
        <v>20</v>
      </c>
      <c r="F7" s="11" t="s">
        <v>28</v>
      </c>
      <c r="G7" s="11">
        <v>5.177766E7</v>
      </c>
      <c r="H7" s="12">
        <v>45411.0</v>
      </c>
      <c r="I7" s="13">
        <v>0.0</v>
      </c>
      <c r="J7" s="13">
        <v>7680.0</v>
      </c>
      <c r="K7" s="13">
        <v>1459.0</v>
      </c>
      <c r="L7" s="13">
        <v>9139.0</v>
      </c>
      <c r="M7" s="2"/>
    </row>
    <row r="8">
      <c r="A8" s="1"/>
      <c r="B8" s="11">
        <v>3.0</v>
      </c>
      <c r="C8" s="11">
        <v>33.0</v>
      </c>
      <c r="D8" s="11" t="s">
        <v>13</v>
      </c>
      <c r="E8" s="11" t="s">
        <v>62</v>
      </c>
      <c r="F8" s="11" t="s">
        <v>63</v>
      </c>
      <c r="G8" s="11">
        <v>1722.0</v>
      </c>
      <c r="H8" s="12">
        <v>45418.0</v>
      </c>
      <c r="I8" s="13">
        <v>0.0</v>
      </c>
      <c r="J8" s="13">
        <v>10000.0</v>
      </c>
      <c r="K8" s="13">
        <v>1900.0</v>
      </c>
      <c r="L8" s="13">
        <v>11900.0</v>
      </c>
      <c r="M8" s="2"/>
    </row>
    <row r="9">
      <c r="A9" s="1"/>
      <c r="B9" s="11">
        <v>4.0</v>
      </c>
      <c r="C9" s="11">
        <v>33.0</v>
      </c>
      <c r="D9" s="11" t="s">
        <v>13</v>
      </c>
      <c r="E9" s="11" t="s">
        <v>64</v>
      </c>
      <c r="F9" s="11" t="s">
        <v>65</v>
      </c>
      <c r="G9" s="11">
        <v>455937.0</v>
      </c>
      <c r="H9" s="12">
        <v>45420.0</v>
      </c>
      <c r="I9" s="13">
        <v>0.0</v>
      </c>
      <c r="J9" s="13">
        <v>17091.0</v>
      </c>
      <c r="K9" s="13">
        <v>3247.0</v>
      </c>
      <c r="L9" s="13">
        <v>20338.0</v>
      </c>
      <c r="M9" s="2"/>
    </row>
    <row r="10">
      <c r="A10" s="1"/>
      <c r="B10" s="11">
        <v>5.0</v>
      </c>
      <c r="C10" s="11">
        <v>33.0</v>
      </c>
      <c r="D10" s="11" t="s">
        <v>13</v>
      </c>
      <c r="E10" s="11" t="s">
        <v>16</v>
      </c>
      <c r="F10" s="11" t="s">
        <v>17</v>
      </c>
      <c r="G10" s="11">
        <v>42161.0</v>
      </c>
      <c r="H10" s="12">
        <v>45421.0</v>
      </c>
      <c r="I10" s="13">
        <v>0.0</v>
      </c>
      <c r="J10" s="13">
        <v>78546.0</v>
      </c>
      <c r="K10" s="13">
        <v>14924.0</v>
      </c>
      <c r="L10" s="13">
        <v>93470.0</v>
      </c>
      <c r="M10" s="2"/>
    </row>
    <row r="11">
      <c r="A11" s="1"/>
      <c r="B11" s="11">
        <v>6.0</v>
      </c>
      <c r="C11" s="11">
        <v>33.0</v>
      </c>
      <c r="D11" s="11" t="s">
        <v>13</v>
      </c>
      <c r="E11" s="11" t="s">
        <v>49</v>
      </c>
      <c r="F11" s="11" t="s">
        <v>50</v>
      </c>
      <c r="G11" s="11">
        <v>6525.0</v>
      </c>
      <c r="H11" s="12">
        <v>45421.0</v>
      </c>
      <c r="I11" s="13">
        <v>0.0</v>
      </c>
      <c r="J11" s="13">
        <v>9445.0</v>
      </c>
      <c r="K11" s="13">
        <v>1795.0</v>
      </c>
      <c r="L11" s="13">
        <v>11240.0</v>
      </c>
      <c r="M11" s="2"/>
    </row>
    <row r="12">
      <c r="A12" s="1"/>
      <c r="B12" s="11">
        <v>7.0</v>
      </c>
      <c r="C12" s="11">
        <v>33.0</v>
      </c>
      <c r="D12" s="11" t="s">
        <v>13</v>
      </c>
      <c r="E12" s="11" t="s">
        <v>66</v>
      </c>
      <c r="F12" s="11" t="s">
        <v>67</v>
      </c>
      <c r="G12" s="11">
        <v>5025274.0</v>
      </c>
      <c r="H12" s="12">
        <v>45421.0</v>
      </c>
      <c r="I12" s="13">
        <v>0.0</v>
      </c>
      <c r="J12" s="13">
        <v>7591.0</v>
      </c>
      <c r="K12" s="13">
        <v>1442.0</v>
      </c>
      <c r="L12" s="13">
        <v>9033.0</v>
      </c>
      <c r="M12" s="2"/>
    </row>
    <row r="13">
      <c r="A13" s="1"/>
      <c r="B13" s="11">
        <v>8.0</v>
      </c>
      <c r="C13" s="11">
        <v>33.0</v>
      </c>
      <c r="D13" s="11" t="s">
        <v>13</v>
      </c>
      <c r="E13" s="11" t="s">
        <v>68</v>
      </c>
      <c r="F13" s="11" t="s">
        <v>69</v>
      </c>
      <c r="G13" s="11">
        <v>778402.0</v>
      </c>
      <c r="H13" s="12">
        <v>45422.0</v>
      </c>
      <c r="I13" s="13">
        <v>0.0</v>
      </c>
      <c r="J13" s="13">
        <v>154505.0</v>
      </c>
      <c r="K13" s="13">
        <v>29356.0</v>
      </c>
      <c r="L13" s="13">
        <v>183861.0</v>
      </c>
      <c r="M13" s="2"/>
    </row>
    <row r="14">
      <c r="A14" s="1"/>
      <c r="B14" s="11">
        <v>9.0</v>
      </c>
      <c r="C14" s="11">
        <v>33.0</v>
      </c>
      <c r="D14" s="11" t="s">
        <v>13</v>
      </c>
      <c r="E14" s="11" t="s">
        <v>57</v>
      </c>
      <c r="F14" s="11" t="s">
        <v>58</v>
      </c>
      <c r="G14" s="11">
        <v>2.6940954E7</v>
      </c>
      <c r="H14" s="12">
        <v>45427.0</v>
      </c>
      <c r="I14" s="13">
        <v>0.0</v>
      </c>
      <c r="J14" s="13">
        <v>47537.0</v>
      </c>
      <c r="K14" s="13">
        <v>9032.0</v>
      </c>
      <c r="L14" s="13">
        <v>56569.0</v>
      </c>
      <c r="M14" s="2"/>
    </row>
    <row r="15">
      <c r="A15" s="1"/>
      <c r="B15" s="11">
        <v>10.0</v>
      </c>
      <c r="C15" s="11">
        <v>33.0</v>
      </c>
      <c r="D15" s="11" t="s">
        <v>13</v>
      </c>
      <c r="E15" s="11" t="s">
        <v>57</v>
      </c>
      <c r="F15" s="11" t="s">
        <v>58</v>
      </c>
      <c r="G15" s="11">
        <v>2.6942621E7</v>
      </c>
      <c r="H15" s="12">
        <v>45428.0</v>
      </c>
      <c r="I15" s="13">
        <v>0.0</v>
      </c>
      <c r="J15" s="13">
        <v>62213.0</v>
      </c>
      <c r="K15" s="13">
        <v>11820.0</v>
      </c>
      <c r="L15" s="13">
        <v>74033.0</v>
      </c>
      <c r="M15" s="2"/>
    </row>
    <row r="16">
      <c r="A16" s="1"/>
      <c r="B16" s="11">
        <v>11.0</v>
      </c>
      <c r="C16" s="11">
        <v>33.0</v>
      </c>
      <c r="D16" s="11" t="s">
        <v>13</v>
      </c>
      <c r="E16" s="11" t="s">
        <v>68</v>
      </c>
      <c r="F16" s="11" t="s">
        <v>69</v>
      </c>
      <c r="G16" s="11">
        <v>779743.0</v>
      </c>
      <c r="H16" s="12">
        <v>45429.0</v>
      </c>
      <c r="I16" s="13">
        <v>0.0</v>
      </c>
      <c r="J16" s="13">
        <v>64472.0</v>
      </c>
      <c r="K16" s="13">
        <v>12250.0</v>
      </c>
      <c r="L16" s="13">
        <v>76722.0</v>
      </c>
      <c r="M16" s="2"/>
    </row>
    <row r="17">
      <c r="A17" s="1"/>
      <c r="B17" s="11">
        <v>12.0</v>
      </c>
      <c r="C17" s="11">
        <v>33.0</v>
      </c>
      <c r="D17" s="11" t="s">
        <v>13</v>
      </c>
      <c r="E17" s="11" t="s">
        <v>70</v>
      </c>
      <c r="F17" s="11" t="s">
        <v>71</v>
      </c>
      <c r="G17" s="11">
        <v>4620972.0</v>
      </c>
      <c r="H17" s="12">
        <v>45429.0</v>
      </c>
      <c r="I17" s="13">
        <v>0.0</v>
      </c>
      <c r="J17" s="13">
        <v>57165.0</v>
      </c>
      <c r="K17" s="13">
        <v>10861.0</v>
      </c>
      <c r="L17" s="13">
        <v>68026.0</v>
      </c>
      <c r="M17" s="2"/>
    </row>
    <row r="18">
      <c r="A18" s="1"/>
      <c r="B18" s="11">
        <v>13.0</v>
      </c>
      <c r="C18" s="11">
        <v>33.0</v>
      </c>
      <c r="D18" s="11" t="s">
        <v>13</v>
      </c>
      <c r="E18" s="11" t="s">
        <v>14</v>
      </c>
      <c r="F18" s="11" t="s">
        <v>15</v>
      </c>
      <c r="G18" s="11">
        <v>1942.0</v>
      </c>
      <c r="H18" s="12">
        <v>45443.0</v>
      </c>
      <c r="I18" s="13">
        <v>0.0</v>
      </c>
      <c r="J18" s="13">
        <v>8151.0</v>
      </c>
      <c r="K18" s="13">
        <v>1549.0</v>
      </c>
      <c r="L18" s="13">
        <v>9700.0</v>
      </c>
      <c r="M18" s="2"/>
    </row>
    <row r="19">
      <c r="A19" s="1"/>
      <c r="B19" s="11">
        <v>14.0</v>
      </c>
      <c r="C19" s="11">
        <v>33.0</v>
      </c>
      <c r="D19" s="11" t="s">
        <v>13</v>
      </c>
      <c r="E19" s="11" t="s">
        <v>20</v>
      </c>
      <c r="F19" s="11" t="s">
        <v>28</v>
      </c>
      <c r="G19" s="11">
        <v>5.1807913E7</v>
      </c>
      <c r="H19" s="12">
        <v>45441.0</v>
      </c>
      <c r="I19" s="13">
        <v>0.0</v>
      </c>
      <c r="J19" s="13">
        <v>1103.0</v>
      </c>
      <c r="K19" s="13">
        <v>210.0</v>
      </c>
      <c r="L19" s="13">
        <v>1313.0</v>
      </c>
      <c r="M19" s="2"/>
    </row>
    <row r="20">
      <c r="A20" s="1"/>
      <c r="B20" s="11">
        <v>15.0</v>
      </c>
      <c r="C20" s="11">
        <v>61.0</v>
      </c>
      <c r="D20" s="11" t="s">
        <v>13</v>
      </c>
      <c r="E20" s="11" t="s">
        <v>20</v>
      </c>
      <c r="F20" s="11" t="s">
        <v>28</v>
      </c>
      <c r="G20" s="11">
        <v>9352674.0</v>
      </c>
      <c r="H20" s="12">
        <v>45440.0</v>
      </c>
      <c r="I20" s="13">
        <v>0.0</v>
      </c>
      <c r="J20" s="13">
        <v>18.0</v>
      </c>
      <c r="K20" s="13">
        <v>3.0</v>
      </c>
      <c r="L20" s="13">
        <v>21.0</v>
      </c>
      <c r="M20" s="2"/>
    </row>
    <row r="21" ht="15.75" customHeight="1">
      <c r="A21" s="16"/>
      <c r="B21" s="14"/>
      <c r="C21" s="14"/>
      <c r="D21" s="14"/>
      <c r="E21" s="14"/>
      <c r="F21" s="14"/>
      <c r="G21" s="14"/>
      <c r="H21" s="14"/>
      <c r="I21" s="15" t="str">
        <f t="shared" ref="I21:L21" si="1">SUM(I6:I20)</f>
        <v>0 </v>
      </c>
      <c r="J21" s="15" t="str">
        <f t="shared" si="1"/>
        <v>552,169 </v>
      </c>
      <c r="K21" s="15" t="str">
        <f t="shared" si="1"/>
        <v>104,912 </v>
      </c>
      <c r="L21" s="15" t="str">
        <f t="shared" si="1"/>
        <v>657,081 </v>
      </c>
      <c r="M21" s="17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2"/>
      <c r="J22" s="2"/>
      <c r="K22" s="2"/>
      <c r="L22" s="2"/>
      <c r="M22" s="2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2"/>
      <c r="J23" s="2"/>
      <c r="K23" s="2"/>
      <c r="L23" s="2"/>
      <c r="M23" s="2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2"/>
      <c r="J24" s="2"/>
      <c r="K24" s="2"/>
      <c r="L24" s="2"/>
      <c r="M24" s="2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2"/>
      <c r="J25" s="2"/>
      <c r="K25" s="2"/>
      <c r="L25" s="2"/>
      <c r="M25" s="2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2"/>
      <c r="J26" s="2"/>
      <c r="K26" s="2"/>
      <c r="L26" s="2"/>
      <c r="M26" s="2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2"/>
      <c r="J27" s="2"/>
      <c r="K27" s="2"/>
      <c r="L27" s="2"/>
      <c r="M27" s="2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2"/>
      <c r="J28" s="2"/>
      <c r="K28" s="2"/>
      <c r="L28" s="2"/>
      <c r="M28" s="2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2"/>
      <c r="J29" s="2"/>
      <c r="K29" s="2"/>
      <c r="L29" s="2"/>
      <c r="M29" s="2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2"/>
      <c r="J30" s="2"/>
      <c r="K30" s="2"/>
      <c r="L30" s="2"/>
      <c r="M30" s="2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2"/>
      <c r="J31" s="2"/>
      <c r="K31" s="2"/>
      <c r="L31" s="2"/>
      <c r="M31" s="2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2"/>
      <c r="J32" s="2"/>
      <c r="K32" s="2"/>
      <c r="L32" s="2"/>
      <c r="M32" s="2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2"/>
      <c r="J33" s="2"/>
      <c r="K33" s="2"/>
      <c r="L33" s="2"/>
      <c r="M33" s="2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2"/>
      <c r="J34" s="2"/>
      <c r="K34" s="2"/>
      <c r="L34" s="2"/>
      <c r="M34" s="2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2"/>
      <c r="J35" s="2"/>
      <c r="K35" s="2"/>
      <c r="L35" s="2"/>
      <c r="M35" s="2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2"/>
      <c r="J36" s="2"/>
      <c r="K36" s="2"/>
      <c r="L36" s="2"/>
      <c r="M36" s="2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2"/>
      <c r="J37" s="2"/>
      <c r="K37" s="2"/>
      <c r="L37" s="2"/>
      <c r="M37" s="2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2"/>
      <c r="J38" s="2"/>
      <c r="K38" s="2"/>
      <c r="L38" s="2"/>
      <c r="M38" s="2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2"/>
      <c r="J39" s="2"/>
      <c r="K39" s="2"/>
      <c r="L39" s="2"/>
      <c r="M39" s="2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2"/>
      <c r="J40" s="2"/>
      <c r="K40" s="2"/>
      <c r="L40" s="2"/>
      <c r="M40" s="2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2"/>
      <c r="J41" s="2"/>
      <c r="K41" s="2"/>
      <c r="L41" s="2"/>
      <c r="M41" s="2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2"/>
      <c r="J42" s="2"/>
      <c r="K42" s="2"/>
      <c r="L42" s="2"/>
      <c r="M42" s="2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2"/>
      <c r="J43" s="2"/>
      <c r="K43" s="2"/>
      <c r="L43" s="2"/>
      <c r="M43" s="2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2"/>
      <c r="J44" s="2"/>
      <c r="K44" s="2"/>
      <c r="L44" s="2"/>
      <c r="M44" s="2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2"/>
      <c r="J45" s="2"/>
      <c r="K45" s="2"/>
      <c r="L45" s="2"/>
      <c r="M45" s="2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2"/>
      <c r="J46" s="2"/>
      <c r="K46" s="2"/>
      <c r="L46" s="2"/>
      <c r="M46" s="2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2"/>
      <c r="J47" s="2"/>
      <c r="K47" s="2"/>
      <c r="L47" s="2"/>
      <c r="M47" s="2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2"/>
      <c r="J48" s="2"/>
      <c r="K48" s="2"/>
      <c r="L48" s="2"/>
      <c r="M48" s="2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2"/>
      <c r="J49" s="2"/>
      <c r="K49" s="2"/>
      <c r="L49" s="2"/>
      <c r="M49" s="2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2"/>
      <c r="J50" s="2"/>
      <c r="K50" s="2"/>
      <c r="L50" s="2"/>
      <c r="M50" s="2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2"/>
      <c r="J51" s="2"/>
      <c r="K51" s="2"/>
      <c r="L51" s="2"/>
      <c r="M51" s="2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2"/>
      <c r="J52" s="2"/>
      <c r="K52" s="2"/>
      <c r="L52" s="2"/>
      <c r="M52" s="2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2"/>
      <c r="J53" s="2"/>
      <c r="K53" s="2"/>
      <c r="L53" s="2"/>
      <c r="M53" s="2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2"/>
      <c r="J54" s="2"/>
      <c r="K54" s="2"/>
      <c r="L54" s="2"/>
      <c r="M54" s="2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2"/>
      <c r="J55" s="2"/>
      <c r="K55" s="2"/>
      <c r="L55" s="2"/>
      <c r="M55" s="2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2"/>
      <c r="J56" s="2"/>
      <c r="K56" s="2"/>
      <c r="L56" s="2"/>
      <c r="M56" s="2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2"/>
      <c r="J57" s="2"/>
      <c r="K57" s="2"/>
      <c r="L57" s="2"/>
      <c r="M57" s="2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2"/>
      <c r="J58" s="2"/>
      <c r="K58" s="2"/>
      <c r="L58" s="2"/>
      <c r="M58" s="2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2"/>
      <c r="J59" s="2"/>
      <c r="K59" s="2"/>
      <c r="L59" s="2"/>
      <c r="M59" s="2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2"/>
      <c r="J60" s="2"/>
      <c r="K60" s="2"/>
      <c r="L60" s="2"/>
      <c r="M60" s="2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2"/>
      <c r="J61" s="2"/>
      <c r="K61" s="2"/>
      <c r="L61" s="2"/>
      <c r="M61" s="2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2"/>
      <c r="J62" s="2"/>
      <c r="K62" s="2"/>
      <c r="L62" s="2"/>
      <c r="M62" s="2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2"/>
      <c r="J63" s="2"/>
      <c r="K63" s="2"/>
      <c r="L63" s="2"/>
      <c r="M63" s="2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2"/>
      <c r="J64" s="2"/>
      <c r="K64" s="2"/>
      <c r="L64" s="2"/>
      <c r="M64" s="2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2"/>
      <c r="J65" s="2"/>
      <c r="K65" s="2"/>
      <c r="L65" s="2"/>
      <c r="M65" s="2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2"/>
      <c r="J66" s="2"/>
      <c r="K66" s="2"/>
      <c r="L66" s="2"/>
      <c r="M66" s="2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2"/>
      <c r="J67" s="2"/>
      <c r="K67" s="2"/>
      <c r="L67" s="2"/>
      <c r="M67" s="2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2"/>
      <c r="J68" s="2"/>
      <c r="K68" s="2"/>
      <c r="L68" s="2"/>
      <c r="M68" s="2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2"/>
      <c r="J69" s="2"/>
      <c r="K69" s="2"/>
      <c r="L69" s="2"/>
      <c r="M69" s="2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2"/>
      <c r="J70" s="2"/>
      <c r="K70" s="2"/>
      <c r="L70" s="2"/>
      <c r="M70" s="2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2"/>
      <c r="J71" s="2"/>
      <c r="K71" s="2"/>
      <c r="L71" s="2"/>
      <c r="M71" s="2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2"/>
      <c r="J72" s="2"/>
      <c r="K72" s="2"/>
      <c r="L72" s="2"/>
      <c r="M72" s="2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2"/>
      <c r="J73" s="2"/>
      <c r="K73" s="2"/>
      <c r="L73" s="2"/>
      <c r="M73" s="2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2"/>
      <c r="J74" s="2"/>
      <c r="K74" s="2"/>
      <c r="L74" s="2"/>
      <c r="M74" s="2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2"/>
      <c r="J75" s="2"/>
      <c r="K75" s="2"/>
      <c r="L75" s="2"/>
      <c r="M75" s="2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2"/>
      <c r="J76" s="2"/>
      <c r="K76" s="2"/>
      <c r="L76" s="2"/>
      <c r="M76" s="2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2"/>
      <c r="J77" s="2"/>
      <c r="K77" s="2"/>
      <c r="L77" s="2"/>
      <c r="M77" s="2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2"/>
      <c r="J78" s="2"/>
      <c r="K78" s="2"/>
      <c r="L78" s="2"/>
      <c r="M78" s="2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2"/>
      <c r="J79" s="2"/>
      <c r="K79" s="2"/>
      <c r="L79" s="2"/>
      <c r="M79" s="2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2"/>
      <c r="J80" s="2"/>
      <c r="K80" s="2"/>
      <c r="L80" s="2"/>
      <c r="M80" s="2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2"/>
      <c r="J81" s="2"/>
      <c r="K81" s="2"/>
      <c r="L81" s="2"/>
      <c r="M81" s="2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2"/>
      <c r="J82" s="2"/>
      <c r="K82" s="2"/>
      <c r="L82" s="2"/>
      <c r="M82" s="2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2"/>
      <c r="J83" s="2"/>
      <c r="K83" s="2"/>
      <c r="L83" s="2"/>
      <c r="M83" s="2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2"/>
      <c r="J84" s="2"/>
      <c r="K84" s="2"/>
      <c r="L84" s="2"/>
      <c r="M84" s="2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2"/>
      <c r="J85" s="2"/>
      <c r="K85" s="2"/>
      <c r="L85" s="2"/>
      <c r="M85" s="2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2"/>
      <c r="J86" s="2"/>
      <c r="K86" s="2"/>
      <c r="L86" s="2"/>
      <c r="M86" s="2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2"/>
      <c r="J87" s="2"/>
      <c r="K87" s="2"/>
      <c r="L87" s="2"/>
      <c r="M87" s="2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2"/>
      <c r="J88" s="2"/>
      <c r="K88" s="2"/>
      <c r="L88" s="2"/>
      <c r="M88" s="2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2"/>
      <c r="J89" s="2"/>
      <c r="K89" s="2"/>
      <c r="L89" s="2"/>
      <c r="M89" s="2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2"/>
      <c r="J90" s="2"/>
      <c r="K90" s="2"/>
      <c r="L90" s="2"/>
      <c r="M90" s="2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2"/>
      <c r="J91" s="2"/>
      <c r="K91" s="2"/>
      <c r="L91" s="2"/>
      <c r="M91" s="2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2"/>
      <c r="J92" s="2"/>
      <c r="K92" s="2"/>
      <c r="L92" s="2"/>
      <c r="M92" s="2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2"/>
      <c r="J93" s="2"/>
      <c r="K93" s="2"/>
      <c r="L93" s="2"/>
      <c r="M93" s="2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2"/>
      <c r="J94" s="2"/>
      <c r="K94" s="2"/>
      <c r="L94" s="2"/>
      <c r="M94" s="2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2"/>
      <c r="J95" s="2"/>
      <c r="K95" s="2"/>
      <c r="L95" s="2"/>
      <c r="M95" s="2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2"/>
      <c r="J96" s="2"/>
      <c r="K96" s="2"/>
      <c r="L96" s="2"/>
      <c r="M96" s="2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2"/>
      <c r="J97" s="2"/>
      <c r="K97" s="2"/>
      <c r="L97" s="2"/>
      <c r="M97" s="2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2"/>
      <c r="J98" s="2"/>
      <c r="K98" s="2"/>
      <c r="L98" s="2"/>
      <c r="M98" s="2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2"/>
      <c r="J99" s="2"/>
      <c r="K99" s="2"/>
      <c r="L99" s="2"/>
      <c r="M99" s="2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2"/>
      <c r="J100" s="2"/>
      <c r="K100" s="2"/>
      <c r="L100" s="2"/>
      <c r="M100" s="2"/>
    </row>
  </sheetData>
  <mergeCells count="2">
    <mergeCell ref="B2:L2"/>
    <mergeCell ref="B3:L3"/>
  </mergeCells>
  <printOptions/>
  <pageMargins bottom="0.7874015748031497" footer="0.0" header="0.0" left="0.3937007874015748" right="0.0" top="1.1811023622047245"/>
  <pageSetup scale="65" orientation="portrait"/>
  <headerFooter>
    <oddHeader>&amp;LRAZON SOCIAL ELABORACIÓN DE DULCES LORENA VÁSQUEZ CANEO EIRL RUT 77.885.515-1 DIRECCIÓN LAS BEGONIAS 5893, MAIPU</oddHead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5.29"/>
    <col customWidth="1" min="3" max="3" width="5.57"/>
    <col customWidth="1" min="4" max="5" width="11.43"/>
    <col customWidth="1" min="6" max="6" width="42.86"/>
    <col customWidth="1" min="7" max="7" width="11.43"/>
    <col customWidth="1" min="8" max="8" width="11.71"/>
    <col customWidth="1" min="9" max="12" width="13.71"/>
    <col customWidth="1" min="13" max="13" width="11.43"/>
  </cols>
  <sheetData>
    <row r="1">
      <c r="A1" s="1"/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</row>
    <row r="2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5"/>
      <c r="M2" s="2"/>
    </row>
    <row r="3">
      <c r="A3" s="1"/>
      <c r="B3" s="6" t="s">
        <v>72</v>
      </c>
      <c r="C3" s="4"/>
      <c r="D3" s="4"/>
      <c r="E3" s="4"/>
      <c r="F3" s="4"/>
      <c r="G3" s="4"/>
      <c r="H3" s="4"/>
      <c r="I3" s="4"/>
      <c r="J3" s="4"/>
      <c r="K3" s="4"/>
      <c r="L3" s="5"/>
      <c r="M3" s="2"/>
    </row>
    <row r="4">
      <c r="A4" s="1"/>
      <c r="B4" s="1"/>
      <c r="C4" s="1"/>
      <c r="D4" s="1"/>
      <c r="E4" s="1"/>
      <c r="F4" s="1"/>
      <c r="G4" s="1"/>
      <c r="H4" s="1"/>
      <c r="I4" s="2"/>
      <c r="J4" s="2"/>
      <c r="K4" s="2"/>
      <c r="L4" s="2"/>
      <c r="M4" s="2"/>
    </row>
    <row r="5">
      <c r="A5" s="7"/>
      <c r="B5" s="8" t="s">
        <v>2</v>
      </c>
      <c r="C5" s="8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9" t="s">
        <v>9</v>
      </c>
      <c r="J5" s="9" t="s">
        <v>10</v>
      </c>
      <c r="K5" s="9" t="s">
        <v>11</v>
      </c>
      <c r="L5" s="9" t="s">
        <v>12</v>
      </c>
      <c r="M5" s="10"/>
    </row>
    <row r="6">
      <c r="A6" s="1"/>
      <c r="B6" s="11">
        <v>1.0</v>
      </c>
      <c r="C6" s="11">
        <v>33.0</v>
      </c>
      <c r="D6" s="11" t="s">
        <v>13</v>
      </c>
      <c r="E6" s="11" t="s">
        <v>68</v>
      </c>
      <c r="F6" s="11" t="s">
        <v>69</v>
      </c>
      <c r="G6" s="11">
        <v>780851.0</v>
      </c>
      <c r="H6" s="12">
        <v>45436.0</v>
      </c>
      <c r="I6" s="13">
        <v>0.0</v>
      </c>
      <c r="J6" s="13">
        <v>154505.0</v>
      </c>
      <c r="K6" s="13">
        <v>29356.0</v>
      </c>
      <c r="L6" s="13" t="str">
        <f t="shared" ref="L6:L25" si="1">SUM(I6:K6)</f>
        <v>183,861 </v>
      </c>
      <c r="M6" s="2"/>
    </row>
    <row r="7">
      <c r="A7" s="1"/>
      <c r="B7" s="11">
        <v>2.0</v>
      </c>
      <c r="C7" s="11">
        <v>33.0</v>
      </c>
      <c r="D7" s="11" t="s">
        <v>13</v>
      </c>
      <c r="E7" s="11" t="s">
        <v>70</v>
      </c>
      <c r="F7" s="11" t="s">
        <v>71</v>
      </c>
      <c r="G7" s="11">
        <v>4637463.0</v>
      </c>
      <c r="H7" s="12">
        <v>45443.0</v>
      </c>
      <c r="I7" s="13">
        <v>0.0</v>
      </c>
      <c r="J7" s="13">
        <v>74244.0</v>
      </c>
      <c r="K7" s="13">
        <v>14106.0</v>
      </c>
      <c r="L7" s="13" t="str">
        <f t="shared" si="1"/>
        <v>88,350 </v>
      </c>
      <c r="M7" s="2"/>
    </row>
    <row r="8">
      <c r="A8" s="1"/>
      <c r="B8" s="11">
        <v>3.0</v>
      </c>
      <c r="C8" s="11">
        <v>33.0</v>
      </c>
      <c r="D8" s="11" t="s">
        <v>13</v>
      </c>
      <c r="E8" s="11" t="s">
        <v>20</v>
      </c>
      <c r="F8" s="11" t="s">
        <v>28</v>
      </c>
      <c r="G8" s="11">
        <v>5.2027564E7</v>
      </c>
      <c r="H8" s="12">
        <v>45442.0</v>
      </c>
      <c r="I8" s="13">
        <v>0.0</v>
      </c>
      <c r="J8" s="13">
        <v>1968.0</v>
      </c>
      <c r="K8" s="13">
        <v>374.0</v>
      </c>
      <c r="L8" s="13" t="str">
        <f t="shared" si="1"/>
        <v>2,342 </v>
      </c>
      <c r="M8" s="2"/>
    </row>
    <row r="9">
      <c r="A9" s="1"/>
      <c r="B9" s="11">
        <v>4.0</v>
      </c>
      <c r="C9" s="11">
        <v>33.0</v>
      </c>
      <c r="D9" s="11" t="s">
        <v>13</v>
      </c>
      <c r="E9" s="11" t="s">
        <v>73</v>
      </c>
      <c r="F9" s="11" t="s">
        <v>74</v>
      </c>
      <c r="G9" s="11">
        <v>17387.0</v>
      </c>
      <c r="H9" s="12">
        <v>45449.0</v>
      </c>
      <c r="I9" s="13">
        <v>0.0</v>
      </c>
      <c r="J9" s="13">
        <v>5269.0</v>
      </c>
      <c r="K9" s="13">
        <v>1001.0</v>
      </c>
      <c r="L9" s="13" t="str">
        <f t="shared" si="1"/>
        <v>6,270 </v>
      </c>
      <c r="M9" s="2"/>
    </row>
    <row r="10">
      <c r="A10" s="1"/>
      <c r="B10" s="11">
        <v>5.0</v>
      </c>
      <c r="C10" s="11">
        <v>33.0</v>
      </c>
      <c r="D10" s="11" t="s">
        <v>13</v>
      </c>
      <c r="E10" s="11" t="s">
        <v>75</v>
      </c>
      <c r="F10" s="11" t="s">
        <v>76</v>
      </c>
      <c r="G10" s="11">
        <v>87494.0</v>
      </c>
      <c r="H10" s="12">
        <v>45449.0</v>
      </c>
      <c r="I10" s="13">
        <v>0.0</v>
      </c>
      <c r="J10" s="13">
        <v>34456.0</v>
      </c>
      <c r="K10" s="13">
        <v>6547.0</v>
      </c>
      <c r="L10" s="13" t="str">
        <f t="shared" si="1"/>
        <v>41,003 </v>
      </c>
      <c r="M10" s="2"/>
    </row>
    <row r="11">
      <c r="A11" s="1"/>
      <c r="B11" s="11">
        <v>6.0</v>
      </c>
      <c r="C11" s="11">
        <v>33.0</v>
      </c>
      <c r="D11" s="11" t="s">
        <v>13</v>
      </c>
      <c r="E11" s="11" t="s">
        <v>57</v>
      </c>
      <c r="F11" s="11" t="s">
        <v>58</v>
      </c>
      <c r="G11" s="11">
        <v>2.6976051E7</v>
      </c>
      <c r="H11" s="12">
        <v>45455.0</v>
      </c>
      <c r="I11" s="13">
        <v>0.0</v>
      </c>
      <c r="J11" s="13">
        <v>69126.0</v>
      </c>
      <c r="K11" s="13">
        <v>13134.0</v>
      </c>
      <c r="L11" s="13" t="str">
        <f t="shared" si="1"/>
        <v>82,260 </v>
      </c>
      <c r="M11" s="2"/>
    </row>
    <row r="12">
      <c r="A12" s="1"/>
      <c r="B12" s="11">
        <v>7.0</v>
      </c>
      <c r="C12" s="11">
        <v>33.0</v>
      </c>
      <c r="D12" s="11" t="s">
        <v>13</v>
      </c>
      <c r="E12" s="11" t="s">
        <v>57</v>
      </c>
      <c r="F12" s="11" t="s">
        <v>58</v>
      </c>
      <c r="G12" s="11">
        <v>2.6978021E7</v>
      </c>
      <c r="H12" s="12">
        <v>45456.0</v>
      </c>
      <c r="I12" s="13">
        <v>0.0</v>
      </c>
      <c r="J12" s="13">
        <v>94399.0</v>
      </c>
      <c r="K12" s="13">
        <v>17936.0</v>
      </c>
      <c r="L12" s="13" t="str">
        <f t="shared" si="1"/>
        <v>112,335 </v>
      </c>
      <c r="M12" s="2"/>
    </row>
    <row r="13">
      <c r="A13" s="1"/>
      <c r="B13" s="11">
        <v>8.0</v>
      </c>
      <c r="C13" s="11">
        <v>33.0</v>
      </c>
      <c r="D13" s="11" t="s">
        <v>13</v>
      </c>
      <c r="E13" s="11" t="s">
        <v>57</v>
      </c>
      <c r="F13" s="11" t="s">
        <v>58</v>
      </c>
      <c r="G13" s="11">
        <v>2.7192634E7</v>
      </c>
      <c r="H13" s="12">
        <v>45457.0</v>
      </c>
      <c r="I13" s="13">
        <v>0.0</v>
      </c>
      <c r="J13" s="13">
        <v>84062.0</v>
      </c>
      <c r="K13" s="13">
        <v>15972.0</v>
      </c>
      <c r="L13" s="13" t="str">
        <f t="shared" si="1"/>
        <v>100,034 </v>
      </c>
      <c r="M13" s="2"/>
    </row>
    <row r="14">
      <c r="A14" s="1"/>
      <c r="B14" s="11">
        <v>9.0</v>
      </c>
      <c r="C14" s="11">
        <v>33.0</v>
      </c>
      <c r="D14" s="11" t="s">
        <v>13</v>
      </c>
      <c r="E14" s="11" t="s">
        <v>26</v>
      </c>
      <c r="F14" s="11" t="s">
        <v>27</v>
      </c>
      <c r="G14" s="11">
        <v>767.0</v>
      </c>
      <c r="H14" s="12">
        <v>45457.0</v>
      </c>
      <c r="I14" s="13">
        <v>0.0</v>
      </c>
      <c r="J14" s="13">
        <v>32000.0</v>
      </c>
      <c r="K14" s="13">
        <v>6080.0</v>
      </c>
      <c r="L14" s="13" t="str">
        <f t="shared" si="1"/>
        <v>38,080 </v>
      </c>
      <c r="M14" s="2"/>
    </row>
    <row r="15">
      <c r="A15" s="1"/>
      <c r="B15" s="11">
        <v>10.0</v>
      </c>
      <c r="C15" s="11">
        <v>33.0</v>
      </c>
      <c r="D15" s="11" t="s">
        <v>13</v>
      </c>
      <c r="E15" s="11" t="s">
        <v>77</v>
      </c>
      <c r="F15" s="11" t="s">
        <v>78</v>
      </c>
      <c r="G15" s="11">
        <v>4853.0</v>
      </c>
      <c r="H15" s="12">
        <v>45459.0</v>
      </c>
      <c r="I15" s="13">
        <v>0.0</v>
      </c>
      <c r="J15" s="13">
        <v>19731.0</v>
      </c>
      <c r="K15" s="13">
        <v>3749.0</v>
      </c>
      <c r="L15" s="13" t="str">
        <f t="shared" si="1"/>
        <v>23,480 </v>
      </c>
      <c r="M15" s="2"/>
    </row>
    <row r="16">
      <c r="A16" s="1"/>
      <c r="B16" s="11">
        <v>11.0</v>
      </c>
      <c r="C16" s="11">
        <v>33.0</v>
      </c>
      <c r="D16" s="11" t="s">
        <v>13</v>
      </c>
      <c r="E16" s="11" t="s">
        <v>55</v>
      </c>
      <c r="F16" s="11" t="s">
        <v>56</v>
      </c>
      <c r="G16" s="11">
        <v>2.7942584E7</v>
      </c>
      <c r="H16" s="12">
        <v>45463.0</v>
      </c>
      <c r="I16" s="13">
        <v>0.0</v>
      </c>
      <c r="J16" s="13">
        <v>9832.0</v>
      </c>
      <c r="K16" s="13">
        <v>1868.0</v>
      </c>
      <c r="L16" s="13" t="str">
        <f t="shared" si="1"/>
        <v>11,700 </v>
      </c>
      <c r="M16" s="2"/>
    </row>
    <row r="17">
      <c r="A17" s="1"/>
      <c r="B17" s="11">
        <v>12.0</v>
      </c>
      <c r="C17" s="11">
        <v>33.0</v>
      </c>
      <c r="D17" s="11" t="s">
        <v>13</v>
      </c>
      <c r="E17" s="11" t="s">
        <v>79</v>
      </c>
      <c r="F17" s="11" t="s">
        <v>80</v>
      </c>
      <c r="G17" s="11">
        <v>19889.0</v>
      </c>
      <c r="H17" s="12">
        <v>45467.0</v>
      </c>
      <c r="I17" s="13">
        <v>0.0</v>
      </c>
      <c r="J17" s="13">
        <v>92437.0</v>
      </c>
      <c r="K17" s="13">
        <v>17563.0</v>
      </c>
      <c r="L17" s="13" t="str">
        <f t="shared" si="1"/>
        <v>110,000 </v>
      </c>
      <c r="M17" s="2"/>
    </row>
    <row r="18">
      <c r="A18" s="1"/>
      <c r="B18" s="11">
        <v>13.0</v>
      </c>
      <c r="C18" s="11">
        <v>33.0</v>
      </c>
      <c r="D18" s="11" t="s">
        <v>13</v>
      </c>
      <c r="E18" s="11" t="s">
        <v>20</v>
      </c>
      <c r="F18" s="11" t="s">
        <v>28</v>
      </c>
      <c r="G18" s="11">
        <v>5.2055856E7</v>
      </c>
      <c r="H18" s="12">
        <v>45469.0</v>
      </c>
      <c r="I18" s="13">
        <v>0.0</v>
      </c>
      <c r="J18" s="13">
        <v>1533.0</v>
      </c>
      <c r="K18" s="13">
        <v>291.0</v>
      </c>
      <c r="L18" s="13" t="str">
        <f t="shared" si="1"/>
        <v>1,824 </v>
      </c>
      <c r="M18" s="2"/>
    </row>
    <row r="19">
      <c r="A19" s="1"/>
      <c r="B19" s="11">
        <v>14.0</v>
      </c>
      <c r="C19" s="11">
        <v>33.0</v>
      </c>
      <c r="D19" s="11" t="s">
        <v>13</v>
      </c>
      <c r="E19" s="11" t="s">
        <v>18</v>
      </c>
      <c r="F19" s="11" t="s">
        <v>19</v>
      </c>
      <c r="G19" s="11">
        <v>77730.0</v>
      </c>
      <c r="H19" s="12">
        <v>45471.0</v>
      </c>
      <c r="I19" s="13">
        <v>0.0</v>
      </c>
      <c r="J19" s="13">
        <v>16723.0</v>
      </c>
      <c r="K19" s="13">
        <v>3177.0</v>
      </c>
      <c r="L19" s="13" t="str">
        <f t="shared" si="1"/>
        <v>19,900 </v>
      </c>
      <c r="M19" s="2"/>
    </row>
    <row r="20">
      <c r="A20" s="1"/>
      <c r="B20" s="11">
        <v>15.0</v>
      </c>
      <c r="C20" s="11">
        <v>33.0</v>
      </c>
      <c r="D20" s="11" t="s">
        <v>13</v>
      </c>
      <c r="E20" s="11" t="s">
        <v>14</v>
      </c>
      <c r="F20" s="11" t="s">
        <v>15</v>
      </c>
      <c r="G20" s="11">
        <v>2309.0</v>
      </c>
      <c r="H20" s="12">
        <v>45472.0</v>
      </c>
      <c r="I20" s="13">
        <v>0.0</v>
      </c>
      <c r="J20" s="13">
        <v>7328.0</v>
      </c>
      <c r="K20" s="13">
        <v>1392.0</v>
      </c>
      <c r="L20" s="13" t="str">
        <f t="shared" si="1"/>
        <v>8,720 </v>
      </c>
      <c r="M20" s="2"/>
    </row>
    <row r="21" ht="15.75" customHeight="1">
      <c r="A21" s="1"/>
      <c r="B21" s="11">
        <v>16.0</v>
      </c>
      <c r="C21" s="11">
        <v>33.0</v>
      </c>
      <c r="D21" s="11" t="s">
        <v>13</v>
      </c>
      <c r="E21" s="11" t="s">
        <v>16</v>
      </c>
      <c r="F21" s="11" t="s">
        <v>17</v>
      </c>
      <c r="G21" s="11">
        <v>43189.0</v>
      </c>
      <c r="H21" s="12">
        <v>45472.0</v>
      </c>
      <c r="I21" s="13">
        <v>0.0</v>
      </c>
      <c r="J21" s="13">
        <v>156642.0</v>
      </c>
      <c r="K21" s="13">
        <v>29762.0</v>
      </c>
      <c r="L21" s="13" t="str">
        <f t="shared" si="1"/>
        <v>186,404 </v>
      </c>
      <c r="M21" s="2"/>
    </row>
    <row r="22" ht="15.75" customHeight="1">
      <c r="A22" s="1"/>
      <c r="B22" s="11">
        <v>17.0</v>
      </c>
      <c r="C22" s="11">
        <v>61.0</v>
      </c>
      <c r="D22" s="11" t="s">
        <v>13</v>
      </c>
      <c r="E22" s="11" t="s">
        <v>68</v>
      </c>
      <c r="F22" s="11" t="s">
        <v>69</v>
      </c>
      <c r="G22" s="11">
        <v>42843.0</v>
      </c>
      <c r="H22" s="12">
        <v>45449.0</v>
      </c>
      <c r="I22" s="13">
        <v>0.0</v>
      </c>
      <c r="J22" s="13">
        <v>-54893.0</v>
      </c>
      <c r="K22" s="13">
        <v>-10430.0</v>
      </c>
      <c r="L22" s="13" t="str">
        <f t="shared" si="1"/>
        <v>-65,323 </v>
      </c>
      <c r="M22" s="2"/>
    </row>
    <row r="23" ht="15.75" customHeight="1">
      <c r="A23" s="1"/>
      <c r="B23" s="11">
        <v>18.0</v>
      </c>
      <c r="C23" s="11">
        <v>61.0</v>
      </c>
      <c r="D23" s="11" t="s">
        <v>13</v>
      </c>
      <c r="E23" s="11" t="s">
        <v>57</v>
      </c>
      <c r="F23" s="11" t="s">
        <v>58</v>
      </c>
      <c r="G23" s="11">
        <v>3598048.0</v>
      </c>
      <c r="H23" s="12">
        <v>45456.0</v>
      </c>
      <c r="I23" s="13">
        <v>0.0</v>
      </c>
      <c r="J23" s="13">
        <v>-69126.0</v>
      </c>
      <c r="K23" s="13">
        <v>-13134.0</v>
      </c>
      <c r="L23" s="13" t="str">
        <f t="shared" si="1"/>
        <v>-82,260 </v>
      </c>
      <c r="M23" s="2"/>
    </row>
    <row r="24" ht="15.75" customHeight="1">
      <c r="A24" s="1"/>
      <c r="B24" s="11">
        <v>19.0</v>
      </c>
      <c r="C24" s="11">
        <v>61.0</v>
      </c>
      <c r="D24" s="11" t="s">
        <v>13</v>
      </c>
      <c r="E24" s="11" t="s">
        <v>57</v>
      </c>
      <c r="F24" s="11" t="s">
        <v>58</v>
      </c>
      <c r="G24" s="11">
        <v>3598348.0</v>
      </c>
      <c r="H24" s="12">
        <v>45457.0</v>
      </c>
      <c r="I24" s="13">
        <v>0.0</v>
      </c>
      <c r="J24" s="13">
        <v>-94399.0</v>
      </c>
      <c r="K24" s="13">
        <v>-17936.0</v>
      </c>
      <c r="L24" s="13" t="str">
        <f t="shared" si="1"/>
        <v>-112,335 </v>
      </c>
      <c r="M24" s="2"/>
    </row>
    <row r="25" ht="15.75" customHeight="1">
      <c r="A25" s="1"/>
      <c r="B25" s="11">
        <v>20.0</v>
      </c>
      <c r="C25" s="11">
        <v>61.0</v>
      </c>
      <c r="D25" s="11" t="s">
        <v>13</v>
      </c>
      <c r="E25" s="11" t="s">
        <v>20</v>
      </c>
      <c r="F25" s="11" t="s">
        <v>28</v>
      </c>
      <c r="G25" s="11">
        <v>9458406.0</v>
      </c>
      <c r="H25" s="12">
        <v>45467.0</v>
      </c>
      <c r="I25" s="13">
        <v>0.0</v>
      </c>
      <c r="J25" s="13">
        <v>-544.0</v>
      </c>
      <c r="K25" s="13">
        <v>-103.0</v>
      </c>
      <c r="L25" s="13" t="str">
        <f t="shared" si="1"/>
        <v>-647 </v>
      </c>
      <c r="M25" s="2"/>
    </row>
    <row r="26" ht="15.75" customHeight="1">
      <c r="A26" s="16"/>
      <c r="B26" s="14"/>
      <c r="C26" s="14"/>
      <c r="D26" s="14"/>
      <c r="E26" s="14"/>
      <c r="F26" s="14"/>
      <c r="G26" s="14"/>
      <c r="H26" s="18"/>
      <c r="I26" s="15" t="str">
        <f t="shared" ref="I26:L26" si="2">SUM(I6:I25)</f>
        <v>0 </v>
      </c>
      <c r="J26" s="15" t="str">
        <f t="shared" si="2"/>
        <v>635,293 </v>
      </c>
      <c r="K26" s="15" t="str">
        <f t="shared" si="2"/>
        <v>120,705 </v>
      </c>
      <c r="L26" s="15" t="str">
        <f t="shared" si="2"/>
        <v>755,998 </v>
      </c>
      <c r="M26" s="17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2"/>
      <c r="J27" s="2"/>
      <c r="K27" s="2"/>
      <c r="L27" s="2"/>
      <c r="M27" s="2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2"/>
      <c r="J28" s="2"/>
      <c r="K28" s="2"/>
      <c r="L28" s="2"/>
      <c r="M28" s="2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2"/>
      <c r="J29" s="2"/>
      <c r="K29" s="2"/>
      <c r="L29" s="2"/>
      <c r="M29" s="2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2"/>
      <c r="J30" s="2"/>
      <c r="K30" s="2"/>
      <c r="L30" s="2"/>
      <c r="M30" s="2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2"/>
      <c r="J31" s="2"/>
      <c r="K31" s="2"/>
      <c r="L31" s="2"/>
      <c r="M31" s="2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2"/>
      <c r="J32" s="2"/>
      <c r="K32" s="2"/>
      <c r="L32" s="2"/>
      <c r="M32" s="2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2"/>
      <c r="J33" s="2"/>
      <c r="K33" s="2"/>
      <c r="L33" s="2"/>
      <c r="M33" s="2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2"/>
      <c r="J34" s="2"/>
      <c r="K34" s="2"/>
      <c r="L34" s="2"/>
      <c r="M34" s="2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2"/>
      <c r="J35" s="2"/>
      <c r="K35" s="2"/>
      <c r="L35" s="2"/>
      <c r="M35" s="2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2"/>
      <c r="J36" s="2"/>
      <c r="K36" s="2"/>
      <c r="L36" s="2"/>
      <c r="M36" s="2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2"/>
      <c r="J37" s="2"/>
      <c r="K37" s="2"/>
      <c r="L37" s="2"/>
      <c r="M37" s="2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2"/>
      <c r="J38" s="2"/>
      <c r="K38" s="2"/>
      <c r="L38" s="2"/>
      <c r="M38" s="2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2"/>
      <c r="J39" s="2"/>
      <c r="K39" s="2"/>
      <c r="L39" s="2"/>
      <c r="M39" s="2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2"/>
      <c r="J40" s="2"/>
      <c r="K40" s="2"/>
      <c r="L40" s="2"/>
      <c r="M40" s="2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2"/>
      <c r="J41" s="2"/>
      <c r="K41" s="2"/>
      <c r="L41" s="2"/>
      <c r="M41" s="2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2"/>
      <c r="J42" s="2"/>
      <c r="K42" s="2"/>
      <c r="L42" s="2"/>
      <c r="M42" s="2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2"/>
      <c r="J43" s="2"/>
      <c r="K43" s="2"/>
      <c r="L43" s="2"/>
      <c r="M43" s="2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2"/>
      <c r="J44" s="2"/>
      <c r="K44" s="2"/>
      <c r="L44" s="2"/>
      <c r="M44" s="2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2"/>
      <c r="J45" s="2"/>
      <c r="K45" s="2"/>
      <c r="L45" s="2"/>
      <c r="M45" s="2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2"/>
      <c r="J46" s="2"/>
      <c r="K46" s="2"/>
      <c r="L46" s="2"/>
      <c r="M46" s="2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2"/>
      <c r="J47" s="2"/>
      <c r="K47" s="2"/>
      <c r="L47" s="2"/>
      <c r="M47" s="2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2"/>
      <c r="J48" s="2"/>
      <c r="K48" s="2"/>
      <c r="L48" s="2"/>
      <c r="M48" s="2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2"/>
      <c r="J49" s="2"/>
      <c r="K49" s="2"/>
      <c r="L49" s="2"/>
      <c r="M49" s="2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2"/>
      <c r="J50" s="2"/>
      <c r="K50" s="2"/>
      <c r="L50" s="2"/>
      <c r="M50" s="2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2"/>
      <c r="J51" s="2"/>
      <c r="K51" s="2"/>
      <c r="L51" s="2"/>
      <c r="M51" s="2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2"/>
      <c r="J52" s="2"/>
      <c r="K52" s="2"/>
      <c r="L52" s="2"/>
      <c r="M52" s="2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2"/>
      <c r="J53" s="2"/>
      <c r="K53" s="2"/>
      <c r="L53" s="2"/>
      <c r="M53" s="2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2"/>
      <c r="J54" s="2"/>
      <c r="K54" s="2"/>
      <c r="L54" s="2"/>
      <c r="M54" s="2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2"/>
      <c r="J55" s="2"/>
      <c r="K55" s="2"/>
      <c r="L55" s="2"/>
      <c r="M55" s="2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2"/>
      <c r="J56" s="2"/>
      <c r="K56" s="2"/>
      <c r="L56" s="2"/>
      <c r="M56" s="2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2"/>
      <c r="J57" s="2"/>
      <c r="K57" s="2"/>
      <c r="L57" s="2"/>
      <c r="M57" s="2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2"/>
      <c r="J58" s="2"/>
      <c r="K58" s="2"/>
      <c r="L58" s="2"/>
      <c r="M58" s="2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2"/>
      <c r="J59" s="2"/>
      <c r="K59" s="2"/>
      <c r="L59" s="2"/>
      <c r="M59" s="2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2"/>
      <c r="J60" s="2"/>
      <c r="K60" s="2"/>
      <c r="L60" s="2"/>
      <c r="M60" s="2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2"/>
      <c r="J61" s="2"/>
      <c r="K61" s="2"/>
      <c r="L61" s="2"/>
      <c r="M61" s="2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2"/>
      <c r="J62" s="2"/>
      <c r="K62" s="2"/>
      <c r="L62" s="2"/>
      <c r="M62" s="2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2"/>
      <c r="J63" s="2"/>
      <c r="K63" s="2"/>
      <c r="L63" s="2"/>
      <c r="M63" s="2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2"/>
      <c r="J64" s="2"/>
      <c r="K64" s="2"/>
      <c r="L64" s="2"/>
      <c r="M64" s="2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2"/>
      <c r="J65" s="2"/>
      <c r="K65" s="2"/>
      <c r="L65" s="2"/>
      <c r="M65" s="2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2"/>
      <c r="J66" s="2"/>
      <c r="K66" s="2"/>
      <c r="L66" s="2"/>
      <c r="M66" s="2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2"/>
      <c r="J67" s="2"/>
      <c r="K67" s="2"/>
      <c r="L67" s="2"/>
      <c r="M67" s="2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2"/>
      <c r="J68" s="2"/>
      <c r="K68" s="2"/>
      <c r="L68" s="2"/>
      <c r="M68" s="2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2"/>
      <c r="J69" s="2"/>
      <c r="K69" s="2"/>
      <c r="L69" s="2"/>
      <c r="M69" s="2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2"/>
      <c r="J70" s="2"/>
      <c r="K70" s="2"/>
      <c r="L70" s="2"/>
      <c r="M70" s="2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2"/>
      <c r="J71" s="2"/>
      <c r="K71" s="2"/>
      <c r="L71" s="2"/>
      <c r="M71" s="2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2"/>
      <c r="J72" s="2"/>
      <c r="K72" s="2"/>
      <c r="L72" s="2"/>
      <c r="M72" s="2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2"/>
      <c r="J73" s="2"/>
      <c r="K73" s="2"/>
      <c r="L73" s="2"/>
      <c r="M73" s="2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2"/>
      <c r="J74" s="2"/>
      <c r="K74" s="2"/>
      <c r="L74" s="2"/>
      <c r="M74" s="2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2"/>
      <c r="J75" s="2"/>
      <c r="K75" s="2"/>
      <c r="L75" s="2"/>
      <c r="M75" s="2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2"/>
      <c r="J76" s="2"/>
      <c r="K76" s="2"/>
      <c r="L76" s="2"/>
      <c r="M76" s="2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2"/>
      <c r="J77" s="2"/>
      <c r="K77" s="2"/>
      <c r="L77" s="2"/>
      <c r="M77" s="2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2"/>
      <c r="J78" s="2"/>
      <c r="K78" s="2"/>
      <c r="L78" s="2"/>
      <c r="M78" s="2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2"/>
      <c r="J79" s="2"/>
      <c r="K79" s="2"/>
      <c r="L79" s="2"/>
      <c r="M79" s="2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2"/>
      <c r="J80" s="2"/>
      <c r="K80" s="2"/>
      <c r="L80" s="2"/>
      <c r="M80" s="2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2"/>
      <c r="J81" s="2"/>
      <c r="K81" s="2"/>
      <c r="L81" s="2"/>
      <c r="M81" s="2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2"/>
      <c r="J82" s="2"/>
      <c r="K82" s="2"/>
      <c r="L82" s="2"/>
      <c r="M82" s="2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2"/>
      <c r="J83" s="2"/>
      <c r="K83" s="2"/>
      <c r="L83" s="2"/>
      <c r="M83" s="2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2"/>
      <c r="J84" s="2"/>
      <c r="K84" s="2"/>
      <c r="L84" s="2"/>
      <c r="M84" s="2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2"/>
      <c r="J85" s="2"/>
      <c r="K85" s="2"/>
      <c r="L85" s="2"/>
      <c r="M85" s="2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2"/>
      <c r="J86" s="2"/>
      <c r="K86" s="2"/>
      <c r="L86" s="2"/>
      <c r="M86" s="2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2"/>
      <c r="J87" s="2"/>
      <c r="K87" s="2"/>
      <c r="L87" s="2"/>
      <c r="M87" s="2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2"/>
      <c r="J88" s="2"/>
      <c r="K88" s="2"/>
      <c r="L88" s="2"/>
      <c r="M88" s="2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2"/>
      <c r="J89" s="2"/>
      <c r="K89" s="2"/>
      <c r="L89" s="2"/>
      <c r="M89" s="2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2"/>
      <c r="J90" s="2"/>
      <c r="K90" s="2"/>
      <c r="L90" s="2"/>
      <c r="M90" s="2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2"/>
      <c r="J91" s="2"/>
      <c r="K91" s="2"/>
      <c r="L91" s="2"/>
      <c r="M91" s="2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2"/>
      <c r="J92" s="2"/>
      <c r="K92" s="2"/>
      <c r="L92" s="2"/>
      <c r="M92" s="2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2"/>
      <c r="J93" s="2"/>
      <c r="K93" s="2"/>
      <c r="L93" s="2"/>
      <c r="M93" s="2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2"/>
      <c r="J94" s="2"/>
      <c r="K94" s="2"/>
      <c r="L94" s="2"/>
      <c r="M94" s="2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2"/>
      <c r="J95" s="2"/>
      <c r="K95" s="2"/>
      <c r="L95" s="2"/>
      <c r="M95" s="2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2"/>
      <c r="J96" s="2"/>
      <c r="K96" s="2"/>
      <c r="L96" s="2"/>
      <c r="M96" s="2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2"/>
      <c r="J97" s="2"/>
      <c r="K97" s="2"/>
      <c r="L97" s="2"/>
      <c r="M97" s="2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2"/>
      <c r="J98" s="2"/>
      <c r="K98" s="2"/>
      <c r="L98" s="2"/>
      <c r="M98" s="2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2"/>
      <c r="J99" s="2"/>
      <c r="K99" s="2"/>
      <c r="L99" s="2"/>
      <c r="M99" s="2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2"/>
      <c r="J100" s="2"/>
      <c r="K100" s="2"/>
      <c r="L100" s="2"/>
      <c r="M100" s="2"/>
    </row>
  </sheetData>
  <mergeCells count="2">
    <mergeCell ref="B2:L2"/>
    <mergeCell ref="B3:L3"/>
  </mergeCells>
  <printOptions/>
  <pageMargins bottom="0.7874015748031497" footer="0.0" header="0.0" left="0.3937007874015748" right="0.0" top="1.1811023622047245"/>
  <pageSetup scale="65" orientation="portrait"/>
  <headerFooter>
    <oddHeader>&amp;LRAZON SOCIAL ELABORACIÓN DE DULCES LORENA VÁSQUEZ CANEO EIRL RUT 77.885.515-1 DIRECCIÓN LAS BEGONIAS 5893, MAIPU</oddHead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5.29"/>
    <col customWidth="1" min="3" max="3" width="5.57"/>
    <col customWidth="1" min="4" max="5" width="11.43"/>
    <col customWidth="1" min="6" max="6" width="42.86"/>
    <col customWidth="1" min="7" max="7" width="11.43"/>
    <col customWidth="1" min="8" max="8" width="11.71"/>
    <col customWidth="1" min="9" max="12" width="13.71"/>
    <col customWidth="1" min="13" max="13" width="11.43"/>
  </cols>
  <sheetData>
    <row r="1">
      <c r="A1" s="1"/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</row>
    <row r="2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5"/>
      <c r="M2" s="2"/>
    </row>
    <row r="3">
      <c r="A3" s="1"/>
      <c r="B3" s="6" t="s">
        <v>81</v>
      </c>
      <c r="C3" s="4"/>
      <c r="D3" s="4"/>
      <c r="E3" s="4"/>
      <c r="F3" s="4"/>
      <c r="G3" s="4"/>
      <c r="H3" s="4"/>
      <c r="I3" s="4"/>
      <c r="J3" s="4"/>
      <c r="K3" s="4"/>
      <c r="L3" s="5"/>
      <c r="M3" s="2"/>
    </row>
    <row r="4">
      <c r="A4" s="1"/>
      <c r="B4" s="1"/>
      <c r="C4" s="1"/>
      <c r="D4" s="1"/>
      <c r="E4" s="1"/>
      <c r="F4" s="1"/>
      <c r="G4" s="1"/>
      <c r="H4" s="1"/>
      <c r="I4" s="2"/>
      <c r="J4" s="2"/>
      <c r="K4" s="2"/>
      <c r="L4" s="2"/>
      <c r="M4" s="2"/>
    </row>
    <row r="5">
      <c r="A5" s="7"/>
      <c r="B5" s="8" t="s">
        <v>2</v>
      </c>
      <c r="C5" s="8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9" t="s">
        <v>9</v>
      </c>
      <c r="J5" s="9" t="s">
        <v>10</v>
      </c>
      <c r="K5" s="9" t="s">
        <v>11</v>
      </c>
      <c r="L5" s="9" t="s">
        <v>12</v>
      </c>
      <c r="M5" s="10"/>
    </row>
    <row r="6">
      <c r="A6" s="1"/>
      <c r="B6" s="11">
        <v>1.0</v>
      </c>
      <c r="C6" s="11">
        <v>33.0</v>
      </c>
      <c r="D6" s="11" t="s">
        <v>13</v>
      </c>
      <c r="E6" s="11" t="s">
        <v>82</v>
      </c>
      <c r="F6" s="11" t="s">
        <v>83</v>
      </c>
      <c r="G6" s="11">
        <v>91207.0</v>
      </c>
      <c r="H6" s="12">
        <v>45472.0</v>
      </c>
      <c r="I6" s="13"/>
      <c r="J6" s="13">
        <v>20335.0</v>
      </c>
      <c r="K6" s="13">
        <v>3864.0</v>
      </c>
      <c r="L6" s="13" t="str">
        <f t="shared" ref="L6:L25" si="1">SUM(I6:K6)</f>
        <v>24,199 </v>
      </c>
      <c r="M6" s="2"/>
    </row>
    <row r="7">
      <c r="A7" s="1"/>
      <c r="B7" s="11">
        <v>2.0</v>
      </c>
      <c r="C7" s="11">
        <v>33.0</v>
      </c>
      <c r="D7" s="11" t="s">
        <v>13</v>
      </c>
      <c r="E7" s="11" t="s">
        <v>20</v>
      </c>
      <c r="F7" s="11" t="s">
        <v>28</v>
      </c>
      <c r="G7" s="11">
        <v>5.2375219E7</v>
      </c>
      <c r="H7" s="12">
        <v>45470.0</v>
      </c>
      <c r="I7" s="13"/>
      <c r="J7" s="13">
        <v>4443.0</v>
      </c>
      <c r="K7" s="13">
        <v>844.0</v>
      </c>
      <c r="L7" s="13" t="str">
        <f t="shared" si="1"/>
        <v>5,287 </v>
      </c>
      <c r="M7" s="2"/>
    </row>
    <row r="8">
      <c r="A8" s="1"/>
      <c r="B8" s="11">
        <v>3.0</v>
      </c>
      <c r="C8" s="11">
        <v>33.0</v>
      </c>
      <c r="D8" s="11" t="s">
        <v>13</v>
      </c>
      <c r="E8" s="11" t="s">
        <v>57</v>
      </c>
      <c r="F8" s="11" t="s">
        <v>58</v>
      </c>
      <c r="G8" s="11">
        <v>2.7217304E7</v>
      </c>
      <c r="H8" s="12">
        <v>45477.0</v>
      </c>
      <c r="I8" s="13"/>
      <c r="J8" s="13">
        <v>75027.0</v>
      </c>
      <c r="K8" s="13">
        <v>14255.0</v>
      </c>
      <c r="L8" s="13" t="str">
        <f t="shared" si="1"/>
        <v>89,282 </v>
      </c>
      <c r="M8" s="2"/>
    </row>
    <row r="9">
      <c r="A9" s="1"/>
      <c r="B9" s="11">
        <v>4.0</v>
      </c>
      <c r="C9" s="11">
        <v>33.0</v>
      </c>
      <c r="D9" s="11" t="s">
        <v>13</v>
      </c>
      <c r="E9" s="11" t="s">
        <v>68</v>
      </c>
      <c r="F9" s="11" t="s">
        <v>69</v>
      </c>
      <c r="G9" s="11">
        <v>788354.0</v>
      </c>
      <c r="H9" s="12">
        <v>45478.0</v>
      </c>
      <c r="I9" s="13"/>
      <c r="J9" s="13">
        <v>184786.0</v>
      </c>
      <c r="K9" s="13">
        <v>35109.0</v>
      </c>
      <c r="L9" s="13" t="str">
        <f t="shared" si="1"/>
        <v>219,895 </v>
      </c>
      <c r="M9" s="2"/>
    </row>
    <row r="10">
      <c r="A10" s="1"/>
      <c r="B10" s="11">
        <v>5.0</v>
      </c>
      <c r="C10" s="11">
        <v>33.0</v>
      </c>
      <c r="D10" s="11" t="s">
        <v>13</v>
      </c>
      <c r="E10" s="11" t="s">
        <v>84</v>
      </c>
      <c r="F10" s="11" t="s">
        <v>85</v>
      </c>
      <c r="G10" s="11">
        <v>10872.0</v>
      </c>
      <c r="H10" s="12">
        <v>45479.0</v>
      </c>
      <c r="I10" s="13"/>
      <c r="J10" s="13">
        <v>12773.0</v>
      </c>
      <c r="K10" s="13">
        <v>2427.0</v>
      </c>
      <c r="L10" s="13" t="str">
        <f t="shared" si="1"/>
        <v>15,200 </v>
      </c>
      <c r="M10" s="2"/>
    </row>
    <row r="11">
      <c r="A11" s="1"/>
      <c r="B11" s="11">
        <v>6.0</v>
      </c>
      <c r="C11" s="11">
        <v>33.0</v>
      </c>
      <c r="D11" s="11" t="s">
        <v>13</v>
      </c>
      <c r="E11" s="11" t="s">
        <v>55</v>
      </c>
      <c r="F11" s="11" t="s">
        <v>56</v>
      </c>
      <c r="G11" s="11">
        <v>2.802301E7</v>
      </c>
      <c r="H11" s="12">
        <v>45479.0</v>
      </c>
      <c r="I11" s="13"/>
      <c r="J11" s="13">
        <v>42605.0</v>
      </c>
      <c r="K11" s="13">
        <v>8095.0</v>
      </c>
      <c r="L11" s="13" t="str">
        <f t="shared" si="1"/>
        <v>50,700 </v>
      </c>
      <c r="M11" s="2"/>
    </row>
    <row r="12">
      <c r="A12" s="1"/>
      <c r="B12" s="11">
        <v>7.0</v>
      </c>
      <c r="C12" s="11">
        <v>33.0</v>
      </c>
      <c r="D12" s="11" t="s">
        <v>13</v>
      </c>
      <c r="E12" s="11" t="s">
        <v>86</v>
      </c>
      <c r="F12" s="11" t="s">
        <v>87</v>
      </c>
      <c r="G12" s="11">
        <v>78584.0</v>
      </c>
      <c r="H12" s="12">
        <v>45481.0</v>
      </c>
      <c r="I12" s="13"/>
      <c r="J12" s="13">
        <v>102941.0</v>
      </c>
      <c r="K12" s="13">
        <v>19559.0</v>
      </c>
      <c r="L12" s="13" t="str">
        <f t="shared" si="1"/>
        <v>122,500 </v>
      </c>
      <c r="M12" s="2"/>
    </row>
    <row r="13">
      <c r="A13" s="1"/>
      <c r="B13" s="11">
        <v>8.0</v>
      </c>
      <c r="C13" s="11">
        <v>33.0</v>
      </c>
      <c r="D13" s="11" t="s">
        <v>13</v>
      </c>
      <c r="E13" s="11" t="s">
        <v>88</v>
      </c>
      <c r="F13" s="11" t="s">
        <v>89</v>
      </c>
      <c r="G13" s="11">
        <v>38749.0</v>
      </c>
      <c r="H13" s="12">
        <v>45482.0</v>
      </c>
      <c r="I13" s="13"/>
      <c r="J13" s="13">
        <v>47067.0</v>
      </c>
      <c r="K13" s="13">
        <v>8943.0</v>
      </c>
      <c r="L13" s="13" t="str">
        <f t="shared" si="1"/>
        <v>56,010 </v>
      </c>
      <c r="M13" s="2"/>
    </row>
    <row r="14">
      <c r="A14" s="1"/>
      <c r="B14" s="11">
        <v>9.0</v>
      </c>
      <c r="C14" s="11">
        <v>33.0</v>
      </c>
      <c r="D14" s="11" t="s">
        <v>13</v>
      </c>
      <c r="E14" s="11" t="s">
        <v>90</v>
      </c>
      <c r="F14" s="11" t="s">
        <v>91</v>
      </c>
      <c r="G14" s="11">
        <v>42685.0</v>
      </c>
      <c r="H14" s="12">
        <v>45482.0</v>
      </c>
      <c r="I14" s="13"/>
      <c r="J14" s="13">
        <v>12706.0</v>
      </c>
      <c r="K14" s="13">
        <v>2414.0</v>
      </c>
      <c r="L14" s="13" t="str">
        <f t="shared" si="1"/>
        <v>15,120 </v>
      </c>
      <c r="M14" s="2"/>
    </row>
    <row r="15">
      <c r="A15" s="1"/>
      <c r="B15" s="11">
        <v>10.0</v>
      </c>
      <c r="C15" s="11">
        <v>33.0</v>
      </c>
      <c r="D15" s="11" t="s">
        <v>13</v>
      </c>
      <c r="E15" s="11" t="s">
        <v>66</v>
      </c>
      <c r="F15" s="11" t="s">
        <v>67</v>
      </c>
      <c r="G15" s="11">
        <v>5129495.0</v>
      </c>
      <c r="H15" s="12">
        <v>45484.0</v>
      </c>
      <c r="I15" s="13"/>
      <c r="J15" s="13">
        <v>10536.0</v>
      </c>
      <c r="K15" s="13">
        <v>2002.0</v>
      </c>
      <c r="L15" s="13" t="str">
        <f t="shared" si="1"/>
        <v>12,538 </v>
      </c>
      <c r="M15" s="2"/>
    </row>
    <row r="16">
      <c r="A16" s="1"/>
      <c r="B16" s="11">
        <v>11.0</v>
      </c>
      <c r="C16" s="11">
        <v>33.0</v>
      </c>
      <c r="D16" s="11" t="s">
        <v>13</v>
      </c>
      <c r="E16" s="11" t="s">
        <v>57</v>
      </c>
      <c r="F16" s="11" t="s">
        <v>58</v>
      </c>
      <c r="G16" s="11">
        <v>2.7230096E7</v>
      </c>
      <c r="H16" s="12">
        <v>45486.0</v>
      </c>
      <c r="I16" s="13"/>
      <c r="J16" s="13">
        <v>65876.0</v>
      </c>
      <c r="K16" s="13">
        <v>12516.0</v>
      </c>
      <c r="L16" s="13" t="str">
        <f t="shared" si="1"/>
        <v>78,392 </v>
      </c>
      <c r="M16" s="2"/>
    </row>
    <row r="17">
      <c r="A17" s="1"/>
      <c r="B17" s="11">
        <v>12.0</v>
      </c>
      <c r="C17" s="11">
        <v>33.0</v>
      </c>
      <c r="D17" s="11" t="s">
        <v>13</v>
      </c>
      <c r="E17" s="11" t="s">
        <v>38</v>
      </c>
      <c r="F17" s="11" t="s">
        <v>39</v>
      </c>
      <c r="G17" s="11">
        <v>102.0</v>
      </c>
      <c r="H17" s="12">
        <v>45490.0</v>
      </c>
      <c r="I17" s="13"/>
      <c r="J17" s="13">
        <v>10068.0</v>
      </c>
      <c r="K17" s="13">
        <v>1913.0</v>
      </c>
      <c r="L17" s="13" t="str">
        <f t="shared" si="1"/>
        <v>11,981 </v>
      </c>
      <c r="M17" s="2"/>
    </row>
    <row r="18">
      <c r="A18" s="1"/>
      <c r="B18" s="11">
        <v>13.0</v>
      </c>
      <c r="C18" s="11">
        <v>33.0</v>
      </c>
      <c r="D18" s="11" t="s">
        <v>13</v>
      </c>
      <c r="E18" s="11" t="s">
        <v>20</v>
      </c>
      <c r="F18" s="11" t="s">
        <v>28</v>
      </c>
      <c r="G18" s="11">
        <v>5.2574984E7</v>
      </c>
      <c r="H18" s="12">
        <v>45502.0</v>
      </c>
      <c r="I18" s="13"/>
      <c r="J18" s="13">
        <v>850.0</v>
      </c>
      <c r="K18" s="13">
        <v>162.0</v>
      </c>
      <c r="L18" s="13" t="str">
        <f t="shared" si="1"/>
        <v>1,012 </v>
      </c>
      <c r="M18" s="2"/>
    </row>
    <row r="19">
      <c r="A19" s="1"/>
      <c r="B19" s="11"/>
      <c r="C19" s="11"/>
      <c r="D19" s="11"/>
      <c r="E19" s="11"/>
      <c r="F19" s="11"/>
      <c r="G19" s="11"/>
      <c r="H19" s="12"/>
      <c r="I19" s="13"/>
      <c r="J19" s="13"/>
      <c r="K19" s="13"/>
      <c r="L19" s="13" t="str">
        <f t="shared" si="1"/>
        <v>0 </v>
      </c>
      <c r="M19" s="2"/>
    </row>
    <row r="20">
      <c r="A20" s="1"/>
      <c r="B20" s="11"/>
      <c r="C20" s="11"/>
      <c r="D20" s="11"/>
      <c r="E20" s="11"/>
      <c r="F20" s="11"/>
      <c r="G20" s="11"/>
      <c r="H20" s="12"/>
      <c r="I20" s="13"/>
      <c r="J20" s="13"/>
      <c r="K20" s="13"/>
      <c r="L20" s="13" t="str">
        <f t="shared" si="1"/>
        <v>0 </v>
      </c>
      <c r="M20" s="2"/>
    </row>
    <row r="21" ht="15.75" customHeight="1">
      <c r="A21" s="1"/>
      <c r="B21" s="11"/>
      <c r="C21" s="11"/>
      <c r="D21" s="11"/>
      <c r="E21" s="11"/>
      <c r="F21" s="11"/>
      <c r="G21" s="11"/>
      <c r="H21" s="12"/>
      <c r="I21" s="13"/>
      <c r="J21" s="13"/>
      <c r="K21" s="13"/>
      <c r="L21" s="13" t="str">
        <f t="shared" si="1"/>
        <v>0 </v>
      </c>
      <c r="M21" s="2"/>
    </row>
    <row r="22" ht="15.75" customHeight="1">
      <c r="A22" s="1"/>
      <c r="B22" s="11"/>
      <c r="C22" s="11"/>
      <c r="D22" s="11"/>
      <c r="E22" s="11"/>
      <c r="F22" s="11"/>
      <c r="G22" s="11"/>
      <c r="H22" s="12"/>
      <c r="I22" s="13"/>
      <c r="J22" s="13"/>
      <c r="K22" s="13"/>
      <c r="L22" s="13" t="str">
        <f t="shared" si="1"/>
        <v>0 </v>
      </c>
      <c r="M22" s="2"/>
    </row>
    <row r="23" ht="15.75" customHeight="1">
      <c r="A23" s="1"/>
      <c r="B23" s="11"/>
      <c r="C23" s="11"/>
      <c r="D23" s="11"/>
      <c r="E23" s="11"/>
      <c r="F23" s="11"/>
      <c r="G23" s="11"/>
      <c r="H23" s="12"/>
      <c r="I23" s="13"/>
      <c r="J23" s="13"/>
      <c r="K23" s="13"/>
      <c r="L23" s="13" t="str">
        <f t="shared" si="1"/>
        <v>0 </v>
      </c>
      <c r="M23" s="2"/>
    </row>
    <row r="24" ht="15.75" customHeight="1">
      <c r="A24" s="1"/>
      <c r="B24" s="11"/>
      <c r="C24" s="11"/>
      <c r="D24" s="11"/>
      <c r="E24" s="11"/>
      <c r="F24" s="11"/>
      <c r="G24" s="11"/>
      <c r="H24" s="12"/>
      <c r="I24" s="13"/>
      <c r="J24" s="13"/>
      <c r="K24" s="13"/>
      <c r="L24" s="13" t="str">
        <f t="shared" si="1"/>
        <v>0 </v>
      </c>
      <c r="M24" s="2"/>
    </row>
    <row r="25" ht="15.75" customHeight="1">
      <c r="A25" s="1"/>
      <c r="B25" s="11"/>
      <c r="C25" s="11"/>
      <c r="D25" s="11"/>
      <c r="E25" s="11"/>
      <c r="F25" s="11"/>
      <c r="G25" s="11"/>
      <c r="H25" s="12"/>
      <c r="I25" s="13"/>
      <c r="J25" s="13"/>
      <c r="K25" s="13"/>
      <c r="L25" s="13" t="str">
        <f t="shared" si="1"/>
        <v>0 </v>
      </c>
      <c r="M25" s="2"/>
    </row>
    <row r="26" ht="15.75" customHeight="1">
      <c r="A26" s="16"/>
      <c r="B26" s="14"/>
      <c r="C26" s="14"/>
      <c r="D26" s="14"/>
      <c r="E26" s="14"/>
      <c r="F26" s="14"/>
      <c r="G26" s="14"/>
      <c r="H26" s="18"/>
      <c r="I26" s="15" t="str">
        <f t="shared" ref="I26:L26" si="2">SUM(I6:I25)</f>
        <v>0 </v>
      </c>
      <c r="J26" s="15" t="str">
        <f t="shared" si="2"/>
        <v>590,013 </v>
      </c>
      <c r="K26" s="15" t="str">
        <f t="shared" si="2"/>
        <v>112,103 </v>
      </c>
      <c r="L26" s="15" t="str">
        <f t="shared" si="2"/>
        <v>702,116 </v>
      </c>
      <c r="M26" s="17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2"/>
      <c r="J27" s="2"/>
      <c r="K27" s="2"/>
      <c r="L27" s="2"/>
      <c r="M27" s="2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2"/>
      <c r="J28" s="2"/>
      <c r="K28" s="2"/>
      <c r="L28" s="2"/>
      <c r="M28" s="2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2"/>
      <c r="J29" s="2"/>
      <c r="K29" s="2"/>
      <c r="L29" s="2"/>
      <c r="M29" s="2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2"/>
      <c r="J30" s="2"/>
      <c r="K30" s="2"/>
      <c r="L30" s="2"/>
      <c r="M30" s="2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2"/>
      <c r="J31" s="2"/>
      <c r="K31" s="2"/>
      <c r="L31" s="2"/>
      <c r="M31" s="2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2"/>
      <c r="J32" s="2"/>
      <c r="K32" s="2"/>
      <c r="L32" s="2"/>
      <c r="M32" s="2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2"/>
      <c r="J33" s="2"/>
      <c r="K33" s="2"/>
      <c r="L33" s="2"/>
      <c r="M33" s="2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2"/>
      <c r="J34" s="2"/>
      <c r="K34" s="2"/>
      <c r="L34" s="2"/>
      <c r="M34" s="2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2"/>
      <c r="J35" s="2"/>
      <c r="K35" s="2"/>
      <c r="L35" s="2"/>
      <c r="M35" s="2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2"/>
      <c r="J36" s="2"/>
      <c r="K36" s="2"/>
      <c r="L36" s="2"/>
      <c r="M36" s="2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2"/>
      <c r="J37" s="2"/>
      <c r="K37" s="2"/>
      <c r="L37" s="2"/>
      <c r="M37" s="2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2"/>
      <c r="J38" s="2"/>
      <c r="K38" s="2"/>
      <c r="L38" s="2"/>
      <c r="M38" s="2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2"/>
      <c r="J39" s="2"/>
      <c r="K39" s="2"/>
      <c r="L39" s="2"/>
      <c r="M39" s="2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2"/>
      <c r="J40" s="2"/>
      <c r="K40" s="2"/>
      <c r="L40" s="2"/>
      <c r="M40" s="2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2"/>
      <c r="J41" s="2"/>
      <c r="K41" s="2"/>
      <c r="L41" s="2"/>
      <c r="M41" s="2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2"/>
      <c r="J42" s="2"/>
      <c r="K42" s="2"/>
      <c r="L42" s="2"/>
      <c r="M42" s="2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2"/>
      <c r="J43" s="2"/>
      <c r="K43" s="2"/>
      <c r="L43" s="2"/>
      <c r="M43" s="2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2"/>
      <c r="J44" s="2"/>
      <c r="K44" s="2"/>
      <c r="L44" s="2"/>
      <c r="M44" s="2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2"/>
      <c r="J45" s="2"/>
      <c r="K45" s="2"/>
      <c r="L45" s="2"/>
      <c r="M45" s="2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2"/>
      <c r="J46" s="2"/>
      <c r="K46" s="2"/>
      <c r="L46" s="2"/>
      <c r="M46" s="2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2"/>
      <c r="J47" s="2"/>
      <c r="K47" s="2"/>
      <c r="L47" s="2"/>
      <c r="M47" s="2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2"/>
      <c r="J48" s="2"/>
      <c r="K48" s="2"/>
      <c r="L48" s="2"/>
      <c r="M48" s="2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2"/>
      <c r="J49" s="2"/>
      <c r="K49" s="2"/>
      <c r="L49" s="2"/>
      <c r="M49" s="2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2"/>
      <c r="J50" s="2"/>
      <c r="K50" s="2"/>
      <c r="L50" s="2"/>
      <c r="M50" s="2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2"/>
      <c r="J51" s="2"/>
      <c r="K51" s="2"/>
      <c r="L51" s="2"/>
      <c r="M51" s="2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2"/>
      <c r="J52" s="2"/>
      <c r="K52" s="2"/>
      <c r="L52" s="2"/>
      <c r="M52" s="2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2"/>
      <c r="J53" s="2"/>
      <c r="K53" s="2"/>
      <c r="L53" s="2"/>
      <c r="M53" s="2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2"/>
      <c r="J54" s="2"/>
      <c r="K54" s="2"/>
      <c r="L54" s="2"/>
      <c r="M54" s="2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2"/>
      <c r="J55" s="2"/>
      <c r="K55" s="2"/>
      <c r="L55" s="2"/>
      <c r="M55" s="2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2"/>
      <c r="J56" s="2"/>
      <c r="K56" s="2"/>
      <c r="L56" s="2"/>
      <c r="M56" s="2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2"/>
      <c r="J57" s="2"/>
      <c r="K57" s="2"/>
      <c r="L57" s="2"/>
      <c r="M57" s="2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2"/>
      <c r="J58" s="2"/>
      <c r="K58" s="2"/>
      <c r="L58" s="2"/>
      <c r="M58" s="2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2"/>
      <c r="J59" s="2"/>
      <c r="K59" s="2"/>
      <c r="L59" s="2"/>
      <c r="M59" s="2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2"/>
      <c r="J60" s="2"/>
      <c r="K60" s="2"/>
      <c r="L60" s="2"/>
      <c r="M60" s="2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2"/>
      <c r="J61" s="2"/>
      <c r="K61" s="2"/>
      <c r="L61" s="2"/>
      <c r="M61" s="2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2"/>
      <c r="J62" s="2"/>
      <c r="K62" s="2"/>
      <c r="L62" s="2"/>
      <c r="M62" s="2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2"/>
      <c r="J63" s="2"/>
      <c r="K63" s="2"/>
      <c r="L63" s="2"/>
      <c r="M63" s="2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2"/>
      <c r="J64" s="2"/>
      <c r="K64" s="2"/>
      <c r="L64" s="2"/>
      <c r="M64" s="2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2"/>
      <c r="J65" s="2"/>
      <c r="K65" s="2"/>
      <c r="L65" s="2"/>
      <c r="M65" s="2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2"/>
      <c r="J66" s="2"/>
      <c r="K66" s="2"/>
      <c r="L66" s="2"/>
      <c r="M66" s="2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2"/>
      <c r="J67" s="2"/>
      <c r="K67" s="2"/>
      <c r="L67" s="2"/>
      <c r="M67" s="2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2"/>
      <c r="J68" s="2"/>
      <c r="K68" s="2"/>
      <c r="L68" s="2"/>
      <c r="M68" s="2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2"/>
      <c r="J69" s="2"/>
      <c r="K69" s="2"/>
      <c r="L69" s="2"/>
      <c r="M69" s="2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2"/>
      <c r="J70" s="2"/>
      <c r="K70" s="2"/>
      <c r="L70" s="2"/>
      <c r="M70" s="2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2"/>
      <c r="J71" s="2"/>
      <c r="K71" s="2"/>
      <c r="L71" s="2"/>
      <c r="M71" s="2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2"/>
      <c r="J72" s="2"/>
      <c r="K72" s="2"/>
      <c r="L72" s="2"/>
      <c r="M72" s="2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2"/>
      <c r="J73" s="2"/>
      <c r="K73" s="2"/>
      <c r="L73" s="2"/>
      <c r="M73" s="2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2"/>
      <c r="J74" s="2"/>
      <c r="K74" s="2"/>
      <c r="L74" s="2"/>
      <c r="M74" s="2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2"/>
      <c r="J75" s="2"/>
      <c r="K75" s="2"/>
      <c r="L75" s="2"/>
      <c r="M75" s="2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2"/>
      <c r="J76" s="2"/>
      <c r="K76" s="2"/>
      <c r="L76" s="2"/>
      <c r="M76" s="2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2"/>
      <c r="J77" s="2"/>
      <c r="K77" s="2"/>
      <c r="L77" s="2"/>
      <c r="M77" s="2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2"/>
      <c r="J78" s="2"/>
      <c r="K78" s="2"/>
      <c r="L78" s="2"/>
      <c r="M78" s="2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2"/>
      <c r="J79" s="2"/>
      <c r="K79" s="2"/>
      <c r="L79" s="2"/>
      <c r="M79" s="2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2"/>
      <c r="J80" s="2"/>
      <c r="K80" s="2"/>
      <c r="L80" s="2"/>
      <c r="M80" s="2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2"/>
      <c r="J81" s="2"/>
      <c r="K81" s="2"/>
      <c r="L81" s="2"/>
      <c r="M81" s="2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2"/>
      <c r="J82" s="2"/>
      <c r="K82" s="2"/>
      <c r="L82" s="2"/>
      <c r="M82" s="2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2"/>
      <c r="J83" s="2"/>
      <c r="K83" s="2"/>
      <c r="L83" s="2"/>
      <c r="M83" s="2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2"/>
      <c r="J84" s="2"/>
      <c r="K84" s="2"/>
      <c r="L84" s="2"/>
      <c r="M84" s="2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2"/>
      <c r="J85" s="2"/>
      <c r="K85" s="2"/>
      <c r="L85" s="2"/>
      <c r="M85" s="2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2"/>
      <c r="J86" s="2"/>
      <c r="K86" s="2"/>
      <c r="L86" s="2"/>
      <c r="M86" s="2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2"/>
      <c r="J87" s="2"/>
      <c r="K87" s="2"/>
      <c r="L87" s="2"/>
      <c r="M87" s="2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2"/>
      <c r="J88" s="2"/>
      <c r="K88" s="2"/>
      <c r="L88" s="2"/>
      <c r="M88" s="2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2"/>
      <c r="J89" s="2"/>
      <c r="K89" s="2"/>
      <c r="L89" s="2"/>
      <c r="M89" s="2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2"/>
      <c r="J90" s="2"/>
      <c r="K90" s="2"/>
      <c r="L90" s="2"/>
      <c r="M90" s="2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2"/>
      <c r="J91" s="2"/>
      <c r="K91" s="2"/>
      <c r="L91" s="2"/>
      <c r="M91" s="2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2"/>
      <c r="J92" s="2"/>
      <c r="K92" s="2"/>
      <c r="L92" s="2"/>
      <c r="M92" s="2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2"/>
      <c r="J93" s="2"/>
      <c r="K93" s="2"/>
      <c r="L93" s="2"/>
      <c r="M93" s="2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2"/>
      <c r="J94" s="2"/>
      <c r="K94" s="2"/>
      <c r="L94" s="2"/>
      <c r="M94" s="2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2"/>
      <c r="J95" s="2"/>
      <c r="K95" s="2"/>
      <c r="L95" s="2"/>
      <c r="M95" s="2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2"/>
      <c r="J96" s="2"/>
      <c r="K96" s="2"/>
      <c r="L96" s="2"/>
      <c r="M96" s="2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2"/>
      <c r="J97" s="2"/>
      <c r="K97" s="2"/>
      <c r="L97" s="2"/>
      <c r="M97" s="2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2"/>
      <c r="J98" s="2"/>
      <c r="K98" s="2"/>
      <c r="L98" s="2"/>
      <c r="M98" s="2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2"/>
      <c r="J99" s="2"/>
      <c r="K99" s="2"/>
      <c r="L99" s="2"/>
      <c r="M99" s="2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2"/>
      <c r="J100" s="2"/>
      <c r="K100" s="2"/>
      <c r="L100" s="2"/>
      <c r="M100" s="2"/>
    </row>
  </sheetData>
  <mergeCells count="2">
    <mergeCell ref="B2:L2"/>
    <mergeCell ref="B3:L3"/>
  </mergeCells>
  <printOptions/>
  <pageMargins bottom="0.7874015748031497" footer="0.0" header="0.0" left="0.3937007874015748" right="0.0" top="1.1811023622047245"/>
  <pageSetup scale="65" orientation="portrait"/>
  <headerFooter>
    <oddHeader>&amp;LRAZON SOCIAL ELABORACIÓN DE DULCES LORENA VÁSQUEZ CANEO EIRL RUT 77.885.515-1 DIRECCIÓN LAS BEGONIAS 5893, MAIPU</oddHead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5.29"/>
    <col customWidth="1" min="3" max="3" width="5.57"/>
    <col customWidth="1" min="4" max="5" width="11.43"/>
    <col customWidth="1" min="6" max="6" width="42.86"/>
    <col customWidth="1" min="7" max="7" width="11.43"/>
    <col customWidth="1" min="8" max="8" width="11.71"/>
    <col customWidth="1" min="9" max="12" width="13.71"/>
    <col customWidth="1" min="13" max="13" width="11.43"/>
  </cols>
  <sheetData>
    <row r="1">
      <c r="A1" s="1"/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</row>
    <row r="2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5"/>
      <c r="M2" s="2"/>
    </row>
    <row r="3">
      <c r="A3" s="1"/>
      <c r="B3" s="6" t="s">
        <v>92</v>
      </c>
      <c r="C3" s="4"/>
      <c r="D3" s="4"/>
      <c r="E3" s="4"/>
      <c r="F3" s="4"/>
      <c r="G3" s="4"/>
      <c r="H3" s="4"/>
      <c r="I3" s="4"/>
      <c r="J3" s="4"/>
      <c r="K3" s="4"/>
      <c r="L3" s="5"/>
      <c r="M3" s="2"/>
    </row>
    <row r="4">
      <c r="A4" s="1"/>
      <c r="B4" s="1"/>
      <c r="C4" s="1"/>
      <c r="D4" s="1"/>
      <c r="E4" s="1"/>
      <c r="F4" s="1"/>
      <c r="G4" s="1"/>
      <c r="H4" s="1"/>
      <c r="I4" s="2"/>
      <c r="J4" s="2"/>
      <c r="K4" s="2"/>
      <c r="L4" s="2"/>
      <c r="M4" s="2"/>
    </row>
    <row r="5">
      <c r="A5" s="7"/>
      <c r="B5" s="8" t="s">
        <v>2</v>
      </c>
      <c r="C5" s="8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9" t="s">
        <v>9</v>
      </c>
      <c r="J5" s="9" t="s">
        <v>10</v>
      </c>
      <c r="K5" s="9" t="s">
        <v>11</v>
      </c>
      <c r="L5" s="9" t="s">
        <v>12</v>
      </c>
      <c r="M5" s="10"/>
    </row>
    <row r="6">
      <c r="A6" s="1"/>
      <c r="B6" s="11">
        <v>1.0</v>
      </c>
      <c r="C6" s="11">
        <v>33.0</v>
      </c>
      <c r="D6" s="11" t="s">
        <v>13</v>
      </c>
      <c r="E6" s="11" t="s">
        <v>93</v>
      </c>
      <c r="F6" s="11" t="s">
        <v>94</v>
      </c>
      <c r="G6" s="11">
        <v>11642.0</v>
      </c>
      <c r="H6" s="12">
        <v>45497.0</v>
      </c>
      <c r="I6" s="13"/>
      <c r="J6" s="13">
        <v>31159.0</v>
      </c>
      <c r="K6" s="13">
        <v>5920.0</v>
      </c>
      <c r="L6" s="13" t="str">
        <f t="shared" ref="L6:L25" si="1">SUM(I6:K6)</f>
        <v>37,079 </v>
      </c>
      <c r="M6" s="2"/>
    </row>
    <row r="7">
      <c r="A7" s="1"/>
      <c r="B7" s="11">
        <v>2.0</v>
      </c>
      <c r="C7" s="11">
        <v>33.0</v>
      </c>
      <c r="D7" s="11" t="s">
        <v>13</v>
      </c>
      <c r="E7" s="11" t="s">
        <v>57</v>
      </c>
      <c r="F7" s="11" t="s">
        <v>58</v>
      </c>
      <c r="G7" s="11">
        <v>2.7246973E7</v>
      </c>
      <c r="H7" s="12">
        <v>45499.0</v>
      </c>
      <c r="I7" s="13"/>
      <c r="J7" s="13">
        <v>64728.0</v>
      </c>
      <c r="K7" s="13">
        <v>12298.0</v>
      </c>
      <c r="L7" s="13" t="str">
        <f t="shared" si="1"/>
        <v>77,026 </v>
      </c>
      <c r="M7" s="2"/>
    </row>
    <row r="8">
      <c r="A8" s="1"/>
      <c r="B8" s="11">
        <v>3.0</v>
      </c>
      <c r="C8" s="11">
        <v>33.0</v>
      </c>
      <c r="D8" s="11" t="s">
        <v>13</v>
      </c>
      <c r="E8" s="11" t="s">
        <v>95</v>
      </c>
      <c r="F8" s="11" t="s">
        <v>96</v>
      </c>
      <c r="G8" s="11">
        <v>330833.0</v>
      </c>
      <c r="H8" s="12">
        <v>45505.0</v>
      </c>
      <c r="I8" s="13"/>
      <c r="J8" s="13">
        <v>10067.0</v>
      </c>
      <c r="K8" s="13">
        <v>1913.0</v>
      </c>
      <c r="L8" s="13" t="str">
        <f t="shared" si="1"/>
        <v>11,980 </v>
      </c>
      <c r="M8" s="2"/>
    </row>
    <row r="9">
      <c r="A9" s="1"/>
      <c r="B9" s="11">
        <v>4.0</v>
      </c>
      <c r="C9" s="11">
        <v>33.0</v>
      </c>
      <c r="D9" s="11" t="s">
        <v>13</v>
      </c>
      <c r="E9" s="11" t="s">
        <v>97</v>
      </c>
      <c r="F9" s="11" t="s">
        <v>98</v>
      </c>
      <c r="G9" s="11">
        <v>2707475.0</v>
      </c>
      <c r="H9" s="12">
        <v>45505.0</v>
      </c>
      <c r="I9" s="13"/>
      <c r="J9" s="13">
        <v>10017.0</v>
      </c>
      <c r="K9" s="13">
        <v>1903.0</v>
      </c>
      <c r="L9" s="13" t="str">
        <f t="shared" si="1"/>
        <v>11,920 </v>
      </c>
      <c r="M9" s="2"/>
    </row>
    <row r="10">
      <c r="A10" s="1"/>
      <c r="B10" s="11">
        <v>5.0</v>
      </c>
      <c r="C10" s="11">
        <v>33.0</v>
      </c>
      <c r="D10" s="11" t="s">
        <v>13</v>
      </c>
      <c r="E10" s="11" t="s">
        <v>20</v>
      </c>
      <c r="F10" s="11" t="s">
        <v>28</v>
      </c>
      <c r="G10" s="11">
        <v>5.2781859E7</v>
      </c>
      <c r="H10" s="12">
        <v>45503.0</v>
      </c>
      <c r="I10" s="13"/>
      <c r="J10" s="13">
        <v>11700.0</v>
      </c>
      <c r="K10" s="13">
        <v>2223.0</v>
      </c>
      <c r="L10" s="13" t="str">
        <f t="shared" si="1"/>
        <v>13,923 </v>
      </c>
      <c r="M10" s="2"/>
    </row>
    <row r="11">
      <c r="A11" s="1"/>
      <c r="B11" s="11">
        <v>6.0</v>
      </c>
      <c r="C11" s="11">
        <v>33.0</v>
      </c>
      <c r="D11" s="11" t="s">
        <v>13</v>
      </c>
      <c r="E11" s="11" t="s">
        <v>66</v>
      </c>
      <c r="F11" s="11" t="s">
        <v>67</v>
      </c>
      <c r="G11" s="11">
        <v>5211569.0</v>
      </c>
      <c r="H11" s="12">
        <v>45509.0</v>
      </c>
      <c r="I11" s="13"/>
      <c r="J11" s="13">
        <v>9501.0</v>
      </c>
      <c r="K11" s="13">
        <v>1805.0</v>
      </c>
      <c r="L11" s="13" t="str">
        <f t="shared" si="1"/>
        <v>11,306 </v>
      </c>
      <c r="M11" s="2"/>
    </row>
    <row r="12">
      <c r="A12" s="1"/>
      <c r="B12" s="11">
        <v>7.0</v>
      </c>
      <c r="C12" s="11">
        <v>33.0</v>
      </c>
      <c r="D12" s="11" t="s">
        <v>13</v>
      </c>
      <c r="E12" s="11" t="s">
        <v>16</v>
      </c>
      <c r="F12" s="11" t="s">
        <v>17</v>
      </c>
      <c r="G12" s="11">
        <v>44943.0</v>
      </c>
      <c r="H12" s="12">
        <v>45509.0</v>
      </c>
      <c r="I12" s="13"/>
      <c r="J12" s="13">
        <v>101345.0</v>
      </c>
      <c r="K12" s="13">
        <v>19255.0</v>
      </c>
      <c r="L12" s="13" t="str">
        <f t="shared" si="1"/>
        <v>120,600 </v>
      </c>
      <c r="M12" s="2"/>
    </row>
    <row r="13">
      <c r="A13" s="1"/>
      <c r="B13" s="11">
        <v>8.0</v>
      </c>
      <c r="C13" s="11">
        <v>33.0</v>
      </c>
      <c r="D13" s="11" t="s">
        <v>13</v>
      </c>
      <c r="E13" s="11" t="s">
        <v>38</v>
      </c>
      <c r="F13" s="11" t="s">
        <v>39</v>
      </c>
      <c r="G13" s="11">
        <v>112.0</v>
      </c>
      <c r="H13" s="12">
        <v>45509.0</v>
      </c>
      <c r="I13" s="13"/>
      <c r="J13" s="13">
        <v>55408.0</v>
      </c>
      <c r="K13" s="13">
        <v>10528.0</v>
      </c>
      <c r="L13" s="13" t="str">
        <f t="shared" si="1"/>
        <v>65,936 </v>
      </c>
      <c r="M13" s="2"/>
    </row>
    <row r="14">
      <c r="A14" s="1"/>
      <c r="B14" s="11">
        <v>9.0</v>
      </c>
      <c r="C14" s="11">
        <v>33.0</v>
      </c>
      <c r="D14" s="11" t="s">
        <v>13</v>
      </c>
      <c r="E14" s="11" t="s">
        <v>26</v>
      </c>
      <c r="F14" s="11" t="s">
        <v>27</v>
      </c>
      <c r="G14" s="11">
        <v>777.0</v>
      </c>
      <c r="H14" s="12">
        <v>45510.0</v>
      </c>
      <c r="I14" s="13"/>
      <c r="J14" s="13">
        <v>43380.0</v>
      </c>
      <c r="K14" s="13">
        <v>8242.0</v>
      </c>
      <c r="L14" s="13" t="str">
        <f t="shared" si="1"/>
        <v>51,622 </v>
      </c>
      <c r="M14" s="2"/>
    </row>
    <row r="15">
      <c r="A15" s="1"/>
      <c r="B15" s="11">
        <v>10.0</v>
      </c>
      <c r="C15" s="11">
        <v>33.0</v>
      </c>
      <c r="D15" s="11" t="s">
        <v>13</v>
      </c>
      <c r="E15" s="11" t="s">
        <v>55</v>
      </c>
      <c r="F15" s="11" t="s">
        <v>56</v>
      </c>
      <c r="G15" s="11">
        <v>2.813431E7</v>
      </c>
      <c r="H15" s="12">
        <v>45511.0</v>
      </c>
      <c r="I15" s="13"/>
      <c r="J15" s="13">
        <v>15899.0</v>
      </c>
      <c r="K15" s="13">
        <v>3021.0</v>
      </c>
      <c r="L15" s="13" t="str">
        <f t="shared" si="1"/>
        <v>18,920 </v>
      </c>
      <c r="M15" s="2"/>
    </row>
    <row r="16">
      <c r="A16" s="1"/>
      <c r="B16" s="11">
        <v>11.0</v>
      </c>
      <c r="C16" s="11">
        <v>33.0</v>
      </c>
      <c r="D16" s="11" t="s">
        <v>13</v>
      </c>
      <c r="E16" s="11" t="s">
        <v>57</v>
      </c>
      <c r="F16" s="11" t="s">
        <v>58</v>
      </c>
      <c r="G16" s="11">
        <v>2.7427973E7</v>
      </c>
      <c r="H16" s="12">
        <v>45512.0</v>
      </c>
      <c r="I16" s="13"/>
      <c r="J16" s="13">
        <v>1818.0</v>
      </c>
      <c r="K16" s="13">
        <v>345.0</v>
      </c>
      <c r="L16" s="13" t="str">
        <f t="shared" si="1"/>
        <v>2,163 </v>
      </c>
      <c r="M16" s="2"/>
    </row>
    <row r="17">
      <c r="A17" s="1"/>
      <c r="B17" s="11">
        <v>12.0</v>
      </c>
      <c r="C17" s="11">
        <v>33.0</v>
      </c>
      <c r="D17" s="11" t="s">
        <v>13</v>
      </c>
      <c r="E17" s="11" t="s">
        <v>22</v>
      </c>
      <c r="F17" s="11" t="s">
        <v>23</v>
      </c>
      <c r="G17" s="11">
        <v>48619.0</v>
      </c>
      <c r="H17" s="12">
        <v>45513.0</v>
      </c>
      <c r="I17" s="13"/>
      <c r="J17" s="13">
        <v>30795.0</v>
      </c>
      <c r="K17" s="13">
        <v>5851.0</v>
      </c>
      <c r="L17" s="13" t="str">
        <f t="shared" si="1"/>
        <v>36,646 </v>
      </c>
      <c r="M17" s="2"/>
    </row>
    <row r="18">
      <c r="A18" s="1"/>
      <c r="B18" s="11">
        <v>13.0</v>
      </c>
      <c r="C18" s="11">
        <v>33.0</v>
      </c>
      <c r="D18" s="11" t="s">
        <v>13</v>
      </c>
      <c r="E18" s="11" t="s">
        <v>14</v>
      </c>
      <c r="F18" s="11" t="s">
        <v>15</v>
      </c>
      <c r="G18" s="11">
        <v>2787.0</v>
      </c>
      <c r="H18" s="12">
        <v>45513.0</v>
      </c>
      <c r="I18" s="13"/>
      <c r="J18" s="13">
        <v>3151.0</v>
      </c>
      <c r="K18" s="13">
        <v>599.0</v>
      </c>
      <c r="L18" s="13" t="str">
        <f t="shared" si="1"/>
        <v>3,750 </v>
      </c>
      <c r="M18" s="2"/>
    </row>
    <row r="19">
      <c r="A19" s="1"/>
      <c r="B19" s="11">
        <v>14.0</v>
      </c>
      <c r="C19" s="11">
        <v>33.0</v>
      </c>
      <c r="D19" s="11" t="s">
        <v>13</v>
      </c>
      <c r="E19" s="11" t="s">
        <v>16</v>
      </c>
      <c r="F19" s="11" t="s">
        <v>17</v>
      </c>
      <c r="G19" s="11">
        <v>45369.0</v>
      </c>
      <c r="H19" s="12">
        <v>45513.0</v>
      </c>
      <c r="I19" s="13"/>
      <c r="J19" s="13">
        <v>29269.0</v>
      </c>
      <c r="K19" s="13">
        <v>5561.0</v>
      </c>
      <c r="L19" s="13" t="str">
        <f t="shared" si="1"/>
        <v>34,830 </v>
      </c>
      <c r="M19" s="2"/>
    </row>
    <row r="20">
      <c r="A20" s="1"/>
      <c r="B20" s="11">
        <v>15.0</v>
      </c>
      <c r="C20" s="11">
        <v>33.0</v>
      </c>
      <c r="D20" s="11" t="s">
        <v>13</v>
      </c>
      <c r="E20" s="11" t="s">
        <v>57</v>
      </c>
      <c r="F20" s="11" t="s">
        <v>58</v>
      </c>
      <c r="G20" s="11">
        <v>2.7431438E7</v>
      </c>
      <c r="H20" s="12">
        <v>45514.0</v>
      </c>
      <c r="I20" s="13"/>
      <c r="J20" s="13">
        <v>62213.0</v>
      </c>
      <c r="K20" s="13">
        <v>11820.0</v>
      </c>
      <c r="L20" s="13" t="str">
        <f t="shared" si="1"/>
        <v>74,033 </v>
      </c>
      <c r="M20" s="2"/>
    </row>
    <row r="21" ht="15.75" customHeight="1">
      <c r="A21" s="1"/>
      <c r="B21" s="11">
        <v>16.0</v>
      </c>
      <c r="C21" s="11">
        <v>33.0</v>
      </c>
      <c r="D21" s="11" t="s">
        <v>13</v>
      </c>
      <c r="E21" s="11" t="s">
        <v>68</v>
      </c>
      <c r="F21" s="11" t="s">
        <v>69</v>
      </c>
      <c r="G21" s="11">
        <v>795857.0</v>
      </c>
      <c r="H21" s="12">
        <v>45520.0</v>
      </c>
      <c r="I21" s="13"/>
      <c r="J21" s="13">
        <v>179424.0</v>
      </c>
      <c r="K21" s="13">
        <v>34091.0</v>
      </c>
      <c r="L21" s="13" t="str">
        <f t="shared" si="1"/>
        <v>213,515 </v>
      </c>
      <c r="M21" s="2"/>
    </row>
    <row r="22" ht="15.75" customHeight="1">
      <c r="A22" s="1"/>
      <c r="B22" s="11">
        <v>17.0</v>
      </c>
      <c r="C22" s="11">
        <v>33.0</v>
      </c>
      <c r="D22" s="11" t="s">
        <v>13</v>
      </c>
      <c r="E22" s="11" t="s">
        <v>99</v>
      </c>
      <c r="F22" s="11" t="s">
        <v>100</v>
      </c>
      <c r="G22" s="11">
        <v>3916.0</v>
      </c>
      <c r="H22" s="12">
        <v>45530.0</v>
      </c>
      <c r="I22" s="13"/>
      <c r="J22" s="13">
        <v>10453.0</v>
      </c>
      <c r="K22" s="13">
        <v>1986.0</v>
      </c>
      <c r="L22" s="13" t="str">
        <f t="shared" si="1"/>
        <v>12,439 </v>
      </c>
      <c r="M22" s="2"/>
    </row>
    <row r="23" ht="15.75" customHeight="1">
      <c r="A23" s="1"/>
      <c r="B23" s="11">
        <v>18.0</v>
      </c>
      <c r="C23" s="11">
        <v>33.0</v>
      </c>
      <c r="D23" s="11" t="s">
        <v>13</v>
      </c>
      <c r="E23" s="11" t="s">
        <v>20</v>
      </c>
      <c r="F23" s="11" t="s">
        <v>28</v>
      </c>
      <c r="G23" s="11">
        <v>5.2930948E7</v>
      </c>
      <c r="H23" s="12">
        <v>45532.0</v>
      </c>
      <c r="I23" s="13"/>
      <c r="J23" s="13">
        <v>2064.0</v>
      </c>
      <c r="K23" s="13">
        <v>392.0</v>
      </c>
      <c r="L23" s="13" t="str">
        <f t="shared" si="1"/>
        <v>2,456 </v>
      </c>
      <c r="M23" s="2"/>
    </row>
    <row r="24" ht="15.75" customHeight="1">
      <c r="A24" s="1"/>
      <c r="B24" s="11">
        <v>19.0</v>
      </c>
      <c r="C24" s="11">
        <v>61.0</v>
      </c>
      <c r="D24" s="11" t="s">
        <v>13</v>
      </c>
      <c r="E24" s="11" t="s">
        <v>20</v>
      </c>
      <c r="F24" s="11" t="s">
        <v>28</v>
      </c>
      <c r="G24" s="11">
        <v>9683887.0</v>
      </c>
      <c r="H24" s="12">
        <v>45530.0</v>
      </c>
      <c r="I24" s="13"/>
      <c r="J24" s="13">
        <v>41.0</v>
      </c>
      <c r="K24" s="13">
        <v>8.0</v>
      </c>
      <c r="L24" s="13" t="str">
        <f t="shared" si="1"/>
        <v>49 </v>
      </c>
      <c r="M24" s="2"/>
    </row>
    <row r="25" ht="15.75" customHeight="1">
      <c r="A25" s="1"/>
      <c r="B25" s="11"/>
      <c r="C25" s="11"/>
      <c r="D25" s="11"/>
      <c r="E25" s="11"/>
      <c r="F25" s="11"/>
      <c r="G25" s="11"/>
      <c r="H25" s="12"/>
      <c r="I25" s="13"/>
      <c r="J25" s="13"/>
      <c r="K25" s="13"/>
      <c r="L25" s="13" t="str">
        <f t="shared" si="1"/>
        <v>0 </v>
      </c>
      <c r="M25" s="2"/>
    </row>
    <row r="26" ht="15.75" customHeight="1">
      <c r="A26" s="16"/>
      <c r="B26" s="14"/>
      <c r="C26" s="14"/>
      <c r="D26" s="14"/>
      <c r="E26" s="14"/>
      <c r="F26" s="14"/>
      <c r="G26" s="14"/>
      <c r="H26" s="18"/>
      <c r="I26" s="15" t="str">
        <f t="shared" ref="I26:L26" si="2">SUM(I6:I25)</f>
        <v>0 </v>
      </c>
      <c r="J26" s="15" t="str">
        <f t="shared" si="2"/>
        <v>672,432 </v>
      </c>
      <c r="K26" s="15" t="str">
        <f t="shared" si="2"/>
        <v>127,761 </v>
      </c>
      <c r="L26" s="15" t="str">
        <f t="shared" si="2"/>
        <v>800,193 </v>
      </c>
      <c r="M26" s="17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2"/>
      <c r="J27" s="2"/>
      <c r="K27" s="2"/>
      <c r="L27" s="2"/>
      <c r="M27" s="2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2"/>
      <c r="J28" s="2"/>
      <c r="K28" s="2"/>
      <c r="L28" s="2"/>
      <c r="M28" s="2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2"/>
      <c r="J29" s="2"/>
      <c r="K29" s="2"/>
      <c r="L29" s="2"/>
      <c r="M29" s="2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2"/>
      <c r="J30" s="2"/>
      <c r="K30" s="2"/>
      <c r="L30" s="2"/>
      <c r="M30" s="2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2"/>
      <c r="J31" s="2"/>
      <c r="K31" s="2"/>
      <c r="L31" s="2"/>
      <c r="M31" s="2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2"/>
      <c r="J32" s="2"/>
      <c r="K32" s="2"/>
      <c r="L32" s="2"/>
      <c r="M32" s="2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2"/>
      <c r="J33" s="2"/>
      <c r="K33" s="2"/>
      <c r="L33" s="2"/>
      <c r="M33" s="2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2"/>
      <c r="J34" s="2"/>
      <c r="K34" s="2"/>
      <c r="L34" s="2"/>
      <c r="M34" s="2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2"/>
      <c r="J35" s="2"/>
      <c r="K35" s="2"/>
      <c r="L35" s="2"/>
      <c r="M35" s="2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2"/>
      <c r="J36" s="2"/>
      <c r="K36" s="2"/>
      <c r="L36" s="2"/>
      <c r="M36" s="2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2"/>
      <c r="J37" s="2"/>
      <c r="K37" s="2"/>
      <c r="L37" s="2"/>
      <c r="M37" s="2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2"/>
      <c r="J38" s="2"/>
      <c r="K38" s="2"/>
      <c r="L38" s="2"/>
      <c r="M38" s="2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2"/>
      <c r="J39" s="2"/>
      <c r="K39" s="2"/>
      <c r="L39" s="2"/>
      <c r="M39" s="2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2"/>
      <c r="J40" s="2"/>
      <c r="K40" s="2"/>
      <c r="L40" s="2"/>
      <c r="M40" s="2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2"/>
      <c r="J41" s="2"/>
      <c r="K41" s="2"/>
      <c r="L41" s="2"/>
      <c r="M41" s="2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2"/>
      <c r="J42" s="2"/>
      <c r="K42" s="2"/>
      <c r="L42" s="2"/>
      <c r="M42" s="2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2"/>
      <c r="J43" s="2"/>
      <c r="K43" s="2"/>
      <c r="L43" s="2"/>
      <c r="M43" s="2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2"/>
      <c r="J44" s="2"/>
      <c r="K44" s="2"/>
      <c r="L44" s="2"/>
      <c r="M44" s="2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2"/>
      <c r="J45" s="2"/>
      <c r="K45" s="2"/>
      <c r="L45" s="2"/>
      <c r="M45" s="2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2"/>
      <c r="J46" s="2"/>
      <c r="K46" s="2"/>
      <c r="L46" s="2"/>
      <c r="M46" s="2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2"/>
      <c r="J47" s="2"/>
      <c r="K47" s="2"/>
      <c r="L47" s="2"/>
      <c r="M47" s="2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2"/>
      <c r="J48" s="2"/>
      <c r="K48" s="2"/>
      <c r="L48" s="2"/>
      <c r="M48" s="2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2"/>
      <c r="J49" s="2"/>
      <c r="K49" s="2"/>
      <c r="L49" s="2"/>
      <c r="M49" s="2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2"/>
      <c r="J50" s="2"/>
      <c r="K50" s="2"/>
      <c r="L50" s="2"/>
      <c r="M50" s="2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2"/>
      <c r="J51" s="2"/>
      <c r="K51" s="2"/>
      <c r="L51" s="2"/>
      <c r="M51" s="2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2"/>
      <c r="J52" s="2"/>
      <c r="K52" s="2"/>
      <c r="L52" s="2"/>
      <c r="M52" s="2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2"/>
      <c r="J53" s="2"/>
      <c r="K53" s="2"/>
      <c r="L53" s="2"/>
      <c r="M53" s="2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2"/>
      <c r="J54" s="2"/>
      <c r="K54" s="2"/>
      <c r="L54" s="2"/>
      <c r="M54" s="2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2"/>
      <c r="J55" s="2"/>
      <c r="K55" s="2"/>
      <c r="L55" s="2"/>
      <c r="M55" s="2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2"/>
      <c r="J56" s="2"/>
      <c r="K56" s="2"/>
      <c r="L56" s="2"/>
      <c r="M56" s="2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2"/>
      <c r="J57" s="2"/>
      <c r="K57" s="2"/>
      <c r="L57" s="2"/>
      <c r="M57" s="2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2"/>
      <c r="J58" s="2"/>
      <c r="K58" s="2"/>
      <c r="L58" s="2"/>
      <c r="M58" s="2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2"/>
      <c r="J59" s="2"/>
      <c r="K59" s="2"/>
      <c r="L59" s="2"/>
      <c r="M59" s="2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2"/>
      <c r="J60" s="2"/>
      <c r="K60" s="2"/>
      <c r="L60" s="2"/>
      <c r="M60" s="2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2"/>
      <c r="J61" s="2"/>
      <c r="K61" s="2"/>
      <c r="L61" s="2"/>
      <c r="M61" s="2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2"/>
      <c r="J62" s="2"/>
      <c r="K62" s="2"/>
      <c r="L62" s="2"/>
      <c r="M62" s="2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2"/>
      <c r="J63" s="2"/>
      <c r="K63" s="2"/>
      <c r="L63" s="2"/>
      <c r="M63" s="2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2"/>
      <c r="J64" s="2"/>
      <c r="K64" s="2"/>
      <c r="L64" s="2"/>
      <c r="M64" s="2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2"/>
      <c r="J65" s="2"/>
      <c r="K65" s="2"/>
      <c r="L65" s="2"/>
      <c r="M65" s="2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2"/>
      <c r="J66" s="2"/>
      <c r="K66" s="2"/>
      <c r="L66" s="2"/>
      <c r="M66" s="2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2"/>
      <c r="J67" s="2"/>
      <c r="K67" s="2"/>
      <c r="L67" s="2"/>
      <c r="M67" s="2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2"/>
      <c r="J68" s="2"/>
      <c r="K68" s="2"/>
      <c r="L68" s="2"/>
      <c r="M68" s="2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2"/>
      <c r="J69" s="2"/>
      <c r="K69" s="2"/>
      <c r="L69" s="2"/>
      <c r="M69" s="2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2"/>
      <c r="J70" s="2"/>
      <c r="K70" s="2"/>
      <c r="L70" s="2"/>
      <c r="M70" s="2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2"/>
      <c r="J71" s="2"/>
      <c r="K71" s="2"/>
      <c r="L71" s="2"/>
      <c r="M71" s="2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2"/>
      <c r="J72" s="2"/>
      <c r="K72" s="2"/>
      <c r="L72" s="2"/>
      <c r="M72" s="2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2"/>
      <c r="J73" s="2"/>
      <c r="K73" s="2"/>
      <c r="L73" s="2"/>
      <c r="M73" s="2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2"/>
      <c r="J74" s="2"/>
      <c r="K74" s="2"/>
      <c r="L74" s="2"/>
      <c r="M74" s="2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2"/>
      <c r="J75" s="2"/>
      <c r="K75" s="2"/>
      <c r="L75" s="2"/>
      <c r="M75" s="2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2"/>
      <c r="J76" s="2"/>
      <c r="K76" s="2"/>
      <c r="L76" s="2"/>
      <c r="M76" s="2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2"/>
      <c r="J77" s="2"/>
      <c r="K77" s="2"/>
      <c r="L77" s="2"/>
      <c r="M77" s="2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2"/>
      <c r="J78" s="2"/>
      <c r="K78" s="2"/>
      <c r="L78" s="2"/>
      <c r="M78" s="2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2"/>
      <c r="J79" s="2"/>
      <c r="K79" s="2"/>
      <c r="L79" s="2"/>
      <c r="M79" s="2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2"/>
      <c r="J80" s="2"/>
      <c r="K80" s="2"/>
      <c r="L80" s="2"/>
      <c r="M80" s="2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2"/>
      <c r="J81" s="2"/>
      <c r="K81" s="2"/>
      <c r="L81" s="2"/>
      <c r="M81" s="2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2"/>
      <c r="J82" s="2"/>
      <c r="K82" s="2"/>
      <c r="L82" s="2"/>
      <c r="M82" s="2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2"/>
      <c r="J83" s="2"/>
      <c r="K83" s="2"/>
      <c r="L83" s="2"/>
      <c r="M83" s="2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2"/>
      <c r="J84" s="2"/>
      <c r="K84" s="2"/>
      <c r="L84" s="2"/>
      <c r="M84" s="2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2"/>
      <c r="J85" s="2"/>
      <c r="K85" s="2"/>
      <c r="L85" s="2"/>
      <c r="M85" s="2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2"/>
      <c r="J86" s="2"/>
      <c r="K86" s="2"/>
      <c r="L86" s="2"/>
      <c r="M86" s="2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2"/>
      <c r="J87" s="2"/>
      <c r="K87" s="2"/>
      <c r="L87" s="2"/>
      <c r="M87" s="2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2"/>
      <c r="J88" s="2"/>
      <c r="K88" s="2"/>
      <c r="L88" s="2"/>
      <c r="M88" s="2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2"/>
      <c r="J89" s="2"/>
      <c r="K89" s="2"/>
      <c r="L89" s="2"/>
      <c r="M89" s="2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2"/>
      <c r="J90" s="2"/>
      <c r="K90" s="2"/>
      <c r="L90" s="2"/>
      <c r="M90" s="2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2"/>
      <c r="J91" s="2"/>
      <c r="K91" s="2"/>
      <c r="L91" s="2"/>
      <c r="M91" s="2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2"/>
      <c r="J92" s="2"/>
      <c r="K92" s="2"/>
      <c r="L92" s="2"/>
      <c r="M92" s="2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2"/>
      <c r="J93" s="2"/>
      <c r="K93" s="2"/>
      <c r="L93" s="2"/>
      <c r="M93" s="2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2"/>
      <c r="J94" s="2"/>
      <c r="K94" s="2"/>
      <c r="L94" s="2"/>
      <c r="M94" s="2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2"/>
      <c r="J95" s="2"/>
      <c r="K95" s="2"/>
      <c r="L95" s="2"/>
      <c r="M95" s="2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2"/>
      <c r="J96" s="2"/>
      <c r="K96" s="2"/>
      <c r="L96" s="2"/>
      <c r="M96" s="2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2"/>
      <c r="J97" s="2"/>
      <c r="K97" s="2"/>
      <c r="L97" s="2"/>
      <c r="M97" s="2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2"/>
      <c r="J98" s="2"/>
      <c r="K98" s="2"/>
      <c r="L98" s="2"/>
      <c r="M98" s="2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2"/>
      <c r="J99" s="2"/>
      <c r="K99" s="2"/>
      <c r="L99" s="2"/>
      <c r="M99" s="2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2"/>
      <c r="J100" s="2"/>
      <c r="K100" s="2"/>
      <c r="L100" s="2"/>
      <c r="M100" s="2"/>
    </row>
  </sheetData>
  <mergeCells count="2">
    <mergeCell ref="B2:L2"/>
    <mergeCell ref="B3:L3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5.29"/>
    <col customWidth="1" min="3" max="3" width="5.57"/>
    <col customWidth="1" min="4" max="5" width="11.43"/>
    <col customWidth="1" min="6" max="6" width="42.86"/>
    <col customWidth="1" min="7" max="7" width="11.43"/>
    <col customWidth="1" min="8" max="8" width="11.71"/>
    <col customWidth="1" min="9" max="12" width="13.71"/>
    <col customWidth="1" min="13" max="13" width="11.43"/>
  </cols>
  <sheetData>
    <row r="1">
      <c r="A1" s="1"/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</row>
    <row r="2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5"/>
      <c r="M2" s="2"/>
    </row>
    <row r="3">
      <c r="A3" s="1"/>
      <c r="B3" s="6" t="s">
        <v>101</v>
      </c>
      <c r="C3" s="4"/>
      <c r="D3" s="4"/>
      <c r="E3" s="4"/>
      <c r="F3" s="4"/>
      <c r="G3" s="4"/>
      <c r="H3" s="4"/>
      <c r="I3" s="4"/>
      <c r="J3" s="4"/>
      <c r="K3" s="4"/>
      <c r="L3" s="5"/>
      <c r="M3" s="2"/>
    </row>
    <row r="4">
      <c r="A4" s="1"/>
      <c r="B4" s="1"/>
      <c r="C4" s="1"/>
      <c r="D4" s="1"/>
      <c r="E4" s="1"/>
      <c r="F4" s="1"/>
      <c r="G4" s="1"/>
      <c r="H4" s="1"/>
      <c r="I4" s="2"/>
      <c r="J4" s="2"/>
      <c r="K4" s="2"/>
      <c r="L4" s="2"/>
      <c r="M4" s="2"/>
    </row>
    <row r="5">
      <c r="A5" s="7"/>
      <c r="B5" s="8" t="s">
        <v>2</v>
      </c>
      <c r="C5" s="8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9" t="s">
        <v>9</v>
      </c>
      <c r="J5" s="9" t="s">
        <v>10</v>
      </c>
      <c r="K5" s="9" t="s">
        <v>11</v>
      </c>
      <c r="L5" s="9" t="s">
        <v>12</v>
      </c>
      <c r="M5" s="10"/>
    </row>
    <row r="6">
      <c r="A6" s="1"/>
      <c r="B6" s="11">
        <v>1.0</v>
      </c>
      <c r="C6" s="11">
        <v>33.0</v>
      </c>
      <c r="D6" s="11" t="s">
        <v>13</v>
      </c>
      <c r="E6" s="11" t="s">
        <v>57</v>
      </c>
      <c r="F6" s="11" t="s">
        <v>58</v>
      </c>
      <c r="G6" s="11">
        <v>2.7452454E7</v>
      </c>
      <c r="H6" s="12">
        <v>45531.0</v>
      </c>
      <c r="I6" s="13"/>
      <c r="J6" s="13">
        <v>69126.0</v>
      </c>
      <c r="K6" s="13">
        <v>13134.0</v>
      </c>
      <c r="L6" s="13" t="str">
        <f t="shared" ref="L6:L25" si="1">SUM(I6:K6)</f>
        <v>82,260 </v>
      </c>
      <c r="M6" s="2"/>
    </row>
    <row r="7">
      <c r="A7" s="1"/>
      <c r="B7" s="11">
        <v>2.0</v>
      </c>
      <c r="C7" s="11">
        <v>33.0</v>
      </c>
      <c r="D7" s="11" t="s">
        <v>13</v>
      </c>
      <c r="E7" s="11" t="s">
        <v>20</v>
      </c>
      <c r="F7" s="11" t="s">
        <v>28</v>
      </c>
      <c r="G7" s="11">
        <v>5.3134291E7</v>
      </c>
      <c r="H7" s="12">
        <v>45533.0</v>
      </c>
      <c r="I7" s="13"/>
      <c r="J7" s="13">
        <v>12560.0</v>
      </c>
      <c r="K7" s="13">
        <v>2386.0</v>
      </c>
      <c r="L7" s="13" t="str">
        <f t="shared" si="1"/>
        <v>14,946 </v>
      </c>
      <c r="M7" s="2"/>
    </row>
    <row r="8">
      <c r="A8" s="1"/>
      <c r="B8" s="11">
        <v>3.0</v>
      </c>
      <c r="C8" s="11">
        <v>33.0</v>
      </c>
      <c r="D8" s="11" t="s">
        <v>13</v>
      </c>
      <c r="E8" s="11" t="s">
        <v>40</v>
      </c>
      <c r="F8" s="11" t="s">
        <v>41</v>
      </c>
      <c r="G8" s="11">
        <v>26265.0</v>
      </c>
      <c r="H8" s="12">
        <v>45539.0</v>
      </c>
      <c r="I8" s="13"/>
      <c r="J8" s="13">
        <v>24244.0</v>
      </c>
      <c r="K8" s="13">
        <v>4606.0</v>
      </c>
      <c r="L8" s="13" t="str">
        <f t="shared" si="1"/>
        <v>28,850 </v>
      </c>
      <c r="M8" s="2"/>
    </row>
    <row r="9">
      <c r="A9" s="1"/>
      <c r="B9" s="11">
        <v>4.0</v>
      </c>
      <c r="C9" s="11">
        <v>33.0</v>
      </c>
      <c r="D9" s="11" t="s">
        <v>13</v>
      </c>
      <c r="E9" s="11" t="s">
        <v>44</v>
      </c>
      <c r="F9" s="11" t="s">
        <v>45</v>
      </c>
      <c r="G9" s="11">
        <v>1.35053956E8</v>
      </c>
      <c r="H9" s="12">
        <v>45541.0</v>
      </c>
      <c r="I9" s="13"/>
      <c r="J9" s="13">
        <v>23521.0</v>
      </c>
      <c r="K9" s="13">
        <v>4469.0</v>
      </c>
      <c r="L9" s="13" t="str">
        <f t="shared" si="1"/>
        <v>27,990 </v>
      </c>
      <c r="M9" s="2"/>
    </row>
    <row r="10">
      <c r="A10" s="1"/>
      <c r="B10" s="11">
        <v>5.0</v>
      </c>
      <c r="C10" s="11">
        <v>33.0</v>
      </c>
      <c r="D10" s="11" t="s">
        <v>13</v>
      </c>
      <c r="E10" s="11" t="s">
        <v>79</v>
      </c>
      <c r="F10" s="11" t="s">
        <v>80</v>
      </c>
      <c r="G10" s="11">
        <v>21038.0</v>
      </c>
      <c r="H10" s="12">
        <v>45544.0</v>
      </c>
      <c r="I10" s="13"/>
      <c r="J10" s="13">
        <v>81513.0</v>
      </c>
      <c r="K10" s="13">
        <v>15487.0</v>
      </c>
      <c r="L10" s="13" t="str">
        <f t="shared" si="1"/>
        <v>97,000 </v>
      </c>
      <c r="M10" s="2"/>
    </row>
    <row r="11">
      <c r="A11" s="1"/>
      <c r="B11" s="11">
        <v>6.0</v>
      </c>
      <c r="C11" s="11">
        <v>33.0</v>
      </c>
      <c r="D11" s="11" t="s">
        <v>13</v>
      </c>
      <c r="E11" s="11" t="s">
        <v>55</v>
      </c>
      <c r="F11" s="11" t="s">
        <v>56</v>
      </c>
      <c r="G11" s="11">
        <v>2.8439386E7</v>
      </c>
      <c r="H11" s="12">
        <v>45545.0</v>
      </c>
      <c r="I11" s="13"/>
      <c r="J11" s="13">
        <v>14529.0</v>
      </c>
      <c r="K11" s="13">
        <v>2761.0</v>
      </c>
      <c r="L11" s="13" t="str">
        <f t="shared" si="1"/>
        <v>17,290 </v>
      </c>
      <c r="M11" s="2"/>
    </row>
    <row r="12">
      <c r="A12" s="1"/>
      <c r="B12" s="11">
        <v>7.0</v>
      </c>
      <c r="C12" s="11">
        <v>33.0</v>
      </c>
      <c r="D12" s="11" t="s">
        <v>13</v>
      </c>
      <c r="E12" s="11" t="s">
        <v>70</v>
      </c>
      <c r="F12" s="11" t="s">
        <v>71</v>
      </c>
      <c r="G12" s="11">
        <v>4815437.0</v>
      </c>
      <c r="H12" s="12">
        <v>45545.0</v>
      </c>
      <c r="I12" s="13"/>
      <c r="J12" s="13">
        <v>53269.0</v>
      </c>
      <c r="K12" s="13">
        <v>10121.0</v>
      </c>
      <c r="L12" s="13" t="str">
        <f t="shared" si="1"/>
        <v>63,390 </v>
      </c>
      <c r="M12" s="2"/>
    </row>
    <row r="13">
      <c r="A13" s="1"/>
      <c r="B13" s="11">
        <v>8.0</v>
      </c>
      <c r="C13" s="11">
        <v>33.0</v>
      </c>
      <c r="D13" s="11" t="s">
        <v>13</v>
      </c>
      <c r="E13" s="11" t="s">
        <v>70</v>
      </c>
      <c r="F13" s="11" t="s">
        <v>71</v>
      </c>
      <c r="G13" s="11">
        <v>4815438.0</v>
      </c>
      <c r="H13" s="12">
        <v>45545.0</v>
      </c>
      <c r="I13" s="13"/>
      <c r="J13" s="13">
        <v>17796.0</v>
      </c>
      <c r="K13" s="13">
        <v>3381.0</v>
      </c>
      <c r="L13" s="13" t="str">
        <f t="shared" si="1"/>
        <v>21,177 </v>
      </c>
      <c r="M13" s="2"/>
    </row>
    <row r="14">
      <c r="A14" s="1"/>
      <c r="B14" s="11">
        <v>9.0</v>
      </c>
      <c r="C14" s="11">
        <v>33.0</v>
      </c>
      <c r="D14" s="11" t="s">
        <v>13</v>
      </c>
      <c r="E14" s="11" t="s">
        <v>14</v>
      </c>
      <c r="F14" s="11" t="s">
        <v>15</v>
      </c>
      <c r="G14" s="11">
        <v>3271.0</v>
      </c>
      <c r="H14" s="12">
        <v>45550.0</v>
      </c>
      <c r="I14" s="13"/>
      <c r="J14" s="13">
        <v>11933.0</v>
      </c>
      <c r="K14" s="13">
        <v>2267.0</v>
      </c>
      <c r="L14" s="13" t="str">
        <f t="shared" si="1"/>
        <v>14,200 </v>
      </c>
      <c r="M14" s="2"/>
    </row>
    <row r="15">
      <c r="A15" s="1"/>
      <c r="B15" s="11">
        <v>10.0</v>
      </c>
      <c r="C15" s="11">
        <v>33.0</v>
      </c>
      <c r="D15" s="11" t="s">
        <v>13</v>
      </c>
      <c r="E15" s="11" t="s">
        <v>55</v>
      </c>
      <c r="F15" s="11" t="s">
        <v>56</v>
      </c>
      <c r="G15" s="11">
        <v>2.8341698E7</v>
      </c>
      <c r="H15" s="12">
        <v>45552.0</v>
      </c>
      <c r="I15" s="13"/>
      <c r="J15" s="13">
        <v>41597.0</v>
      </c>
      <c r="K15" s="13">
        <v>7903.0</v>
      </c>
      <c r="L15" s="13" t="str">
        <f t="shared" si="1"/>
        <v>49,500 </v>
      </c>
      <c r="M15" s="2"/>
    </row>
    <row r="16">
      <c r="A16" s="1"/>
      <c r="B16" s="11">
        <v>11.0</v>
      </c>
      <c r="C16" s="11">
        <v>33.0</v>
      </c>
      <c r="D16" s="11" t="s">
        <v>13</v>
      </c>
      <c r="E16" s="11" t="s">
        <v>20</v>
      </c>
      <c r="F16" s="11" t="s">
        <v>28</v>
      </c>
      <c r="G16" s="11">
        <v>5.3162529E7</v>
      </c>
      <c r="H16" s="12">
        <v>45561.0</v>
      </c>
      <c r="I16" s="13"/>
      <c r="J16" s="13">
        <v>4369.0</v>
      </c>
      <c r="K16" s="13">
        <v>830.0</v>
      </c>
      <c r="L16" s="13" t="str">
        <f t="shared" si="1"/>
        <v>5,199 </v>
      </c>
      <c r="M16" s="2"/>
    </row>
    <row r="17">
      <c r="A17" s="1"/>
      <c r="B17" s="11">
        <v>12.0</v>
      </c>
      <c r="C17" s="11">
        <v>61.0</v>
      </c>
      <c r="D17" s="11" t="s">
        <v>13</v>
      </c>
      <c r="E17" s="11" t="s">
        <v>20</v>
      </c>
      <c r="F17" s="11" t="s">
        <v>28</v>
      </c>
      <c r="G17" s="11">
        <v>9743808.0</v>
      </c>
      <c r="H17" s="12">
        <v>45560.0</v>
      </c>
      <c r="I17" s="13"/>
      <c r="J17" s="13">
        <v>80.0</v>
      </c>
      <c r="K17" s="13">
        <v>15.0</v>
      </c>
      <c r="L17" s="13" t="str">
        <f t="shared" si="1"/>
        <v>95 </v>
      </c>
      <c r="M17" s="2"/>
    </row>
    <row r="18">
      <c r="A18" s="1"/>
      <c r="B18" s="11"/>
      <c r="C18" s="11"/>
      <c r="D18" s="11"/>
      <c r="E18" s="11"/>
      <c r="F18" s="11"/>
      <c r="G18" s="11"/>
      <c r="H18" s="12"/>
      <c r="I18" s="13"/>
      <c r="J18" s="13"/>
      <c r="K18" s="13"/>
      <c r="L18" s="13" t="str">
        <f t="shared" si="1"/>
        <v>0 </v>
      </c>
      <c r="M18" s="2"/>
    </row>
    <row r="19">
      <c r="A19" s="1"/>
      <c r="B19" s="11"/>
      <c r="C19" s="11"/>
      <c r="D19" s="11"/>
      <c r="E19" s="11"/>
      <c r="F19" s="11"/>
      <c r="G19" s="11"/>
      <c r="H19" s="12"/>
      <c r="I19" s="13"/>
      <c r="J19" s="13"/>
      <c r="K19" s="13"/>
      <c r="L19" s="13" t="str">
        <f t="shared" si="1"/>
        <v>0 </v>
      </c>
      <c r="M19" s="2"/>
    </row>
    <row r="20">
      <c r="A20" s="1"/>
      <c r="B20" s="11"/>
      <c r="C20" s="11"/>
      <c r="D20" s="11"/>
      <c r="E20" s="11"/>
      <c r="F20" s="11"/>
      <c r="G20" s="11"/>
      <c r="H20" s="12"/>
      <c r="I20" s="13"/>
      <c r="J20" s="13"/>
      <c r="K20" s="13"/>
      <c r="L20" s="13" t="str">
        <f t="shared" si="1"/>
        <v>0 </v>
      </c>
      <c r="M20" s="2"/>
    </row>
    <row r="21" ht="15.75" customHeight="1">
      <c r="A21" s="1"/>
      <c r="B21" s="11"/>
      <c r="C21" s="11"/>
      <c r="D21" s="11"/>
      <c r="E21" s="11"/>
      <c r="F21" s="11"/>
      <c r="G21" s="11"/>
      <c r="H21" s="12"/>
      <c r="I21" s="13"/>
      <c r="J21" s="13"/>
      <c r="K21" s="13"/>
      <c r="L21" s="13" t="str">
        <f t="shared" si="1"/>
        <v>0 </v>
      </c>
      <c r="M21" s="2"/>
    </row>
    <row r="22" ht="15.75" customHeight="1">
      <c r="A22" s="1"/>
      <c r="B22" s="11"/>
      <c r="C22" s="11"/>
      <c r="D22" s="11"/>
      <c r="E22" s="11"/>
      <c r="F22" s="11"/>
      <c r="G22" s="11"/>
      <c r="H22" s="12"/>
      <c r="I22" s="13"/>
      <c r="J22" s="13"/>
      <c r="K22" s="13"/>
      <c r="L22" s="13" t="str">
        <f t="shared" si="1"/>
        <v>0 </v>
      </c>
      <c r="M22" s="2"/>
    </row>
    <row r="23" ht="15.75" customHeight="1">
      <c r="A23" s="1"/>
      <c r="B23" s="11"/>
      <c r="C23" s="11"/>
      <c r="D23" s="11"/>
      <c r="E23" s="11"/>
      <c r="F23" s="11"/>
      <c r="G23" s="11"/>
      <c r="H23" s="12"/>
      <c r="I23" s="13"/>
      <c r="J23" s="13"/>
      <c r="K23" s="13"/>
      <c r="L23" s="13" t="str">
        <f t="shared" si="1"/>
        <v>0 </v>
      </c>
      <c r="M23" s="2"/>
    </row>
    <row r="24" ht="15.75" customHeight="1">
      <c r="A24" s="1"/>
      <c r="B24" s="11"/>
      <c r="C24" s="11"/>
      <c r="D24" s="11"/>
      <c r="E24" s="11"/>
      <c r="F24" s="11"/>
      <c r="G24" s="11"/>
      <c r="H24" s="12"/>
      <c r="I24" s="13"/>
      <c r="J24" s="13"/>
      <c r="K24" s="13"/>
      <c r="L24" s="13" t="str">
        <f t="shared" si="1"/>
        <v>0 </v>
      </c>
      <c r="M24" s="2"/>
    </row>
    <row r="25" ht="15.75" customHeight="1">
      <c r="A25" s="1"/>
      <c r="B25" s="11"/>
      <c r="C25" s="11"/>
      <c r="D25" s="11"/>
      <c r="E25" s="11"/>
      <c r="F25" s="11"/>
      <c r="G25" s="11"/>
      <c r="H25" s="12"/>
      <c r="I25" s="13"/>
      <c r="J25" s="13"/>
      <c r="K25" s="13"/>
      <c r="L25" s="13" t="str">
        <f t="shared" si="1"/>
        <v>0 </v>
      </c>
      <c r="M25" s="2"/>
    </row>
    <row r="26" ht="15.75" customHeight="1">
      <c r="A26" s="16"/>
      <c r="B26" s="14"/>
      <c r="C26" s="14"/>
      <c r="D26" s="14"/>
      <c r="E26" s="14"/>
      <c r="F26" s="14"/>
      <c r="G26" s="14"/>
      <c r="H26" s="18"/>
      <c r="I26" s="15" t="str">
        <f t="shared" ref="I26:L26" si="2">SUM(I6:I25)</f>
        <v>0 </v>
      </c>
      <c r="J26" s="15" t="str">
        <f t="shared" si="2"/>
        <v>354,537 </v>
      </c>
      <c r="K26" s="15" t="str">
        <f t="shared" si="2"/>
        <v>67,360 </v>
      </c>
      <c r="L26" s="15" t="str">
        <f t="shared" si="2"/>
        <v>421,897 </v>
      </c>
      <c r="M26" s="17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2"/>
      <c r="J27" s="2"/>
      <c r="K27" s="2"/>
      <c r="L27" s="2"/>
      <c r="M27" s="2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2"/>
      <c r="J28" s="2"/>
      <c r="K28" s="2"/>
      <c r="L28" s="2"/>
      <c r="M28" s="2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2"/>
      <c r="J29" s="2"/>
      <c r="K29" s="2"/>
      <c r="L29" s="2"/>
      <c r="M29" s="2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2"/>
      <c r="J30" s="2"/>
      <c r="K30" s="2"/>
      <c r="L30" s="2"/>
      <c r="M30" s="2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2"/>
      <c r="J31" s="2"/>
      <c r="K31" s="2"/>
      <c r="L31" s="2"/>
      <c r="M31" s="2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2"/>
      <c r="J32" s="2"/>
      <c r="K32" s="2"/>
      <c r="L32" s="2"/>
      <c r="M32" s="2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2"/>
      <c r="J33" s="2"/>
      <c r="K33" s="2"/>
      <c r="L33" s="2"/>
      <c r="M33" s="2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2"/>
      <c r="J34" s="2"/>
      <c r="K34" s="2"/>
      <c r="L34" s="2"/>
      <c r="M34" s="2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2"/>
      <c r="J35" s="2"/>
      <c r="K35" s="2"/>
      <c r="L35" s="2"/>
      <c r="M35" s="2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2"/>
      <c r="J36" s="2"/>
      <c r="K36" s="2"/>
      <c r="L36" s="2"/>
      <c r="M36" s="2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2"/>
      <c r="J37" s="2"/>
      <c r="K37" s="2"/>
      <c r="L37" s="2"/>
      <c r="M37" s="2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2"/>
      <c r="J38" s="2"/>
      <c r="K38" s="2"/>
      <c r="L38" s="2"/>
      <c r="M38" s="2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2"/>
      <c r="J39" s="2"/>
      <c r="K39" s="2"/>
      <c r="L39" s="2"/>
      <c r="M39" s="2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2"/>
      <c r="J40" s="2"/>
      <c r="K40" s="2"/>
      <c r="L40" s="2"/>
      <c r="M40" s="2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2"/>
      <c r="J41" s="2"/>
      <c r="K41" s="2"/>
      <c r="L41" s="2"/>
      <c r="M41" s="2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2"/>
      <c r="J42" s="2"/>
      <c r="K42" s="2"/>
      <c r="L42" s="2"/>
      <c r="M42" s="2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2"/>
      <c r="J43" s="2"/>
      <c r="K43" s="2"/>
      <c r="L43" s="2"/>
      <c r="M43" s="2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2"/>
      <c r="J44" s="2"/>
      <c r="K44" s="2"/>
      <c r="L44" s="2"/>
      <c r="M44" s="2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2"/>
      <c r="J45" s="2"/>
      <c r="K45" s="2"/>
      <c r="L45" s="2"/>
      <c r="M45" s="2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2"/>
      <c r="J46" s="2"/>
      <c r="K46" s="2"/>
      <c r="L46" s="2"/>
      <c r="M46" s="2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2"/>
      <c r="J47" s="2"/>
      <c r="K47" s="2"/>
      <c r="L47" s="2"/>
      <c r="M47" s="2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2"/>
      <c r="J48" s="2"/>
      <c r="K48" s="2"/>
      <c r="L48" s="2"/>
      <c r="M48" s="2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2"/>
      <c r="J49" s="2"/>
      <c r="K49" s="2"/>
      <c r="L49" s="2"/>
      <c r="M49" s="2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2"/>
      <c r="J50" s="2"/>
      <c r="K50" s="2"/>
      <c r="L50" s="2"/>
      <c r="M50" s="2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2"/>
      <c r="J51" s="2"/>
      <c r="K51" s="2"/>
      <c r="L51" s="2"/>
      <c r="M51" s="2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2"/>
      <c r="J52" s="2"/>
      <c r="K52" s="2"/>
      <c r="L52" s="2"/>
      <c r="M52" s="2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2"/>
      <c r="J53" s="2"/>
      <c r="K53" s="2"/>
      <c r="L53" s="2"/>
      <c r="M53" s="2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2"/>
      <c r="J54" s="2"/>
      <c r="K54" s="2"/>
      <c r="L54" s="2"/>
      <c r="M54" s="2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2"/>
      <c r="J55" s="2"/>
      <c r="K55" s="2"/>
      <c r="L55" s="2"/>
      <c r="M55" s="2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2"/>
      <c r="J56" s="2"/>
      <c r="K56" s="2"/>
      <c r="L56" s="2"/>
      <c r="M56" s="2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2"/>
      <c r="J57" s="2"/>
      <c r="K57" s="2"/>
      <c r="L57" s="2"/>
      <c r="M57" s="2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2"/>
      <c r="J58" s="2"/>
      <c r="K58" s="2"/>
      <c r="L58" s="2"/>
      <c r="M58" s="2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2"/>
      <c r="J59" s="2"/>
      <c r="K59" s="2"/>
      <c r="L59" s="2"/>
      <c r="M59" s="2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2"/>
      <c r="J60" s="2"/>
      <c r="K60" s="2"/>
      <c r="L60" s="2"/>
      <c r="M60" s="2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2"/>
      <c r="J61" s="2"/>
      <c r="K61" s="2"/>
      <c r="L61" s="2"/>
      <c r="M61" s="2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2"/>
      <c r="J62" s="2"/>
      <c r="K62" s="2"/>
      <c r="L62" s="2"/>
      <c r="M62" s="2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2"/>
      <c r="J63" s="2"/>
      <c r="K63" s="2"/>
      <c r="L63" s="2"/>
      <c r="M63" s="2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2"/>
      <c r="J64" s="2"/>
      <c r="K64" s="2"/>
      <c r="L64" s="2"/>
      <c r="M64" s="2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2"/>
      <c r="J65" s="2"/>
      <c r="K65" s="2"/>
      <c r="L65" s="2"/>
      <c r="M65" s="2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2"/>
      <c r="J66" s="2"/>
      <c r="K66" s="2"/>
      <c r="L66" s="2"/>
      <c r="M66" s="2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2"/>
      <c r="J67" s="2"/>
      <c r="K67" s="2"/>
      <c r="L67" s="2"/>
      <c r="M67" s="2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2"/>
      <c r="J68" s="2"/>
      <c r="K68" s="2"/>
      <c r="L68" s="2"/>
      <c r="M68" s="2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2"/>
      <c r="J69" s="2"/>
      <c r="K69" s="2"/>
      <c r="L69" s="2"/>
      <c r="M69" s="2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2"/>
      <c r="J70" s="2"/>
      <c r="K70" s="2"/>
      <c r="L70" s="2"/>
      <c r="M70" s="2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2"/>
      <c r="J71" s="2"/>
      <c r="K71" s="2"/>
      <c r="L71" s="2"/>
      <c r="M71" s="2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2"/>
      <c r="J72" s="2"/>
      <c r="K72" s="2"/>
      <c r="L72" s="2"/>
      <c r="M72" s="2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2"/>
      <c r="J73" s="2"/>
      <c r="K73" s="2"/>
      <c r="L73" s="2"/>
      <c r="M73" s="2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2"/>
      <c r="J74" s="2"/>
      <c r="K74" s="2"/>
      <c r="L74" s="2"/>
      <c r="M74" s="2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2"/>
      <c r="J75" s="2"/>
      <c r="K75" s="2"/>
      <c r="L75" s="2"/>
      <c r="M75" s="2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2"/>
      <c r="J76" s="2"/>
      <c r="K76" s="2"/>
      <c r="L76" s="2"/>
      <c r="M76" s="2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2"/>
      <c r="J77" s="2"/>
      <c r="K77" s="2"/>
      <c r="L77" s="2"/>
      <c r="M77" s="2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2"/>
      <c r="J78" s="2"/>
      <c r="K78" s="2"/>
      <c r="L78" s="2"/>
      <c r="M78" s="2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2"/>
      <c r="J79" s="2"/>
      <c r="K79" s="2"/>
      <c r="L79" s="2"/>
      <c r="M79" s="2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2"/>
      <c r="J80" s="2"/>
      <c r="K80" s="2"/>
      <c r="L80" s="2"/>
      <c r="M80" s="2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2"/>
      <c r="J81" s="2"/>
      <c r="K81" s="2"/>
      <c r="L81" s="2"/>
      <c r="M81" s="2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2"/>
      <c r="J82" s="2"/>
      <c r="K82" s="2"/>
      <c r="L82" s="2"/>
      <c r="M82" s="2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2"/>
      <c r="J83" s="2"/>
      <c r="K83" s="2"/>
      <c r="L83" s="2"/>
      <c r="M83" s="2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2"/>
      <c r="J84" s="2"/>
      <c r="K84" s="2"/>
      <c r="L84" s="2"/>
      <c r="M84" s="2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2"/>
      <c r="J85" s="2"/>
      <c r="K85" s="2"/>
      <c r="L85" s="2"/>
      <c r="M85" s="2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2"/>
      <c r="J86" s="2"/>
      <c r="K86" s="2"/>
      <c r="L86" s="2"/>
      <c r="M86" s="2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2"/>
      <c r="J87" s="2"/>
      <c r="K87" s="2"/>
      <c r="L87" s="2"/>
      <c r="M87" s="2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2"/>
      <c r="J88" s="2"/>
      <c r="K88" s="2"/>
      <c r="L88" s="2"/>
      <c r="M88" s="2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2"/>
      <c r="J89" s="2"/>
      <c r="K89" s="2"/>
      <c r="L89" s="2"/>
      <c r="M89" s="2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2"/>
      <c r="J90" s="2"/>
      <c r="K90" s="2"/>
      <c r="L90" s="2"/>
      <c r="M90" s="2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2"/>
      <c r="J91" s="2"/>
      <c r="K91" s="2"/>
      <c r="L91" s="2"/>
      <c r="M91" s="2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2"/>
      <c r="J92" s="2"/>
      <c r="K92" s="2"/>
      <c r="L92" s="2"/>
      <c r="M92" s="2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2"/>
      <c r="J93" s="2"/>
      <c r="K93" s="2"/>
      <c r="L93" s="2"/>
      <c r="M93" s="2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2"/>
      <c r="J94" s="2"/>
      <c r="K94" s="2"/>
      <c r="L94" s="2"/>
      <c r="M94" s="2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2"/>
      <c r="J95" s="2"/>
      <c r="K95" s="2"/>
      <c r="L95" s="2"/>
      <c r="M95" s="2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2"/>
      <c r="J96" s="2"/>
      <c r="K96" s="2"/>
      <c r="L96" s="2"/>
      <c r="M96" s="2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2"/>
      <c r="J97" s="2"/>
      <c r="K97" s="2"/>
      <c r="L97" s="2"/>
      <c r="M97" s="2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2"/>
      <c r="J98" s="2"/>
      <c r="K98" s="2"/>
      <c r="L98" s="2"/>
      <c r="M98" s="2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2"/>
      <c r="J99" s="2"/>
      <c r="K99" s="2"/>
      <c r="L99" s="2"/>
      <c r="M99" s="2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2"/>
      <c r="J100" s="2"/>
      <c r="K100" s="2"/>
      <c r="L100" s="2"/>
      <c r="M100" s="2"/>
    </row>
  </sheetData>
  <mergeCells count="2">
    <mergeCell ref="B2:L2"/>
    <mergeCell ref="B3:L3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4.43" defaultRowHeight="15.0"/>
  <cols>
    <col customWidth="1" min="1" max="1" width="5.14"/>
    <col customWidth="1" min="2" max="2" width="5.29"/>
    <col customWidth="1" min="3" max="3" width="5.57"/>
    <col customWidth="1" min="4" max="4" width="13.71"/>
    <col customWidth="1" min="5" max="5" width="38.29"/>
    <col customWidth="1" min="6" max="7" width="11.43"/>
    <col customWidth="1" min="8" max="19" width="13.71"/>
    <col customWidth="1" min="20" max="20" width="5.71"/>
  </cols>
  <sheetData>
    <row r="1">
      <c r="A1" s="1"/>
      <c r="B1" s="1"/>
      <c r="C1" s="1"/>
      <c r="D1" s="1"/>
      <c r="E1" s="1"/>
      <c r="F1" s="1"/>
      <c r="G1" s="11" t="s">
        <v>52</v>
      </c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20"/>
    </row>
    <row r="2">
      <c r="A2" s="1"/>
      <c r="B2" s="3" t="s">
        <v>102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5"/>
      <c r="T2" s="20"/>
    </row>
    <row r="3">
      <c r="A3" s="1"/>
      <c r="B3" s="1"/>
      <c r="C3" s="1"/>
      <c r="D3" s="1"/>
      <c r="E3" s="1"/>
      <c r="F3" s="1"/>
      <c r="G3" s="1"/>
      <c r="H3" s="21">
        <v>9250.0</v>
      </c>
      <c r="I3" s="22">
        <v>1.19</v>
      </c>
      <c r="J3" s="22"/>
      <c r="K3" s="22" t="str">
        <f>+H3/I3</f>
        <v>7,773.1</v>
      </c>
      <c r="L3" s="19"/>
      <c r="M3" s="19"/>
      <c r="N3" s="19"/>
      <c r="O3" s="19"/>
      <c r="P3" s="19"/>
      <c r="Q3" s="19"/>
      <c r="R3" s="19"/>
      <c r="S3" s="19"/>
      <c r="T3" s="20"/>
    </row>
    <row r="4">
      <c r="A4" s="7"/>
      <c r="B4" s="23" t="s">
        <v>2</v>
      </c>
      <c r="C4" s="23" t="s">
        <v>103</v>
      </c>
      <c r="D4" s="23" t="s">
        <v>104</v>
      </c>
      <c r="E4" s="23" t="s">
        <v>105</v>
      </c>
      <c r="F4" s="23" t="s">
        <v>106</v>
      </c>
      <c r="G4" s="23" t="s">
        <v>107</v>
      </c>
      <c r="H4" s="24" t="s">
        <v>108</v>
      </c>
      <c r="I4" s="24" t="s">
        <v>109</v>
      </c>
      <c r="J4" s="24" t="s">
        <v>110</v>
      </c>
      <c r="K4" s="24" t="s">
        <v>111</v>
      </c>
      <c r="L4" s="24" t="s">
        <v>112</v>
      </c>
      <c r="M4" s="24" t="s">
        <v>113</v>
      </c>
      <c r="N4" s="24" t="s">
        <v>114</v>
      </c>
      <c r="O4" s="24" t="s">
        <v>115</v>
      </c>
      <c r="P4" s="24" t="s">
        <v>116</v>
      </c>
      <c r="Q4" s="24" t="s">
        <v>117</v>
      </c>
      <c r="R4" s="24" t="s">
        <v>118</v>
      </c>
      <c r="S4" s="24" t="s">
        <v>119</v>
      </c>
      <c r="T4" s="7"/>
    </row>
    <row r="5" hidden="1">
      <c r="A5" s="25"/>
      <c r="B5" s="26">
        <v>1.0</v>
      </c>
      <c r="C5" s="26" t="s">
        <v>120</v>
      </c>
      <c r="D5" s="26" t="s">
        <v>49</v>
      </c>
      <c r="E5" s="26" t="s">
        <v>50</v>
      </c>
      <c r="F5" s="26">
        <v>6367.0</v>
      </c>
      <c r="G5" s="27">
        <v>45378.0</v>
      </c>
      <c r="H5" s="28">
        <v>102470.0</v>
      </c>
      <c r="I5" s="28"/>
      <c r="J5" s="28"/>
      <c r="K5" s="28"/>
      <c r="L5" s="28"/>
      <c r="M5" s="28"/>
      <c r="N5" s="28"/>
      <c r="O5" s="28"/>
      <c r="P5" s="28">
        <v>0.0</v>
      </c>
      <c r="Q5" s="28"/>
      <c r="R5" s="28">
        <v>19469.0</v>
      </c>
      <c r="S5" s="28" t="str">
        <f t="shared" ref="S5:S92" si="1">SUM(H5:R5)</f>
        <v>121,939</v>
      </c>
      <c r="T5" s="29" t="s">
        <v>121</v>
      </c>
    </row>
    <row r="6" hidden="1">
      <c r="A6" s="25"/>
      <c r="B6" s="26">
        <v>2.0</v>
      </c>
      <c r="C6" s="26" t="s">
        <v>120</v>
      </c>
      <c r="D6" s="26" t="s">
        <v>49</v>
      </c>
      <c r="E6" s="26" t="s">
        <v>50</v>
      </c>
      <c r="F6" s="26">
        <v>6376.0</v>
      </c>
      <c r="G6" s="27">
        <v>45383.0</v>
      </c>
      <c r="H6" s="28"/>
      <c r="I6" s="28">
        <v>3782.0</v>
      </c>
      <c r="J6" s="28"/>
      <c r="K6" s="28"/>
      <c r="L6" s="28"/>
      <c r="M6" s="28"/>
      <c r="N6" s="28"/>
      <c r="O6" s="28"/>
      <c r="P6" s="28">
        <v>0.0</v>
      </c>
      <c r="Q6" s="28"/>
      <c r="R6" s="28">
        <v>718.0</v>
      </c>
      <c r="S6" s="28" t="str">
        <f t="shared" si="1"/>
        <v>4,500</v>
      </c>
      <c r="T6" s="29" t="s">
        <v>121</v>
      </c>
    </row>
    <row r="7" hidden="1">
      <c r="A7" s="25"/>
      <c r="B7" s="26">
        <v>3.0</v>
      </c>
      <c r="C7" s="26" t="s">
        <v>120</v>
      </c>
      <c r="D7" s="26" t="s">
        <v>51</v>
      </c>
      <c r="E7" s="26" t="s">
        <v>52</v>
      </c>
      <c r="F7" s="26">
        <v>5135862.0</v>
      </c>
      <c r="G7" s="27">
        <v>45389.0</v>
      </c>
      <c r="H7" s="28"/>
      <c r="I7" s="28"/>
      <c r="J7" s="28"/>
      <c r="K7" s="28"/>
      <c r="L7" s="28">
        <v>20244.0</v>
      </c>
      <c r="M7" s="28"/>
      <c r="N7" s="28"/>
      <c r="O7" s="28"/>
      <c r="P7" s="28"/>
      <c r="Q7" s="28"/>
      <c r="R7" s="28">
        <v>3846.0</v>
      </c>
      <c r="S7" s="28" t="str">
        <f t="shared" si="1"/>
        <v>24,090</v>
      </c>
      <c r="T7" s="29" t="s">
        <v>121</v>
      </c>
    </row>
    <row r="8" hidden="1">
      <c r="A8" s="25"/>
      <c r="B8" s="26">
        <v>4.0</v>
      </c>
      <c r="C8" s="26" t="s">
        <v>120</v>
      </c>
      <c r="D8" s="26" t="s">
        <v>42</v>
      </c>
      <c r="E8" s="26" t="s">
        <v>43</v>
      </c>
      <c r="F8" s="26">
        <v>635667.0</v>
      </c>
      <c r="G8" s="27">
        <v>45391.0</v>
      </c>
      <c r="H8" s="28"/>
      <c r="I8" s="28">
        <v>3779.0</v>
      </c>
      <c r="J8" s="28"/>
      <c r="K8" s="28">
        <v>672.0</v>
      </c>
      <c r="L8" s="28"/>
      <c r="M8" s="28"/>
      <c r="N8" s="28"/>
      <c r="O8" s="28"/>
      <c r="P8" s="28">
        <v>0.0</v>
      </c>
      <c r="Q8" s="28"/>
      <c r="R8" s="28">
        <v>846.0</v>
      </c>
      <c r="S8" s="28" t="str">
        <f t="shared" si="1"/>
        <v>5,297</v>
      </c>
      <c r="T8" s="29" t="s">
        <v>121</v>
      </c>
    </row>
    <row r="9" hidden="1">
      <c r="A9" s="25"/>
      <c r="B9" s="26">
        <v>5.0</v>
      </c>
      <c r="C9" s="26" t="s">
        <v>120</v>
      </c>
      <c r="D9" s="26" t="s">
        <v>16</v>
      </c>
      <c r="E9" s="26" t="s">
        <v>17</v>
      </c>
      <c r="F9" s="26">
        <v>41554.0</v>
      </c>
      <c r="G9" s="27">
        <v>45391.0</v>
      </c>
      <c r="H9" s="28">
        <v>213983.0</v>
      </c>
      <c r="I9" s="28"/>
      <c r="J9" s="28"/>
      <c r="K9" s="28"/>
      <c r="L9" s="28"/>
      <c r="M9" s="28"/>
      <c r="N9" s="28"/>
      <c r="O9" s="28"/>
      <c r="P9" s="28">
        <v>0.0</v>
      </c>
      <c r="Q9" s="28"/>
      <c r="R9" s="28">
        <v>40657.0</v>
      </c>
      <c r="S9" s="28" t="str">
        <f t="shared" si="1"/>
        <v>254,640</v>
      </c>
      <c r="T9" s="29" t="s">
        <v>121</v>
      </c>
    </row>
    <row r="10" hidden="1">
      <c r="A10" s="25"/>
      <c r="B10" s="26">
        <v>6.0</v>
      </c>
      <c r="C10" s="26" t="s">
        <v>120</v>
      </c>
      <c r="D10" s="26" t="s">
        <v>14</v>
      </c>
      <c r="E10" s="26" t="s">
        <v>15</v>
      </c>
      <c r="F10" s="26">
        <v>1354.0</v>
      </c>
      <c r="G10" s="27">
        <v>45391.0</v>
      </c>
      <c r="H10" s="28"/>
      <c r="I10" s="28">
        <v>8109.0</v>
      </c>
      <c r="J10" s="28"/>
      <c r="K10" s="28"/>
      <c r="L10" s="28"/>
      <c r="M10" s="28"/>
      <c r="N10" s="28"/>
      <c r="O10" s="28"/>
      <c r="P10" s="28">
        <v>0.0</v>
      </c>
      <c r="Q10" s="28"/>
      <c r="R10" s="28">
        <v>1541.0</v>
      </c>
      <c r="S10" s="28" t="str">
        <f t="shared" si="1"/>
        <v>9,650</v>
      </c>
      <c r="T10" s="29" t="s">
        <v>121</v>
      </c>
    </row>
    <row r="11" hidden="1">
      <c r="A11" s="25"/>
      <c r="B11" s="26">
        <v>7.0</v>
      </c>
      <c r="C11" s="26" t="s">
        <v>120</v>
      </c>
      <c r="D11" s="26" t="s">
        <v>53</v>
      </c>
      <c r="E11" s="26" t="s">
        <v>54</v>
      </c>
      <c r="F11" s="26">
        <v>12245.0</v>
      </c>
      <c r="G11" s="27">
        <v>45392.0</v>
      </c>
      <c r="H11" s="28"/>
      <c r="I11" s="28">
        <v>43990.0</v>
      </c>
      <c r="J11" s="28"/>
      <c r="K11" s="28"/>
      <c r="L11" s="28"/>
      <c r="M11" s="28"/>
      <c r="N11" s="28"/>
      <c r="O11" s="28"/>
      <c r="P11" s="28">
        <v>0.0</v>
      </c>
      <c r="Q11" s="28"/>
      <c r="R11" s="28">
        <v>8358.0</v>
      </c>
      <c r="S11" s="28" t="str">
        <f t="shared" si="1"/>
        <v>52,348</v>
      </c>
      <c r="T11" s="29" t="s">
        <v>121</v>
      </c>
    </row>
    <row r="12">
      <c r="A12" s="1"/>
      <c r="B12" s="11">
        <v>8.0</v>
      </c>
      <c r="C12" s="11" t="s">
        <v>120</v>
      </c>
      <c r="D12" s="11" t="s">
        <v>49</v>
      </c>
      <c r="E12" s="11" t="s">
        <v>50</v>
      </c>
      <c r="F12" s="11">
        <v>6432.0</v>
      </c>
      <c r="G12" s="12">
        <v>45399.0</v>
      </c>
      <c r="H12" s="30">
        <v>60764.0</v>
      </c>
      <c r="I12" s="30"/>
      <c r="J12" s="30"/>
      <c r="K12" s="30"/>
      <c r="L12" s="30"/>
      <c r="M12" s="30"/>
      <c r="N12" s="30"/>
      <c r="O12" s="30"/>
      <c r="P12" s="30">
        <v>0.0</v>
      </c>
      <c r="Q12" s="30"/>
      <c r="R12" s="30">
        <v>11545.0</v>
      </c>
      <c r="S12" s="30" t="str">
        <f t="shared" si="1"/>
        <v>72,309</v>
      </c>
      <c r="T12" s="20"/>
    </row>
    <row r="13" hidden="1">
      <c r="A13" s="25"/>
      <c r="B13" s="26">
        <v>9.0</v>
      </c>
      <c r="C13" s="26" t="s">
        <v>120</v>
      </c>
      <c r="D13" s="26" t="s">
        <v>55</v>
      </c>
      <c r="E13" s="26" t="s">
        <v>56</v>
      </c>
      <c r="F13" s="26">
        <v>2.7753197E7</v>
      </c>
      <c r="G13" s="27">
        <v>45400.0</v>
      </c>
      <c r="H13" s="28" t="str">
        <f>70336+40756</f>
        <v>111,092</v>
      </c>
      <c r="I13" s="28"/>
      <c r="J13" s="28"/>
      <c r="K13" s="28"/>
      <c r="L13" s="28"/>
      <c r="M13" s="28"/>
      <c r="N13" s="28">
        <v>3849.0</v>
      </c>
      <c r="O13" s="28"/>
      <c r="P13" s="28">
        <v>2933.0</v>
      </c>
      <c r="Q13" s="28"/>
      <c r="R13" s="28">
        <v>22396.0</v>
      </c>
      <c r="S13" s="28" t="str">
        <f t="shared" si="1"/>
        <v>140,270</v>
      </c>
      <c r="T13" s="29" t="s">
        <v>121</v>
      </c>
    </row>
    <row r="14" hidden="1">
      <c r="A14" s="25"/>
      <c r="B14" s="26">
        <v>10.0</v>
      </c>
      <c r="C14" s="26" t="s">
        <v>120</v>
      </c>
      <c r="D14" s="26" t="s">
        <v>57</v>
      </c>
      <c r="E14" s="26" t="s">
        <v>58</v>
      </c>
      <c r="F14" s="26">
        <v>2.6901863E7</v>
      </c>
      <c r="G14" s="27">
        <v>45404.0</v>
      </c>
      <c r="H14" s="28">
        <v>64058.0</v>
      </c>
      <c r="I14" s="28"/>
      <c r="J14" s="28"/>
      <c r="K14" s="28"/>
      <c r="L14" s="28"/>
      <c r="M14" s="28"/>
      <c r="N14" s="28"/>
      <c r="O14" s="28"/>
      <c r="P14" s="28">
        <v>0.0</v>
      </c>
      <c r="Q14" s="28"/>
      <c r="R14" s="28">
        <v>12171.0</v>
      </c>
      <c r="S14" s="28" t="str">
        <f t="shared" si="1"/>
        <v>76,229</v>
      </c>
      <c r="T14" s="29" t="s">
        <v>121</v>
      </c>
    </row>
    <row r="15" hidden="1">
      <c r="A15" s="25"/>
      <c r="B15" s="26">
        <v>11.0</v>
      </c>
      <c r="C15" s="26" t="s">
        <v>120</v>
      </c>
      <c r="D15" s="26" t="s">
        <v>59</v>
      </c>
      <c r="E15" s="26" t="s">
        <v>60</v>
      </c>
      <c r="F15" s="26">
        <v>899.0</v>
      </c>
      <c r="G15" s="27">
        <v>45405.0</v>
      </c>
      <c r="H15" s="28"/>
      <c r="I15" s="28">
        <v>28235.0</v>
      </c>
      <c r="J15" s="28"/>
      <c r="K15" s="28"/>
      <c r="L15" s="28"/>
      <c r="M15" s="28"/>
      <c r="N15" s="28"/>
      <c r="O15" s="28"/>
      <c r="P15" s="28">
        <v>0.0</v>
      </c>
      <c r="Q15" s="28"/>
      <c r="R15" s="28">
        <v>5365.0</v>
      </c>
      <c r="S15" s="28" t="str">
        <f t="shared" si="1"/>
        <v>33,600</v>
      </c>
      <c r="T15" s="29" t="s">
        <v>121</v>
      </c>
    </row>
    <row r="16" hidden="1">
      <c r="A16" s="25"/>
      <c r="B16" s="26">
        <v>12.0</v>
      </c>
      <c r="C16" s="26" t="s">
        <v>120</v>
      </c>
      <c r="D16" s="26" t="s">
        <v>55</v>
      </c>
      <c r="E16" s="26" t="s">
        <v>56</v>
      </c>
      <c r="F16" s="26">
        <v>2.7837483E7</v>
      </c>
      <c r="G16" s="27">
        <v>45411.0</v>
      </c>
      <c r="H16" s="28">
        <v>45681.0</v>
      </c>
      <c r="I16" s="28"/>
      <c r="J16" s="28"/>
      <c r="K16" s="28"/>
      <c r="L16" s="28"/>
      <c r="M16" s="28"/>
      <c r="N16" s="28"/>
      <c r="O16" s="28"/>
      <c r="P16" s="28">
        <v>0.0</v>
      </c>
      <c r="Q16" s="28"/>
      <c r="R16" s="28">
        <v>8679.0</v>
      </c>
      <c r="S16" s="28" t="str">
        <f t="shared" si="1"/>
        <v>54,360</v>
      </c>
      <c r="T16" s="29" t="s">
        <v>121</v>
      </c>
    </row>
    <row r="17" hidden="1">
      <c r="A17" s="25"/>
      <c r="B17" s="26">
        <v>13.0</v>
      </c>
      <c r="C17" s="26" t="s">
        <v>120</v>
      </c>
      <c r="D17" s="26" t="s">
        <v>20</v>
      </c>
      <c r="E17" s="26" t="s">
        <v>28</v>
      </c>
      <c r="F17" s="26">
        <v>5.1548204E7</v>
      </c>
      <c r="G17" s="27">
        <v>45408.0</v>
      </c>
      <c r="H17" s="28"/>
      <c r="I17" s="28"/>
      <c r="J17" s="28"/>
      <c r="K17" s="28"/>
      <c r="L17" s="28"/>
      <c r="M17" s="28"/>
      <c r="N17" s="28"/>
      <c r="O17" s="28"/>
      <c r="P17" s="28">
        <v>0.0</v>
      </c>
      <c r="Q17" s="28">
        <v>2308.0</v>
      </c>
      <c r="R17" s="28">
        <v>439.0</v>
      </c>
      <c r="S17" s="28" t="str">
        <f t="shared" si="1"/>
        <v>2,747</v>
      </c>
      <c r="T17" s="29" t="s">
        <v>121</v>
      </c>
    </row>
    <row r="18" hidden="1">
      <c r="A18" s="25"/>
      <c r="B18" s="26">
        <v>1.0</v>
      </c>
      <c r="C18" s="26" t="s">
        <v>122</v>
      </c>
      <c r="D18" s="26" t="s">
        <v>14</v>
      </c>
      <c r="E18" s="26" t="s">
        <v>15</v>
      </c>
      <c r="F18" s="26">
        <v>808.0</v>
      </c>
      <c r="G18" s="27">
        <v>45339.0</v>
      </c>
      <c r="H18" s="28"/>
      <c r="I18" s="28">
        <v>11597.0</v>
      </c>
      <c r="J18" s="28"/>
      <c r="K18" s="28"/>
      <c r="L18" s="28"/>
      <c r="M18" s="28"/>
      <c r="N18" s="28"/>
      <c r="O18" s="28"/>
      <c r="P18" s="28"/>
      <c r="Q18" s="28"/>
      <c r="R18" s="28">
        <v>2203.0</v>
      </c>
      <c r="S18" s="28" t="str">
        <f t="shared" si="1"/>
        <v>13,800</v>
      </c>
      <c r="T18" s="29" t="s">
        <v>121</v>
      </c>
    </row>
    <row r="19" hidden="1">
      <c r="A19" s="25"/>
      <c r="B19" s="26">
        <v>2.0</v>
      </c>
      <c r="C19" s="26" t="s">
        <v>122</v>
      </c>
      <c r="D19" s="26" t="s">
        <v>16</v>
      </c>
      <c r="E19" s="26" t="s">
        <v>17</v>
      </c>
      <c r="F19" s="26">
        <v>37804.0</v>
      </c>
      <c r="G19" s="27">
        <v>45339.0</v>
      </c>
      <c r="H19" s="28">
        <v>160773.0</v>
      </c>
      <c r="I19" s="28"/>
      <c r="J19" s="28"/>
      <c r="K19" s="28"/>
      <c r="L19" s="28"/>
      <c r="M19" s="28"/>
      <c r="N19" s="28"/>
      <c r="O19" s="28"/>
      <c r="P19" s="28"/>
      <c r="Q19" s="28"/>
      <c r="R19" s="28">
        <v>30547.0</v>
      </c>
      <c r="S19" s="28" t="str">
        <f t="shared" si="1"/>
        <v>191,320</v>
      </c>
      <c r="T19" s="29" t="s">
        <v>121</v>
      </c>
    </row>
    <row r="20" hidden="1">
      <c r="A20" s="25"/>
      <c r="B20" s="26">
        <v>3.0</v>
      </c>
      <c r="C20" s="26" t="s">
        <v>122</v>
      </c>
      <c r="D20" s="26" t="s">
        <v>18</v>
      </c>
      <c r="E20" s="26" t="s">
        <v>19</v>
      </c>
      <c r="F20" s="26">
        <v>76336.0</v>
      </c>
      <c r="G20" s="27">
        <v>45342.0</v>
      </c>
      <c r="H20" s="28"/>
      <c r="I20" s="28">
        <v>10639.0</v>
      </c>
      <c r="J20" s="28"/>
      <c r="K20" s="28"/>
      <c r="L20" s="28"/>
      <c r="M20" s="28">
        <v>5000.0</v>
      </c>
      <c r="N20" s="28"/>
      <c r="O20" s="28"/>
      <c r="P20" s="28"/>
      <c r="Q20" s="28"/>
      <c r="R20" s="28">
        <v>2971.0</v>
      </c>
      <c r="S20" s="28" t="str">
        <f t="shared" si="1"/>
        <v>18,610</v>
      </c>
      <c r="T20" s="29" t="s">
        <v>121</v>
      </c>
    </row>
    <row r="21" ht="15.75" hidden="1" customHeight="1">
      <c r="A21" s="25"/>
      <c r="B21" s="26">
        <v>4.0</v>
      </c>
      <c r="C21" s="26" t="s">
        <v>122</v>
      </c>
      <c r="D21" s="26" t="s">
        <v>20</v>
      </c>
      <c r="E21" s="26" t="s">
        <v>28</v>
      </c>
      <c r="F21" s="26">
        <v>5.1005359E7</v>
      </c>
      <c r="G21" s="27">
        <v>45344.0</v>
      </c>
      <c r="H21" s="28"/>
      <c r="I21" s="28"/>
      <c r="J21" s="28"/>
      <c r="K21" s="28"/>
      <c r="L21" s="28"/>
      <c r="M21" s="28"/>
      <c r="N21" s="28"/>
      <c r="O21" s="28"/>
      <c r="P21" s="28">
        <v>8395.0</v>
      </c>
      <c r="Q21" s="28"/>
      <c r="R21" s="28">
        <v>1595.0</v>
      </c>
      <c r="S21" s="28" t="str">
        <f t="shared" si="1"/>
        <v>9,990</v>
      </c>
      <c r="T21" s="29" t="s">
        <v>121</v>
      </c>
    </row>
    <row r="22" ht="15.75" hidden="1" customHeight="1">
      <c r="A22" s="25"/>
      <c r="B22" s="26">
        <v>5.0</v>
      </c>
      <c r="C22" s="26" t="s">
        <v>122</v>
      </c>
      <c r="D22" s="26" t="s">
        <v>22</v>
      </c>
      <c r="E22" s="26" t="s">
        <v>23</v>
      </c>
      <c r="F22" s="26">
        <v>44958.0</v>
      </c>
      <c r="G22" s="27">
        <v>45346.0</v>
      </c>
      <c r="H22" s="28"/>
      <c r="I22" s="28"/>
      <c r="J22" s="28"/>
      <c r="K22" s="28"/>
      <c r="L22" s="28"/>
      <c r="M22" s="28">
        <v>19798.0</v>
      </c>
      <c r="N22" s="28">
        <v>13135.0</v>
      </c>
      <c r="O22" s="28"/>
      <c r="P22" s="28"/>
      <c r="Q22" s="28"/>
      <c r="R22" s="28">
        <v>6257.0</v>
      </c>
      <c r="S22" s="28" t="str">
        <f t="shared" si="1"/>
        <v>39,190</v>
      </c>
      <c r="T22" s="29" t="s">
        <v>121</v>
      </c>
    </row>
    <row r="23" ht="15.75" hidden="1" customHeight="1">
      <c r="A23" s="25"/>
      <c r="B23" s="26">
        <v>6.0</v>
      </c>
      <c r="C23" s="26" t="s">
        <v>122</v>
      </c>
      <c r="D23" s="26" t="s">
        <v>14</v>
      </c>
      <c r="E23" s="26" t="s">
        <v>15</v>
      </c>
      <c r="F23" s="26">
        <v>868.0</v>
      </c>
      <c r="G23" s="27">
        <v>45346.0</v>
      </c>
      <c r="H23" s="28"/>
      <c r="I23" s="28">
        <v>10891.0</v>
      </c>
      <c r="J23" s="28"/>
      <c r="K23" s="28"/>
      <c r="L23" s="28"/>
      <c r="M23" s="28"/>
      <c r="N23" s="28"/>
      <c r="O23" s="28"/>
      <c r="P23" s="28"/>
      <c r="Q23" s="28"/>
      <c r="R23" s="28">
        <v>2069.0</v>
      </c>
      <c r="S23" s="28" t="str">
        <f t="shared" si="1"/>
        <v>12,960</v>
      </c>
      <c r="T23" s="29" t="s">
        <v>121</v>
      </c>
    </row>
    <row r="24" ht="15.75" customHeight="1">
      <c r="A24" s="1"/>
      <c r="B24" s="11">
        <v>7.0</v>
      </c>
      <c r="C24" s="11" t="s">
        <v>122</v>
      </c>
      <c r="D24" s="11" t="s">
        <v>24</v>
      </c>
      <c r="E24" s="11" t="s">
        <v>25</v>
      </c>
      <c r="F24" s="11">
        <v>15515.0</v>
      </c>
      <c r="G24" s="12">
        <v>45346.0</v>
      </c>
      <c r="H24" s="30"/>
      <c r="I24" s="30"/>
      <c r="J24" s="30"/>
      <c r="K24" s="30"/>
      <c r="L24" s="30"/>
      <c r="M24" s="30"/>
      <c r="N24" s="30"/>
      <c r="O24" s="30"/>
      <c r="P24" s="30">
        <v>6840.0</v>
      </c>
      <c r="Q24" s="30"/>
      <c r="R24" s="30">
        <v>1300.0</v>
      </c>
      <c r="S24" s="30" t="str">
        <f t="shared" si="1"/>
        <v>8,140</v>
      </c>
      <c r="T24" s="20"/>
    </row>
    <row r="25" ht="15.75" hidden="1" customHeight="1">
      <c r="A25" s="25"/>
      <c r="B25" s="26">
        <v>8.0</v>
      </c>
      <c r="C25" s="26" t="s">
        <v>122</v>
      </c>
      <c r="D25" s="26" t="s">
        <v>26</v>
      </c>
      <c r="E25" s="26" t="s">
        <v>27</v>
      </c>
      <c r="F25" s="26">
        <v>741.0</v>
      </c>
      <c r="G25" s="27">
        <v>45347.0</v>
      </c>
      <c r="H25" s="28"/>
      <c r="I25" s="28"/>
      <c r="J25" s="28"/>
      <c r="K25" s="28">
        <v>77320.0</v>
      </c>
      <c r="L25" s="28"/>
      <c r="M25" s="28"/>
      <c r="N25" s="28"/>
      <c r="O25" s="28"/>
      <c r="P25" s="28"/>
      <c r="Q25" s="28"/>
      <c r="R25" s="28">
        <v>14691.0</v>
      </c>
      <c r="S25" s="28" t="str">
        <f t="shared" si="1"/>
        <v>92,011</v>
      </c>
      <c r="T25" s="29" t="s">
        <v>121</v>
      </c>
    </row>
    <row r="26" ht="15.75" hidden="1" customHeight="1">
      <c r="A26" s="25"/>
      <c r="B26" s="26">
        <v>9.0</v>
      </c>
      <c r="C26" s="26" t="s">
        <v>122</v>
      </c>
      <c r="D26" s="26" t="s">
        <v>18</v>
      </c>
      <c r="E26" s="26" t="s">
        <v>19</v>
      </c>
      <c r="F26" s="26">
        <v>76422.0</v>
      </c>
      <c r="G26" s="27">
        <v>45351.0</v>
      </c>
      <c r="H26" s="28"/>
      <c r="I26" s="28">
        <v>13370.0</v>
      </c>
      <c r="J26" s="28"/>
      <c r="K26" s="28"/>
      <c r="L26" s="28"/>
      <c r="M26" s="28"/>
      <c r="N26" s="28"/>
      <c r="O26" s="28"/>
      <c r="P26" s="28"/>
      <c r="Q26" s="28"/>
      <c r="R26" s="28">
        <v>2540.0</v>
      </c>
      <c r="S26" s="28" t="str">
        <f t="shared" si="1"/>
        <v>15,910</v>
      </c>
      <c r="T26" s="29" t="s">
        <v>121</v>
      </c>
    </row>
    <row r="27" ht="15.75" hidden="1" customHeight="1">
      <c r="A27" s="25"/>
      <c r="B27" s="26">
        <v>10.0</v>
      </c>
      <c r="C27" s="26" t="s">
        <v>122</v>
      </c>
      <c r="D27" s="26" t="s">
        <v>20</v>
      </c>
      <c r="E27" s="26" t="s">
        <v>28</v>
      </c>
      <c r="F27" s="26">
        <v>5.1018566E7</v>
      </c>
      <c r="G27" s="27">
        <v>45349.0</v>
      </c>
      <c r="H27" s="28"/>
      <c r="I27" s="28"/>
      <c r="J27" s="28"/>
      <c r="K27" s="28"/>
      <c r="L27" s="28"/>
      <c r="M27" s="28"/>
      <c r="N27" s="28"/>
      <c r="O27" s="28"/>
      <c r="P27" s="28"/>
      <c r="Q27" s="28">
        <v>17.0</v>
      </c>
      <c r="R27" s="28">
        <v>3.0</v>
      </c>
      <c r="S27" s="28" t="str">
        <f t="shared" si="1"/>
        <v>20</v>
      </c>
      <c r="T27" s="29" t="s">
        <v>121</v>
      </c>
    </row>
    <row r="28" ht="15.75" hidden="1" customHeight="1">
      <c r="A28" s="25"/>
      <c r="B28" s="26">
        <v>1.0</v>
      </c>
      <c r="C28" s="26" t="s">
        <v>123</v>
      </c>
      <c r="D28" s="26" t="s">
        <v>82</v>
      </c>
      <c r="E28" s="26" t="s">
        <v>83</v>
      </c>
      <c r="F28" s="26">
        <v>91207.0</v>
      </c>
      <c r="G28" s="27">
        <v>45472.0</v>
      </c>
      <c r="H28" s="28">
        <v>20335.0</v>
      </c>
      <c r="I28" s="28"/>
      <c r="J28" s="28"/>
      <c r="K28" s="28"/>
      <c r="L28" s="28"/>
      <c r="M28" s="28"/>
      <c r="N28" s="28"/>
      <c r="O28" s="28"/>
      <c r="P28" s="28"/>
      <c r="Q28" s="28"/>
      <c r="R28" s="28">
        <v>3864.0</v>
      </c>
      <c r="S28" s="28" t="str">
        <f t="shared" si="1"/>
        <v>24,199</v>
      </c>
      <c r="T28" s="29" t="s">
        <v>121</v>
      </c>
    </row>
    <row r="29" ht="15.75" hidden="1" customHeight="1">
      <c r="A29" s="25"/>
      <c r="B29" s="26">
        <v>2.0</v>
      </c>
      <c r="C29" s="26" t="s">
        <v>123</v>
      </c>
      <c r="D29" s="26" t="s">
        <v>20</v>
      </c>
      <c r="E29" s="26" t="s">
        <v>28</v>
      </c>
      <c r="F29" s="26">
        <v>5.2375219E7</v>
      </c>
      <c r="G29" s="27">
        <v>45470.0</v>
      </c>
      <c r="H29" s="28"/>
      <c r="I29" s="28"/>
      <c r="J29" s="28"/>
      <c r="K29" s="28"/>
      <c r="L29" s="28"/>
      <c r="M29" s="28"/>
      <c r="N29" s="28"/>
      <c r="O29" s="28"/>
      <c r="P29" s="28"/>
      <c r="Q29" s="28">
        <v>4443.0</v>
      </c>
      <c r="R29" s="28">
        <v>844.0</v>
      </c>
      <c r="S29" s="28" t="str">
        <f t="shared" si="1"/>
        <v>5,287</v>
      </c>
      <c r="T29" s="29" t="s">
        <v>121</v>
      </c>
    </row>
    <row r="30" ht="15.75" hidden="1" customHeight="1">
      <c r="A30" s="25"/>
      <c r="B30" s="26">
        <v>3.0</v>
      </c>
      <c r="C30" s="26" t="s">
        <v>123</v>
      </c>
      <c r="D30" s="26" t="s">
        <v>57</v>
      </c>
      <c r="E30" s="26" t="s">
        <v>58</v>
      </c>
      <c r="F30" s="26">
        <v>2.7217304E7</v>
      </c>
      <c r="G30" s="27">
        <v>45477.0</v>
      </c>
      <c r="H30" s="28">
        <v>75027.0</v>
      </c>
      <c r="I30" s="28"/>
      <c r="J30" s="28"/>
      <c r="K30" s="28"/>
      <c r="L30" s="28"/>
      <c r="M30" s="28"/>
      <c r="N30" s="28"/>
      <c r="O30" s="28"/>
      <c r="P30" s="28"/>
      <c r="Q30" s="28"/>
      <c r="R30" s="28">
        <v>14255.0</v>
      </c>
      <c r="S30" s="28" t="str">
        <f t="shared" si="1"/>
        <v>89,282</v>
      </c>
      <c r="T30" s="29" t="s">
        <v>121</v>
      </c>
    </row>
    <row r="31" ht="15.75" hidden="1" customHeight="1">
      <c r="A31" s="25"/>
      <c r="B31" s="26">
        <v>4.0</v>
      </c>
      <c r="C31" s="26" t="s">
        <v>123</v>
      </c>
      <c r="D31" s="26" t="s">
        <v>68</v>
      </c>
      <c r="E31" s="26" t="s">
        <v>69</v>
      </c>
      <c r="F31" s="26">
        <v>788354.0</v>
      </c>
      <c r="G31" s="27">
        <v>45478.0</v>
      </c>
      <c r="H31" s="28">
        <v>184786.0</v>
      </c>
      <c r="I31" s="28"/>
      <c r="J31" s="28"/>
      <c r="K31" s="28"/>
      <c r="L31" s="28"/>
      <c r="M31" s="28"/>
      <c r="N31" s="28"/>
      <c r="O31" s="28"/>
      <c r="P31" s="28"/>
      <c r="Q31" s="28"/>
      <c r="R31" s="28">
        <v>35109.0</v>
      </c>
      <c r="S31" s="28" t="str">
        <f t="shared" si="1"/>
        <v>219,895</v>
      </c>
      <c r="T31" s="29" t="s">
        <v>121</v>
      </c>
    </row>
    <row r="32" ht="15.75" hidden="1" customHeight="1">
      <c r="A32" s="25"/>
      <c r="B32" s="26">
        <v>5.0</v>
      </c>
      <c r="C32" s="26" t="s">
        <v>123</v>
      </c>
      <c r="D32" s="26" t="s">
        <v>84</v>
      </c>
      <c r="E32" s="26" t="s">
        <v>85</v>
      </c>
      <c r="F32" s="26">
        <v>10872.0</v>
      </c>
      <c r="G32" s="27">
        <v>45479.0</v>
      </c>
      <c r="H32" s="28">
        <v>12773.0</v>
      </c>
      <c r="I32" s="28"/>
      <c r="J32" s="28"/>
      <c r="K32" s="28"/>
      <c r="L32" s="28"/>
      <c r="M32" s="28"/>
      <c r="N32" s="28"/>
      <c r="O32" s="28"/>
      <c r="P32" s="28"/>
      <c r="Q32" s="28"/>
      <c r="R32" s="28">
        <v>2427.0</v>
      </c>
      <c r="S32" s="28" t="str">
        <f t="shared" si="1"/>
        <v>15,200</v>
      </c>
      <c r="T32" s="29" t="s">
        <v>121</v>
      </c>
    </row>
    <row r="33" ht="15.75" hidden="1" customHeight="1">
      <c r="A33" s="25"/>
      <c r="B33" s="26">
        <v>6.0</v>
      </c>
      <c r="C33" s="26" t="s">
        <v>123</v>
      </c>
      <c r="D33" s="26" t="s">
        <v>55</v>
      </c>
      <c r="E33" s="26" t="s">
        <v>56</v>
      </c>
      <c r="F33" s="26">
        <v>2.802301E7</v>
      </c>
      <c r="G33" s="27">
        <v>45479.0</v>
      </c>
      <c r="H33" s="28" t="str">
        <f>6378+17436</f>
        <v>23,814</v>
      </c>
      <c r="I33" s="28"/>
      <c r="J33" s="28"/>
      <c r="K33" s="28"/>
      <c r="L33" s="28"/>
      <c r="M33" s="28"/>
      <c r="N33" s="28" t="str">
        <f>3000+9244+4286+2261</f>
        <v>18,791</v>
      </c>
      <c r="O33" s="28"/>
      <c r="P33" s="28"/>
      <c r="Q33" s="28"/>
      <c r="R33" s="28">
        <v>8095.0</v>
      </c>
      <c r="S33" s="28" t="str">
        <f t="shared" si="1"/>
        <v>50,700</v>
      </c>
      <c r="T33" s="29" t="s">
        <v>121</v>
      </c>
    </row>
    <row r="34" ht="15.75" hidden="1" customHeight="1">
      <c r="A34" s="25"/>
      <c r="B34" s="26">
        <v>7.0</v>
      </c>
      <c r="C34" s="26" t="s">
        <v>123</v>
      </c>
      <c r="D34" s="26" t="s">
        <v>86</v>
      </c>
      <c r="E34" s="26" t="s">
        <v>87</v>
      </c>
      <c r="F34" s="26">
        <v>78584.0</v>
      </c>
      <c r="G34" s="27">
        <v>45481.0</v>
      </c>
      <c r="H34" s="28">
        <v>102941.0</v>
      </c>
      <c r="I34" s="28"/>
      <c r="J34" s="28"/>
      <c r="K34" s="28"/>
      <c r="L34" s="28"/>
      <c r="M34" s="28"/>
      <c r="N34" s="28"/>
      <c r="O34" s="28"/>
      <c r="P34" s="28"/>
      <c r="Q34" s="28"/>
      <c r="R34" s="28">
        <v>19559.0</v>
      </c>
      <c r="S34" s="28" t="str">
        <f t="shared" si="1"/>
        <v>122,500</v>
      </c>
      <c r="T34" s="29" t="s">
        <v>121</v>
      </c>
    </row>
    <row r="35" ht="15.75" hidden="1" customHeight="1">
      <c r="A35" s="25"/>
      <c r="B35" s="26">
        <v>8.0</v>
      </c>
      <c r="C35" s="26" t="s">
        <v>123</v>
      </c>
      <c r="D35" s="26" t="s">
        <v>88</v>
      </c>
      <c r="E35" s="26" t="s">
        <v>89</v>
      </c>
      <c r="F35" s="26">
        <v>38749.0</v>
      </c>
      <c r="G35" s="27">
        <v>45482.0</v>
      </c>
      <c r="H35" s="28"/>
      <c r="I35" s="28">
        <v>47067.0</v>
      </c>
      <c r="J35" s="28"/>
      <c r="K35" s="28"/>
      <c r="L35" s="28"/>
      <c r="M35" s="28"/>
      <c r="N35" s="28"/>
      <c r="O35" s="28"/>
      <c r="P35" s="28"/>
      <c r="Q35" s="28"/>
      <c r="R35" s="28">
        <v>8943.0</v>
      </c>
      <c r="S35" s="28" t="str">
        <f t="shared" si="1"/>
        <v>56,010</v>
      </c>
      <c r="T35" s="29" t="s">
        <v>121</v>
      </c>
    </row>
    <row r="36" ht="15.75" hidden="1" customHeight="1">
      <c r="A36" s="25"/>
      <c r="B36" s="26">
        <v>9.0</v>
      </c>
      <c r="C36" s="26" t="s">
        <v>123</v>
      </c>
      <c r="D36" s="26" t="s">
        <v>90</v>
      </c>
      <c r="E36" s="26" t="s">
        <v>91</v>
      </c>
      <c r="F36" s="26">
        <v>42685.0</v>
      </c>
      <c r="G36" s="27">
        <v>45482.0</v>
      </c>
      <c r="H36" s="28">
        <v>12706.0</v>
      </c>
      <c r="I36" s="28"/>
      <c r="J36" s="28"/>
      <c r="K36" s="28"/>
      <c r="L36" s="28"/>
      <c r="M36" s="28"/>
      <c r="N36" s="28"/>
      <c r="O36" s="28"/>
      <c r="P36" s="28"/>
      <c r="Q36" s="28"/>
      <c r="R36" s="28">
        <v>2414.0</v>
      </c>
      <c r="S36" s="28" t="str">
        <f t="shared" si="1"/>
        <v>15,120</v>
      </c>
      <c r="T36" s="29" t="s">
        <v>121</v>
      </c>
    </row>
    <row r="37" ht="15.75" hidden="1" customHeight="1">
      <c r="A37" s="25"/>
      <c r="B37" s="26">
        <v>10.0</v>
      </c>
      <c r="C37" s="26" t="s">
        <v>123</v>
      </c>
      <c r="D37" s="26" t="s">
        <v>66</v>
      </c>
      <c r="E37" s="26" t="s">
        <v>67</v>
      </c>
      <c r="F37" s="26">
        <v>5129495.0</v>
      </c>
      <c r="G37" s="27">
        <v>45484.0</v>
      </c>
      <c r="H37" s="28"/>
      <c r="I37" s="28">
        <v>10536.0</v>
      </c>
      <c r="J37" s="28"/>
      <c r="K37" s="28"/>
      <c r="L37" s="28"/>
      <c r="M37" s="28"/>
      <c r="N37" s="28"/>
      <c r="O37" s="28"/>
      <c r="P37" s="28"/>
      <c r="Q37" s="28"/>
      <c r="R37" s="28">
        <v>2002.0</v>
      </c>
      <c r="S37" s="28" t="str">
        <f t="shared" si="1"/>
        <v>12,538</v>
      </c>
      <c r="T37" s="29" t="s">
        <v>121</v>
      </c>
    </row>
    <row r="38" ht="15.75" hidden="1" customHeight="1">
      <c r="A38" s="25"/>
      <c r="B38" s="26">
        <v>11.0</v>
      </c>
      <c r="C38" s="26" t="s">
        <v>123</v>
      </c>
      <c r="D38" s="26" t="s">
        <v>57</v>
      </c>
      <c r="E38" s="26" t="s">
        <v>58</v>
      </c>
      <c r="F38" s="26">
        <v>2.7230096E7</v>
      </c>
      <c r="G38" s="27">
        <v>45486.0</v>
      </c>
      <c r="H38" s="28">
        <v>65876.0</v>
      </c>
      <c r="I38" s="28"/>
      <c r="J38" s="28"/>
      <c r="K38" s="28"/>
      <c r="L38" s="28"/>
      <c r="M38" s="28"/>
      <c r="N38" s="28"/>
      <c r="O38" s="28"/>
      <c r="P38" s="28"/>
      <c r="Q38" s="28"/>
      <c r="R38" s="28">
        <v>12516.0</v>
      </c>
      <c r="S38" s="28" t="str">
        <f t="shared" si="1"/>
        <v>78,392</v>
      </c>
      <c r="T38" s="29" t="s">
        <v>121</v>
      </c>
    </row>
    <row r="39" ht="15.75" hidden="1" customHeight="1">
      <c r="A39" s="25"/>
      <c r="B39" s="26">
        <v>12.0</v>
      </c>
      <c r="C39" s="26" t="s">
        <v>123</v>
      </c>
      <c r="D39" s="26" t="s">
        <v>38</v>
      </c>
      <c r="E39" s="26" t="s">
        <v>39</v>
      </c>
      <c r="F39" s="26">
        <v>102.0</v>
      </c>
      <c r="G39" s="27">
        <v>45490.0</v>
      </c>
      <c r="H39" s="28"/>
      <c r="I39" s="28"/>
      <c r="J39" s="28">
        <v>10068.0</v>
      </c>
      <c r="K39" s="28"/>
      <c r="L39" s="28"/>
      <c r="M39" s="28"/>
      <c r="N39" s="28"/>
      <c r="O39" s="28"/>
      <c r="P39" s="28"/>
      <c r="Q39" s="28"/>
      <c r="R39" s="28">
        <v>1913.0</v>
      </c>
      <c r="S39" s="28" t="str">
        <f t="shared" si="1"/>
        <v>11,981</v>
      </c>
      <c r="T39" s="29" t="s">
        <v>121</v>
      </c>
    </row>
    <row r="40" ht="15.75" hidden="1" customHeight="1">
      <c r="A40" s="25"/>
      <c r="B40" s="26">
        <v>13.0</v>
      </c>
      <c r="C40" s="26" t="s">
        <v>123</v>
      </c>
      <c r="D40" s="26" t="s">
        <v>20</v>
      </c>
      <c r="E40" s="26" t="s">
        <v>28</v>
      </c>
      <c r="F40" s="26">
        <v>5.2574984E7</v>
      </c>
      <c r="G40" s="27">
        <v>45502.0</v>
      </c>
      <c r="H40" s="28"/>
      <c r="I40" s="28"/>
      <c r="J40" s="28"/>
      <c r="K40" s="28"/>
      <c r="L40" s="28"/>
      <c r="M40" s="28"/>
      <c r="N40" s="28"/>
      <c r="O40" s="28"/>
      <c r="P40" s="28"/>
      <c r="Q40" s="28">
        <v>850.0</v>
      </c>
      <c r="R40" s="28">
        <v>162.0</v>
      </c>
      <c r="S40" s="28" t="str">
        <f t="shared" si="1"/>
        <v>1,012</v>
      </c>
      <c r="T40" s="29" t="s">
        <v>121</v>
      </c>
    </row>
    <row r="41" ht="15.75" hidden="1" customHeight="1">
      <c r="A41" s="25"/>
      <c r="B41" s="26">
        <v>1.0</v>
      </c>
      <c r="C41" s="26" t="s">
        <v>124</v>
      </c>
      <c r="D41" s="26" t="s">
        <v>68</v>
      </c>
      <c r="E41" s="26" t="s">
        <v>69</v>
      </c>
      <c r="F41" s="26">
        <v>780851.0</v>
      </c>
      <c r="G41" s="27">
        <v>45436.0</v>
      </c>
      <c r="H41" s="31">
        <v>154505.0</v>
      </c>
      <c r="I41" s="28"/>
      <c r="J41" s="28"/>
      <c r="K41" s="28"/>
      <c r="L41" s="28"/>
      <c r="M41" s="28"/>
      <c r="N41" s="28"/>
      <c r="O41" s="28"/>
      <c r="P41" s="28"/>
      <c r="Q41" s="28"/>
      <c r="R41" s="28">
        <v>29356.0</v>
      </c>
      <c r="S41" s="28" t="str">
        <f t="shared" si="1"/>
        <v>183,861</v>
      </c>
      <c r="T41" s="29" t="s">
        <v>121</v>
      </c>
    </row>
    <row r="42" ht="15.75" hidden="1" customHeight="1">
      <c r="A42" s="25"/>
      <c r="B42" s="26">
        <v>2.0</v>
      </c>
      <c r="C42" s="26" t="s">
        <v>124</v>
      </c>
      <c r="D42" s="26" t="s">
        <v>70</v>
      </c>
      <c r="E42" s="26" t="s">
        <v>71</v>
      </c>
      <c r="F42" s="26">
        <v>4637463.0</v>
      </c>
      <c r="G42" s="27">
        <v>45443.0</v>
      </c>
      <c r="H42" s="31" t="str">
        <f>74244-4580</f>
        <v>69,664 </v>
      </c>
      <c r="I42" s="28"/>
      <c r="J42" s="28"/>
      <c r="K42" s="28"/>
      <c r="L42" s="28"/>
      <c r="M42" s="28"/>
      <c r="N42" s="28">
        <v>4580.0</v>
      </c>
      <c r="O42" s="28"/>
      <c r="P42" s="28"/>
      <c r="Q42" s="28"/>
      <c r="R42" s="28">
        <v>14106.0</v>
      </c>
      <c r="S42" s="28" t="str">
        <f t="shared" si="1"/>
        <v>88,350</v>
      </c>
      <c r="T42" s="29" t="s">
        <v>121</v>
      </c>
    </row>
    <row r="43" ht="15.75" hidden="1" customHeight="1">
      <c r="A43" s="25"/>
      <c r="B43" s="26">
        <v>3.0</v>
      </c>
      <c r="C43" s="26" t="s">
        <v>124</v>
      </c>
      <c r="D43" s="26" t="s">
        <v>20</v>
      </c>
      <c r="E43" s="26" t="s">
        <v>28</v>
      </c>
      <c r="F43" s="26">
        <v>5.2027564E7</v>
      </c>
      <c r="G43" s="27">
        <v>45442.0</v>
      </c>
      <c r="H43" s="31"/>
      <c r="I43" s="28"/>
      <c r="J43" s="28"/>
      <c r="K43" s="28"/>
      <c r="L43" s="28"/>
      <c r="M43" s="28"/>
      <c r="N43" s="28"/>
      <c r="O43" s="28"/>
      <c r="P43" s="28"/>
      <c r="Q43" s="28">
        <v>1968.0</v>
      </c>
      <c r="R43" s="28">
        <v>374.0</v>
      </c>
      <c r="S43" s="28" t="str">
        <f t="shared" si="1"/>
        <v>2,342</v>
      </c>
      <c r="T43" s="29" t="s">
        <v>121</v>
      </c>
    </row>
    <row r="44" ht="15.75" hidden="1" customHeight="1">
      <c r="A44" s="25"/>
      <c r="B44" s="26">
        <v>4.0</v>
      </c>
      <c r="C44" s="26" t="s">
        <v>124</v>
      </c>
      <c r="D44" s="26" t="s">
        <v>73</v>
      </c>
      <c r="E44" s="26" t="s">
        <v>74</v>
      </c>
      <c r="F44" s="26">
        <v>17387.0</v>
      </c>
      <c r="G44" s="27">
        <v>45449.0</v>
      </c>
      <c r="H44" s="31"/>
      <c r="I44" s="28"/>
      <c r="J44" s="28"/>
      <c r="K44" s="28"/>
      <c r="L44" s="28"/>
      <c r="M44" s="28">
        <v>5269.0</v>
      </c>
      <c r="N44" s="28"/>
      <c r="O44" s="28"/>
      <c r="P44" s="28"/>
      <c r="Q44" s="28"/>
      <c r="R44" s="28">
        <v>1001.0</v>
      </c>
      <c r="S44" s="28" t="str">
        <f t="shared" si="1"/>
        <v>6,270</v>
      </c>
      <c r="T44" s="29" t="s">
        <v>121</v>
      </c>
    </row>
    <row r="45" ht="15.75" hidden="1" customHeight="1">
      <c r="A45" s="25"/>
      <c r="B45" s="26">
        <v>5.0</v>
      </c>
      <c r="C45" s="26" t="s">
        <v>124</v>
      </c>
      <c r="D45" s="26" t="s">
        <v>75</v>
      </c>
      <c r="E45" s="26" t="s">
        <v>76</v>
      </c>
      <c r="F45" s="26">
        <v>87494.0</v>
      </c>
      <c r="G45" s="27">
        <v>45449.0</v>
      </c>
      <c r="H45" s="31"/>
      <c r="I45" s="28"/>
      <c r="J45" s="28"/>
      <c r="K45" s="28"/>
      <c r="L45" s="28"/>
      <c r="M45" s="28"/>
      <c r="N45" s="28"/>
      <c r="O45" s="28">
        <v>34456.0</v>
      </c>
      <c r="P45" s="28"/>
      <c r="Q45" s="28"/>
      <c r="R45" s="28">
        <v>6547.0</v>
      </c>
      <c r="S45" s="28" t="str">
        <f t="shared" si="1"/>
        <v>41,003</v>
      </c>
      <c r="T45" s="29" t="s">
        <v>121</v>
      </c>
    </row>
    <row r="46" ht="15.75" hidden="1" customHeight="1">
      <c r="A46" s="25"/>
      <c r="B46" s="26">
        <v>6.0</v>
      </c>
      <c r="C46" s="26" t="s">
        <v>124</v>
      </c>
      <c r="D46" s="26" t="s">
        <v>57</v>
      </c>
      <c r="E46" s="26" t="s">
        <v>58</v>
      </c>
      <c r="F46" s="26">
        <v>2.6976051E7</v>
      </c>
      <c r="G46" s="27">
        <v>45455.0</v>
      </c>
      <c r="H46" s="31">
        <v>69126.0</v>
      </c>
      <c r="I46" s="28"/>
      <c r="J46" s="28"/>
      <c r="K46" s="28"/>
      <c r="L46" s="28"/>
      <c r="M46" s="28"/>
      <c r="N46" s="28"/>
      <c r="O46" s="28"/>
      <c r="P46" s="28"/>
      <c r="Q46" s="28"/>
      <c r="R46" s="28">
        <v>13134.0</v>
      </c>
      <c r="S46" s="28" t="str">
        <f t="shared" si="1"/>
        <v>82,260</v>
      </c>
      <c r="T46" s="29" t="s">
        <v>121</v>
      </c>
    </row>
    <row r="47" ht="15.75" customHeight="1">
      <c r="A47" s="1"/>
      <c r="B47" s="11">
        <v>7.0</v>
      </c>
      <c r="C47" s="11" t="s">
        <v>124</v>
      </c>
      <c r="D47" s="11" t="s">
        <v>57</v>
      </c>
      <c r="E47" s="11" t="s">
        <v>58</v>
      </c>
      <c r="F47" s="11">
        <v>2.6978021E7</v>
      </c>
      <c r="G47" s="12">
        <v>45456.0</v>
      </c>
      <c r="H47" s="13">
        <v>94399.0</v>
      </c>
      <c r="I47" s="30"/>
      <c r="J47" s="30"/>
      <c r="K47" s="30"/>
      <c r="L47" s="30"/>
      <c r="M47" s="30"/>
      <c r="N47" s="30"/>
      <c r="O47" s="30"/>
      <c r="P47" s="30"/>
      <c r="Q47" s="30"/>
      <c r="R47" s="30">
        <v>17936.0</v>
      </c>
      <c r="S47" s="30" t="str">
        <f t="shared" si="1"/>
        <v>112,335</v>
      </c>
      <c r="T47" s="20"/>
    </row>
    <row r="48" ht="15.75" hidden="1" customHeight="1">
      <c r="A48" s="25"/>
      <c r="B48" s="26">
        <v>8.0</v>
      </c>
      <c r="C48" s="26" t="s">
        <v>124</v>
      </c>
      <c r="D48" s="26" t="s">
        <v>57</v>
      </c>
      <c r="E48" s="26" t="s">
        <v>58</v>
      </c>
      <c r="F48" s="26">
        <v>2.7192634E7</v>
      </c>
      <c r="G48" s="27">
        <v>45457.0</v>
      </c>
      <c r="H48" s="31">
        <v>84062.0</v>
      </c>
      <c r="I48" s="28"/>
      <c r="J48" s="28"/>
      <c r="K48" s="28"/>
      <c r="L48" s="28"/>
      <c r="M48" s="28"/>
      <c r="N48" s="28"/>
      <c r="O48" s="28"/>
      <c r="P48" s="28"/>
      <c r="Q48" s="28"/>
      <c r="R48" s="28">
        <v>15972.0</v>
      </c>
      <c r="S48" s="28" t="str">
        <f t="shared" si="1"/>
        <v>100,034</v>
      </c>
      <c r="T48" s="29" t="s">
        <v>121</v>
      </c>
    </row>
    <row r="49" ht="15.75" customHeight="1">
      <c r="A49" s="1"/>
      <c r="B49" s="11">
        <v>9.0</v>
      </c>
      <c r="C49" s="11" t="s">
        <v>124</v>
      </c>
      <c r="D49" s="11" t="s">
        <v>26</v>
      </c>
      <c r="E49" s="11" t="s">
        <v>27</v>
      </c>
      <c r="F49" s="11">
        <v>767.0</v>
      </c>
      <c r="G49" s="12">
        <v>45457.0</v>
      </c>
      <c r="H49" s="13">
        <v>32000.0</v>
      </c>
      <c r="I49" s="30"/>
      <c r="J49" s="30"/>
      <c r="K49" s="30"/>
      <c r="L49" s="30"/>
      <c r="M49" s="30"/>
      <c r="N49" s="30"/>
      <c r="O49" s="30"/>
      <c r="P49" s="30"/>
      <c r="Q49" s="30"/>
      <c r="R49" s="30">
        <v>6080.0</v>
      </c>
      <c r="S49" s="30" t="str">
        <f t="shared" si="1"/>
        <v>38,080</v>
      </c>
      <c r="T49" s="20"/>
    </row>
    <row r="50" ht="15.75" customHeight="1">
      <c r="A50" s="1"/>
      <c r="B50" s="11">
        <v>10.0</v>
      </c>
      <c r="C50" s="11" t="s">
        <v>124</v>
      </c>
      <c r="D50" s="11" t="s">
        <v>77</v>
      </c>
      <c r="E50" s="11" t="s">
        <v>78</v>
      </c>
      <c r="F50" s="11">
        <v>4853.0</v>
      </c>
      <c r="G50" s="12">
        <v>45459.0</v>
      </c>
      <c r="H50" s="13">
        <v>19731.0</v>
      </c>
      <c r="I50" s="30"/>
      <c r="J50" s="30"/>
      <c r="K50" s="30"/>
      <c r="L50" s="30"/>
      <c r="M50" s="30"/>
      <c r="N50" s="30"/>
      <c r="O50" s="30"/>
      <c r="P50" s="30"/>
      <c r="Q50" s="30"/>
      <c r="R50" s="30">
        <v>3749.0</v>
      </c>
      <c r="S50" s="30" t="str">
        <f t="shared" si="1"/>
        <v>23,480</v>
      </c>
      <c r="T50" s="20"/>
    </row>
    <row r="51" ht="15.75" hidden="1" customHeight="1">
      <c r="A51" s="25"/>
      <c r="B51" s="26">
        <v>11.0</v>
      </c>
      <c r="C51" s="26" t="s">
        <v>124</v>
      </c>
      <c r="D51" s="26" t="s">
        <v>55</v>
      </c>
      <c r="E51" s="26" t="s">
        <v>56</v>
      </c>
      <c r="F51" s="26">
        <v>2.7942584E7</v>
      </c>
      <c r="G51" s="27">
        <v>45463.0</v>
      </c>
      <c r="H51" s="31"/>
      <c r="I51" s="28"/>
      <c r="J51" s="28"/>
      <c r="K51" s="28"/>
      <c r="L51" s="28"/>
      <c r="M51" s="28"/>
      <c r="N51" s="28">
        <v>9832.0</v>
      </c>
      <c r="O51" s="28"/>
      <c r="P51" s="28"/>
      <c r="Q51" s="28"/>
      <c r="R51" s="28">
        <v>1868.0</v>
      </c>
      <c r="S51" s="28" t="str">
        <f t="shared" si="1"/>
        <v>11,700</v>
      </c>
      <c r="T51" s="29" t="s">
        <v>121</v>
      </c>
    </row>
    <row r="52" ht="15.75" hidden="1" customHeight="1">
      <c r="A52" s="25"/>
      <c r="B52" s="26">
        <v>12.0</v>
      </c>
      <c r="C52" s="26" t="s">
        <v>124</v>
      </c>
      <c r="D52" s="26" t="s">
        <v>79</v>
      </c>
      <c r="E52" s="26" t="s">
        <v>80</v>
      </c>
      <c r="F52" s="26">
        <v>19889.0</v>
      </c>
      <c r="G52" s="27">
        <v>45467.0</v>
      </c>
      <c r="H52" s="31">
        <v>92437.0</v>
      </c>
      <c r="I52" s="28"/>
      <c r="J52" s="28"/>
      <c r="K52" s="28"/>
      <c r="L52" s="28"/>
      <c r="M52" s="28"/>
      <c r="N52" s="28"/>
      <c r="O52" s="28"/>
      <c r="P52" s="28"/>
      <c r="Q52" s="28"/>
      <c r="R52" s="28">
        <v>17563.0</v>
      </c>
      <c r="S52" s="28" t="str">
        <f t="shared" si="1"/>
        <v>110,000</v>
      </c>
      <c r="T52" s="29" t="s">
        <v>121</v>
      </c>
    </row>
    <row r="53" ht="15.75" hidden="1" customHeight="1">
      <c r="A53" s="25"/>
      <c r="B53" s="26">
        <v>13.0</v>
      </c>
      <c r="C53" s="26" t="s">
        <v>124</v>
      </c>
      <c r="D53" s="26" t="s">
        <v>20</v>
      </c>
      <c r="E53" s="26" t="s">
        <v>28</v>
      </c>
      <c r="F53" s="26">
        <v>5.2055856E7</v>
      </c>
      <c r="G53" s="27">
        <v>45469.0</v>
      </c>
      <c r="H53" s="31"/>
      <c r="I53" s="28"/>
      <c r="J53" s="28"/>
      <c r="K53" s="28"/>
      <c r="L53" s="28"/>
      <c r="M53" s="28"/>
      <c r="N53" s="28"/>
      <c r="O53" s="28"/>
      <c r="P53" s="28"/>
      <c r="Q53" s="28">
        <v>1533.0</v>
      </c>
      <c r="R53" s="28">
        <v>291.0</v>
      </c>
      <c r="S53" s="28" t="str">
        <f t="shared" si="1"/>
        <v>1,824</v>
      </c>
      <c r="T53" s="29" t="s">
        <v>121</v>
      </c>
    </row>
    <row r="54" ht="15.75" hidden="1" customHeight="1">
      <c r="A54" s="25"/>
      <c r="B54" s="26">
        <v>14.0</v>
      </c>
      <c r="C54" s="26" t="s">
        <v>124</v>
      </c>
      <c r="D54" s="26" t="s">
        <v>18</v>
      </c>
      <c r="E54" s="26" t="s">
        <v>19</v>
      </c>
      <c r="F54" s="26">
        <v>77730.0</v>
      </c>
      <c r="G54" s="27">
        <v>45471.0</v>
      </c>
      <c r="H54" s="31"/>
      <c r="I54" s="31">
        <v>16723.0</v>
      </c>
      <c r="J54" s="31"/>
      <c r="K54" s="28"/>
      <c r="L54" s="28"/>
      <c r="M54" s="28"/>
      <c r="N54" s="28"/>
      <c r="O54" s="28"/>
      <c r="P54" s="28"/>
      <c r="Q54" s="28"/>
      <c r="R54" s="28">
        <v>3177.0</v>
      </c>
      <c r="S54" s="28" t="str">
        <f t="shared" si="1"/>
        <v>19,900</v>
      </c>
      <c r="T54" s="29" t="s">
        <v>121</v>
      </c>
    </row>
    <row r="55" ht="15.75" hidden="1" customHeight="1">
      <c r="A55" s="25"/>
      <c r="B55" s="26">
        <v>15.0</v>
      </c>
      <c r="C55" s="26" t="s">
        <v>124</v>
      </c>
      <c r="D55" s="26" t="s">
        <v>14</v>
      </c>
      <c r="E55" s="26" t="s">
        <v>15</v>
      </c>
      <c r="F55" s="26">
        <v>2309.0</v>
      </c>
      <c r="G55" s="27">
        <v>45472.0</v>
      </c>
      <c r="H55" s="31"/>
      <c r="I55" s="31">
        <v>7328.0</v>
      </c>
      <c r="J55" s="31"/>
      <c r="K55" s="28"/>
      <c r="L55" s="28"/>
      <c r="M55" s="28"/>
      <c r="N55" s="28"/>
      <c r="O55" s="28"/>
      <c r="P55" s="28"/>
      <c r="Q55" s="28"/>
      <c r="R55" s="28">
        <v>1392.0</v>
      </c>
      <c r="S55" s="28" t="str">
        <f t="shared" si="1"/>
        <v>8,720</v>
      </c>
      <c r="T55" s="29" t="s">
        <v>121</v>
      </c>
    </row>
    <row r="56" ht="15.75" hidden="1" customHeight="1">
      <c r="A56" s="25"/>
      <c r="B56" s="26">
        <v>16.0</v>
      </c>
      <c r="C56" s="26" t="s">
        <v>124</v>
      </c>
      <c r="D56" s="26" t="s">
        <v>16</v>
      </c>
      <c r="E56" s="26" t="s">
        <v>17</v>
      </c>
      <c r="F56" s="26">
        <v>43189.0</v>
      </c>
      <c r="G56" s="27">
        <v>45472.0</v>
      </c>
      <c r="H56" s="31">
        <v>156642.0</v>
      </c>
      <c r="I56" s="28"/>
      <c r="J56" s="28"/>
      <c r="K56" s="28"/>
      <c r="L56" s="28"/>
      <c r="M56" s="28"/>
      <c r="N56" s="28"/>
      <c r="O56" s="28"/>
      <c r="P56" s="28"/>
      <c r="Q56" s="28"/>
      <c r="R56" s="28">
        <v>29762.0</v>
      </c>
      <c r="S56" s="28" t="str">
        <f t="shared" si="1"/>
        <v>186,404</v>
      </c>
      <c r="T56" s="29" t="s">
        <v>121</v>
      </c>
    </row>
    <row r="57" ht="15.75" customHeight="1">
      <c r="A57" s="1"/>
      <c r="B57" s="11">
        <v>17.0</v>
      </c>
      <c r="C57" s="11" t="s">
        <v>124</v>
      </c>
      <c r="D57" s="11" t="s">
        <v>68</v>
      </c>
      <c r="E57" s="11" t="s">
        <v>69</v>
      </c>
      <c r="F57" s="11">
        <v>42843.0</v>
      </c>
      <c r="G57" s="12">
        <v>45449.0</v>
      </c>
      <c r="H57" s="13">
        <v>-54893.0</v>
      </c>
      <c r="I57" s="30"/>
      <c r="J57" s="30"/>
      <c r="K57" s="30"/>
      <c r="L57" s="30"/>
      <c r="M57" s="30"/>
      <c r="N57" s="30"/>
      <c r="O57" s="30"/>
      <c r="P57" s="30"/>
      <c r="Q57" s="30"/>
      <c r="R57" s="30">
        <v>-10430.0</v>
      </c>
      <c r="S57" s="30" t="str">
        <f t="shared" si="1"/>
        <v>65,323</v>
      </c>
      <c r="T57" s="20"/>
    </row>
    <row r="58" ht="15.75" customHeight="1">
      <c r="A58" s="1"/>
      <c r="B58" s="11">
        <v>18.0</v>
      </c>
      <c r="C58" s="11" t="s">
        <v>124</v>
      </c>
      <c r="D58" s="11" t="s">
        <v>57</v>
      </c>
      <c r="E58" s="11" t="s">
        <v>58</v>
      </c>
      <c r="F58" s="11">
        <v>3598048.0</v>
      </c>
      <c r="G58" s="12">
        <v>45456.0</v>
      </c>
      <c r="H58" s="13">
        <v>-69126.0</v>
      </c>
      <c r="I58" s="30"/>
      <c r="J58" s="30"/>
      <c r="K58" s="30"/>
      <c r="L58" s="30"/>
      <c r="M58" s="30"/>
      <c r="N58" s="30"/>
      <c r="O58" s="30"/>
      <c r="P58" s="30"/>
      <c r="Q58" s="30"/>
      <c r="R58" s="30">
        <v>-13134.0</v>
      </c>
      <c r="S58" s="30" t="str">
        <f t="shared" si="1"/>
        <v>82,260</v>
      </c>
      <c r="T58" s="20"/>
    </row>
    <row r="59" ht="15.75" customHeight="1">
      <c r="A59" s="1"/>
      <c r="B59" s="11">
        <v>19.0</v>
      </c>
      <c r="C59" s="11" t="s">
        <v>124</v>
      </c>
      <c r="D59" s="11" t="s">
        <v>57</v>
      </c>
      <c r="E59" s="11" t="s">
        <v>58</v>
      </c>
      <c r="F59" s="11">
        <v>3598348.0</v>
      </c>
      <c r="G59" s="12">
        <v>45457.0</v>
      </c>
      <c r="H59" s="13">
        <v>-94399.0</v>
      </c>
      <c r="I59" s="30"/>
      <c r="J59" s="30"/>
      <c r="K59" s="30"/>
      <c r="L59" s="30"/>
      <c r="M59" s="30"/>
      <c r="N59" s="30"/>
      <c r="O59" s="30"/>
      <c r="P59" s="30"/>
      <c r="Q59" s="30"/>
      <c r="R59" s="30">
        <v>-17936.0</v>
      </c>
      <c r="S59" s="30" t="str">
        <f t="shared" si="1"/>
        <v>112,335</v>
      </c>
      <c r="T59" s="20"/>
    </row>
    <row r="60" ht="15.75" hidden="1" customHeight="1">
      <c r="A60" s="25"/>
      <c r="B60" s="26">
        <v>20.0</v>
      </c>
      <c r="C60" s="26" t="s">
        <v>124</v>
      </c>
      <c r="D60" s="26" t="s">
        <v>20</v>
      </c>
      <c r="E60" s="26" t="s">
        <v>28</v>
      </c>
      <c r="F60" s="26">
        <v>9458406.0</v>
      </c>
      <c r="G60" s="27">
        <v>45467.0</v>
      </c>
      <c r="H60" s="31"/>
      <c r="I60" s="28"/>
      <c r="J60" s="28"/>
      <c r="K60" s="28"/>
      <c r="L60" s="28"/>
      <c r="M60" s="28"/>
      <c r="N60" s="28"/>
      <c r="O60" s="28"/>
      <c r="P60" s="28"/>
      <c r="Q60" s="31">
        <v>-544.0</v>
      </c>
      <c r="R60" s="28">
        <v>-103.0</v>
      </c>
      <c r="S60" s="28" t="str">
        <f t="shared" si="1"/>
        <v>647</v>
      </c>
      <c r="T60" s="29" t="s">
        <v>121</v>
      </c>
    </row>
    <row r="61" ht="15.75" hidden="1" customHeight="1">
      <c r="A61" s="25"/>
      <c r="B61" s="32">
        <v>1.0</v>
      </c>
      <c r="C61" s="32" t="s">
        <v>125</v>
      </c>
      <c r="D61" s="32" t="s">
        <v>20</v>
      </c>
      <c r="E61" s="26" t="s">
        <v>28</v>
      </c>
      <c r="F61" s="32">
        <v>5.1248825E7</v>
      </c>
      <c r="G61" s="33">
        <v>45350.0</v>
      </c>
      <c r="H61" s="28"/>
      <c r="I61" s="34"/>
      <c r="J61" s="34"/>
      <c r="K61" s="34"/>
      <c r="L61" s="34"/>
      <c r="M61" s="34"/>
      <c r="N61" s="34"/>
      <c r="O61" s="34"/>
      <c r="P61" s="34"/>
      <c r="Q61" s="34">
        <v>1238.0</v>
      </c>
      <c r="R61" s="34">
        <v>235.0</v>
      </c>
      <c r="S61" s="28" t="str">
        <f t="shared" si="1"/>
        <v>1,473</v>
      </c>
      <c r="T61" s="29" t="s">
        <v>121</v>
      </c>
    </row>
    <row r="62" ht="15.75" hidden="1" customHeight="1">
      <c r="A62" s="25"/>
      <c r="B62" s="32">
        <v>2.0</v>
      </c>
      <c r="C62" s="32" t="s">
        <v>125</v>
      </c>
      <c r="D62" s="32" t="s">
        <v>30</v>
      </c>
      <c r="E62" s="26" t="s">
        <v>31</v>
      </c>
      <c r="F62" s="32">
        <v>573064.0</v>
      </c>
      <c r="G62" s="33">
        <v>45358.0</v>
      </c>
      <c r="H62" s="28"/>
      <c r="I62" s="34"/>
      <c r="J62" s="34"/>
      <c r="K62" s="34"/>
      <c r="L62" s="34"/>
      <c r="M62" s="34" t="str">
        <f>2941+6714+1672+412*3+2513+2513</f>
        <v>17,589</v>
      </c>
      <c r="N62" s="34"/>
      <c r="O62" s="34" t="str">
        <f>1681+5034+5874*4+5034*3</f>
        <v>45,313</v>
      </c>
      <c r="P62" s="34"/>
      <c r="Q62" s="34"/>
      <c r="R62" s="34">
        <v>11948.0</v>
      </c>
      <c r="S62" s="28" t="str">
        <f t="shared" si="1"/>
        <v>74,850</v>
      </c>
      <c r="T62" s="29" t="s">
        <v>121</v>
      </c>
    </row>
    <row r="63" ht="15.75" hidden="1" customHeight="1">
      <c r="A63" s="25"/>
      <c r="B63" s="32">
        <v>3.0</v>
      </c>
      <c r="C63" s="32" t="s">
        <v>125</v>
      </c>
      <c r="D63" s="32" t="s">
        <v>32</v>
      </c>
      <c r="E63" s="26" t="s">
        <v>33</v>
      </c>
      <c r="F63" s="32">
        <v>14100.0</v>
      </c>
      <c r="G63" s="33">
        <v>45363.0</v>
      </c>
      <c r="H63" s="28"/>
      <c r="I63" s="34"/>
      <c r="J63" s="34"/>
      <c r="K63" s="34"/>
      <c r="L63" s="34"/>
      <c r="M63" s="34">
        <v>15102.0</v>
      </c>
      <c r="N63" s="34"/>
      <c r="O63" s="34">
        <v>8386.0</v>
      </c>
      <c r="P63" s="34"/>
      <c r="Q63" s="34"/>
      <c r="R63" s="34">
        <v>4463.0</v>
      </c>
      <c r="S63" s="28" t="str">
        <f t="shared" si="1"/>
        <v>27,951</v>
      </c>
      <c r="T63" s="29" t="s">
        <v>121</v>
      </c>
    </row>
    <row r="64" ht="15.75" hidden="1" customHeight="1">
      <c r="A64" s="25"/>
      <c r="B64" s="32">
        <v>4.0</v>
      </c>
      <c r="C64" s="32" t="s">
        <v>125</v>
      </c>
      <c r="D64" s="32" t="s">
        <v>34</v>
      </c>
      <c r="E64" s="26" t="s">
        <v>35</v>
      </c>
      <c r="F64" s="32">
        <v>190230.0</v>
      </c>
      <c r="G64" s="33">
        <v>45365.0</v>
      </c>
      <c r="H64" s="28"/>
      <c r="I64" s="34"/>
      <c r="J64" s="34"/>
      <c r="K64" s="34"/>
      <c r="L64" s="34"/>
      <c r="M64" s="34"/>
      <c r="N64" s="34"/>
      <c r="O64" s="34"/>
      <c r="P64" s="34">
        <v>11760.0</v>
      </c>
      <c r="Q64" s="34"/>
      <c r="R64" s="34">
        <v>2234.0</v>
      </c>
      <c r="S64" s="28" t="str">
        <f t="shared" si="1"/>
        <v>13,994</v>
      </c>
      <c r="T64" s="29" t="s">
        <v>121</v>
      </c>
    </row>
    <row r="65" ht="15.75" hidden="1" customHeight="1">
      <c r="A65" s="25"/>
      <c r="B65" s="32">
        <v>5.0</v>
      </c>
      <c r="C65" s="32" t="s">
        <v>125</v>
      </c>
      <c r="D65" s="32" t="s">
        <v>36</v>
      </c>
      <c r="E65" s="26" t="s">
        <v>37</v>
      </c>
      <c r="F65" s="32">
        <v>92.0</v>
      </c>
      <c r="G65" s="33">
        <v>45367.0</v>
      </c>
      <c r="H65" s="28"/>
      <c r="I65" s="34"/>
      <c r="J65" s="34"/>
      <c r="K65" s="34"/>
      <c r="L65" s="34"/>
      <c r="M65" s="34"/>
      <c r="N65" s="34"/>
      <c r="O65" s="34"/>
      <c r="P65" s="34">
        <v>70000.0</v>
      </c>
      <c r="Q65" s="34"/>
      <c r="R65" s="34">
        <v>13300.0</v>
      </c>
      <c r="S65" s="28" t="str">
        <f t="shared" si="1"/>
        <v>83,300</v>
      </c>
      <c r="T65" s="29" t="s">
        <v>121</v>
      </c>
    </row>
    <row r="66" ht="15.75" customHeight="1">
      <c r="A66" s="1"/>
      <c r="B66" s="35">
        <v>6.0</v>
      </c>
      <c r="C66" s="35" t="s">
        <v>125</v>
      </c>
      <c r="D66" s="35" t="s">
        <v>38</v>
      </c>
      <c r="E66" s="11" t="s">
        <v>39</v>
      </c>
      <c r="F66" s="35">
        <v>68.0</v>
      </c>
      <c r="G66" s="36">
        <v>45370.0</v>
      </c>
      <c r="H66" s="30"/>
      <c r="I66" s="37"/>
      <c r="J66" s="37"/>
      <c r="K66" s="37"/>
      <c r="L66" s="37"/>
      <c r="M66" s="37"/>
      <c r="N66" s="37"/>
      <c r="O66" s="37"/>
      <c r="P66" s="37">
        <v>32750.0</v>
      </c>
      <c r="Q66" s="37"/>
      <c r="R66" s="37">
        <v>6223.0</v>
      </c>
      <c r="S66" s="30" t="str">
        <f t="shared" si="1"/>
        <v>38,973</v>
      </c>
      <c r="T66" s="20"/>
    </row>
    <row r="67" ht="15.75" hidden="1" customHeight="1">
      <c r="A67" s="25"/>
      <c r="B67" s="32">
        <v>7.0</v>
      </c>
      <c r="C67" s="32" t="s">
        <v>125</v>
      </c>
      <c r="D67" s="32" t="s">
        <v>40</v>
      </c>
      <c r="E67" s="26" t="s">
        <v>41</v>
      </c>
      <c r="F67" s="32">
        <v>24487.0</v>
      </c>
      <c r="G67" s="33">
        <v>45372.0</v>
      </c>
      <c r="H67" s="34" t="str">
        <f>5025+13840+5025+54302</f>
        <v>78,192</v>
      </c>
      <c r="I67" s="34">
        <v>3479.0</v>
      </c>
      <c r="J67" s="34"/>
      <c r="K67" s="34"/>
      <c r="L67" s="34"/>
      <c r="M67" s="34" t="str">
        <f>3529+1664+2765</f>
        <v>7,958</v>
      </c>
      <c r="N67" s="34"/>
      <c r="O67" s="34"/>
      <c r="P67" s="34">
        <v>0.0</v>
      </c>
      <c r="Q67" s="34"/>
      <c r="R67" s="34">
        <v>17030.0</v>
      </c>
      <c r="S67" s="28" t="str">
        <f t="shared" si="1"/>
        <v>106,659</v>
      </c>
      <c r="T67" s="29" t="s">
        <v>121</v>
      </c>
    </row>
    <row r="68" ht="15.75" hidden="1" customHeight="1">
      <c r="A68" s="25"/>
      <c r="B68" s="32">
        <v>8.0</v>
      </c>
      <c r="C68" s="32" t="s">
        <v>125</v>
      </c>
      <c r="D68" s="32" t="s">
        <v>42</v>
      </c>
      <c r="E68" s="26" t="s">
        <v>43</v>
      </c>
      <c r="F68" s="32">
        <v>632775.0</v>
      </c>
      <c r="G68" s="33">
        <v>45378.0</v>
      </c>
      <c r="H68" s="34"/>
      <c r="I68" s="34">
        <v>10579.0</v>
      </c>
      <c r="J68" s="34"/>
      <c r="K68" s="34"/>
      <c r="L68" s="34"/>
      <c r="M68" s="34"/>
      <c r="N68" s="34"/>
      <c r="O68" s="34"/>
      <c r="P68" s="34">
        <v>0.0</v>
      </c>
      <c r="Q68" s="34"/>
      <c r="R68" s="34">
        <v>2010.0</v>
      </c>
      <c r="S68" s="28" t="str">
        <f t="shared" si="1"/>
        <v>12,589</v>
      </c>
      <c r="T68" s="29" t="s">
        <v>121</v>
      </c>
    </row>
    <row r="69" ht="15.75" hidden="1" customHeight="1">
      <c r="A69" s="25"/>
      <c r="B69" s="32">
        <v>9.0</v>
      </c>
      <c r="C69" s="32" t="s">
        <v>125</v>
      </c>
      <c r="D69" s="32" t="s">
        <v>16</v>
      </c>
      <c r="E69" s="26" t="s">
        <v>17</v>
      </c>
      <c r="F69" s="32">
        <v>40079.0</v>
      </c>
      <c r="G69" s="33">
        <v>45378.0</v>
      </c>
      <c r="H69" s="34">
        <v>59210.0</v>
      </c>
      <c r="I69" s="34"/>
      <c r="J69" s="34"/>
      <c r="K69" s="34"/>
      <c r="L69" s="34"/>
      <c r="M69" s="34"/>
      <c r="N69" s="34"/>
      <c r="O69" s="34"/>
      <c r="P69" s="34">
        <v>0.0</v>
      </c>
      <c r="Q69" s="34"/>
      <c r="R69" s="34">
        <v>11250.0</v>
      </c>
      <c r="S69" s="28" t="str">
        <f t="shared" si="1"/>
        <v>70,460</v>
      </c>
      <c r="T69" s="29" t="s">
        <v>121</v>
      </c>
    </row>
    <row r="70" ht="15.75" hidden="1" customHeight="1">
      <c r="A70" s="25"/>
      <c r="B70" s="32">
        <v>10.0</v>
      </c>
      <c r="C70" s="32" t="s">
        <v>125</v>
      </c>
      <c r="D70" s="32" t="s">
        <v>16</v>
      </c>
      <c r="E70" s="26" t="s">
        <v>17</v>
      </c>
      <c r="F70" s="32">
        <v>41351.0</v>
      </c>
      <c r="G70" s="33">
        <v>45379.0</v>
      </c>
      <c r="H70" s="34">
        <v>31950.0</v>
      </c>
      <c r="I70" s="34"/>
      <c r="J70" s="34"/>
      <c r="K70" s="34"/>
      <c r="L70" s="34"/>
      <c r="M70" s="34"/>
      <c r="N70" s="34"/>
      <c r="O70" s="34"/>
      <c r="P70" s="34">
        <v>0.0</v>
      </c>
      <c r="Q70" s="34"/>
      <c r="R70" s="34">
        <v>6070.0</v>
      </c>
      <c r="S70" s="28" t="str">
        <f t="shared" si="1"/>
        <v>38,020</v>
      </c>
      <c r="T70" s="29" t="s">
        <v>121</v>
      </c>
    </row>
    <row r="71" ht="15.75" hidden="1" customHeight="1">
      <c r="A71" s="25"/>
      <c r="B71" s="32">
        <v>11.0</v>
      </c>
      <c r="C71" s="32" t="s">
        <v>125</v>
      </c>
      <c r="D71" s="32" t="s">
        <v>44</v>
      </c>
      <c r="E71" s="26" t="s">
        <v>45</v>
      </c>
      <c r="F71" s="32">
        <v>1.31960695E8</v>
      </c>
      <c r="G71" s="33">
        <v>45379.0</v>
      </c>
      <c r="H71" s="28"/>
      <c r="I71" s="34"/>
      <c r="J71" s="34"/>
      <c r="K71" s="34"/>
      <c r="L71" s="34"/>
      <c r="M71" s="34"/>
      <c r="N71" s="34"/>
      <c r="O71" s="34"/>
      <c r="P71" s="34">
        <v>7033.0</v>
      </c>
      <c r="Q71" s="34"/>
      <c r="R71" s="34">
        <v>1336.0</v>
      </c>
      <c r="S71" s="28" t="str">
        <f t="shared" si="1"/>
        <v>8,369</v>
      </c>
      <c r="T71" s="29" t="s">
        <v>121</v>
      </c>
    </row>
    <row r="72" ht="15.75" hidden="1" customHeight="1">
      <c r="A72" s="25"/>
      <c r="B72" s="32">
        <v>12.0</v>
      </c>
      <c r="C72" s="32" t="s">
        <v>125</v>
      </c>
      <c r="D72" s="32" t="s">
        <v>20</v>
      </c>
      <c r="E72" s="26" t="s">
        <v>28</v>
      </c>
      <c r="F72" s="32">
        <v>5.1286535E7</v>
      </c>
      <c r="G72" s="33">
        <v>45377.0</v>
      </c>
      <c r="H72" s="28"/>
      <c r="I72" s="34"/>
      <c r="J72" s="34"/>
      <c r="K72" s="34"/>
      <c r="L72" s="34"/>
      <c r="M72" s="34"/>
      <c r="N72" s="34"/>
      <c r="O72" s="34"/>
      <c r="P72" s="34"/>
      <c r="Q72" s="34">
        <v>301.0</v>
      </c>
      <c r="R72" s="34">
        <v>57.0</v>
      </c>
      <c r="S72" s="28" t="str">
        <f t="shared" si="1"/>
        <v>358</v>
      </c>
      <c r="T72" s="29" t="s">
        <v>121</v>
      </c>
    </row>
    <row r="73" ht="15.75" hidden="1" customHeight="1">
      <c r="A73" s="25"/>
      <c r="B73" s="32">
        <v>13.0</v>
      </c>
      <c r="C73" s="32" t="s">
        <v>125</v>
      </c>
      <c r="D73" s="32" t="s">
        <v>20</v>
      </c>
      <c r="E73" s="26" t="s">
        <v>28</v>
      </c>
      <c r="F73" s="32">
        <v>5.1516194E7</v>
      </c>
      <c r="G73" s="33">
        <v>45378.0</v>
      </c>
      <c r="H73" s="28"/>
      <c r="I73" s="34"/>
      <c r="J73" s="34"/>
      <c r="K73" s="34"/>
      <c r="L73" s="34"/>
      <c r="M73" s="34"/>
      <c r="N73" s="34"/>
      <c r="O73" s="34"/>
      <c r="P73" s="34"/>
      <c r="Q73" s="34">
        <v>3190.0</v>
      </c>
      <c r="R73" s="34">
        <v>606.0</v>
      </c>
      <c r="S73" s="28" t="str">
        <f t="shared" si="1"/>
        <v>3,796</v>
      </c>
      <c r="T73" s="29" t="s">
        <v>121</v>
      </c>
    </row>
    <row r="74" ht="15.75" hidden="1" customHeight="1">
      <c r="A74" s="25"/>
      <c r="B74" s="32">
        <v>14.0</v>
      </c>
      <c r="C74" s="32" t="s">
        <v>125</v>
      </c>
      <c r="D74" s="32" t="s">
        <v>46</v>
      </c>
      <c r="E74" s="26" t="s">
        <v>47</v>
      </c>
      <c r="F74" s="32">
        <v>3.1017207E7</v>
      </c>
      <c r="G74" s="33">
        <v>45381.0</v>
      </c>
      <c r="H74" s="28"/>
      <c r="I74" s="34"/>
      <c r="J74" s="34"/>
      <c r="K74" s="34"/>
      <c r="L74" s="34"/>
      <c r="M74" s="34"/>
      <c r="N74" s="34"/>
      <c r="O74" s="34"/>
      <c r="P74" s="34">
        <v>25001.0</v>
      </c>
      <c r="Q74" s="34"/>
      <c r="R74" s="34">
        <v>4749.0</v>
      </c>
      <c r="S74" s="28" t="str">
        <f t="shared" si="1"/>
        <v>29,750</v>
      </c>
      <c r="T74" s="29" t="s">
        <v>121</v>
      </c>
    </row>
    <row r="75" ht="15.75" hidden="1" customHeight="1">
      <c r="A75" s="25"/>
      <c r="B75" s="32">
        <v>15.0</v>
      </c>
      <c r="C75" s="32" t="s">
        <v>125</v>
      </c>
      <c r="D75" s="32" t="s">
        <v>46</v>
      </c>
      <c r="E75" s="26" t="s">
        <v>47</v>
      </c>
      <c r="F75" s="32">
        <v>1.2162049E7</v>
      </c>
      <c r="G75" s="33">
        <v>45382.0</v>
      </c>
      <c r="H75" s="28"/>
      <c r="I75" s="34"/>
      <c r="J75" s="34"/>
      <c r="K75" s="34"/>
      <c r="L75" s="34"/>
      <c r="M75" s="34"/>
      <c r="N75" s="34"/>
      <c r="O75" s="34"/>
      <c r="P75" s="34">
        <v>-10319.0</v>
      </c>
      <c r="Q75" s="34"/>
      <c r="R75" s="34">
        <v>-1961.0</v>
      </c>
      <c r="S75" s="28" t="str">
        <f t="shared" si="1"/>
        <v>12,280</v>
      </c>
      <c r="T75" s="29" t="s">
        <v>121</v>
      </c>
    </row>
    <row r="76" ht="15.75" hidden="1" customHeight="1">
      <c r="A76" s="25"/>
      <c r="B76" s="26">
        <v>1.0</v>
      </c>
      <c r="C76" s="26" t="s">
        <v>126</v>
      </c>
      <c r="D76" s="26" t="s">
        <v>40</v>
      </c>
      <c r="E76" s="26" t="s">
        <v>41</v>
      </c>
      <c r="F76" s="26">
        <v>24930.0</v>
      </c>
      <c r="G76" s="27">
        <v>45409.0</v>
      </c>
      <c r="H76" s="28"/>
      <c r="I76" s="28" t="str">
        <f>6218+7059-2961</f>
        <v>10,316</v>
      </c>
      <c r="J76" s="28"/>
      <c r="K76" s="28"/>
      <c r="L76" s="28"/>
      <c r="M76" s="28" t="str">
        <f>832+1664+10067+3773</f>
        <v>16,336</v>
      </c>
      <c r="N76" s="28"/>
      <c r="O76" s="28"/>
      <c r="P76" s="28">
        <v>0.0</v>
      </c>
      <c r="Q76" s="28"/>
      <c r="R76" s="28">
        <v>5064.0</v>
      </c>
      <c r="S76" s="28" t="str">
        <f t="shared" si="1"/>
        <v>31,716</v>
      </c>
      <c r="T76" s="29" t="s">
        <v>121</v>
      </c>
    </row>
    <row r="77" ht="15.75" hidden="1" customHeight="1">
      <c r="A77" s="25"/>
      <c r="B77" s="26">
        <v>2.0</v>
      </c>
      <c r="C77" s="26" t="s">
        <v>126</v>
      </c>
      <c r="D77" s="26" t="s">
        <v>20</v>
      </c>
      <c r="E77" s="26" t="s">
        <v>28</v>
      </c>
      <c r="F77" s="26">
        <v>5.177766E7</v>
      </c>
      <c r="G77" s="27">
        <v>45411.0</v>
      </c>
      <c r="H77" s="28"/>
      <c r="I77" s="28"/>
      <c r="J77" s="28"/>
      <c r="K77" s="28"/>
      <c r="L77" s="28"/>
      <c r="M77" s="28"/>
      <c r="N77" s="28"/>
      <c r="O77" s="28"/>
      <c r="P77" s="28"/>
      <c r="Q77" s="28">
        <v>7680.0</v>
      </c>
      <c r="R77" s="28">
        <v>1459.0</v>
      </c>
      <c r="S77" s="28" t="str">
        <f t="shared" si="1"/>
        <v>9,139</v>
      </c>
      <c r="T77" s="29" t="s">
        <v>121</v>
      </c>
    </row>
    <row r="78" ht="15.75" hidden="1" customHeight="1">
      <c r="A78" s="25"/>
      <c r="B78" s="26">
        <v>3.0</v>
      </c>
      <c r="C78" s="26" t="s">
        <v>126</v>
      </c>
      <c r="D78" s="26" t="s">
        <v>62</v>
      </c>
      <c r="E78" s="26" t="s">
        <v>63</v>
      </c>
      <c r="F78" s="26">
        <v>1722.0</v>
      </c>
      <c r="G78" s="27">
        <v>45418.0</v>
      </c>
      <c r="H78" s="28"/>
      <c r="I78" s="28"/>
      <c r="J78" s="28"/>
      <c r="K78" s="28"/>
      <c r="L78" s="28">
        <v>10000.0</v>
      </c>
      <c r="M78" s="28"/>
      <c r="N78" s="28"/>
      <c r="O78" s="28"/>
      <c r="P78" s="28">
        <v>0.0</v>
      </c>
      <c r="Q78" s="28"/>
      <c r="R78" s="28">
        <v>1900.0</v>
      </c>
      <c r="S78" s="28" t="str">
        <f t="shared" si="1"/>
        <v>11,900</v>
      </c>
      <c r="T78" s="29" t="s">
        <v>121</v>
      </c>
    </row>
    <row r="79" ht="15.75" hidden="1" customHeight="1">
      <c r="A79" s="25"/>
      <c r="B79" s="26">
        <v>4.0</v>
      </c>
      <c r="C79" s="26" t="s">
        <v>126</v>
      </c>
      <c r="D79" s="26" t="s">
        <v>64</v>
      </c>
      <c r="E79" s="26" t="s">
        <v>65</v>
      </c>
      <c r="F79" s="26">
        <v>455937.0</v>
      </c>
      <c r="G79" s="27">
        <v>45420.0</v>
      </c>
      <c r="H79" s="28"/>
      <c r="I79" s="28"/>
      <c r="J79" s="28"/>
      <c r="K79" s="28"/>
      <c r="L79" s="28"/>
      <c r="M79" s="28"/>
      <c r="N79" s="28"/>
      <c r="O79" s="28"/>
      <c r="P79" s="28">
        <v>17091.0</v>
      </c>
      <c r="Q79" s="28"/>
      <c r="R79" s="28">
        <v>3247.0</v>
      </c>
      <c r="S79" s="28" t="str">
        <f t="shared" si="1"/>
        <v>20,338</v>
      </c>
      <c r="T79" s="29" t="s">
        <v>121</v>
      </c>
    </row>
    <row r="80" ht="15.75" hidden="1" customHeight="1">
      <c r="A80" s="25"/>
      <c r="B80" s="26">
        <v>5.0</v>
      </c>
      <c r="C80" s="26" t="s">
        <v>126</v>
      </c>
      <c r="D80" s="26" t="s">
        <v>16</v>
      </c>
      <c r="E80" s="26" t="s">
        <v>17</v>
      </c>
      <c r="F80" s="26">
        <v>42161.0</v>
      </c>
      <c r="G80" s="27">
        <v>45421.0</v>
      </c>
      <c r="H80" s="28">
        <v>78546.0</v>
      </c>
      <c r="I80" s="28"/>
      <c r="J80" s="28"/>
      <c r="K80" s="28"/>
      <c r="L80" s="28"/>
      <c r="M80" s="28"/>
      <c r="N80" s="28"/>
      <c r="O80" s="28"/>
      <c r="P80" s="28">
        <v>0.0</v>
      </c>
      <c r="Q80" s="28"/>
      <c r="R80" s="28">
        <v>14924.0</v>
      </c>
      <c r="S80" s="28" t="str">
        <f t="shared" si="1"/>
        <v>93,470</v>
      </c>
      <c r="T80" s="29" t="s">
        <v>121</v>
      </c>
    </row>
    <row r="81" ht="15.75" hidden="1" customHeight="1">
      <c r="A81" s="25"/>
      <c r="B81" s="26">
        <v>6.0</v>
      </c>
      <c r="C81" s="26" t="s">
        <v>126</v>
      </c>
      <c r="D81" s="26" t="s">
        <v>49</v>
      </c>
      <c r="E81" s="26" t="s">
        <v>50</v>
      </c>
      <c r="F81" s="26">
        <v>6525.0</v>
      </c>
      <c r="G81" s="27">
        <v>45421.0</v>
      </c>
      <c r="H81" s="28"/>
      <c r="I81" s="28"/>
      <c r="J81" s="28"/>
      <c r="K81" s="28">
        <v>7773.0</v>
      </c>
      <c r="L81" s="28"/>
      <c r="M81" s="28">
        <v>1672.0</v>
      </c>
      <c r="N81" s="28"/>
      <c r="O81" s="28"/>
      <c r="P81" s="28">
        <v>0.0</v>
      </c>
      <c r="Q81" s="28"/>
      <c r="R81" s="28">
        <v>1795.0</v>
      </c>
      <c r="S81" s="28" t="str">
        <f t="shared" si="1"/>
        <v>11,240</v>
      </c>
      <c r="T81" s="29" t="s">
        <v>121</v>
      </c>
    </row>
    <row r="82" ht="15.75" hidden="1" customHeight="1">
      <c r="A82" s="25"/>
      <c r="B82" s="26">
        <v>7.0</v>
      </c>
      <c r="C82" s="26" t="s">
        <v>126</v>
      </c>
      <c r="D82" s="26" t="s">
        <v>66</v>
      </c>
      <c r="E82" s="26" t="s">
        <v>67</v>
      </c>
      <c r="F82" s="26">
        <v>5025274.0</v>
      </c>
      <c r="G82" s="27">
        <v>45421.0</v>
      </c>
      <c r="H82" s="28"/>
      <c r="I82" s="28">
        <v>7591.0</v>
      </c>
      <c r="J82" s="28"/>
      <c r="K82" s="28"/>
      <c r="L82" s="28"/>
      <c r="M82" s="28"/>
      <c r="N82" s="28"/>
      <c r="O82" s="28"/>
      <c r="P82" s="28">
        <v>0.0</v>
      </c>
      <c r="Q82" s="28"/>
      <c r="R82" s="28">
        <v>1442.0</v>
      </c>
      <c r="S82" s="28" t="str">
        <f t="shared" si="1"/>
        <v>9,033</v>
      </c>
      <c r="T82" s="29" t="s">
        <v>121</v>
      </c>
    </row>
    <row r="83" ht="15.75" hidden="1" customHeight="1">
      <c r="A83" s="25"/>
      <c r="B83" s="26">
        <v>8.0</v>
      </c>
      <c r="C83" s="26" t="s">
        <v>126</v>
      </c>
      <c r="D83" s="26" t="s">
        <v>68</v>
      </c>
      <c r="E83" s="26" t="s">
        <v>69</v>
      </c>
      <c r="F83" s="26">
        <v>778402.0</v>
      </c>
      <c r="G83" s="27">
        <v>45422.0</v>
      </c>
      <c r="H83" s="28">
        <v>154505.0</v>
      </c>
      <c r="I83" s="28"/>
      <c r="J83" s="28"/>
      <c r="K83" s="28"/>
      <c r="L83" s="28"/>
      <c r="M83" s="28"/>
      <c r="N83" s="28"/>
      <c r="O83" s="28"/>
      <c r="P83" s="28">
        <v>0.0</v>
      </c>
      <c r="Q83" s="28"/>
      <c r="R83" s="28">
        <v>29356.0</v>
      </c>
      <c r="S83" s="28" t="str">
        <f t="shared" si="1"/>
        <v>183,861</v>
      </c>
      <c r="T83" s="29" t="s">
        <v>121</v>
      </c>
    </row>
    <row r="84" ht="15.75" hidden="1" customHeight="1">
      <c r="A84" s="25"/>
      <c r="B84" s="26">
        <v>9.0</v>
      </c>
      <c r="C84" s="26" t="s">
        <v>126</v>
      </c>
      <c r="D84" s="26" t="s">
        <v>57</v>
      </c>
      <c r="E84" s="26" t="s">
        <v>58</v>
      </c>
      <c r="F84" s="26">
        <v>2.6940954E7</v>
      </c>
      <c r="G84" s="27">
        <v>45427.0</v>
      </c>
      <c r="H84" s="28">
        <v>47537.0</v>
      </c>
      <c r="I84" s="28"/>
      <c r="J84" s="28"/>
      <c r="K84" s="28"/>
      <c r="L84" s="28"/>
      <c r="M84" s="28"/>
      <c r="N84" s="28"/>
      <c r="O84" s="28"/>
      <c r="P84" s="28">
        <v>0.0</v>
      </c>
      <c r="Q84" s="28"/>
      <c r="R84" s="28">
        <v>9032.0</v>
      </c>
      <c r="S84" s="28" t="str">
        <f t="shared" si="1"/>
        <v>56,569</v>
      </c>
      <c r="T84" s="29" t="s">
        <v>121</v>
      </c>
    </row>
    <row r="85" ht="15.75" hidden="1" customHeight="1">
      <c r="A85" s="25"/>
      <c r="B85" s="26">
        <v>10.0</v>
      </c>
      <c r="C85" s="26" t="s">
        <v>126</v>
      </c>
      <c r="D85" s="26" t="s">
        <v>57</v>
      </c>
      <c r="E85" s="26" t="s">
        <v>58</v>
      </c>
      <c r="F85" s="26">
        <v>2.6942621E7</v>
      </c>
      <c r="G85" s="27">
        <v>45428.0</v>
      </c>
      <c r="H85" s="28">
        <v>62213.0</v>
      </c>
      <c r="I85" s="28"/>
      <c r="J85" s="28"/>
      <c r="K85" s="28"/>
      <c r="L85" s="28"/>
      <c r="M85" s="28"/>
      <c r="N85" s="28"/>
      <c r="O85" s="28"/>
      <c r="P85" s="28">
        <v>0.0</v>
      </c>
      <c r="Q85" s="28"/>
      <c r="R85" s="28">
        <v>11820.0</v>
      </c>
      <c r="S85" s="28" t="str">
        <f t="shared" si="1"/>
        <v>74,033</v>
      </c>
      <c r="T85" s="29" t="s">
        <v>121</v>
      </c>
    </row>
    <row r="86" ht="15.75" hidden="1" customHeight="1">
      <c r="A86" s="25"/>
      <c r="B86" s="26">
        <v>11.0</v>
      </c>
      <c r="C86" s="26" t="s">
        <v>126</v>
      </c>
      <c r="D86" s="26" t="s">
        <v>68</v>
      </c>
      <c r="E86" s="26" t="s">
        <v>69</v>
      </c>
      <c r="F86" s="26">
        <v>779743.0</v>
      </c>
      <c r="G86" s="27">
        <v>45429.0</v>
      </c>
      <c r="H86" s="28">
        <v>64472.0</v>
      </c>
      <c r="I86" s="28"/>
      <c r="J86" s="28"/>
      <c r="K86" s="28"/>
      <c r="L86" s="28"/>
      <c r="M86" s="28"/>
      <c r="N86" s="28"/>
      <c r="O86" s="28"/>
      <c r="P86" s="28">
        <v>0.0</v>
      </c>
      <c r="Q86" s="28"/>
      <c r="R86" s="28">
        <v>12250.0</v>
      </c>
      <c r="S86" s="28" t="str">
        <f t="shared" si="1"/>
        <v>76,722</v>
      </c>
      <c r="T86" s="29" t="s">
        <v>121</v>
      </c>
    </row>
    <row r="87" ht="15.75" hidden="1" customHeight="1">
      <c r="A87" s="25"/>
      <c r="B87" s="26">
        <v>12.0</v>
      </c>
      <c r="C87" s="26" t="s">
        <v>126</v>
      </c>
      <c r="D87" s="26" t="s">
        <v>70</v>
      </c>
      <c r="E87" s="26" t="s">
        <v>71</v>
      </c>
      <c r="F87" s="26">
        <v>4620972.0</v>
      </c>
      <c r="G87" s="27">
        <v>45429.0</v>
      </c>
      <c r="H87" s="28" t="str">
        <f>8252+15118-454+5697-454+4529+4303-403+3269+6571</f>
        <v>46,428</v>
      </c>
      <c r="I87" s="28"/>
      <c r="J87" s="28"/>
      <c r="K87" s="28"/>
      <c r="L87" s="28"/>
      <c r="M87" s="28"/>
      <c r="N87" s="28" t="str">
        <f>+(2370-185)*2+2773+1677+1916+1</f>
        <v>10,737</v>
      </c>
      <c r="O87" s="28"/>
      <c r="P87" s="28">
        <v>0.0</v>
      </c>
      <c r="Q87" s="28"/>
      <c r="R87" s="28">
        <v>10861.0</v>
      </c>
      <c r="S87" s="28" t="str">
        <f t="shared" si="1"/>
        <v>68,026</v>
      </c>
      <c r="T87" s="29" t="s">
        <v>121</v>
      </c>
    </row>
    <row r="88" ht="15.75" hidden="1" customHeight="1">
      <c r="A88" s="25"/>
      <c r="B88" s="26">
        <v>13.0</v>
      </c>
      <c r="C88" s="26" t="s">
        <v>126</v>
      </c>
      <c r="D88" s="26" t="s">
        <v>14</v>
      </c>
      <c r="E88" s="26" t="s">
        <v>15</v>
      </c>
      <c r="F88" s="26">
        <v>1942.0</v>
      </c>
      <c r="G88" s="27">
        <v>45443.0</v>
      </c>
      <c r="H88" s="28"/>
      <c r="I88" s="28">
        <v>8151.0</v>
      </c>
      <c r="J88" s="28"/>
      <c r="K88" s="28"/>
      <c r="L88" s="28"/>
      <c r="M88" s="28"/>
      <c r="N88" s="28"/>
      <c r="O88" s="28"/>
      <c r="P88" s="28">
        <v>0.0</v>
      </c>
      <c r="Q88" s="28"/>
      <c r="R88" s="28">
        <v>1549.0</v>
      </c>
      <c r="S88" s="28" t="str">
        <f t="shared" si="1"/>
        <v>9,700</v>
      </c>
      <c r="T88" s="29" t="s">
        <v>121</v>
      </c>
    </row>
    <row r="89" ht="15.75" hidden="1" customHeight="1">
      <c r="A89" s="25"/>
      <c r="B89" s="26">
        <v>14.0</v>
      </c>
      <c r="C89" s="26" t="s">
        <v>126</v>
      </c>
      <c r="D89" s="26" t="s">
        <v>20</v>
      </c>
      <c r="E89" s="26" t="s">
        <v>28</v>
      </c>
      <c r="F89" s="26">
        <v>5.1807913E7</v>
      </c>
      <c r="G89" s="27">
        <v>45441.0</v>
      </c>
      <c r="H89" s="28"/>
      <c r="I89" s="28"/>
      <c r="J89" s="28"/>
      <c r="K89" s="28"/>
      <c r="L89" s="28"/>
      <c r="M89" s="28"/>
      <c r="N89" s="28"/>
      <c r="O89" s="28"/>
      <c r="P89" s="28"/>
      <c r="Q89" s="28">
        <v>1103.0</v>
      </c>
      <c r="R89" s="28">
        <v>210.0</v>
      </c>
      <c r="S89" s="28" t="str">
        <f t="shared" si="1"/>
        <v>1,313</v>
      </c>
      <c r="T89" s="29" t="s">
        <v>121</v>
      </c>
    </row>
    <row r="90" ht="15.75" customHeight="1">
      <c r="A90" s="1"/>
      <c r="B90" s="11">
        <v>15.0</v>
      </c>
      <c r="C90" s="11" t="s">
        <v>126</v>
      </c>
      <c r="D90" s="11" t="s">
        <v>20</v>
      </c>
      <c r="E90" s="11" t="s">
        <v>28</v>
      </c>
      <c r="F90" s="11">
        <v>9352674.0</v>
      </c>
      <c r="G90" s="12">
        <v>45440.0</v>
      </c>
      <c r="H90" s="30"/>
      <c r="I90" s="30"/>
      <c r="J90" s="30"/>
      <c r="K90" s="30"/>
      <c r="L90" s="30"/>
      <c r="M90" s="30"/>
      <c r="N90" s="30"/>
      <c r="O90" s="30"/>
      <c r="P90" s="30"/>
      <c r="Q90" s="30">
        <v>18.0</v>
      </c>
      <c r="R90" s="30">
        <v>3.0</v>
      </c>
      <c r="S90" s="30" t="str">
        <f t="shared" si="1"/>
        <v>21</v>
      </c>
      <c r="T90" s="20"/>
    </row>
    <row r="91" ht="15.75" hidden="1" customHeight="1">
      <c r="A91" s="25"/>
      <c r="B91" s="26"/>
      <c r="C91" s="26" t="s">
        <v>127</v>
      </c>
      <c r="D91" s="26" t="s">
        <v>93</v>
      </c>
      <c r="E91" s="26" t="s">
        <v>128</v>
      </c>
      <c r="F91" s="26">
        <v>11642.0</v>
      </c>
      <c r="G91" s="27">
        <v>45497.0</v>
      </c>
      <c r="H91" s="28">
        <v>6042.0</v>
      </c>
      <c r="I91" s="28" t="str">
        <f>5269+12294</f>
        <v>17,563</v>
      </c>
      <c r="J91" s="28"/>
      <c r="K91" s="28"/>
      <c r="L91" s="28"/>
      <c r="M91" s="28" t="str">
        <f>4193+3361</f>
        <v>7,554</v>
      </c>
      <c r="N91" s="28"/>
      <c r="O91" s="28"/>
      <c r="P91" s="28"/>
      <c r="Q91" s="28"/>
      <c r="R91" s="28">
        <v>5920.0</v>
      </c>
      <c r="S91" s="28" t="str">
        <f t="shared" si="1"/>
        <v>37,079</v>
      </c>
      <c r="T91" s="29" t="s">
        <v>121</v>
      </c>
    </row>
    <row r="92" ht="15.75" hidden="1" customHeight="1">
      <c r="A92" s="25"/>
      <c r="B92" s="26"/>
      <c r="C92" s="26" t="s">
        <v>127</v>
      </c>
      <c r="D92" s="26" t="s">
        <v>57</v>
      </c>
      <c r="E92" s="26" t="s">
        <v>28</v>
      </c>
      <c r="F92" s="26">
        <v>2.7246973E7</v>
      </c>
      <c r="G92" s="27">
        <v>45499.0</v>
      </c>
      <c r="H92" s="28">
        <v>64728.0</v>
      </c>
      <c r="I92" s="28"/>
      <c r="J92" s="28"/>
      <c r="K92" s="28"/>
      <c r="L92" s="28"/>
      <c r="M92" s="28"/>
      <c r="N92" s="28"/>
      <c r="O92" s="28"/>
      <c r="P92" s="28"/>
      <c r="Q92" s="28"/>
      <c r="R92" s="28">
        <v>12298.0</v>
      </c>
      <c r="S92" s="28" t="str">
        <f t="shared" si="1"/>
        <v>77,026</v>
      </c>
      <c r="T92" s="29" t="s">
        <v>121</v>
      </c>
    </row>
    <row r="93" ht="15.75" customHeight="1">
      <c r="A93" s="25"/>
      <c r="B93" s="26"/>
      <c r="C93" s="26" t="s">
        <v>127</v>
      </c>
      <c r="D93" s="26" t="s">
        <v>20</v>
      </c>
      <c r="E93" s="26" t="s">
        <v>28</v>
      </c>
      <c r="F93" s="26">
        <v>5.2781859E7</v>
      </c>
      <c r="G93" s="27">
        <v>45503.0</v>
      </c>
      <c r="H93" s="28"/>
      <c r="I93" s="28"/>
      <c r="J93" s="28"/>
      <c r="K93" s="28"/>
      <c r="L93" s="28"/>
      <c r="M93" s="28"/>
      <c r="N93" s="28"/>
      <c r="O93" s="28"/>
      <c r="P93" s="28"/>
      <c r="Q93" s="28">
        <v>11700.0</v>
      </c>
      <c r="R93" s="28">
        <v>2223.0</v>
      </c>
      <c r="S93" s="28" t="str">
        <f t="shared" ref="S93:S104" si="2">SUBTOTAL(9,H93:R93)</f>
        <v>13,923</v>
      </c>
      <c r="T93" s="29" t="s">
        <v>121</v>
      </c>
    </row>
    <row r="94" ht="15.75" customHeight="1">
      <c r="A94" s="25"/>
      <c r="B94" s="26"/>
      <c r="C94" s="26" t="s">
        <v>127</v>
      </c>
      <c r="D94" s="26" t="s">
        <v>97</v>
      </c>
      <c r="E94" s="26" t="s">
        <v>129</v>
      </c>
      <c r="F94" s="26">
        <v>2707475.0</v>
      </c>
      <c r="G94" s="27">
        <v>45505.0</v>
      </c>
      <c r="H94" s="28"/>
      <c r="I94" s="28"/>
      <c r="J94" s="28"/>
      <c r="K94" s="28"/>
      <c r="L94" s="28">
        <v>10017.0</v>
      </c>
      <c r="M94" s="28"/>
      <c r="N94" s="28"/>
      <c r="O94" s="28"/>
      <c r="P94" s="28"/>
      <c r="Q94" s="28"/>
      <c r="R94" s="28">
        <v>1903.0</v>
      </c>
      <c r="S94" s="28" t="str">
        <f t="shared" si="2"/>
        <v>11,920</v>
      </c>
      <c r="T94" s="29" t="s">
        <v>121</v>
      </c>
    </row>
    <row r="95" ht="15.75" customHeight="1">
      <c r="A95" s="25"/>
      <c r="B95" s="26"/>
      <c r="C95" s="26" t="s">
        <v>127</v>
      </c>
      <c r="D95" s="26" t="s">
        <v>95</v>
      </c>
      <c r="E95" s="26" t="s">
        <v>130</v>
      </c>
      <c r="F95" s="26">
        <v>330833.0</v>
      </c>
      <c r="G95" s="27">
        <v>45505.0</v>
      </c>
      <c r="H95" s="28"/>
      <c r="I95" s="28"/>
      <c r="J95" s="28"/>
      <c r="K95" s="28"/>
      <c r="L95" s="28"/>
      <c r="M95" s="28"/>
      <c r="N95" s="28"/>
      <c r="O95" s="28">
        <v>10067.0</v>
      </c>
      <c r="P95" s="28"/>
      <c r="Q95" s="28"/>
      <c r="R95" s="28">
        <v>1913.0</v>
      </c>
      <c r="S95" s="28" t="str">
        <f t="shared" si="2"/>
        <v>11,980</v>
      </c>
      <c r="T95" s="29" t="s">
        <v>121</v>
      </c>
    </row>
    <row r="96" ht="15.75" customHeight="1">
      <c r="A96" s="25"/>
      <c r="B96" s="26"/>
      <c r="C96" s="26" t="s">
        <v>127</v>
      </c>
      <c r="D96" s="26" t="s">
        <v>16</v>
      </c>
      <c r="E96" s="26" t="s">
        <v>17</v>
      </c>
      <c r="F96" s="26">
        <v>44943.0</v>
      </c>
      <c r="G96" s="27">
        <v>45509.0</v>
      </c>
      <c r="H96" s="28">
        <v>101345.0</v>
      </c>
      <c r="I96" s="28"/>
      <c r="J96" s="28"/>
      <c r="K96" s="28"/>
      <c r="L96" s="28"/>
      <c r="M96" s="28"/>
      <c r="N96" s="28"/>
      <c r="O96" s="28"/>
      <c r="P96" s="28"/>
      <c r="Q96" s="28"/>
      <c r="R96" s="28">
        <v>19255.0</v>
      </c>
      <c r="S96" s="28" t="str">
        <f t="shared" si="2"/>
        <v>120,600</v>
      </c>
      <c r="T96" s="29" t="s">
        <v>121</v>
      </c>
    </row>
    <row r="97" ht="15.75" customHeight="1">
      <c r="A97" s="25"/>
      <c r="B97" s="26"/>
      <c r="C97" s="26" t="s">
        <v>127</v>
      </c>
      <c r="D97" s="26" t="s">
        <v>38</v>
      </c>
      <c r="E97" s="26" t="s">
        <v>39</v>
      </c>
      <c r="F97" s="26">
        <v>112.0</v>
      </c>
      <c r="G97" s="27">
        <v>45509.0</v>
      </c>
      <c r="H97" s="28"/>
      <c r="I97" s="28"/>
      <c r="J97" s="28">
        <v>55408.0</v>
      </c>
      <c r="K97" s="28"/>
      <c r="L97" s="28"/>
      <c r="M97" s="28"/>
      <c r="N97" s="28"/>
      <c r="O97" s="28"/>
      <c r="P97" s="28"/>
      <c r="Q97" s="28"/>
      <c r="R97" s="28">
        <v>10528.0</v>
      </c>
      <c r="S97" s="28" t="str">
        <f t="shared" si="2"/>
        <v>65,936</v>
      </c>
      <c r="T97" s="29" t="s">
        <v>121</v>
      </c>
    </row>
    <row r="98" ht="15.75" customHeight="1">
      <c r="A98" s="25"/>
      <c r="B98" s="26"/>
      <c r="C98" s="26" t="s">
        <v>127</v>
      </c>
      <c r="D98" s="26" t="s">
        <v>66</v>
      </c>
      <c r="E98" s="26" t="s">
        <v>67</v>
      </c>
      <c r="F98" s="26">
        <v>5211569.0</v>
      </c>
      <c r="G98" s="27">
        <v>45509.0</v>
      </c>
      <c r="H98" s="28"/>
      <c r="I98" s="28" t="str">
        <f>3401+1089+1619</f>
        <v>6,109</v>
      </c>
      <c r="J98" s="28"/>
      <c r="K98" s="28"/>
      <c r="L98" s="28"/>
      <c r="M98" s="28"/>
      <c r="N98" s="28">
        <v>3392.0</v>
      </c>
      <c r="O98" s="28"/>
      <c r="P98" s="28"/>
      <c r="Q98" s="28"/>
      <c r="R98" s="28">
        <v>1805.0</v>
      </c>
      <c r="S98" s="28" t="str">
        <f t="shared" si="2"/>
        <v>11,306</v>
      </c>
      <c r="T98" s="29" t="s">
        <v>121</v>
      </c>
    </row>
    <row r="99" ht="15.75" customHeight="1">
      <c r="A99" s="25"/>
      <c r="B99" s="26"/>
      <c r="C99" s="26" t="s">
        <v>127</v>
      </c>
      <c r="D99" s="26" t="s">
        <v>55</v>
      </c>
      <c r="E99" s="26" t="s">
        <v>56</v>
      </c>
      <c r="F99" s="26">
        <v>2.813431E7</v>
      </c>
      <c r="G99" s="27">
        <v>45511.0</v>
      </c>
      <c r="H99" s="28" t="str">
        <f>7471+2336+1966</f>
        <v>11,773</v>
      </c>
      <c r="I99" s="28"/>
      <c r="J99" s="28"/>
      <c r="K99" s="28"/>
      <c r="L99" s="28"/>
      <c r="M99" s="28"/>
      <c r="N99" s="28">
        <v>3227.0</v>
      </c>
      <c r="O99" s="28"/>
      <c r="P99" s="28">
        <v>899.0</v>
      </c>
      <c r="Q99" s="28"/>
      <c r="R99" s="28">
        <v>3021.0</v>
      </c>
      <c r="S99" s="28" t="str">
        <f t="shared" si="2"/>
        <v>18,920</v>
      </c>
      <c r="T99" s="29" t="s">
        <v>121</v>
      </c>
    </row>
    <row r="100" ht="15.75" customHeight="1">
      <c r="A100" s="25"/>
      <c r="B100" s="26"/>
      <c r="C100" s="26" t="s">
        <v>127</v>
      </c>
      <c r="D100" s="26" t="s">
        <v>22</v>
      </c>
      <c r="E100" s="26" t="s">
        <v>23</v>
      </c>
      <c r="F100" s="26">
        <v>48619.0</v>
      </c>
      <c r="G100" s="27">
        <v>45513.0</v>
      </c>
      <c r="H100" s="28"/>
      <c r="I100" s="28"/>
      <c r="J100" s="28"/>
      <c r="K100" s="28"/>
      <c r="L100" s="28"/>
      <c r="M100" s="28"/>
      <c r="N100" s="28">
        <v>30795.0</v>
      </c>
      <c r="O100" s="28"/>
      <c r="P100" s="28"/>
      <c r="Q100" s="28"/>
      <c r="R100" s="28">
        <v>5851.0</v>
      </c>
      <c r="S100" s="28" t="str">
        <f t="shared" si="2"/>
        <v>36,646</v>
      </c>
      <c r="T100" s="29" t="s">
        <v>121</v>
      </c>
    </row>
    <row r="101" ht="15.75" customHeight="1">
      <c r="A101" s="25"/>
      <c r="B101" s="26"/>
      <c r="C101" s="26" t="s">
        <v>127</v>
      </c>
      <c r="D101" s="26" t="s">
        <v>16</v>
      </c>
      <c r="E101" s="26" t="s">
        <v>17</v>
      </c>
      <c r="F101" s="26">
        <v>45369.0</v>
      </c>
      <c r="G101" s="27">
        <v>45513.0</v>
      </c>
      <c r="H101" s="28">
        <v>29269.0</v>
      </c>
      <c r="I101" s="28"/>
      <c r="J101" s="28"/>
      <c r="K101" s="28"/>
      <c r="L101" s="28"/>
      <c r="M101" s="28"/>
      <c r="N101" s="28"/>
      <c r="O101" s="28"/>
      <c r="P101" s="28"/>
      <c r="Q101" s="28"/>
      <c r="R101" s="28">
        <v>5561.0</v>
      </c>
      <c r="S101" s="28" t="str">
        <f t="shared" si="2"/>
        <v>34,830</v>
      </c>
      <c r="T101" s="29" t="s">
        <v>121</v>
      </c>
    </row>
    <row r="102" ht="15.75" customHeight="1">
      <c r="A102" s="25"/>
      <c r="B102" s="26"/>
      <c r="C102" s="26" t="s">
        <v>127</v>
      </c>
      <c r="D102" s="26" t="s">
        <v>14</v>
      </c>
      <c r="E102" s="26" t="s">
        <v>15</v>
      </c>
      <c r="F102" s="26">
        <v>2787.0</v>
      </c>
      <c r="G102" s="27">
        <v>45513.0</v>
      </c>
      <c r="H102" s="28"/>
      <c r="I102" s="28">
        <v>3151.0</v>
      </c>
      <c r="J102" s="28"/>
      <c r="K102" s="28"/>
      <c r="L102" s="28"/>
      <c r="M102" s="28"/>
      <c r="N102" s="28"/>
      <c r="O102" s="28"/>
      <c r="P102" s="28"/>
      <c r="Q102" s="28"/>
      <c r="R102" s="28">
        <v>599.0</v>
      </c>
      <c r="S102" s="28" t="str">
        <f t="shared" si="2"/>
        <v>3,750</v>
      </c>
      <c r="T102" s="29" t="s">
        <v>121</v>
      </c>
    </row>
    <row r="103" ht="15.75" customHeight="1">
      <c r="A103" s="25"/>
      <c r="B103" s="26"/>
      <c r="C103" s="26" t="s">
        <v>127</v>
      </c>
      <c r="D103" s="26" t="s">
        <v>57</v>
      </c>
      <c r="E103" s="26" t="s">
        <v>58</v>
      </c>
      <c r="F103" s="26">
        <v>2.7431438E7</v>
      </c>
      <c r="G103" s="27">
        <v>45514.0</v>
      </c>
      <c r="H103" s="28">
        <v>62213.0</v>
      </c>
      <c r="I103" s="28"/>
      <c r="J103" s="28"/>
      <c r="K103" s="28"/>
      <c r="L103" s="28"/>
      <c r="M103" s="28"/>
      <c r="N103" s="28"/>
      <c r="O103" s="28"/>
      <c r="P103" s="28"/>
      <c r="Q103" s="28"/>
      <c r="R103" s="28">
        <v>11820.0</v>
      </c>
      <c r="S103" s="28" t="str">
        <f t="shared" si="2"/>
        <v>74,033</v>
      </c>
      <c r="T103" s="29" t="s">
        <v>121</v>
      </c>
    </row>
    <row r="104" ht="15.75" customHeight="1">
      <c r="A104" s="25"/>
      <c r="B104" s="26"/>
      <c r="C104" s="26" t="s">
        <v>127</v>
      </c>
      <c r="D104" s="26" t="s">
        <v>68</v>
      </c>
      <c r="E104" s="26" t="s">
        <v>69</v>
      </c>
      <c r="F104" s="26">
        <v>795857.0</v>
      </c>
      <c r="G104" s="27">
        <v>45520.0</v>
      </c>
      <c r="H104" s="28">
        <v>179424.0</v>
      </c>
      <c r="I104" s="28"/>
      <c r="J104" s="28"/>
      <c r="K104" s="28"/>
      <c r="L104" s="28"/>
      <c r="M104" s="28"/>
      <c r="N104" s="28"/>
      <c r="O104" s="28"/>
      <c r="P104" s="28"/>
      <c r="Q104" s="28"/>
      <c r="R104" s="28">
        <v>34091.0</v>
      </c>
      <c r="S104" s="28" t="str">
        <f t="shared" si="2"/>
        <v>213,515</v>
      </c>
      <c r="T104" s="29" t="s">
        <v>121</v>
      </c>
    </row>
    <row r="105" ht="15.75" customHeight="1">
      <c r="A105" s="1"/>
      <c r="B105" s="11"/>
      <c r="C105" s="11"/>
      <c r="D105" s="11"/>
      <c r="E105" s="11"/>
      <c r="F105" s="11"/>
      <c r="G105" s="12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20"/>
    </row>
    <row r="106" ht="15.75" customHeight="1">
      <c r="A106" s="1"/>
      <c r="B106" s="11"/>
      <c r="C106" s="11"/>
      <c r="D106" s="11"/>
      <c r="E106" s="11"/>
      <c r="F106" s="11"/>
      <c r="G106" s="12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20"/>
    </row>
    <row r="107" ht="15.75" customHeight="1">
      <c r="A107" s="1"/>
      <c r="B107" s="11"/>
      <c r="C107" s="11"/>
      <c r="D107" s="11"/>
      <c r="E107" s="11"/>
      <c r="F107" s="11"/>
      <c r="G107" s="12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20"/>
    </row>
    <row r="108" ht="15.75" customHeight="1">
      <c r="A108" s="1"/>
      <c r="B108" s="11"/>
      <c r="C108" s="11"/>
      <c r="D108" s="11"/>
      <c r="E108" s="11"/>
      <c r="F108" s="11"/>
      <c r="G108" s="12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20"/>
    </row>
    <row r="109" ht="15.75" customHeight="1">
      <c r="A109" s="1"/>
      <c r="B109" s="11"/>
      <c r="C109" s="11"/>
      <c r="D109" s="11"/>
      <c r="E109" s="11"/>
      <c r="F109" s="11"/>
      <c r="G109" s="12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20"/>
    </row>
    <row r="110" ht="15.75" customHeight="1">
      <c r="A110" s="1"/>
      <c r="B110" s="11"/>
      <c r="C110" s="11"/>
      <c r="D110" s="11"/>
      <c r="E110" s="11"/>
      <c r="F110" s="11"/>
      <c r="G110" s="12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20"/>
    </row>
    <row r="111" ht="15.75" customHeight="1">
      <c r="A111" s="1"/>
      <c r="B111" s="11"/>
      <c r="C111" s="11"/>
      <c r="D111" s="11"/>
      <c r="E111" s="11"/>
      <c r="F111" s="11"/>
      <c r="G111" s="12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20"/>
    </row>
    <row r="112" ht="15.75" customHeight="1">
      <c r="A112" s="1"/>
      <c r="B112" s="11"/>
      <c r="C112" s="11"/>
      <c r="D112" s="11"/>
      <c r="E112" s="11"/>
      <c r="F112" s="11"/>
      <c r="G112" s="12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20"/>
    </row>
    <row r="113" ht="15.75" customHeight="1">
      <c r="A113" s="1"/>
      <c r="B113" s="11"/>
      <c r="C113" s="11"/>
      <c r="D113" s="11"/>
      <c r="E113" s="11"/>
      <c r="F113" s="11"/>
      <c r="G113" s="12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20"/>
    </row>
    <row r="114" ht="15.75" customHeight="1">
      <c r="A114" s="1"/>
      <c r="B114" s="11"/>
      <c r="C114" s="11"/>
      <c r="D114" s="11"/>
      <c r="E114" s="11"/>
      <c r="F114" s="11"/>
      <c r="G114" s="12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20"/>
    </row>
    <row r="115" ht="15.75" customHeight="1">
      <c r="A115" s="1"/>
      <c r="B115" s="11"/>
      <c r="C115" s="11"/>
      <c r="D115" s="11"/>
      <c r="E115" s="11"/>
      <c r="F115" s="11"/>
      <c r="G115" s="12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20"/>
    </row>
    <row r="116" ht="15.75" customHeight="1">
      <c r="A116" s="1"/>
      <c r="B116" s="11"/>
      <c r="C116" s="11"/>
      <c r="D116" s="11"/>
      <c r="E116" s="11"/>
      <c r="F116" s="11"/>
      <c r="G116" s="12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20"/>
    </row>
    <row r="117" ht="15.75" customHeight="1">
      <c r="A117" s="1"/>
      <c r="B117" s="11"/>
      <c r="C117" s="11"/>
      <c r="D117" s="11"/>
      <c r="E117" s="11"/>
      <c r="F117" s="11"/>
      <c r="G117" s="12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20"/>
    </row>
    <row r="118" ht="15.75" customHeight="1">
      <c r="A118" s="1"/>
      <c r="B118" s="11"/>
      <c r="C118" s="11"/>
      <c r="D118" s="11"/>
      <c r="E118" s="11"/>
      <c r="F118" s="11"/>
      <c r="G118" s="12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20"/>
    </row>
    <row r="119" ht="15.75" customHeight="1">
      <c r="A119" s="1"/>
      <c r="B119" s="11"/>
      <c r="C119" s="11"/>
      <c r="D119" s="11"/>
      <c r="E119" s="11"/>
      <c r="F119" s="11"/>
      <c r="G119" s="12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20"/>
    </row>
    <row r="120" ht="15.75" customHeight="1">
      <c r="A120" s="1"/>
      <c r="B120" s="11"/>
      <c r="C120" s="11"/>
      <c r="D120" s="11"/>
      <c r="E120" s="11"/>
      <c r="F120" s="11"/>
      <c r="G120" s="12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20"/>
    </row>
    <row r="121" ht="15.75" customHeight="1">
      <c r="A121" s="1"/>
      <c r="B121" s="11"/>
      <c r="C121" s="11"/>
      <c r="D121" s="11"/>
      <c r="E121" s="11"/>
      <c r="F121" s="11"/>
      <c r="G121" s="12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20"/>
    </row>
    <row r="122" ht="15.75" customHeight="1">
      <c r="A122" s="1"/>
      <c r="B122" s="11"/>
      <c r="C122" s="11"/>
      <c r="D122" s="11"/>
      <c r="E122" s="11"/>
      <c r="F122" s="11"/>
      <c r="G122" s="12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20"/>
    </row>
    <row r="123" ht="15.75" customHeight="1">
      <c r="A123" s="1"/>
      <c r="B123" s="11"/>
      <c r="C123" s="11"/>
      <c r="D123" s="11"/>
      <c r="E123" s="11"/>
      <c r="F123" s="11"/>
      <c r="G123" s="12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20"/>
    </row>
    <row r="124" ht="15.75" customHeight="1">
      <c r="A124" s="1"/>
      <c r="B124" s="11"/>
      <c r="C124" s="11"/>
      <c r="D124" s="11"/>
      <c r="E124" s="11"/>
      <c r="F124" s="11"/>
      <c r="G124" s="12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20"/>
    </row>
    <row r="125" ht="15.75" customHeight="1">
      <c r="A125" s="1"/>
      <c r="B125" s="11"/>
      <c r="C125" s="11"/>
      <c r="D125" s="11"/>
      <c r="E125" s="11"/>
      <c r="F125" s="11"/>
      <c r="G125" s="12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20"/>
    </row>
    <row r="126" ht="15.75" customHeight="1">
      <c r="A126" s="1"/>
      <c r="B126" s="11"/>
      <c r="C126" s="11"/>
      <c r="D126" s="11"/>
      <c r="E126" s="11"/>
      <c r="F126" s="11"/>
      <c r="G126" s="12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20"/>
    </row>
    <row r="127" ht="15.75" customHeight="1">
      <c r="A127" s="1"/>
      <c r="B127" s="11"/>
      <c r="C127" s="11"/>
      <c r="D127" s="11"/>
      <c r="E127" s="11"/>
      <c r="F127" s="11"/>
      <c r="G127" s="12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20"/>
    </row>
    <row r="128" ht="15.75" customHeight="1">
      <c r="A128" s="1"/>
      <c r="B128" s="11"/>
      <c r="C128" s="11"/>
      <c r="D128" s="11"/>
      <c r="E128" s="11"/>
      <c r="F128" s="11"/>
      <c r="G128" s="12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20"/>
    </row>
    <row r="129" ht="15.75" customHeight="1">
      <c r="A129" s="1"/>
      <c r="B129" s="11"/>
      <c r="C129" s="11"/>
      <c r="D129" s="11"/>
      <c r="E129" s="11"/>
      <c r="F129" s="11"/>
      <c r="G129" s="12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20"/>
    </row>
    <row r="130" ht="15.75" customHeight="1">
      <c r="A130" s="1"/>
      <c r="B130" s="11"/>
      <c r="C130" s="11"/>
      <c r="D130" s="11"/>
      <c r="E130" s="11"/>
      <c r="F130" s="11"/>
      <c r="G130" s="12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20"/>
    </row>
    <row r="131" ht="15.75" customHeight="1">
      <c r="A131" s="1"/>
      <c r="B131" s="11"/>
      <c r="C131" s="11"/>
      <c r="D131" s="11"/>
      <c r="E131" s="11"/>
      <c r="F131" s="11"/>
      <c r="G131" s="12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20"/>
    </row>
    <row r="132" ht="15.75" customHeight="1">
      <c r="A132" s="1"/>
      <c r="B132" s="11"/>
      <c r="C132" s="11"/>
      <c r="D132" s="11"/>
      <c r="E132" s="11"/>
      <c r="F132" s="11"/>
      <c r="G132" s="12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20"/>
    </row>
    <row r="133" ht="15.75" customHeight="1">
      <c r="A133" s="1"/>
      <c r="B133" s="11"/>
      <c r="C133" s="11"/>
      <c r="D133" s="11"/>
      <c r="E133" s="11"/>
      <c r="F133" s="11"/>
      <c r="G133" s="12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20"/>
    </row>
    <row r="134" ht="15.75" customHeight="1">
      <c r="A134" s="1"/>
      <c r="B134" s="11"/>
      <c r="C134" s="11"/>
      <c r="D134" s="11"/>
      <c r="E134" s="11"/>
      <c r="F134" s="11"/>
      <c r="G134" s="12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20"/>
    </row>
    <row r="135" ht="15.75" customHeight="1">
      <c r="A135" s="1"/>
      <c r="B135" s="11"/>
      <c r="C135" s="11"/>
      <c r="D135" s="11"/>
      <c r="E135" s="11"/>
      <c r="F135" s="11"/>
      <c r="G135" s="12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20"/>
    </row>
    <row r="136" ht="15.75" customHeight="1">
      <c r="A136" s="1"/>
      <c r="B136" s="11"/>
      <c r="C136" s="11"/>
      <c r="D136" s="11"/>
      <c r="E136" s="11"/>
      <c r="F136" s="11"/>
      <c r="G136" s="12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20"/>
    </row>
    <row r="137" ht="15.75" customHeight="1">
      <c r="A137" s="1"/>
      <c r="B137" s="11"/>
      <c r="C137" s="11"/>
      <c r="D137" s="11"/>
      <c r="E137" s="11"/>
      <c r="F137" s="11"/>
      <c r="G137" s="12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20"/>
    </row>
    <row r="138" ht="15.75" customHeight="1">
      <c r="A138" s="1"/>
      <c r="B138" s="11"/>
      <c r="C138" s="11"/>
      <c r="D138" s="11"/>
      <c r="E138" s="11"/>
      <c r="F138" s="11"/>
      <c r="G138" s="12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20"/>
    </row>
    <row r="139" ht="15.75" customHeight="1">
      <c r="A139" s="1"/>
      <c r="B139" s="11"/>
      <c r="C139" s="11"/>
      <c r="D139" s="11"/>
      <c r="E139" s="11"/>
      <c r="F139" s="11"/>
      <c r="G139" s="12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20"/>
    </row>
    <row r="140" ht="15.75" customHeight="1">
      <c r="A140" s="1"/>
      <c r="B140" s="11"/>
      <c r="C140" s="11"/>
      <c r="D140" s="11"/>
      <c r="E140" s="11"/>
      <c r="F140" s="11"/>
      <c r="G140" s="12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20"/>
    </row>
    <row r="141" ht="15.75" customHeight="1">
      <c r="A141" s="1"/>
      <c r="B141" s="11"/>
      <c r="C141" s="11"/>
      <c r="D141" s="11"/>
      <c r="E141" s="11"/>
      <c r="F141" s="11"/>
      <c r="G141" s="12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20"/>
    </row>
    <row r="142" ht="15.75" customHeight="1">
      <c r="A142" s="1"/>
      <c r="B142" s="11"/>
      <c r="C142" s="11"/>
      <c r="D142" s="11"/>
      <c r="E142" s="11"/>
      <c r="F142" s="11"/>
      <c r="G142" s="12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20"/>
    </row>
    <row r="143" ht="15.75" customHeight="1">
      <c r="A143" s="1"/>
      <c r="B143" s="11"/>
      <c r="C143" s="11"/>
      <c r="D143" s="11"/>
      <c r="E143" s="11"/>
      <c r="F143" s="11"/>
      <c r="G143" s="12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20"/>
    </row>
    <row r="144" ht="15.75" customHeight="1">
      <c r="A144" s="1"/>
      <c r="B144" s="11"/>
      <c r="C144" s="11"/>
      <c r="D144" s="11"/>
      <c r="E144" s="11"/>
      <c r="F144" s="11"/>
      <c r="G144" s="12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20"/>
    </row>
    <row r="145" ht="15.75" customHeight="1">
      <c r="A145" s="1"/>
      <c r="B145" s="11"/>
      <c r="C145" s="11"/>
      <c r="D145" s="11"/>
      <c r="E145" s="11"/>
      <c r="F145" s="11"/>
      <c r="G145" s="12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20"/>
    </row>
    <row r="146" ht="15.75" customHeight="1">
      <c r="A146" s="1"/>
      <c r="B146" s="11"/>
      <c r="C146" s="11"/>
      <c r="D146" s="11"/>
      <c r="E146" s="11"/>
      <c r="F146" s="11"/>
      <c r="G146" s="12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20"/>
    </row>
    <row r="147" ht="15.75" customHeight="1">
      <c r="A147" s="1"/>
      <c r="B147" s="11"/>
      <c r="C147" s="11"/>
      <c r="D147" s="11"/>
      <c r="E147" s="11"/>
      <c r="F147" s="11"/>
      <c r="G147" s="12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20"/>
    </row>
    <row r="148" ht="15.75" customHeight="1">
      <c r="A148" s="1"/>
      <c r="B148" s="11"/>
      <c r="C148" s="11"/>
      <c r="D148" s="11"/>
      <c r="E148" s="11"/>
      <c r="F148" s="11"/>
      <c r="G148" s="12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20"/>
    </row>
    <row r="149" ht="15.75" customHeight="1">
      <c r="A149" s="1"/>
      <c r="B149" s="11"/>
      <c r="C149" s="11"/>
      <c r="D149" s="11"/>
      <c r="E149" s="11"/>
      <c r="F149" s="11"/>
      <c r="G149" s="12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20"/>
    </row>
    <row r="150" ht="15.75" customHeight="1">
      <c r="A150" s="1"/>
      <c r="B150" s="11"/>
      <c r="C150" s="11"/>
      <c r="D150" s="11"/>
      <c r="E150" s="11"/>
      <c r="F150" s="11"/>
      <c r="G150" s="12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20"/>
    </row>
    <row r="151" ht="15.75" customHeight="1">
      <c r="A151" s="1"/>
      <c r="B151" s="11"/>
      <c r="C151" s="11"/>
      <c r="D151" s="11"/>
      <c r="E151" s="11"/>
      <c r="F151" s="11"/>
      <c r="G151" s="11"/>
      <c r="H151" s="30" t="str">
        <f>SUM(MATERIA_PRIMA)</f>
        <v>#REF!</v>
      </c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20"/>
    </row>
    <row r="152" ht="15.75" customHeight="1">
      <c r="A152" s="1"/>
      <c r="B152" s="1"/>
      <c r="C152" s="38"/>
      <c r="D152" s="1"/>
      <c r="E152" s="1"/>
      <c r="F152" s="1"/>
      <c r="G152" s="1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20"/>
    </row>
  </sheetData>
  <autoFilter ref="$E$4:$T$92">
    <filterColumn colId="15">
      <filters blank="1"/>
    </filterColumn>
  </autoFilter>
  <mergeCells count="1">
    <mergeCell ref="B2:S2"/>
  </mergeCells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4">
      <vt:variant>
        <vt:lpstr>Hojas de cálculo</vt:lpstr>
      </vt:variant>
      <vt:variant>
        <vt:i4>9</vt:i4>
      </vt:variant>
      <vt:variant>
        <vt:lpstr>Rangos con nombre</vt:lpstr>
      </vt:variant>
      <vt:variant>
        <vt:i4>16</vt:i4>
      </vt:variant>
    </vt:vector>
  </HeadingPairs>
  <TitlesOfParts>
    <vt:vector baseType="lpstr" size="25">
      <vt:lpstr>FEB</vt:lpstr>
      <vt:lpstr>MAR</vt:lpstr>
      <vt:lpstr>ABR</vt:lpstr>
      <vt:lpstr>MAY</vt:lpstr>
      <vt:lpstr>JUN</vt:lpstr>
      <vt:lpstr>JUL</vt:lpstr>
      <vt:lpstr>AGO</vt:lpstr>
      <vt:lpstr>SEP</vt:lpstr>
      <vt:lpstr>RES</vt:lpstr>
      <vt:lpstr>JUL!Área_de_impresión</vt:lpstr>
      <vt:lpstr>JUN!Área_de_impresión</vt:lpstr>
      <vt:lpstr>MAY!Área_de_impresión</vt:lpstr>
      <vt:lpstr>COMERCIO_ELECTRONICO</vt:lpstr>
      <vt:lpstr>EMPAQUE</vt:lpstr>
      <vt:lpstr>FECHA_DOC</vt:lpstr>
      <vt:lpstr>FOLIO</vt:lpstr>
      <vt:lpstr>GG</vt:lpstr>
      <vt:lpstr>IVA_CREDITO</vt:lpstr>
      <vt:lpstr>LIBRERÍA</vt:lpstr>
      <vt:lpstr>MATERIA_PRIMA</vt:lpstr>
      <vt:lpstr>MES</vt:lpstr>
      <vt:lpstr>MONTO_TOTAL</vt:lpstr>
      <vt:lpstr>N°</vt:lpstr>
      <vt:lpstr>RAZON_SOCIAL</vt:lpstr>
      <vt:lpstr>RUT_PROVEEDOR</vt:lpstr>
    </vt:vector>
  </TitlesOfParts>
  <LinksUpToDate>false</LinksUpToDate>
  <SharedDoc>false</SharedDoc>
  <HyperlinksChanged>false</HyperlinksChanged>
  <Application>Microsoft Excel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2024-03-12T20:35:27Z</dcterms:created>
  <dc:creator>CIKBUS-Finanzas</dc:creator>
  <cp:lastModifiedBy>HP</cp:lastModifiedBy>
  <cp:lastPrinted>2024-08-21T16:20:02Z</cp:lastPrinted>
  <dcterms:modified xsi:type="dcterms:W3CDTF">2024-10-18T20:05:04Z</dcterms:modified>
</cp:coreProperties>
</file>