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9F54A2C-EEFB-43F0-A58F-9D31D44C8C56}" xr6:coauthVersionLast="43" xr6:coauthVersionMax="43" xr10:uidLastSave="{00000000-0000-0000-0000-000000000000}"/>
  <bookViews>
    <workbookView xWindow="6880" yWindow="847" windowWidth="10193" windowHeight="8273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5" i="1" l="1"/>
  <c r="J4" i="1"/>
  <c r="J3" i="1"/>
  <c r="J2" i="1"/>
  <c r="I5" i="1"/>
  <c r="I4" i="1"/>
  <c r="I3" i="1"/>
  <c r="I2" i="1"/>
  <c r="H5" i="1"/>
  <c r="H4" i="1"/>
  <c r="H3" i="1"/>
  <c r="H2" i="1"/>
  <c r="G5" i="1"/>
  <c r="G4" i="1"/>
  <c r="G3" i="1"/>
  <c r="G2" i="1"/>
  <c r="F5" i="1"/>
  <c r="F4" i="1"/>
  <c r="F3" i="1"/>
  <c r="F2" i="1"/>
  <c r="E5" i="1"/>
  <c r="E4" i="1"/>
  <c r="E3" i="1"/>
  <c r="E2" i="1"/>
  <c r="D5" i="1"/>
  <c r="D4" i="1"/>
  <c r="D3" i="1"/>
  <c r="D2" i="1"/>
  <c r="B2" i="1"/>
  <c r="C2" i="1"/>
  <c r="C5" i="1"/>
  <c r="C4" i="1"/>
  <c r="C3" i="1"/>
  <c r="B5" i="1"/>
  <c r="B4" i="1"/>
  <c r="B3" i="1"/>
  <c r="K4" i="1" l="1"/>
  <c r="K3" i="1"/>
  <c r="B6" i="1"/>
  <c r="D6" i="1"/>
  <c r="G6" i="1"/>
  <c r="H6" i="1"/>
  <c r="K5" i="1"/>
  <c r="C6" i="1"/>
  <c r="E6" i="1"/>
  <c r="F6" i="1"/>
  <c r="I6" i="1"/>
  <c r="J6" i="1"/>
  <c r="K2" i="1"/>
  <c r="K6" i="1" l="1"/>
</calcChain>
</file>

<file path=xl/sharedStrings.xml><?xml version="1.0" encoding="utf-8"?>
<sst xmlns="http://schemas.openxmlformats.org/spreadsheetml/2006/main" count="22" uniqueCount="16">
  <si>
    <t>萌芽</t>
    <phoneticPr fontId="1" type="noConversion"/>
  </si>
  <si>
    <t>茂盛</t>
    <phoneticPr fontId="1" type="noConversion"/>
  </si>
  <si>
    <t>凋亡</t>
    <phoneticPr fontId="1" type="noConversion"/>
  </si>
  <si>
    <t>次茂盛</t>
    <phoneticPr fontId="1" type="noConversion"/>
  </si>
  <si>
    <t>阶段</t>
    <phoneticPr fontId="1" type="noConversion"/>
  </si>
  <si>
    <t>周期长度</t>
    <phoneticPr fontId="1" type="noConversion"/>
  </si>
  <si>
    <t>平均</t>
    <phoneticPr fontId="1" type="noConversion"/>
  </si>
  <si>
    <t>训练轮数</t>
    <phoneticPr fontId="1" type="noConversion"/>
  </si>
  <si>
    <t>J(Θ)损失值</t>
    <phoneticPr fontId="1" type="noConversion"/>
  </si>
  <si>
    <t>准确度</t>
    <phoneticPr fontId="1" type="noConversion"/>
  </si>
  <si>
    <t>准确度(无正则化)</t>
    <phoneticPr fontId="1" type="noConversion"/>
  </si>
  <si>
    <t>准确度(L2正则化)</t>
    <phoneticPr fontId="1" type="noConversion"/>
  </si>
  <si>
    <t>J(Θ)损失值(无正则化)</t>
    <phoneticPr fontId="1" type="noConversion"/>
  </si>
  <si>
    <t>J(Θ)损失值(L2正则化)</t>
    <phoneticPr fontId="1" type="noConversion"/>
  </si>
  <si>
    <t>土耳其机器人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</si>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</sst>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76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阶段平均长度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A47-4BC0-8E6A-57342ABDA54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A47-4BC0-8E6A-57342ABDA54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A47-4BC0-8E6A-57342ABDA54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A47-4BC0-8E6A-57342ABDA54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Sheet1!$A$2:$A$5</c:f>
              <c:strCache>
                <c:ptCount val="4"/>
                <c:pt idx="0">
                  <c:v>萌芽</c:v>
                </c:pt>
                <c:pt idx="1">
                  <c:v>茂盛</c:v>
                </c:pt>
                <c:pt idx="2">
                  <c:v>凋亡</c:v>
                </c:pt>
                <c:pt idx="3">
                  <c:v>次茂盛</c:v>
                </c:pt>
              </c:strCache>
            </c:strRef>
          </c:cat>
          <c:val>
            <c:numRef>
              <c:f>Sheet1!$K$2:$K$5</c:f>
              <c:numCache>
                <c:formatCode>0.00_ </c:formatCode>
                <c:ptCount val="4"/>
                <c:pt idx="0">
                  <c:v>7.666666666666667</c:v>
                </c:pt>
                <c:pt idx="1">
                  <c:v>4.4444444444444446</c:v>
                </c:pt>
                <c:pt idx="2">
                  <c:v>7.666666666666667</c:v>
                </c:pt>
                <c:pt idx="3">
                  <c:v>3.8888888888888888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B0-404B-96A3-BE850DB82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400" b="0" i="0" u="none" strike="noStrike" baseline="0">
                <a:effectLst/>
              </a:rPr>
              <a:t>区域植被指数</a:t>
            </a:r>
            <a:endParaRPr lang="en-US" altLang="zh-CN" sz="1400" b="0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萌芽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Sheet1!$B$1:$K$1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平均</c:v>
                </c:pt>
              </c:strCache>
            </c:strRef>
          </c:cat>
          <c:val>
            <c:numRef>
              <c:f>Sheet1!$B$2:$K$2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9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 formatCode="0.00_ ">
                  <c:v>7.666666666666667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2B-42AC-8219-44F27CF44558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茂盛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Sheet1!$B$1:$K$1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平均</c:v>
                </c:pt>
              </c:strCache>
            </c:strRef>
          </c:cat>
          <c:val>
            <c:numRef>
              <c:f>Sheet1!$B$3:$K$3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 formatCode="0.00_ ">
                  <c:v>4.4444444444444446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2B-42AC-8219-44F27CF44558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凋亡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Sheet1!$B$1:$K$1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平均</c:v>
                </c:pt>
              </c:strCache>
            </c:strRef>
          </c:cat>
          <c:val>
            <c:numRef>
              <c:f>Sheet1!$B$4:$K$4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8</c:v>
                </c:pt>
                <c:pt idx="3">
                  <c:v>9</c:v>
                </c:pt>
                <c:pt idx="4">
                  <c:v>7</c:v>
                </c:pt>
                <c:pt idx="5">
                  <c:v>8</c:v>
                </c:pt>
                <c:pt idx="6">
                  <c:v>5</c:v>
                </c:pt>
                <c:pt idx="7">
                  <c:v>8</c:v>
                </c:pt>
                <c:pt idx="8">
                  <c:v>7</c:v>
                </c:pt>
                <c:pt idx="9" formatCode="0.00_ ">
                  <c:v>7.666666666666667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2B-42AC-8219-44F27CF44558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次茂盛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Sheet1!$B$1:$K$1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平均</c:v>
                </c:pt>
              </c:strCache>
            </c:strRef>
          </c:cat>
          <c:val>
            <c:numRef>
              <c:f>Sheet1!$B$5:$K$5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5</c:v>
                </c:pt>
                <c:pt idx="5">
                  <c:v>4</c:v>
                </c:pt>
                <c:pt idx="6">
                  <c:v>6</c:v>
                </c:pt>
                <c:pt idx="7">
                  <c:v>3</c:v>
                </c:pt>
                <c:pt idx="8">
                  <c:v>4</c:v>
                </c:pt>
                <c:pt idx="9" formatCode="0.00_ ">
                  <c:v>3.8888888888888888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2B-42AC-8219-44F27CF44558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周期长度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Sheet1!$B$1:$K$1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平均</c:v>
                </c:pt>
              </c:strCache>
            </c:strRef>
          </c:cat>
          <c:val>
            <c:numRef>
              <c:f>Sheet1!$B$6:$K$6</c:f>
              <c:numCache>
                <c:formatCode>General</c:formatCode>
                <c:ptCount val="10"/>
                <c:pt idx="0">
                  <c:v>22</c:v>
                </c:pt>
                <c:pt idx="1">
                  <c:v>24</c:v>
                </c:pt>
                <c:pt idx="2">
                  <c:v>24</c:v>
                </c:pt>
                <c:pt idx="3">
                  <c:v>23</c:v>
                </c:pt>
                <c:pt idx="4">
                  <c:v>25</c:v>
                </c:pt>
                <c:pt idx="5">
                  <c:v>24</c:v>
                </c:pt>
                <c:pt idx="6">
                  <c:v>23</c:v>
                </c:pt>
                <c:pt idx="7">
                  <c:v>24</c:v>
                </c:pt>
                <c:pt idx="8">
                  <c:v>24</c:v>
                </c:pt>
                <c:pt idx="9" formatCode="0.00_ ">
                  <c:v>23.666666666666668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2B-42AC-8219-44F27CF44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229536"/>
        <c:axId val="462226584"/>
      </c:barChart>
      <c:catAx>
        <c:axId val="46222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2226584"/>
        <c:crosses val="autoZero"/>
        <c:auto val="1"/>
        <c:lblAlgn val="ctr"/>
        <c:lblOffset val="100"/>
        <c:noMultiLvlLbl val="0"/>
      </c:catAx>
      <c:valAx>
        <c:axId val="462226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222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阶段长度条形图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萌芽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Sheet1!$B$1:$K$1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平均</c:v>
                </c:pt>
              </c:strCache>
            </c:strRef>
          </c:cat>
          <c:val>
            <c:numRef>
              <c:f>Sheet1!$B$2:$K$2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9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 formatCode="0.00_ ">
                  <c:v>7.666666666666667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2-4D9E-A339-EEF27D5E6AFE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茂盛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Sheet1!$B$1:$K$1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平均</c:v>
                </c:pt>
              </c:strCache>
            </c:strRef>
          </c:cat>
          <c:val>
            <c:numRef>
              <c:f>Sheet1!$B$3:$K$3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 formatCode="0.00_ ">
                  <c:v>4.4444444444444446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E2-4D9E-A339-EEF27D5E6AFE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凋亡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Sheet1!$B$1:$K$1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平均</c:v>
                </c:pt>
              </c:strCache>
            </c:strRef>
          </c:cat>
          <c:val>
            <c:numRef>
              <c:f>Sheet1!$B$4:$K$4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8</c:v>
                </c:pt>
                <c:pt idx="3">
                  <c:v>9</c:v>
                </c:pt>
                <c:pt idx="4">
                  <c:v>7</c:v>
                </c:pt>
                <c:pt idx="5">
                  <c:v>8</c:v>
                </c:pt>
                <c:pt idx="6">
                  <c:v>5</c:v>
                </c:pt>
                <c:pt idx="7">
                  <c:v>8</c:v>
                </c:pt>
                <c:pt idx="8">
                  <c:v>7</c:v>
                </c:pt>
                <c:pt idx="9" formatCode="0.00_ ">
                  <c:v>7.666666666666667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E2-4D9E-A339-EEF27D5E6AFE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次茂盛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Sheet1!$B$1:$K$1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平均</c:v>
                </c:pt>
              </c:strCache>
            </c:strRef>
          </c:cat>
          <c:val>
            <c:numRef>
              <c:f>Sheet1!$B$5:$K$5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5</c:v>
                </c:pt>
                <c:pt idx="5">
                  <c:v>4</c:v>
                </c:pt>
                <c:pt idx="6">
                  <c:v>6</c:v>
                </c:pt>
                <c:pt idx="7">
                  <c:v>3</c:v>
                </c:pt>
                <c:pt idx="8">
                  <c:v>4</c:v>
                </c:pt>
                <c:pt idx="9" formatCode="0.00_ ">
                  <c:v>3.8888888888888888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E2-4D9E-A339-EEF27D5E6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8117408"/>
        <c:axId val="468117736"/>
      </c:barChart>
      <c:catAx>
        <c:axId val="468117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8117736"/>
        <c:crosses val="autoZero"/>
        <c:auto val="1"/>
        <c:lblAlgn val="ctr"/>
        <c:lblOffset val="100"/>
        <c:noMultiLvlLbl val="0"/>
      </c:catAx>
      <c:valAx>
        <c:axId val="468117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811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Sheet1!$A$27</c:f>
              <c:strCache>
                <c:ptCount val="1"/>
                <c:pt idx="0">
                  <c:v>J(Θ)损失值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Sheet1!$B$25:$M$25</c:f>
              <c:numCache>
                <c:formatCode>General</c:formatCode>
                <c:ptCount val="12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</c:numCache>
            </c:numRef>
          </c:cat>
          <c:val>
            <c:numRef>
              <c:f>Sheet1!$B$27:$M$27</c:f>
              <c:numCache>
                <c:formatCode>General</c:formatCode>
                <c:ptCount val="12"/>
                <c:pt idx="0">
                  <c:v>4095.42</c:v>
                </c:pt>
                <c:pt idx="1">
                  <c:v>38.096200000000003</c:v>
                </c:pt>
                <c:pt idx="2">
                  <c:v>87.332899999999995</c:v>
                </c:pt>
                <c:pt idx="3">
                  <c:v>35.841799999999999</c:v>
                </c:pt>
                <c:pt idx="4">
                  <c:v>22.008600000000001</c:v>
                </c:pt>
                <c:pt idx="5">
                  <c:v>34.5627</c:v>
                </c:pt>
                <c:pt idx="6">
                  <c:v>10.912699999999999</c:v>
                </c:pt>
                <c:pt idx="7">
                  <c:v>33.851999999999997</c:v>
                </c:pt>
                <c:pt idx="8">
                  <c:v>6.5315899999999996</c:v>
                </c:pt>
                <c:pt idx="9">
                  <c:v>33.263100000000001</c:v>
                </c:pt>
                <c:pt idx="10">
                  <c:v>5.1592000000000002</c:v>
                </c:pt>
                <c:pt idx="11">
                  <c:v>32.787799999999997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9B-4B93-82D2-FB5088E9C1E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30878976"/>
        <c:axId val="530881928"/>
      </c:lineChart>
      <c:catAx>
        <c:axId val="53087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0881928"/>
        <c:crosses val="autoZero"/>
        <c:auto val="1"/>
        <c:lblAlgn val="ctr"/>
        <c:lblOffset val="100"/>
        <c:noMultiLvlLbl val="0"/>
      </c:catAx>
      <c:valAx>
        <c:axId val="530881928"/>
        <c:scaling>
          <c:orientation val="minMax"/>
          <c:max val="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087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准确度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Sheet1!$A$26</c:f>
              <c:strCache>
                <c:ptCount val="1"/>
                <c:pt idx="0">
                  <c:v>准确度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Sheet1!$B$25:$M$25</c:f>
              <c:numCache>
                <c:formatCode>General</c:formatCode>
                <c:ptCount val="12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</c:numCache>
            </c:numRef>
          </c:cat>
          <c:val>
            <c:numRef>
              <c:f>Sheet1!$B$26:$M$26</c:f>
              <c:numCache>
                <c:formatCode>0.00%</c:formatCode>
                <c:ptCount val="12"/>
                <c:pt idx="0">
                  <c:v>0</c:v>
                </c:pt>
                <c:pt idx="1">
                  <c:v>0.79663099999999998</c:v>
                </c:pt>
                <c:pt idx="2">
                  <c:v>0.67944300000000002</c:v>
                </c:pt>
                <c:pt idx="3">
                  <c:v>0.921875</c:v>
                </c:pt>
                <c:pt idx="4">
                  <c:v>0.96264649999999996</c:v>
                </c:pt>
                <c:pt idx="5">
                  <c:v>0.73730499999999999</c:v>
                </c:pt>
                <c:pt idx="6">
                  <c:v>0.76489300000000005</c:v>
                </c:pt>
                <c:pt idx="7">
                  <c:v>0.83789100000000005</c:v>
                </c:pt>
                <c:pt idx="8">
                  <c:v>0.89257799999999998</c:v>
                </c:pt>
                <c:pt idx="9">
                  <c:v>0.94384800000000002</c:v>
                </c:pt>
                <c:pt idx="10">
                  <c:v>0.95849600000000001</c:v>
                </c:pt>
                <c:pt idx="11">
                  <c:v>0.962646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A6-4E2D-9D5E-748413BB2478}"/>
            </c:ext>
          </c:extLst>
        </c:ser>
        <c:ser>
          <c:idx val="0"/>
          <c:order val="1"/>
          <c:tx>
            <c:strRef>
              <c:f>Sheet1!$A$26</c:f>
              <c:strCache>
                <c:ptCount val="1"/>
                <c:pt idx="0">
                  <c:v>准确度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Sheet1!$B$25:$M$25</c:f>
              <c:numCache>
                <c:formatCode>General</c:formatCode>
                <c:ptCount val="12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</c:numCache>
            </c:numRef>
          </c:cat>
          <c:val>
            <c:numRef>
              <c:f>Sheet1!$B$26:$M$26</c:f>
              <c:numCache>
                <c:formatCode>0.00%</c:formatCode>
                <c:ptCount val="12"/>
                <c:pt idx="0">
                  <c:v>0</c:v>
                </c:pt>
                <c:pt idx="1">
                  <c:v>0.79663099999999998</c:v>
                </c:pt>
                <c:pt idx="2">
                  <c:v>0.67944300000000002</c:v>
                </c:pt>
                <c:pt idx="3">
                  <c:v>0.921875</c:v>
                </c:pt>
                <c:pt idx="4">
                  <c:v>0.96264649999999996</c:v>
                </c:pt>
                <c:pt idx="5">
                  <c:v>0.73730499999999999</c:v>
                </c:pt>
                <c:pt idx="6">
                  <c:v>0.76489300000000005</c:v>
                </c:pt>
                <c:pt idx="7">
                  <c:v>0.83789100000000005</c:v>
                </c:pt>
                <c:pt idx="8">
                  <c:v>0.89257799999999998</c:v>
                </c:pt>
                <c:pt idx="9">
                  <c:v>0.94384800000000002</c:v>
                </c:pt>
                <c:pt idx="10">
                  <c:v>0.95849600000000001</c:v>
                </c:pt>
                <c:pt idx="11">
                  <c:v>0.962646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A6-4E2D-9D5E-748413BB24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20222952"/>
        <c:axId val="320222296"/>
      </c:lineChart>
      <c:catAx>
        <c:axId val="320222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0222296"/>
        <c:crosses val="autoZero"/>
        <c:auto val="1"/>
        <c:lblAlgn val="ctr"/>
        <c:lblOffset val="100"/>
        <c:noMultiLvlLbl val="0"/>
      </c:catAx>
      <c:valAx>
        <c:axId val="320222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0222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准确度</a:t>
            </a:r>
            <a:r>
              <a:rPr lang="en-US" altLang="zh-CN"/>
              <a:t>(</a:t>
            </a:r>
            <a:r>
              <a:rPr lang="zh-CN" altLang="en-US"/>
              <a:t>有</a:t>
            </a:r>
            <a:r>
              <a:rPr lang="en-US" altLang="zh-CN"/>
              <a:t>/</a:t>
            </a:r>
            <a:r>
              <a:rPr lang="zh-CN" altLang="en-US"/>
              <a:t>无正则化</a:t>
            </a:r>
            <a:r>
              <a:rPr lang="en-US" altLang="zh-CN"/>
              <a:t>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Sheet1!$A$56</c:f>
              <c:strCache>
                <c:ptCount val="1"/>
                <c:pt idx="0">
                  <c:v>准确度(无正则化)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Sheet1!$B$55:$M$55</c:f>
              <c:numCache>
                <c:formatCode>General</c:formatCode>
                <c:ptCount val="12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</c:numCache>
            </c:numRef>
          </c:cat>
          <c:val>
            <c:numRef>
              <c:f>Sheet1!$B$56:$M$56</c:f>
              <c:numCache>
                <c:formatCode>0.00%</c:formatCode>
                <c:ptCount val="12"/>
                <c:pt idx="0">
                  <c:v>0</c:v>
                </c:pt>
                <c:pt idx="1">
                  <c:v>2.4414100000000002E-4</c:v>
                </c:pt>
                <c:pt idx="2">
                  <c:v>0.75975599999999999</c:v>
                </c:pt>
                <c:pt idx="3">
                  <c:v>2.4414100000000002E-4</c:v>
                </c:pt>
                <c:pt idx="4">
                  <c:v>2.4414100000000002E-4</c:v>
                </c:pt>
                <c:pt idx="5">
                  <c:v>2.4414100000000002E-4</c:v>
                </c:pt>
                <c:pt idx="6">
                  <c:v>0.43627899999999997</c:v>
                </c:pt>
                <c:pt idx="7">
                  <c:v>0.84326199999999996</c:v>
                </c:pt>
                <c:pt idx="8">
                  <c:v>0.95043900000000003</c:v>
                </c:pt>
                <c:pt idx="9">
                  <c:v>0.98242200000000002</c:v>
                </c:pt>
                <c:pt idx="10">
                  <c:v>0.98559600000000003</c:v>
                </c:pt>
                <c:pt idx="11">
                  <c:v>0.98535200000000001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80-4D01-A534-8EA9826277B8}"/>
            </c:ext>
          </c:extLst>
        </c:ser>
        <c:ser>
          <c:idx val="1"/>
          <c:order val="1"/>
          <c:tx>
            <c:strRef>
              <c:f>Sheet1!$A$57</c:f>
              <c:strCache>
                <c:ptCount val="1"/>
                <c:pt idx="0">
                  <c:v>准确度(L2正则化)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Sheet1!$B$55:$M$55</c:f>
              <c:numCache>
                <c:formatCode>General</c:formatCode>
                <c:ptCount val="12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</c:numCache>
            </c:numRef>
          </c:cat>
          <c:val>
            <c:numRef>
              <c:f>Sheet1!$B$57:$M$57</c:f>
              <c:numCache>
                <c:formatCode>0.00%</c:formatCode>
                <c:ptCount val="12"/>
                <c:pt idx="0">
                  <c:v>0</c:v>
                </c:pt>
                <c:pt idx="1">
                  <c:v>0.79663099999999998</c:v>
                </c:pt>
                <c:pt idx="2">
                  <c:v>0.67944300000000002</c:v>
                </c:pt>
                <c:pt idx="3">
                  <c:v>0.921875</c:v>
                </c:pt>
                <c:pt idx="4">
                  <c:v>0.96264649999999996</c:v>
                </c:pt>
                <c:pt idx="5">
                  <c:v>0.73730499999999999</c:v>
                </c:pt>
                <c:pt idx="6">
                  <c:v>0.76489300000000005</c:v>
                </c:pt>
                <c:pt idx="7">
                  <c:v>0.83789100000000005</c:v>
                </c:pt>
                <c:pt idx="8">
                  <c:v>0.89257799999999998</c:v>
                </c:pt>
                <c:pt idx="9">
                  <c:v>0.94384800000000002</c:v>
                </c:pt>
                <c:pt idx="10">
                  <c:v>0.95849600000000001</c:v>
                </c:pt>
                <c:pt idx="11">
                  <c:v>0.962646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80-4D01-A534-8EA9826277B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22477200"/>
        <c:axId val="422475232"/>
      </c:lineChart>
      <c:catAx>
        <c:axId val="42247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2475232"/>
        <c:crosses val="autoZero"/>
        <c:auto val="1"/>
        <c:lblAlgn val="ctr"/>
        <c:lblOffset val="100"/>
        <c:noMultiLvlLbl val="0"/>
      </c:catAx>
      <c:valAx>
        <c:axId val="42247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247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J(</a:t>
            </a:r>
            <a:r>
              <a:rPr lang="el-GR" altLang="zh-CN"/>
              <a:t>Θ)</a:t>
            </a:r>
            <a:r>
              <a:rPr lang="zh-CN" altLang="en-US"/>
              <a:t>损失值</a:t>
            </a:r>
            <a:r>
              <a:rPr lang="en-US" altLang="zh-CN"/>
              <a:t>(</a:t>
            </a:r>
            <a:r>
              <a:rPr lang="zh-CN" altLang="en-US"/>
              <a:t>有</a:t>
            </a:r>
            <a:r>
              <a:rPr lang="en-US" altLang="zh-CN"/>
              <a:t>/</a:t>
            </a:r>
            <a:r>
              <a:rPr lang="zh-CN" altLang="en-US"/>
              <a:t>无正则化</a:t>
            </a:r>
            <a:r>
              <a:rPr lang="en-US" altLang="zh-CN"/>
              <a:t>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Sheet1!$A$77</c:f>
              <c:strCache>
                <c:ptCount val="1"/>
                <c:pt idx="0">
                  <c:v>J(Θ)损失值(无正则化)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Sheet1!$B$76:$M$76</c:f>
              <c:numCache>
                <c:formatCode>General</c:formatCode>
                <c:ptCount val="12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</c:numCache>
            </c:numRef>
          </c:cat>
          <c:val>
            <c:numRef>
              <c:f>Sheet1!$B$77:$M$77</c:f>
              <c:numCache>
                <c:formatCode>General</c:formatCode>
                <c:ptCount val="12"/>
                <c:pt idx="0">
                  <c:v>4093.47</c:v>
                </c:pt>
                <c:pt idx="1">
                  <c:v>41.313899999999997</c:v>
                </c:pt>
                <c:pt idx="2">
                  <c:v>83.810699999999997</c:v>
                </c:pt>
                <c:pt idx="3">
                  <c:v>37.436799999999998</c:v>
                </c:pt>
                <c:pt idx="4">
                  <c:v>19.5352</c:v>
                </c:pt>
                <c:pt idx="5">
                  <c:v>34.928600000000003</c:v>
                </c:pt>
                <c:pt idx="6">
                  <c:v>9.2661899999999999</c:v>
                </c:pt>
                <c:pt idx="7">
                  <c:v>34.319200000000002</c:v>
                </c:pt>
                <c:pt idx="8">
                  <c:v>4.8073499999999996</c:v>
                </c:pt>
                <c:pt idx="9">
                  <c:v>33.6678</c:v>
                </c:pt>
                <c:pt idx="10">
                  <c:v>3.80592</c:v>
                </c:pt>
                <c:pt idx="11">
                  <c:v>33.189399999999999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E8-4943-9731-C3393AEF71EB}"/>
            </c:ext>
          </c:extLst>
        </c:ser>
        <c:ser>
          <c:idx val="1"/>
          <c:order val="1"/>
          <c:tx>
            <c:strRef>
              <c:f>Sheet1!$A$78</c:f>
              <c:strCache>
                <c:ptCount val="1"/>
                <c:pt idx="0">
                  <c:v>J(Θ)损失值(L2正则化)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Sheet1!$B$76:$M$76</c:f>
              <c:numCache>
                <c:formatCode>General</c:formatCode>
                <c:ptCount val="12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</c:numCache>
            </c:numRef>
          </c:cat>
          <c:val>
            <c:numRef>
              <c:f>Sheet1!$B$78:$M$78</c:f>
              <c:numCache>
                <c:formatCode>General</c:formatCode>
                <c:ptCount val="12"/>
                <c:pt idx="0">
                  <c:v>4095.42</c:v>
                </c:pt>
                <c:pt idx="1">
                  <c:v>38.096200000000003</c:v>
                </c:pt>
                <c:pt idx="2">
                  <c:v>87.332899999999995</c:v>
                </c:pt>
                <c:pt idx="3">
                  <c:v>35.841799999999999</c:v>
                </c:pt>
                <c:pt idx="4">
                  <c:v>22.008600000000001</c:v>
                </c:pt>
                <c:pt idx="5">
                  <c:v>34.5627</c:v>
                </c:pt>
                <c:pt idx="6">
                  <c:v>10.912699999999999</c:v>
                </c:pt>
                <c:pt idx="7">
                  <c:v>33.851999999999997</c:v>
                </c:pt>
                <c:pt idx="8">
                  <c:v>6.5315899999999996</c:v>
                </c:pt>
                <c:pt idx="9">
                  <c:v>33.263100000000001</c:v>
                </c:pt>
                <c:pt idx="10">
                  <c:v>5.1592000000000002</c:v>
                </c:pt>
                <c:pt idx="11">
                  <c:v>32.787799999999997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E8-4943-9731-C3393AEF71E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29800752"/>
        <c:axId val="529795832"/>
      </c:lineChart>
      <c:catAx>
        <c:axId val="52980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9795832"/>
        <c:crosses val="autoZero"/>
        <c:auto val="1"/>
        <c:lblAlgn val="ctr"/>
        <c:lblOffset val="100"/>
        <c:noMultiLvlLbl val="0"/>
      </c:catAx>
      <c:valAx>
        <c:axId val="529795832"/>
        <c:scaling>
          <c:orientation val="minMax"/>
          <c:max val="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9800752"/>
        <c:crosses val="autoZero"/>
        <c:crossBetween val="between"/>
        <c:min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400" b="1" i="0" u="none" strike="noStrike" baseline="0">
                <a:effectLst/>
                <a:latin typeface="黑体" panose="02010609060101010101" pitchFamily="49" charset="-122"/>
                <a:ea typeface="黑体" panose="02010609060101010101" pitchFamily="49" charset="-122"/>
              </a:rPr>
              <a:t>土耳其机器人实验结果</a:t>
            </a:r>
            <a:endParaRPr lang="zh-CN" altLang="en-US" b="1">
              <a:latin typeface="黑体" panose="02010609060101010101" pitchFamily="49" charset="-122"/>
              <a:ea typeface="黑体" panose="02010609060101010101" pitchFamily="49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Sheet1!$A$99</c:f>
              <c:strCache>
                <c:ptCount val="1"/>
                <c:pt idx="0">
                  <c:v>准确度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Sheet1!$B$98:$L$98</c:f>
              <c:numCache>
                <c:formatCode>General</c:formatCode>
                <c:ptCount val="11"/>
                <c:pt idx="0">
                  <c:v>200</c:v>
                </c:pt>
                <c:pt idx="1">
                  <c:v>220</c:v>
                </c:pt>
                <c:pt idx="2">
                  <c:v>240</c:v>
                </c:pt>
                <c:pt idx="3">
                  <c:v>260</c:v>
                </c:pt>
                <c:pt idx="4">
                  <c:v>280</c:v>
                </c:pt>
                <c:pt idx="5">
                  <c:v>300</c:v>
                </c:pt>
                <c:pt idx="6">
                  <c:v>320</c:v>
                </c:pt>
                <c:pt idx="7">
                  <c:v>340</c:v>
                </c:pt>
                <c:pt idx="8">
                  <c:v>360</c:v>
                </c:pt>
                <c:pt idx="9">
                  <c:v>380</c:v>
                </c:pt>
                <c:pt idx="10">
                  <c:v>400</c:v>
                </c:pt>
              </c:numCache>
            </c:numRef>
          </c:cat>
          <c:val>
            <c:numRef>
              <c:f>Sheet1!$B$99:$L$99</c:f>
              <c:numCache>
                <c:formatCode>General</c:formatCode>
                <c:ptCount val="11"/>
                <c:pt idx="0">
                  <c:v>96.25</c:v>
                </c:pt>
                <c:pt idx="1">
                  <c:v>95.34</c:v>
                </c:pt>
                <c:pt idx="2">
                  <c:v>92.34</c:v>
                </c:pt>
                <c:pt idx="3">
                  <c:v>85.34</c:v>
                </c:pt>
                <c:pt idx="4">
                  <c:v>81.34</c:v>
                </c:pt>
                <c:pt idx="5">
                  <c:v>73.45</c:v>
                </c:pt>
                <c:pt idx="6">
                  <c:v>69.3</c:v>
                </c:pt>
                <c:pt idx="7">
                  <c:v>62.4</c:v>
                </c:pt>
                <c:pt idx="8">
                  <c:v>57.4</c:v>
                </c:pt>
                <c:pt idx="9">
                  <c:v>43.12</c:v>
                </c:pt>
                <c:pt idx="10">
                  <c:v>29.35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ED-4467-85F7-815AF6892E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14161976"/>
        <c:axId val="414160664"/>
      </c:lineChart>
      <c:catAx>
        <c:axId val="414161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4160664"/>
        <c:crosses val="autoZero"/>
        <c:auto val="1"/>
        <c:lblAlgn val="ctr"/>
        <c:lblOffset val="100"/>
        <c:noMultiLvlLbl val="0"/>
      </c:catAx>
      <c:valAx>
        <c:axId val="41416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4161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582705</xdr:colOff>
      <xdr:row>7</xdr:row>
      <xdr:rowOff>50303</xdr:rowOff>
    </xdr:from>
    <xdr:to>
      <xdr:col>15</xdr:col>
      <xdr:colOff>14940</xdr:colOff>
      <xdr:row>22</xdr:row>
      <xdr:rowOff>104091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66170F0-7B45-4375-945B-8C07627A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129490</xdr:colOff>
      <xdr:row>7</xdr:row>
      <xdr:rowOff>45322</xdr:rowOff>
    </xdr:from>
    <xdr:to>
      <xdr:col>22</xdr:col>
      <xdr:colOff>204196</xdr:colOff>
      <xdr:row>22</xdr:row>
      <xdr:rowOff>99110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DEC65CF-1D10-46A2-9C9C-4AE7D07B3F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353606</xdr:colOff>
      <xdr:row>7</xdr:row>
      <xdr:rowOff>65244</xdr:rowOff>
    </xdr:from>
    <xdr:to>
      <xdr:col>7</xdr:col>
      <xdr:colOff>428312</xdr:colOff>
      <xdr:row>22</xdr:row>
      <xdr:rowOff>119032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7DABE44-9184-4724-96E6-EFB2B41BE3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77195</xdr:colOff>
      <xdr:row>27</xdr:row>
      <xdr:rowOff>147420</xdr:rowOff>
    </xdr:from>
    <xdr:to>
      <xdr:col>7</xdr:col>
      <xdr:colOff>151901</xdr:colOff>
      <xdr:row>43</xdr:row>
      <xdr:rowOff>21914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465A18A-368C-4D7B-BBC6-19AFF208FC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341156</xdr:colOff>
      <xdr:row>27</xdr:row>
      <xdr:rowOff>152400</xdr:rowOff>
    </xdr:from>
    <xdr:to>
      <xdr:col>14</xdr:col>
      <xdr:colOff>415862</xdr:colOff>
      <xdr:row>43</xdr:row>
      <xdr:rowOff>26894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A42B85D6-3C70-4DAD-9B7E-CDAF96F71A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234084</xdr:colOff>
      <xdr:row>59</xdr:row>
      <xdr:rowOff>57772</xdr:rowOff>
    </xdr:from>
    <xdr:to>
      <xdr:col>7</xdr:col>
      <xdr:colOff>308790</xdr:colOff>
      <xdr:row>74</xdr:row>
      <xdr:rowOff>111560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1BD8489E-3E4A-4DE4-A8D2-DC24070607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475627</xdr:colOff>
      <xdr:row>79</xdr:row>
      <xdr:rowOff>70222</xdr:rowOff>
    </xdr:from>
    <xdr:to>
      <xdr:col>7</xdr:col>
      <xdr:colOff>550333</xdr:colOff>
      <xdr:row>94</xdr:row>
      <xdr:rowOff>124010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51EBC484-A4FC-4E6D-BAD8-2280D246F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161864</xdr:colOff>
      <xdr:row>100</xdr:row>
      <xdr:rowOff>22907</xdr:rowOff>
    </xdr:from>
    <xdr:to>
      <xdr:col>7</xdr:col>
      <xdr:colOff>236570</xdr:colOff>
      <xdr:row>115</xdr:row>
      <xdr:rowOff>76695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D6CE97D0-9D6B-4C84-AF89-CA02BABF51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topLeftCell="A82" zoomScale="85" zoomScaleNormal="85" workbookViewId="0">
      <selection activeCell="B100" sqref="B100"/>
    </sheetView>
  </sheetViews>
  <sheetFormatPr defaultRowHeight="14" x14ac:dyDescent="0.45"/>
  <sheetData>
    <row r="1" spans="1:11" s="1" customFormat="1" x14ac:dyDescent="0.45">
      <c r="A1" s="1" t="s">
        <v>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6</v>
      </c>
    </row>
    <row r="2" spans="1:11" x14ac:dyDescent="0.45">
      <c r="A2" t="s">
        <v>0</v>
      </c>
      <c r="B2">
        <f>SUM(5-0+1)</f>
        <v>6</v>
      </c>
      <c r="C2">
        <f>SUM(28-22+1)</f>
        <v>7</v>
      </c>
      <c r="D2">
        <f>SUM(54-46+1)</f>
        <v>9</v>
      </c>
      <c r="E2">
        <f>SUM(77-70+1)</f>
        <v>8</v>
      </c>
      <c r="F2">
        <f>SUM(100-93+1)</f>
        <v>8</v>
      </c>
      <c r="G2">
        <f>SUM(125-118+1)</f>
        <v>8</v>
      </c>
      <c r="H2">
        <f>SUM(148-142+1)</f>
        <v>7</v>
      </c>
      <c r="I2">
        <f>SUM(172-165+1)</f>
        <v>8</v>
      </c>
      <c r="J2">
        <f>SUM(196-189+1)</f>
        <v>8</v>
      </c>
      <c r="K2" s="2">
        <f>AVERAGE(B2:J2)</f>
        <v>7.666666666666667</v>
      </c>
    </row>
    <row r="3" spans="1:11" x14ac:dyDescent="0.45">
      <c r="A3" t="s">
        <v>1</v>
      </c>
      <c r="B3">
        <f>SUM(9-6+1)</f>
        <v>4</v>
      </c>
      <c r="C3">
        <f>SUM(33-29+1)</f>
        <v>5</v>
      </c>
      <c r="D3">
        <f>SUM(57-55+1)</f>
        <v>3</v>
      </c>
      <c r="E3">
        <f>SUM(81-78+1)</f>
        <v>4</v>
      </c>
      <c r="F3">
        <f>SUM(105-101+1)</f>
        <v>5</v>
      </c>
      <c r="G3">
        <f>SUM(129-126+1)</f>
        <v>4</v>
      </c>
      <c r="H3">
        <f>SUM(153-149+1)</f>
        <v>5</v>
      </c>
      <c r="I3">
        <f>SUM(177-173+1)</f>
        <v>5</v>
      </c>
      <c r="J3">
        <f>SUM(201-197+1)</f>
        <v>5</v>
      </c>
      <c r="K3" s="2">
        <f>AVERAGE(B3:J3)</f>
        <v>4.4444444444444446</v>
      </c>
    </row>
    <row r="4" spans="1:11" x14ac:dyDescent="0.45">
      <c r="A4" t="s">
        <v>2</v>
      </c>
      <c r="B4">
        <f>SUM(18-10+1)</f>
        <v>9</v>
      </c>
      <c r="C4">
        <f>SUM(41-34+1)</f>
        <v>8</v>
      </c>
      <c r="D4">
        <f>SUM(65-58+1)</f>
        <v>8</v>
      </c>
      <c r="E4">
        <f>SUM(90-82+1)</f>
        <v>9</v>
      </c>
      <c r="F4">
        <f>SUM(112-106+1)</f>
        <v>7</v>
      </c>
      <c r="G4">
        <f>SUM(137-130+1)</f>
        <v>8</v>
      </c>
      <c r="H4">
        <f>SUM(158-154+1)</f>
        <v>5</v>
      </c>
      <c r="I4">
        <f>SUM(185-178+1)</f>
        <v>8</v>
      </c>
      <c r="J4">
        <f>SUM(208-202+1)</f>
        <v>7</v>
      </c>
      <c r="K4" s="2">
        <f>AVERAGE(B4:J4)</f>
        <v>7.666666666666667</v>
      </c>
    </row>
    <row r="5" spans="1:11" x14ac:dyDescent="0.45">
      <c r="A5" t="s">
        <v>3</v>
      </c>
      <c r="B5">
        <f>SUM(21-19+1)</f>
        <v>3</v>
      </c>
      <c r="C5">
        <f>SUM(45-42+1)</f>
        <v>4</v>
      </c>
      <c r="D5">
        <f>SUM(69-66+1)</f>
        <v>4</v>
      </c>
      <c r="E5">
        <f>SUM(92-91+1)</f>
        <v>2</v>
      </c>
      <c r="F5">
        <f>SUM(117-113+1)</f>
        <v>5</v>
      </c>
      <c r="G5">
        <f>SUM(141-138+1)</f>
        <v>4</v>
      </c>
      <c r="H5">
        <f>SUM(164-159+1)</f>
        <v>6</v>
      </c>
      <c r="I5">
        <f>SUM(188-186+1)</f>
        <v>3</v>
      </c>
      <c r="J5">
        <f>SUM(212-209+1)</f>
        <v>4</v>
      </c>
      <c r="K5" s="2">
        <f>AVERAGE(B5:J5)</f>
        <v>3.8888888888888888</v>
      </c>
    </row>
    <row r="6" spans="1:11" x14ac:dyDescent="0.45">
      <c r="A6" t="s">
        <v>5</v>
      </c>
      <c r="B6">
        <f>SUM(B2:B5)</f>
        <v>22</v>
      </c>
      <c r="C6">
        <f>SUM(C2:C5)</f>
        <v>24</v>
      </c>
      <c r="D6">
        <f t="shared" ref="D6:J6" si="0">SUM(D2:D5)</f>
        <v>24</v>
      </c>
      <c r="E6">
        <f t="shared" si="0"/>
        <v>23</v>
      </c>
      <c r="F6">
        <f t="shared" si="0"/>
        <v>25</v>
      </c>
      <c r="G6">
        <f t="shared" si="0"/>
        <v>24</v>
      </c>
      <c r="H6">
        <f t="shared" si="0"/>
        <v>23</v>
      </c>
      <c r="I6">
        <f t="shared" si="0"/>
        <v>24</v>
      </c>
      <c r="J6">
        <f t="shared" si="0"/>
        <v>24</v>
      </c>
      <c r="K6" s="2">
        <f>AVERAGE(B6:J6)</f>
        <v>23.666666666666668</v>
      </c>
    </row>
    <row r="25" spans="1:13" x14ac:dyDescent="0.45">
      <c r="A25" t="s">
        <v>7</v>
      </c>
      <c r="B25">
        <v>1</v>
      </c>
      <c r="C25">
        <v>501</v>
      </c>
      <c r="D25">
        <v>1001</v>
      </c>
      <c r="E25">
        <v>1501</v>
      </c>
      <c r="F25">
        <v>2001</v>
      </c>
      <c r="G25">
        <v>2501</v>
      </c>
      <c r="H25">
        <v>3001</v>
      </c>
      <c r="I25">
        <v>3501</v>
      </c>
      <c r="J25">
        <v>4001</v>
      </c>
      <c r="K25">
        <v>4501</v>
      </c>
      <c r="L25">
        <v>5001</v>
      </c>
      <c r="M25">
        <v>5501</v>
      </c>
    </row>
    <row r="26" spans="1:13" x14ac:dyDescent="0.45">
      <c r="A26" t="s">
        <v>9</v>
      </c>
      <c r="B26" s="3">
        <v>0</v>
      </c>
      <c r="C26" s="3">
        <v>0.79663099999999998</v>
      </c>
      <c r="D26" s="3">
        <v>0.67944300000000002</v>
      </c>
      <c r="E26" s="3">
        <v>0.921875</v>
      </c>
      <c r="F26" s="3">
        <v>0.96264649999999996</v>
      </c>
      <c r="G26" s="3">
        <v>0.73730499999999999</v>
      </c>
      <c r="H26" s="3">
        <v>0.76489300000000005</v>
      </c>
      <c r="I26" s="3">
        <v>0.83789100000000005</v>
      </c>
      <c r="J26" s="3">
        <v>0.89257799999999998</v>
      </c>
      <c r="K26" s="3">
        <v>0.94384800000000002</v>
      </c>
      <c r="L26" s="3">
        <v>0.95849600000000001</v>
      </c>
      <c r="M26" s="3">
        <v>0.962646</v>
      </c>
    </row>
    <row r="27" spans="1:13" x14ac:dyDescent="0.45">
      <c r="A27" t="s">
        <v>8</v>
      </c>
      <c r="B27">
        <v>4095.42</v>
      </c>
      <c r="C27">
        <v>38.096200000000003</v>
      </c>
      <c r="D27">
        <v>87.332899999999995</v>
      </c>
      <c r="E27">
        <v>35.841799999999999</v>
      </c>
      <c r="F27">
        <v>22.008600000000001</v>
      </c>
      <c r="G27">
        <v>34.5627</v>
      </c>
      <c r="H27">
        <v>10.912699999999999</v>
      </c>
      <c r="I27">
        <v>33.851999999999997</v>
      </c>
      <c r="J27">
        <v>6.5315899999999996</v>
      </c>
      <c r="K27">
        <v>33.263100000000001</v>
      </c>
      <c r="L27">
        <v>5.1592000000000002</v>
      </c>
      <c r="M27">
        <v>32.787799999999997</v>
      </c>
    </row>
    <row r="45" spans="1:13" x14ac:dyDescent="0.45">
      <c r="A45" t="s">
        <v>7</v>
      </c>
      <c r="B45">
        <v>1</v>
      </c>
      <c r="C45">
        <v>501</v>
      </c>
      <c r="D45">
        <v>1001</v>
      </c>
      <c r="E45">
        <v>1501</v>
      </c>
      <c r="F45">
        <v>2001</v>
      </c>
      <c r="G45">
        <v>2501</v>
      </c>
      <c r="H45">
        <v>3001</v>
      </c>
      <c r="I45">
        <v>3501</v>
      </c>
      <c r="J45">
        <v>4001</v>
      </c>
      <c r="K45">
        <v>4501</v>
      </c>
      <c r="L45">
        <v>5001</v>
      </c>
      <c r="M45">
        <v>5501</v>
      </c>
    </row>
    <row r="46" spans="1:13" x14ac:dyDescent="0.45">
      <c r="A46" t="s">
        <v>9</v>
      </c>
      <c r="B46" s="3">
        <v>0</v>
      </c>
      <c r="C46" s="3">
        <v>2.4414100000000002E-4</v>
      </c>
      <c r="D46" s="3">
        <v>0.75975599999999999</v>
      </c>
      <c r="E46" s="3">
        <v>2.4414100000000002E-4</v>
      </c>
      <c r="F46" s="3">
        <v>2.4414100000000002E-4</v>
      </c>
      <c r="G46" s="3">
        <v>2.4414100000000002E-4</v>
      </c>
      <c r="H46" s="3">
        <v>0.43627899999999997</v>
      </c>
      <c r="I46" s="3">
        <v>0.84326199999999996</v>
      </c>
      <c r="J46" s="3">
        <v>0.95043900000000003</v>
      </c>
      <c r="K46" s="3">
        <v>0.98242200000000002</v>
      </c>
      <c r="L46" s="3">
        <v>0.98559600000000003</v>
      </c>
      <c r="M46" s="3">
        <v>0.98535200000000001</v>
      </c>
    </row>
    <row r="47" spans="1:13" x14ac:dyDescent="0.45">
      <c r="A47" t="s">
        <v>8</v>
      </c>
      <c r="B47">
        <v>4093.47</v>
      </c>
      <c r="C47">
        <v>41.313899999999997</v>
      </c>
      <c r="D47">
        <v>83.810699999999997</v>
      </c>
      <c r="E47">
        <v>37.436799999999998</v>
      </c>
      <c r="F47">
        <v>19.5352</v>
      </c>
      <c r="G47">
        <v>34.928600000000003</v>
      </c>
      <c r="H47">
        <v>9.2661899999999999</v>
      </c>
      <c r="I47">
        <v>34.319200000000002</v>
      </c>
      <c r="J47">
        <v>4.8073499999999996</v>
      </c>
      <c r="K47">
        <v>33.6678</v>
      </c>
      <c r="L47">
        <v>3.80592</v>
      </c>
      <c r="M47">
        <v>33.189399999999999</v>
      </c>
    </row>
    <row r="55" spans="1:13" x14ac:dyDescent="0.45">
      <c r="A55" t="s">
        <v>7</v>
      </c>
      <c r="B55">
        <v>1</v>
      </c>
      <c r="C55">
        <v>501</v>
      </c>
      <c r="D55">
        <v>1001</v>
      </c>
      <c r="E55">
        <v>1501</v>
      </c>
      <c r="F55">
        <v>2001</v>
      </c>
      <c r="G55">
        <v>2501</v>
      </c>
      <c r="H55">
        <v>3001</v>
      </c>
      <c r="I55">
        <v>3501</v>
      </c>
      <c r="J55">
        <v>4001</v>
      </c>
      <c r="K55">
        <v>4501</v>
      </c>
      <c r="L55">
        <v>5001</v>
      </c>
      <c r="M55">
        <v>5501</v>
      </c>
    </row>
    <row r="56" spans="1:13" x14ac:dyDescent="0.45">
      <c r="A56" t="s">
        <v>10</v>
      </c>
      <c r="B56" s="3">
        <v>0</v>
      </c>
      <c r="C56" s="3">
        <v>2.4414100000000002E-4</v>
      </c>
      <c r="D56" s="3">
        <v>0.75975599999999999</v>
      </c>
      <c r="E56" s="3">
        <v>2.4414100000000002E-4</v>
      </c>
      <c r="F56" s="3">
        <v>2.4414100000000002E-4</v>
      </c>
      <c r="G56" s="3">
        <v>2.4414100000000002E-4</v>
      </c>
      <c r="H56" s="3">
        <v>0.43627899999999997</v>
      </c>
      <c r="I56" s="3">
        <v>0.84326199999999996</v>
      </c>
      <c r="J56" s="3">
        <v>0.95043900000000003</v>
      </c>
      <c r="K56" s="3">
        <v>0.98242200000000002</v>
      </c>
      <c r="L56" s="3">
        <v>0.98559600000000003</v>
      </c>
      <c r="M56" s="3">
        <v>0.98535200000000001</v>
      </c>
    </row>
    <row r="57" spans="1:13" x14ac:dyDescent="0.45">
      <c r="A57" t="s">
        <v>11</v>
      </c>
      <c r="B57" s="3">
        <v>0</v>
      </c>
      <c r="C57" s="3">
        <v>0.79663099999999998</v>
      </c>
      <c r="D57" s="3">
        <v>0.67944300000000002</v>
      </c>
      <c r="E57" s="3">
        <v>0.921875</v>
      </c>
      <c r="F57" s="3">
        <v>0.96264649999999996</v>
      </c>
      <c r="G57" s="3">
        <v>0.73730499999999999</v>
      </c>
      <c r="H57" s="3">
        <v>0.76489300000000005</v>
      </c>
      <c r="I57" s="3">
        <v>0.83789100000000005</v>
      </c>
      <c r="J57" s="3">
        <v>0.89257799999999998</v>
      </c>
      <c r="K57" s="3">
        <v>0.94384800000000002</v>
      </c>
      <c r="L57" s="3">
        <v>0.95849600000000001</v>
      </c>
      <c r="M57" s="3">
        <v>0.962646</v>
      </c>
    </row>
    <row r="76" spans="1:13" x14ac:dyDescent="0.45">
      <c r="A76" t="s">
        <v>7</v>
      </c>
      <c r="B76">
        <v>1</v>
      </c>
      <c r="C76">
        <v>501</v>
      </c>
      <c r="D76">
        <v>1001</v>
      </c>
      <c r="E76">
        <v>1501</v>
      </c>
      <c r="F76">
        <v>2001</v>
      </c>
      <c r="G76">
        <v>2501</v>
      </c>
      <c r="H76">
        <v>3001</v>
      </c>
      <c r="I76">
        <v>3501</v>
      </c>
      <c r="J76">
        <v>4001</v>
      </c>
      <c r="K76">
        <v>4501</v>
      </c>
      <c r="L76">
        <v>5001</v>
      </c>
      <c r="M76">
        <v>5501</v>
      </c>
    </row>
    <row r="77" spans="1:13" x14ac:dyDescent="0.45">
      <c r="A77" t="s">
        <v>12</v>
      </c>
      <c r="B77">
        <v>4093.47</v>
      </c>
      <c r="C77">
        <v>41.313899999999997</v>
      </c>
      <c r="D77">
        <v>83.810699999999997</v>
      </c>
      <c r="E77">
        <v>37.436799999999998</v>
      </c>
      <c r="F77">
        <v>19.5352</v>
      </c>
      <c r="G77">
        <v>34.928600000000003</v>
      </c>
      <c r="H77">
        <v>9.2661899999999999</v>
      </c>
      <c r="I77">
        <v>34.319200000000002</v>
      </c>
      <c r="J77">
        <v>4.8073499999999996</v>
      </c>
      <c r="K77">
        <v>33.6678</v>
      </c>
      <c r="L77">
        <v>3.80592</v>
      </c>
      <c r="M77">
        <v>33.189399999999999</v>
      </c>
    </row>
    <row r="78" spans="1:13" x14ac:dyDescent="0.45">
      <c r="A78" t="s">
        <v>13</v>
      </c>
      <c r="B78">
        <v>4095.42</v>
      </c>
      <c r="C78">
        <v>38.096200000000003</v>
      </c>
      <c r="D78">
        <v>87.332899999999995</v>
      </c>
      <c r="E78">
        <v>35.841799999999999</v>
      </c>
      <c r="F78">
        <v>22.008600000000001</v>
      </c>
      <c r="G78">
        <v>34.5627</v>
      </c>
      <c r="H78">
        <v>10.912699999999999</v>
      </c>
      <c r="I78">
        <v>33.851999999999997</v>
      </c>
      <c r="J78">
        <v>6.5315899999999996</v>
      </c>
      <c r="K78">
        <v>33.263100000000001</v>
      </c>
      <c r="L78">
        <v>5.1592000000000002</v>
      </c>
      <c r="M78">
        <v>32.787799999999997</v>
      </c>
    </row>
    <row r="96" spans="1:1" x14ac:dyDescent="0.45">
      <c r="A96" t="s">
        <v>14</v>
      </c>
    </row>
    <row r="98" spans="1:12" x14ac:dyDescent="0.45">
      <c r="A98" t="s">
        <v>15</v>
      </c>
      <c r="B98">
        <v>200</v>
      </c>
      <c r="C98">
        <v>220</v>
      </c>
      <c r="D98">
        <v>240</v>
      </c>
      <c r="E98">
        <v>260</v>
      </c>
      <c r="F98">
        <v>280</v>
      </c>
      <c r="G98">
        <v>300</v>
      </c>
      <c r="H98">
        <v>320</v>
      </c>
      <c r="I98">
        <v>340</v>
      </c>
      <c r="J98">
        <v>360</v>
      </c>
      <c r="K98">
        <v>380</v>
      </c>
      <c r="L98">
        <v>400</v>
      </c>
    </row>
    <row r="99" spans="1:12" x14ac:dyDescent="0.45">
      <c r="A99" t="s">
        <v>9</v>
      </c>
      <c r="B99">
        <v>96.25</v>
      </c>
      <c r="C99">
        <v>95.34</v>
      </c>
      <c r="D99">
        <v>92.34</v>
      </c>
      <c r="E99">
        <v>85.34</v>
      </c>
      <c r="F99">
        <v>81.34</v>
      </c>
      <c r="G99">
        <v>73.45</v>
      </c>
      <c r="H99">
        <v>69.3</v>
      </c>
      <c r="I99">
        <v>62.4</v>
      </c>
      <c r="J99">
        <v>57.4</v>
      </c>
      <c r="K99">
        <v>43.12</v>
      </c>
      <c r="L99">
        <v>29.35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2019-06-23T15:01:16Z</dcterms:modified>
</cp:coreProperties>
</file>