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My EE Collection\Y3SA\EE3301\"/>
    </mc:Choice>
  </mc:AlternateContent>
  <xr:revisionPtr revIDLastSave="0" documentId="8_{7351416B-BDC9-454D-B87C-5809F8F9CE86}" xr6:coauthVersionLast="47" xr6:coauthVersionMax="47" xr10:uidLastSave="{00000000-0000-0000-0000-000000000000}"/>
  <bookViews>
    <workbookView xWindow="-90" yWindow="0" windowWidth="12980" windowHeight="16090" firstSheet="2" activeTab="5" xr2:uid="{9F79CF60-9907-449B-9D37-D822B8257E59}"/>
  </bookViews>
  <sheets>
    <sheet name="Sheet1" sheetId="1" r:id="rId1"/>
    <sheet name="Sheet3" sheetId="4" r:id="rId2"/>
    <sheet name="Sheet9" sheetId="10" r:id="rId3"/>
    <sheet name="Sheet6" sheetId="11" r:id="rId4"/>
    <sheet name="Sheet5" sheetId="6" r:id="rId5"/>
    <sheet name="Sheet2" sheetId="3" r:id="rId6"/>
  </sheets>
  <definedNames>
    <definedName name="solver_adj" localSheetId="5" hidden="1">Sheet2!$E$1:$E$3</definedName>
    <definedName name="solver_adj" localSheetId="4" hidden="1">Sheet5!$A$6</definedName>
    <definedName name="solver_adj" localSheetId="3" hidden="1">Sheet6!$D$2:$D$5</definedName>
    <definedName name="solver_adj" localSheetId="2" hidden="1">Sheet9!$E$6:$E$8</definedName>
    <definedName name="solver_cvg" localSheetId="5" hidden="1">0.0001</definedName>
    <definedName name="solver_cvg" localSheetId="3" hidden="1">0.0001</definedName>
    <definedName name="solver_cvg" localSheetId="2" hidden="1">0.0001</definedName>
    <definedName name="solver_drv" localSheetId="5" hidden="1">1</definedName>
    <definedName name="solver_drv" localSheetId="3" hidden="1">1</definedName>
    <definedName name="solver_drv" localSheetId="2" hidden="1">1</definedName>
    <definedName name="solver_eng" localSheetId="0" hidden="1">1</definedName>
    <definedName name="solver_eng" localSheetId="5" hidden="1">2</definedName>
    <definedName name="solver_eng" localSheetId="4" hidden="1">1</definedName>
    <definedName name="solver_eng" localSheetId="3" hidden="1">2</definedName>
    <definedName name="solver_eng" localSheetId="2" hidden="1">1</definedName>
    <definedName name="solver_est" localSheetId="5" hidden="1">1</definedName>
    <definedName name="solver_est" localSheetId="3" hidden="1">1</definedName>
    <definedName name="solver_est" localSheetId="2" hidden="1">1</definedName>
    <definedName name="solver_itr" localSheetId="5" hidden="1">2147483647</definedName>
    <definedName name="solver_itr" localSheetId="3" hidden="1">2147483647</definedName>
    <definedName name="solver_itr" localSheetId="2" hidden="1">2147483647</definedName>
    <definedName name="solver_lhs1" localSheetId="5" hidden="1">Sheet2!$A$11</definedName>
    <definedName name="solver_lhs1" localSheetId="3" hidden="1">Sheet6!$D$2:$D$5</definedName>
    <definedName name="solver_lhs1" localSheetId="2" hidden="1">Sheet9!$B$16</definedName>
    <definedName name="solver_lhs2" localSheetId="5" hidden="1">Sheet2!$E$1:$E$3</definedName>
    <definedName name="solver_lhs2" localSheetId="3" hidden="1">Sheet6!$E$2</definedName>
    <definedName name="solver_mip" localSheetId="5" hidden="1">2147483647</definedName>
    <definedName name="solver_mip" localSheetId="3" hidden="1">2147483647</definedName>
    <definedName name="solver_mip" localSheetId="2" hidden="1">2147483647</definedName>
    <definedName name="solver_mni" localSheetId="5" hidden="1">30</definedName>
    <definedName name="solver_mni" localSheetId="3" hidden="1">30</definedName>
    <definedName name="solver_mni" localSheetId="2" hidden="1">30</definedName>
    <definedName name="solver_mrt" localSheetId="5" hidden="1">0.075</definedName>
    <definedName name="solver_mrt" localSheetId="3" hidden="1">0.075</definedName>
    <definedName name="solver_mrt" localSheetId="2" hidden="1">0.075</definedName>
    <definedName name="solver_msl" localSheetId="5" hidden="1">2</definedName>
    <definedName name="solver_msl" localSheetId="3" hidden="1">2</definedName>
    <definedName name="solver_msl" localSheetId="2" hidden="1">2</definedName>
    <definedName name="solver_neg" localSheetId="0" hidden="1">1</definedName>
    <definedName name="solver_neg" localSheetId="5" hidden="1">1</definedName>
    <definedName name="solver_neg" localSheetId="4" hidden="1">1</definedName>
    <definedName name="solver_neg" localSheetId="3" hidden="1">1</definedName>
    <definedName name="solver_neg" localSheetId="2" hidden="1">1</definedName>
    <definedName name="solver_nod" localSheetId="5" hidden="1">2147483647</definedName>
    <definedName name="solver_nod" localSheetId="3" hidden="1">2147483647</definedName>
    <definedName name="solver_nod" localSheetId="2" hidden="1">2147483647</definedName>
    <definedName name="solver_num" localSheetId="0" hidden="1">0</definedName>
    <definedName name="solver_num" localSheetId="5" hidden="1">2</definedName>
    <definedName name="solver_num" localSheetId="4" hidden="1">0</definedName>
    <definedName name="solver_num" localSheetId="3" hidden="1">2</definedName>
    <definedName name="solver_num" localSheetId="2" hidden="1">1</definedName>
    <definedName name="solver_nwt" localSheetId="5" hidden="1">1</definedName>
    <definedName name="solver_nwt" localSheetId="3" hidden="1">1</definedName>
    <definedName name="solver_nwt" localSheetId="2" hidden="1">1</definedName>
    <definedName name="solver_opt" localSheetId="0" hidden="1">Sheet1!$B$3</definedName>
    <definedName name="solver_opt" localSheetId="5" hidden="1">Sheet2!$B$8</definedName>
    <definedName name="solver_opt" localSheetId="4" hidden="1">Sheet5!$B$2</definedName>
    <definedName name="solver_opt" localSheetId="3" hidden="1">Sheet6!$B$8</definedName>
    <definedName name="solver_opt" localSheetId="2" hidden="1">Sheet9!$D$16</definedName>
    <definedName name="solver_pre" localSheetId="5" hidden="1">0.000001</definedName>
    <definedName name="solver_pre" localSheetId="3" hidden="1">0.000001</definedName>
    <definedName name="solver_pre" localSheetId="2" hidden="1">0.000001</definedName>
    <definedName name="solver_rbv" localSheetId="5" hidden="1">1</definedName>
    <definedName name="solver_rbv" localSheetId="3" hidden="1">1</definedName>
    <definedName name="solver_rbv" localSheetId="2" hidden="1">1</definedName>
    <definedName name="solver_rel1" localSheetId="5" hidden="1">1</definedName>
    <definedName name="solver_rel1" localSheetId="3" hidden="1">5</definedName>
    <definedName name="solver_rel1" localSheetId="2" hidden="1">1</definedName>
    <definedName name="solver_rel2" localSheetId="5" hidden="1">1</definedName>
    <definedName name="solver_rel2" localSheetId="3" hidden="1">1</definedName>
    <definedName name="solver_rhs1" localSheetId="5" hidden="1">Sheet2!$C$11</definedName>
    <definedName name="solver_rhs1" localSheetId="3" hidden="1">"binary"</definedName>
    <definedName name="solver_rhs1" localSheetId="2" hidden="1">Sheet9!$D$16</definedName>
    <definedName name="solver_rhs2" localSheetId="5" hidden="1">Sheet2!$F$11</definedName>
    <definedName name="solver_rhs2" localSheetId="3" hidden="1">9</definedName>
    <definedName name="solver_rlx" localSheetId="5" hidden="1">2</definedName>
    <definedName name="solver_rlx" localSheetId="3" hidden="1">2</definedName>
    <definedName name="solver_rlx" localSheetId="2" hidden="1">2</definedName>
    <definedName name="solver_rsd" localSheetId="5" hidden="1">0</definedName>
    <definedName name="solver_rsd" localSheetId="3" hidden="1">0</definedName>
    <definedName name="solver_rsd" localSheetId="2" hidden="1">0</definedName>
    <definedName name="solver_scl" localSheetId="5" hidden="1">1</definedName>
    <definedName name="solver_scl" localSheetId="3" hidden="1">1</definedName>
    <definedName name="solver_scl" localSheetId="2" hidden="1">1</definedName>
    <definedName name="solver_sho" localSheetId="5" hidden="1">2</definedName>
    <definedName name="solver_sho" localSheetId="3" hidden="1">2</definedName>
    <definedName name="solver_sho" localSheetId="2" hidden="1">2</definedName>
    <definedName name="solver_ssz" localSheetId="5" hidden="1">100</definedName>
    <definedName name="solver_ssz" localSheetId="3" hidden="1">100</definedName>
    <definedName name="solver_ssz" localSheetId="2" hidden="1">100</definedName>
    <definedName name="solver_tim" localSheetId="5" hidden="1">2147483647</definedName>
    <definedName name="solver_tim" localSheetId="3" hidden="1">2147483647</definedName>
    <definedName name="solver_tim" localSheetId="2" hidden="1">2147483647</definedName>
    <definedName name="solver_tol" localSheetId="5" hidden="1">0.01</definedName>
    <definedName name="solver_tol" localSheetId="3" hidden="1">0.01</definedName>
    <definedName name="solver_tol" localSheetId="2" hidden="1">0.01</definedName>
    <definedName name="solver_typ" localSheetId="0" hidden="1">1</definedName>
    <definedName name="solver_typ" localSheetId="5" hidden="1">1</definedName>
    <definedName name="solver_typ" localSheetId="4" hidden="1">1</definedName>
    <definedName name="solver_typ" localSheetId="3" hidden="1">1</definedName>
    <definedName name="solver_typ" localSheetId="2" hidden="1">1</definedName>
    <definedName name="solver_val" localSheetId="0" hidden="1">0</definedName>
    <definedName name="solver_val" localSheetId="5" hidden="1">0</definedName>
    <definedName name="solver_val" localSheetId="4" hidden="1">0</definedName>
    <definedName name="solver_val" localSheetId="3" hidden="1">0</definedName>
    <definedName name="solver_val" localSheetId="2" hidden="1">0</definedName>
    <definedName name="solver_ver" localSheetId="0" hidden="1">3</definedName>
    <definedName name="solver_ver" localSheetId="5" hidden="1">3</definedName>
    <definedName name="solver_ver" localSheetId="4" hidden="1">3</definedName>
    <definedName name="solver_ver" localSheetId="3" hidden="1">3</definedName>
    <definedName name="solver_ver" localSheetId="2" hidden="1">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1" l="1"/>
  <c r="E2" i="11"/>
  <c r="A7" i="11"/>
  <c r="D3" i="10"/>
  <c r="B15" i="10"/>
  <c r="D14" i="10"/>
  <c r="B14" i="10"/>
  <c r="B13" i="10"/>
  <c r="B16" i="10"/>
  <c r="F3" i="10"/>
  <c r="A11" i="3" l="1" a="1"/>
  <c r="A11" i="3" s="1"/>
  <c r="B8" i="3" a="1"/>
  <c r="B8" i="3" s="1"/>
  <c r="E5" i="1"/>
  <c r="XFD1048550" i="1" a="1"/>
  <c r="XFD1048550" i="1" s="1"/>
  <c r="XFD1048551" i="1" a="1"/>
  <c r="XFD1048551" i="1" s="1"/>
  <c r="XFD1048552" i="1" a="1"/>
  <c r="XFD1048552" i="1" s="1"/>
  <c r="XFD1048553" i="1" a="1"/>
  <c r="XFD1048553" i="1" s="1"/>
  <c r="XFD1048554" i="1" a="1"/>
  <c r="XFD1048554" i="1" s="1"/>
  <c r="XFD1048555" i="1" a="1"/>
  <c r="XFD1048555" i="1" s="1"/>
  <c r="XFD1048556" i="1" a="1"/>
  <c r="XFD1048556" i="1" s="1"/>
  <c r="XFD1048557" i="1" a="1"/>
  <c r="XFD1048557" i="1" s="1"/>
  <c r="XFD1048558" i="1" a="1"/>
  <c r="XFD1048558" i="1" s="1"/>
  <c r="XFD1048559" i="1" a="1"/>
  <c r="XFD1048559" i="1"/>
  <c r="XFD1048560" i="1" a="1"/>
  <c r="XFD1048560" i="1" s="1"/>
  <c r="XFD1048561" i="1" a="1"/>
  <c r="XFD1048561" i="1" s="1"/>
  <c r="XFD1048562" i="1" a="1"/>
  <c r="XFD1048562" i="1"/>
  <c r="XFD1048563" i="1" a="1"/>
  <c r="XFD1048563" i="1"/>
  <c r="XFD1048564" i="1" a="1"/>
  <c r="XFD1048564" i="1" s="1"/>
  <c r="XFD1048565" i="1" a="1"/>
  <c r="XFD1048565" i="1"/>
  <c r="XFD1048566" i="1" a="1"/>
  <c r="XFD1048566" i="1" s="1"/>
  <c r="XFD1048567" i="1" a="1"/>
  <c r="XFD1048567" i="1"/>
  <c r="XFD1048568" i="1" a="1"/>
  <c r="XFD1048568" i="1"/>
  <c r="XFD1048569" i="1" a="1"/>
  <c r="XFD1048569" i="1"/>
  <c r="XFD1048570" i="1" a="1"/>
  <c r="XFD1048570" i="1"/>
  <c r="XFD1048571" i="1" a="1"/>
  <c r="XFD1048571" i="1" s="1"/>
  <c r="XFD1048572" i="1" a="1"/>
  <c r="XFD1048572" i="1"/>
  <c r="XFD1048573" i="1" a="1"/>
  <c r="XFD1048573" i="1"/>
  <c r="XFD1048574" i="1" a="1"/>
  <c r="XFD1048574" i="1"/>
  <c r="XFD1048575" i="1" a="1"/>
  <c r="XFD1048575" i="1"/>
  <c r="B2" i="1"/>
  <c r="B1" i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<sst xmlns="http://schemas.openxmlformats.org/spreadsheetml/2006/main" count="48" uniqueCount="39">
  <si>
    <t>u1</t>
  </si>
  <si>
    <t>u2</t>
  </si>
  <si>
    <t>u1+u2</t>
  </si>
  <si>
    <t>x1</t>
  </si>
  <si>
    <t>x2</t>
  </si>
  <si>
    <t>&gt;=</t>
  </si>
  <si>
    <t>x1+x2</t>
  </si>
  <si>
    <t>&lt;=</t>
  </si>
  <si>
    <t>v1</t>
  </si>
  <si>
    <t>v2</t>
  </si>
  <si>
    <t>v3</t>
  </si>
  <si>
    <t>w1</t>
  </si>
  <si>
    <t>w2</t>
  </si>
  <si>
    <t>w3</t>
  </si>
  <si>
    <t>x3</t>
  </si>
  <si>
    <t>objective</t>
  </si>
  <si>
    <t>Constraints</t>
  </si>
  <si>
    <t>height</t>
  </si>
  <si>
    <t>mass</t>
  </si>
  <si>
    <t>Market</t>
  </si>
  <si>
    <t>Revenue</t>
  </si>
  <si>
    <t>Advertising</t>
  </si>
  <si>
    <t>budget</t>
  </si>
  <si>
    <t>a</t>
  </si>
  <si>
    <t>b</t>
  </si>
  <si>
    <t xml:space="preserve">N2 = </t>
  </si>
  <si>
    <t xml:space="preserve">N3 = </t>
  </si>
  <si>
    <t>c</t>
  </si>
  <si>
    <t>x1+x2+x3</t>
  </si>
  <si>
    <t>&lt;</t>
  </si>
  <si>
    <t>U1</t>
  </si>
  <si>
    <t>U2</t>
  </si>
  <si>
    <t>U3</t>
  </si>
  <si>
    <t>Objective</t>
  </si>
  <si>
    <t>Enterprise</t>
  </si>
  <si>
    <t>Bitrate capacity</t>
  </si>
  <si>
    <t>Monthly payment</t>
  </si>
  <si>
    <t>num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</si>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</sst>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1" fillId="0" borderId="0" xfId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6940CE9E-43D3-4189-9920-D415320164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Sheet3!$D$2</c:f>
              <c:strCache>
                <c:ptCount val="1"/>
                <c:pt idx="0">
                  <c:v>mass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Sheet3!$E$1:$S$1</c:f>
              <c:numCache>
                <c:formatCode>General</c:formatCode>
                <c:ptCount val="15"/>
                <c:pt idx="0">
                  <c:v>1.47</c:v>
                </c:pt>
                <c:pt idx="1">
                  <c:v>1.5</c:v>
                </c:pt>
                <c:pt idx="2">
                  <c:v>1.52</c:v>
                </c:pt>
                <c:pt idx="3">
                  <c:v>1.55</c:v>
                </c:pt>
                <c:pt idx="4">
                  <c:v>1.57</c:v>
                </c:pt>
                <c:pt idx="5">
                  <c:v>1.6</c:v>
                </c:pt>
                <c:pt idx="6">
                  <c:v>1.63</c:v>
                </c:pt>
                <c:pt idx="7">
                  <c:v>1.65</c:v>
                </c:pt>
                <c:pt idx="8">
                  <c:v>1.68</c:v>
                </c:pt>
                <c:pt idx="9">
                  <c:v>1.7</c:v>
                </c:pt>
                <c:pt idx="10">
                  <c:v>1.73</c:v>
                </c:pt>
                <c:pt idx="11">
                  <c:v>1.75</c:v>
                </c:pt>
                <c:pt idx="12">
                  <c:v>1.78</c:v>
                </c:pt>
                <c:pt idx="13">
                  <c:v>1.8</c:v>
                </c:pt>
                <c:pt idx="14">
                  <c:v>1.83</c:v>
                </c:pt>
              </c:numCache>
            </c:numRef>
          </c:xVal>
          <c:yVal>
            <c:numRef>
              <c:f>Sheet3!$E$2:$S$2</c:f>
              <c:numCache>
                <c:formatCode>General</c:formatCode>
                <c:ptCount val="15"/>
                <c:pt idx="0">
                  <c:v>52.21</c:v>
                </c:pt>
                <c:pt idx="1">
                  <c:v>53.12</c:v>
                </c:pt>
                <c:pt idx="2">
                  <c:v>54.48</c:v>
                </c:pt>
                <c:pt idx="3">
                  <c:v>55.84</c:v>
                </c:pt>
                <c:pt idx="4">
                  <c:v>57.2</c:v>
                </c:pt>
                <c:pt idx="5">
                  <c:v>58.57</c:v>
                </c:pt>
                <c:pt idx="6">
                  <c:v>59.93</c:v>
                </c:pt>
                <c:pt idx="7">
                  <c:v>61.29</c:v>
                </c:pt>
                <c:pt idx="8">
                  <c:v>63.11</c:v>
                </c:pt>
                <c:pt idx="9">
                  <c:v>64.47</c:v>
                </c:pt>
                <c:pt idx="10">
                  <c:v>66.28</c:v>
                </c:pt>
                <c:pt idx="11">
                  <c:v>68.099999999999994</c:v>
                </c:pt>
                <c:pt idx="12">
                  <c:v>69.92</c:v>
                </c:pt>
                <c:pt idx="13">
                  <c:v>72.19</c:v>
                </c:pt>
                <c:pt idx="14">
                  <c:v>74.459999999999994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5A-496F-87B9-5475BCE29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559807"/>
        <c:axId val="902539087"/>
      </c:scatterChart>
      <c:valAx>
        <c:axId val="899559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539087"/>
        <c:crosses val="autoZero"/>
        <c:crossBetween val="midCat"/>
      </c:valAx>
      <c:valAx>
        <c:axId val="90253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559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442783</xdr:colOff>
      <xdr:row>20</xdr:row>
      <xdr:rowOff>9954</xdr:rowOff>
    </xdr:from>
    <xdr:to>
      <xdr:col>14</xdr:col>
      <xdr:colOff>140729</xdr:colOff>
      <xdr:row>35</xdr:row>
      <xdr:rowOff>50113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2F1839-292A-C6C3-8178-C293003FC3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70CC0E4-9A8D-4199-AE1D-AE3975D1FAB7}">
  <we:reference id="wa104100404" version="3.0.0.1" store="en-US" storeType="OMEX"/>
  <we:alternateReferences>
    <we:reference id="wa104100404" version="3.0.0.1" store="WA104100404" storeType="OMEX"/>
  </we:alternateReferences>
  <we:properties>
    <we:property name="Mh4jDUFoUhAMLUANKjhACAQ=" value="&quot;UVh2WAVpQ1I=&quot;"/>
    <we:property name="Mh4jDUFoUhAMLUANKjhCCQU=" value="&quot;UQ==&quot;"/>
    <we:property name="Mh4jDUFoUhAMLUANKjhCEhJE" value="&quot;RTViXQ==&quot;"/>
    <we:property name="Mh4jDUFoUhAMLUANKjhCEhJF" value="&quot;RTViXw==&quot;"/>
    <we:property name="Mh4jDUFoUhAMLUANKjhCEhJH" value="&quot;RTViXg==&quot;"/>
    <we:property name="Mh4jDUFoUhAMLUANKjhCFhk=" value="&quot;UQ==&quot;"/>
    <we:property name="Mh4jDUFoUhAMLUANKjhCGBc=" value="&quot;UA==&quot;"/>
    <we:property name="Mh4jDUFoUhAMLUANKjhCHw1E" value="&quot;QUp7SA==&quot;"/>
    <we:property name="Mh4jDUFoUhAMLUANKjhCHw1F" value="&quot;QUh7SA==&quot;"/>
    <we:property name="Mh4jDUFoUhAMLUANKjhCHw1H" value="&quot;QUh7SA==&quot;"/>
    <we:property name="Mh4jDUFoUhAMLUANKjhCHxI=" value="&quot;VA==&quot;"/>
    <we:property name="Mh4jDUFoUhAMLUANKjhDCRs=" value="&quot;UEZ2&quot;"/>
    <we:property name="Mh4jDUFoUhAMLUANKjhDDgA=" value="&quot;UQ==&quot;"/>
    <we:property name="Mh4jDUFoUhAMLUANKjhDFQI=" value="&quot;UQ==&quot;"/>
    <we:property name="Mh4jDUFoUhAMLUANKjhDGQ0=" value="&quot;UA==&quot;"/>
    <we:property name="Mh4jDUFoUhAMLUANKjhEFQ0=" value="&quot;UVh2WQ==&quot;"/>
    <we:property name="Mh4jDUFoUhAMLUANKjhRCBI=" value="&quot;UA==&quot;"/>
    <we:property name="Mh4jDUFoUhAMLUANKjhRGQI=" value="&quot;UVh2WAQ=&quot;"/>
    <we:property name="Mh4jDUFoUhAMLUANKjhTDAY=" value="&quot;UVh2WAVo&quot;"/>
    <we:property name="Mh4jDUFoUhAMLUANKjhVFAY=" value="&quot;JAAp&quot;"/>
    <we:property name="Mh4jDUFoUhAMLUANKjhWHwA=" value="&quot;UVh2WAVpQ1I=&quot;"/>
    <we:property name="Mh4jDUFoUhAMLUANKjhXGxE=" value="&quot;UVh2WAVpQ1I=&quot;"/>
    <we:property name="Mh4jDUFoUhAMLUANKjhZCgU=" value="&quot;Ug==&quot;"/>
    <we:property name="Mh4jDUFoUhAMLUANKjhZCgg=" value="&quot;UA==&quot;"/>
    <we:property name="Mh4jDUFoUhAMLUANKjhZChI=" value="&quot;UVh/UQ==&quot;"/>
    <we:property name="Mh4jDUFoUhAMLUANKjhcChE=" value="&quot;UQ==&quot;"/>
    <we:property name="Mh4jDUFoUhAMLUANKjhcChU=" value="&quot;UQ==&quot;"/>
    <we:property name="Mh4jDUFoUhAMLUANKjhcEhJE" value="&quot;RTNiXQ==&quot;"/>
    <we:property name="Mh4jDUFoUhAMLUANKjhcEhJF" value="&quot;RTBiWg==&quot;"/>
    <we:property name="Mh4jDUFoUhAMLUANKjhcEhJH" value="&quot;RTBiWQ==&quot;"/>
    <we:property name="Mh4jDUFoUhAMLUANKjhdCBU=" value="&quot;UVh2XwA=&quot;"/>
    <we:property name="Mh4jDUFoUhAMLUANKjhdCQ0=" value="&quot;UQ==&quot;"/>
    <we:property name="Mh4jDUFoUhAMLUANKjhdFAg=" value="&quot;UkY=&quot;"/>
    <we:property name="Mh4jDUFoUhAMLUANKjhdHxU=" value="&quot;Uw==&quot;"/>
    <we:property name="Mh4jDUFoUhAMLUANKjheDhM=" value="&quot;Uw==&quot;"/>
    <we:property name="Mh4jDUFoUhAMLUANKjheDww=" value="&quot;Ug==&quot;"/>
    <we:property name="Mh4jDUFoUhAMLUANKjheHwY=" value="&quot;UA==&quot;"/>
    <we:property name="Mh4jDUFoUi4COXsBNg==" value="&quot;UA==&quot;"/>
    <we:property name="Mh4jDUFoUiwBKw==" value="&quot;RTRiWw==&quot;"/>
    <we:property name="Mh4jDUFoUjUCM18JOgtVCQ==" value="&quot;RTBiWQ99NUdR&quot;"/>
    <we:property name="UniqueID" value="&quot;20231171701936387785&quot;"/>
    <we:property name="MQQpDEA6B0MuKE5JKwhcDAQEGQZANA==" value="&quot;Uw==&quot;"/>
    <we:property name="MQQpDEA6B0MuKE5JKwhcDAQEGRpQNUI=" value="&quot;QUp7SA==&quot;"/>
    <we:property name="MQQpDEA6B0MuKE5JKwhcDAQEGRpQNUE=" value="&quot;QUh7SA==&quot;"/>
    <we:property name="MQQpDEA6B0MuKE5JKwhcDAQEGQRdKkI=" value="&quot;RTViWQRjVyBHcAM=&quot;"/>
    <we:property name="MQQpDEA6B0MuKE5JKwhcDAQEGRpdKkI=" value="&quot;RTRiWQRjVyFHcAM=&quot;"/>
    <we:property name="MQQpDEA6B0MuKE5JKwhcDAQEGQRdKkE=" value="&quot;RTJiUQ99NUda&quot;"/>
    <we:property name="MQQpDEA6B0MuKE5JKwhcDAQEGRpdKkE=" value="&quot;UQ==&quot;"/>
    <we:property name="MQQpDEA6B0MuKE5JDgZCEwAUKg1G" value="&quot;RTJiUQ99NUda&quot;"/>
    <we:property name="MQQpDEA6B0MuKE5JFwVa" value="&quot;RTJiWQ0=&quot;"/>
    <we:property name="MQQpDEA6B0MuKE5JFQZINwgY" value="&quot;UA==&quot;"/>
    <we:property name="MQQpDEA6B0MuKE5JKwhcDAQEGQ1bPg==" value="&quot;UQ==&quot;"/>
    <we:property name="MQQpDEA6B0MuKE5JKwhcDAQEGQZQPg==" value="&quot;UA==&quot;"/>
  </we:properties>
  <we:bindings>
    <we:binding id="refEdit" type="matrix" appref="{9E4B3E7B-6069-4F4F-AF04-8E35BFBC2C29}"/>
    <we:binding id="Worker" type="matrix" appref="{B96D90B7-953C-4233-AE62-A7694BADFCD0}"/>
    <we:binding id="Var0" type="matrix" appref="{DA142105-3F86-4C61-BA75-86BAC953C4D1}"/>
    <we:binding id="Sheet1refEdit" type="matrix" appref="{99FB5970-2FB2-42BC-BA16-DF3A0B114449}"/>
    <we:binding id="Sheet1Worker" type="matrix" appref="{844216F8-281D-4974-BE3C-846E635EFCD9}"/>
    <we:binding id="Var$F$1:$F$2" type="matrix" appref="{1E4E1467-D88C-445B-BF45-486C9789C4EF}"/>
  </we:bindings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FC43-72CD-46CD-BFEB-C77C8C0647F8}">
  <dimension ref="A1:XFD1048575"/>
  <sheetViews>
    <sheetView zoomScale="108" workbookViewId="0">
      <selection activeCell="Q12" sqref="Q12"/>
    </sheetView>
  </sheetViews>
  <sheetFormatPr defaultRowHeight="14.5"/>
  <cols>
    <col min="2" max="2" width="11.81640625" bestFit="1" customWidth="1"/>
  </cols>
  <sheetData>
    <row r="1" spans="1:6">
      <c r="A1" t="s">
        <v>0</v>
      </c>
      <c r="B1">
        <f>1-(1.5)^(-F1)</f>
        <v>0.28694902758293039</v>
      </c>
      <c r="E1" t="s">
        <v>3</v>
      </c>
      <c r="F1">
        <v>0.83410967872208863</v>
      </c>
    </row>
    <row r="2" spans="1:6">
      <c r="A2" t="s">
        <v>1</v>
      </c>
      <c r="B2">
        <f>1-(50)^(-(F2-0.5))</f>
        <v>0.92609525583006802</v>
      </c>
      <c r="E2" t="s">
        <v>4</v>
      </c>
      <c r="F2">
        <v>1.1658903212779115</v>
      </c>
    </row>
    <row r="3" spans="1:6">
      <c r="A3" t="s">
        <v>2</v>
      </c>
      <c r="B3">
        <f>B1+B2</f>
        <v>1.2130442834129984</v>
      </c>
    </row>
    <row r="5" spans="1:6">
      <c r="A5" t="s">
        <v>6</v>
      </c>
      <c r="B5" t="s">
        <v>7</v>
      </c>
      <c r="C5">
        <v>2</v>
      </c>
      <c r="E5">
        <f>SUM(F1:F2)</f>
        <v>2</v>
      </c>
    </row>
    <row r="6" spans="1:6">
      <c r="A6" t="s">
        <v>3</v>
      </c>
      <c r="B6" t="s">
        <v>5</v>
      </c>
      <c r="C6">
        <v>0</v>
      </c>
    </row>
    <row r="7" spans="1:6">
      <c r="A7" t="s">
        <v>4</v>
      </c>
      <c r="B7" t="s">
        <v>5</v>
      </c>
      <c r="C7">
        <v>0.5</v>
      </c>
    </row>
    <row r="1048550" spans="16384:16384">
      <c r="XFD1048550" t="e" cm="1">
        <f t="array" ref="XFD1048550">solver_pre</f>
        <v>#NAME?</v>
      </c>
    </row>
    <row r="1048551" spans="16384:16384">
      <c r="XFD1048551" t="e" cm="1">
        <f t="array" ref="XFD1048551">solver_scl</f>
        <v>#NAME?</v>
      </c>
    </row>
    <row r="1048552" spans="16384:16384">
      <c r="XFD1048552" t="e" cm="1">
        <f t="array" ref="XFD1048552">solver_rlx</f>
        <v>#NAME?</v>
      </c>
    </row>
    <row r="1048553" spans="16384:16384">
      <c r="XFD1048553" t="e" cm="1">
        <f t="array" ref="XFD1048553">solver_tol</f>
        <v>#NAME?</v>
      </c>
    </row>
    <row r="1048554" spans="16384:16384">
      <c r="XFD1048554" t="e" cm="1">
        <f t="array" ref="XFD1048554">solver_cvg</f>
        <v>#NAME?</v>
      </c>
    </row>
    <row r="1048555" spans="16384:16384">
      <c r="XFD1048555" t="e" cm="1">
        <f t="array" ref="XFD1048555">AREAS(solver_adj1)</f>
        <v>#NAME?</v>
      </c>
    </row>
    <row r="1048556" spans="16384:16384">
      <c r="XFD1048556" t="e" cm="1">
        <f t="array" ref="XFD1048556">solver_ssz</f>
        <v>#NAME?</v>
      </c>
    </row>
    <row r="1048557" spans="16384:16384">
      <c r="XFD1048557" t="e" cm="1">
        <f t="array" ref="XFD1048557">solver_rsd</f>
        <v>#NAME?</v>
      </c>
    </row>
    <row r="1048558" spans="16384:16384">
      <c r="XFD1048558" t="e" cm="1">
        <f t="array" ref="XFD1048558">solver_mrt</f>
        <v>#NAME?</v>
      </c>
    </row>
    <row r="1048559" spans="16384:16384">
      <c r="XFD1048559" t="e" cm="1">
        <f t="array" ref="XFD1048559">solver_mni</f>
        <v>#NAME?</v>
      </c>
    </row>
    <row r="1048560" spans="16384:16384">
      <c r="XFD1048560" t="e" cm="1">
        <f t="array" ref="XFD1048560">solver_rbv</f>
        <v>#NAME?</v>
      </c>
    </row>
    <row r="1048561" spans="16384:16384">
      <c r="XFD1048561" cm="1">
        <f t="array" ref="XFD1048561">solver_neg</f>
        <v>1</v>
      </c>
    </row>
    <row r="1048562" spans="16384:16384">
      <c r="XFD1048562" t="e" cm="1">
        <f t="array" ref="XFD1048562">solver_ntr</f>
        <v>#NAME?</v>
      </c>
    </row>
    <row r="1048563" spans="16384:16384">
      <c r="XFD1048563" t="e" cm="1">
        <f t="array" ref="XFD1048563">solver_acc</f>
        <v>#NAME?</v>
      </c>
    </row>
    <row r="1048564" spans="16384:16384">
      <c r="XFD1048564" t="e" cm="1">
        <f t="array" ref="XFD1048564">solver_res</f>
        <v>#NAME?</v>
      </c>
    </row>
    <row r="1048565" spans="16384:16384">
      <c r="XFD1048565" t="e" cm="1">
        <f t="array" ref="XFD1048565">solver_ars</f>
        <v>#NAME?</v>
      </c>
    </row>
    <row r="1048566" spans="16384:16384">
      <c r="XFD1048566" t="e" cm="1">
        <f t="array" ref="XFD1048566">solver_sta</f>
        <v>#NAME?</v>
      </c>
    </row>
    <row r="1048567" spans="16384:16384">
      <c r="XFD1048567" t="e" cm="1">
        <f t="array" ref="XFD1048567">solver_met</f>
        <v>#NAME?</v>
      </c>
    </row>
    <row r="1048568" spans="16384:16384">
      <c r="XFD1048568" t="e" cm="1">
        <f t="array" ref="XFD1048568">solver_soc</f>
        <v>#NAME?</v>
      </c>
    </row>
    <row r="1048569" spans="16384:16384">
      <c r="XFD1048569" t="e" cm="1">
        <f t="array" ref="XFD1048569">solver_lpt</f>
        <v>#NAME?</v>
      </c>
    </row>
    <row r="1048570" spans="16384:16384">
      <c r="XFD1048570" t="e" cm="1">
        <f t="array" ref="XFD1048570">solver_lpp</f>
        <v>#NAME?</v>
      </c>
    </row>
    <row r="1048571" spans="16384:16384">
      <c r="XFD1048571" t="e" cm="1">
        <f t="array" ref="XFD1048571">solver_gap</f>
        <v>#NAME?</v>
      </c>
    </row>
    <row r="1048572" spans="16384:16384">
      <c r="XFD1048572" t="e" cm="1">
        <f t="array" ref="XFD1048572">solver_ips</f>
        <v>#NAME?</v>
      </c>
    </row>
    <row r="1048573" spans="16384:16384">
      <c r="XFD1048573" t="e" cm="1">
        <f t="array" ref="XFD1048573">solver_fea</f>
        <v>#NAME?</v>
      </c>
    </row>
    <row r="1048574" spans="16384:16384">
      <c r="XFD1048574" t="e" cm="1">
        <f t="array" ref="XFD1048574">solver_ipi</f>
        <v>#NAME?</v>
      </c>
    </row>
    <row r="1048575" spans="16384:16384">
      <c r="XFD1048575" t="e" cm="1">
        <f t="array" ref="XFD1048575">solver_ipd</f>
        <v>#NAME?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9E4B3E7B-6069-4F4F-AF04-8E35BFBC2C29}">
          <xm:f>Sheet1!1:1048576</xm:f>
        </x15:webExtension>
        <x15:webExtension appRef="{B96D90B7-953C-4233-AE62-A7694BADFCD0}">
          <xm:f>Sheet1!XFD1048550:XFD1048575</xm:f>
        </x15:webExtension>
        <x15:webExtension appRef="{DA142105-3F86-4C61-BA75-86BAC953C4D1}">
          <xm:f>Sheet1!$F$1:$F$2</xm:f>
        </x15:webExtension>
        <x15:webExtension appRef="{99FB5970-2FB2-42BC-BA16-DF3A0B114449}">
          <xm:f>Sheet1!1:1048576</xm:f>
        </x15:webExtension>
        <x15:webExtension appRef="{844216F8-281D-4974-BE3C-846E635EFCD9}">
          <xm:f>Sheet1!XFD1048550:XFD1048575</xm:f>
        </x15:webExtension>
        <x15:webExtension appRef="{1E4E1467-D88C-445B-BF45-486C9789C4EF}">
          <xm:f>Sheet1!$F$1:$F$2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975F-58AB-4E8F-9F12-3925B7A0E6A1}">
  <dimension ref="D1:S2"/>
  <sheetViews>
    <sheetView topLeftCell="C5" zoomScale="90" workbookViewId="0">
      <selection activeCell="U30" sqref="U30"/>
    </sheetView>
  </sheetViews>
  <sheetFormatPr defaultRowHeight="14.5"/>
  <sheetData>
    <row r="1" spans="4:19" ht="15.5">
      <c r="D1" s="1" t="s">
        <v>17</v>
      </c>
      <c r="E1" s="1">
        <v>1.47</v>
      </c>
      <c r="F1" s="1">
        <v>1.5</v>
      </c>
      <c r="G1" s="1">
        <v>1.52</v>
      </c>
      <c r="H1" s="1">
        <v>1.55</v>
      </c>
      <c r="I1" s="1">
        <v>1.57</v>
      </c>
      <c r="J1" s="1">
        <v>1.6</v>
      </c>
      <c r="K1" s="1">
        <v>1.63</v>
      </c>
      <c r="L1" s="1">
        <v>1.65</v>
      </c>
      <c r="M1" s="1">
        <v>1.68</v>
      </c>
      <c r="N1" s="1">
        <v>1.7</v>
      </c>
      <c r="O1" s="1">
        <v>1.73</v>
      </c>
      <c r="P1" s="1">
        <v>1.75</v>
      </c>
      <c r="Q1" s="1">
        <v>1.78</v>
      </c>
      <c r="R1" s="1">
        <v>1.8</v>
      </c>
      <c r="S1" s="1">
        <v>1.83</v>
      </c>
    </row>
    <row r="2" spans="4:19" ht="15.5">
      <c r="D2" s="1" t="s">
        <v>18</v>
      </c>
      <c r="E2" s="1">
        <v>52.21</v>
      </c>
      <c r="F2" s="1">
        <v>53.12</v>
      </c>
      <c r="G2" s="1">
        <v>54.48</v>
      </c>
      <c r="H2" s="1">
        <v>55.84</v>
      </c>
      <c r="I2" s="1">
        <v>57.2</v>
      </c>
      <c r="J2" s="1">
        <v>58.57</v>
      </c>
      <c r="K2" s="1">
        <v>59.93</v>
      </c>
      <c r="L2" s="1">
        <v>61.29</v>
      </c>
      <c r="M2" s="1">
        <v>63.11</v>
      </c>
      <c r="N2" s="1">
        <v>64.47</v>
      </c>
      <c r="O2" s="1">
        <v>66.28</v>
      </c>
      <c r="P2" s="1">
        <v>68.099999999999994</v>
      </c>
      <c r="Q2" s="1">
        <v>69.92</v>
      </c>
      <c r="R2" s="1">
        <v>72.19</v>
      </c>
      <c r="S2" s="1">
        <v>74.459999999999994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76C7-9B22-4F3A-9807-A02854062F90}">
  <dimension ref="A1:G16"/>
  <sheetViews>
    <sheetView workbookViewId="0">
      <selection activeCell="F15" sqref="F15"/>
    </sheetView>
  </sheetViews>
  <sheetFormatPr defaultRowHeight="14.5"/>
  <cols>
    <col min="1" max="16384" width="8.7265625" style="10"/>
  </cols>
  <sheetData>
    <row r="1" spans="1:7" ht="16" thickBot="1">
      <c r="A1" s="16"/>
      <c r="D1" s="10" t="s">
        <v>25</v>
      </c>
      <c r="E1" s="10">
        <v>7</v>
      </c>
      <c r="F1" s="10" t="s">
        <v>26</v>
      </c>
      <c r="G1" s="10">
        <v>5</v>
      </c>
    </row>
    <row r="2" spans="1:7" ht="16" thickBot="1">
      <c r="A2" s="12"/>
      <c r="B2" s="13"/>
      <c r="D2" s="10" t="s">
        <v>24</v>
      </c>
      <c r="F2" s="10" t="s">
        <v>27</v>
      </c>
    </row>
    <row r="3" spans="1:7" ht="16" thickBot="1">
      <c r="A3" s="14"/>
      <c r="B3" s="15"/>
      <c r="D3" s="10">
        <f>3+E1/9</f>
        <v>3.7777777777777777</v>
      </c>
      <c r="F3" s="10">
        <f>50+G1</f>
        <v>55</v>
      </c>
    </row>
    <row r="4" spans="1:7" ht="16" thickBot="1">
      <c r="A4" s="14"/>
      <c r="B4" s="15"/>
    </row>
    <row r="5" spans="1:7" ht="16" thickBot="1">
      <c r="A5" s="14"/>
      <c r="B5" s="15"/>
    </row>
    <row r="6" spans="1:7" ht="16" thickBot="1">
      <c r="A6" s="14"/>
      <c r="B6" s="15"/>
      <c r="D6" s="10" t="s">
        <v>3</v>
      </c>
      <c r="E6" s="10">
        <v>1</v>
      </c>
    </row>
    <row r="7" spans="1:7" ht="16" thickBot="1">
      <c r="A7" s="14"/>
      <c r="B7" s="15"/>
      <c r="D7" s="10" t="s">
        <v>4</v>
      </c>
      <c r="E7" s="10">
        <v>1</v>
      </c>
    </row>
    <row r="8" spans="1:7" ht="16" thickBot="1">
      <c r="A8" s="14"/>
      <c r="B8" s="15"/>
      <c r="D8" s="10" t="s">
        <v>14</v>
      </c>
      <c r="E8" s="10">
        <v>1</v>
      </c>
    </row>
    <row r="9" spans="1:7" ht="16" thickBot="1">
      <c r="A9" s="14"/>
      <c r="B9" s="15"/>
    </row>
    <row r="10" spans="1:7" ht="16" thickBot="1">
      <c r="A10" s="14"/>
      <c r="B10" s="15"/>
    </row>
    <row r="11" spans="1:7" ht="16" thickBot="1">
      <c r="A11" s="14"/>
      <c r="B11" s="15"/>
    </row>
    <row r="12" spans="1:7">
      <c r="A12" s="10" t="s">
        <v>23</v>
      </c>
      <c r="B12" s="10">
        <v>1.89</v>
      </c>
    </row>
    <row r="13" spans="1:7">
      <c r="A13" s="10" t="s">
        <v>30</v>
      </c>
      <c r="B13" s="10">
        <f>1-B12^(-E6)</f>
        <v>0.47089947089947082</v>
      </c>
    </row>
    <row r="14" spans="1:7">
      <c r="A14" s="10" t="s">
        <v>31</v>
      </c>
      <c r="B14" s="10">
        <f>1-D3^(-E7)</f>
        <v>0.73529411764705888</v>
      </c>
      <c r="C14" s="10" t="s">
        <v>33</v>
      </c>
      <c r="D14" s="10">
        <f>SUM(B13:B15)</f>
        <v>2.1880117703647115</v>
      </c>
    </row>
    <row r="15" spans="1:7">
      <c r="A15" s="10" t="s">
        <v>32</v>
      </c>
      <c r="B15" s="10">
        <f>1-F3^(-E8)</f>
        <v>0.98181818181818181</v>
      </c>
    </row>
    <row r="16" spans="1:7">
      <c r="A16" s="10" t="s">
        <v>28</v>
      </c>
      <c r="B16" s="10">
        <f>SUM(E6:E8)</f>
        <v>3</v>
      </c>
      <c r="C16" s="10" t="s">
        <v>29</v>
      </c>
      <c r="D16" s="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CB124-7030-4ADC-8BC5-64966F6BAD9B}">
  <dimension ref="A1:E8"/>
  <sheetViews>
    <sheetView workbookViewId="0">
      <selection activeCell="A11" sqref="A11"/>
    </sheetView>
  </sheetViews>
  <sheetFormatPr defaultRowHeight="14.5"/>
  <sheetData>
    <row r="1" spans="1:5" ht="31.5" thickBot="1">
      <c r="A1" s="12" t="s">
        <v>34</v>
      </c>
      <c r="B1" s="17" t="s">
        <v>35</v>
      </c>
      <c r="C1" s="17" t="s">
        <v>36</v>
      </c>
      <c r="D1" s="19" t="s">
        <v>37</v>
      </c>
    </row>
    <row r="2" spans="1:5" ht="16" thickBot="1">
      <c r="A2" s="14">
        <v>1</v>
      </c>
      <c r="B2" s="15">
        <v>2</v>
      </c>
      <c r="C2" s="15">
        <v>17</v>
      </c>
      <c r="D2" s="19">
        <v>1</v>
      </c>
      <c r="E2">
        <f>SUMPRODUCT(D2:D5,B2:B5)</f>
        <v>6</v>
      </c>
    </row>
    <row r="3" spans="1:5" ht="16" thickBot="1">
      <c r="A3" s="14">
        <v>2</v>
      </c>
      <c r="B3" s="15">
        <v>6</v>
      </c>
      <c r="C3" s="15">
        <v>13</v>
      </c>
      <c r="D3" s="19">
        <v>0</v>
      </c>
    </row>
    <row r="4" spans="1:5" ht="16" thickBot="1">
      <c r="A4" s="14">
        <v>3</v>
      </c>
      <c r="B4" s="15">
        <v>3</v>
      </c>
      <c r="C4" s="15">
        <v>16</v>
      </c>
      <c r="D4" s="19">
        <v>1</v>
      </c>
    </row>
    <row r="5" spans="1:5" ht="16" thickBot="1">
      <c r="A5" s="14">
        <v>4</v>
      </c>
      <c r="B5" s="15">
        <v>1</v>
      </c>
      <c r="C5" s="15">
        <v>18</v>
      </c>
      <c r="D5" s="19">
        <v>1</v>
      </c>
    </row>
    <row r="7" spans="1:5" ht="15.5">
      <c r="A7">
        <f>SUM(B2:B5)</f>
        <v>12</v>
      </c>
      <c r="B7" s="18">
        <v>9</v>
      </c>
    </row>
    <row r="8" spans="1:5">
      <c r="A8" t="s">
        <v>38</v>
      </c>
      <c r="B8">
        <f>SUMPRODUCT(D2:D5,C2:C5)</f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ABE8-208E-4DF4-A47D-FBB92EE8D2DB}">
  <dimension ref="A1:G6"/>
  <sheetViews>
    <sheetView workbookViewId="0">
      <selection activeCell="B6" sqref="B6"/>
    </sheetView>
  </sheetViews>
  <sheetFormatPr defaultRowHeight="14.5"/>
  <sheetData>
    <row r="1" spans="1:7" ht="16" thickBot="1">
      <c r="A1" s="2" t="s">
        <v>19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</row>
    <row r="2" spans="1:7" ht="16" thickBot="1">
      <c r="A2" s="4" t="s">
        <v>20</v>
      </c>
      <c r="B2" s="5">
        <v>32</v>
      </c>
      <c r="C2" s="5">
        <v>50</v>
      </c>
      <c r="D2" s="5">
        <v>498</v>
      </c>
      <c r="E2" s="5">
        <v>249</v>
      </c>
      <c r="F2" s="5">
        <v>297</v>
      </c>
      <c r="G2" s="5">
        <v>95</v>
      </c>
    </row>
    <row r="3" spans="1:7" ht="31">
      <c r="A3" s="6" t="s">
        <v>21</v>
      </c>
      <c r="B3" s="8">
        <v>11</v>
      </c>
      <c r="C3" s="8">
        <v>16</v>
      </c>
      <c r="D3" s="8">
        <v>108</v>
      </c>
      <c r="E3" s="8">
        <v>54</v>
      </c>
      <c r="F3" s="8">
        <v>63</v>
      </c>
      <c r="G3" s="8">
        <v>27</v>
      </c>
    </row>
    <row r="4" spans="1:7" ht="16" thickBot="1">
      <c r="A4" s="4" t="s">
        <v>22</v>
      </c>
      <c r="B4" s="9"/>
      <c r="C4" s="9"/>
      <c r="D4" s="9"/>
      <c r="E4" s="9"/>
      <c r="F4" s="9"/>
      <c r="G4" s="9"/>
    </row>
    <row r="5" spans="1:7" ht="15.5">
      <c r="A5" s="7"/>
    </row>
    <row r="6" spans="1:7" ht="15.5">
      <c r="A6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7A10-7D4E-4267-8B94-027ED76A4CAB}">
  <dimension ref="A1:F11"/>
  <sheetViews>
    <sheetView tabSelected="1" zoomScale="119" workbookViewId="0">
      <selection activeCell="I21" sqref="I21"/>
    </sheetView>
  </sheetViews>
  <sheetFormatPr defaultRowHeight="14.5"/>
  <cols>
    <col min="1" max="1" width="10.26953125" bestFit="1" customWidth="1"/>
  </cols>
  <sheetData>
    <row r="1" spans="1:6">
      <c r="A1" t="s">
        <v>8</v>
      </c>
      <c r="B1">
        <v>3</v>
      </c>
      <c r="D1" t="s">
        <v>3</v>
      </c>
      <c r="E1">
        <v>1</v>
      </c>
    </row>
    <row r="2" spans="1:6">
      <c r="A2" t="s">
        <v>9</v>
      </c>
      <c r="B2">
        <v>2</v>
      </c>
      <c r="D2" t="s">
        <v>4</v>
      </c>
      <c r="E2">
        <v>1</v>
      </c>
    </row>
    <row r="3" spans="1:6">
      <c r="A3" t="s">
        <v>10</v>
      </c>
      <c r="B3">
        <v>1</v>
      </c>
      <c r="D3" t="s">
        <v>14</v>
      </c>
      <c r="E3">
        <v>0.66666666666666663</v>
      </c>
    </row>
    <row r="4" spans="1:6">
      <c r="A4" t="s">
        <v>11</v>
      </c>
      <c r="B4">
        <v>1</v>
      </c>
    </row>
    <row r="5" spans="1:6">
      <c r="A5" t="s">
        <v>12</v>
      </c>
      <c r="B5">
        <v>2</v>
      </c>
    </row>
    <row r="6" spans="1:6">
      <c r="A6" t="s">
        <v>13</v>
      </c>
      <c r="B6">
        <v>3</v>
      </c>
    </row>
    <row r="8" spans="1:6">
      <c r="A8" t="s">
        <v>15</v>
      </c>
      <c r="B8" cm="1">
        <f t="array" ref="B8">SUMPRODUCT($E$1:$E$3*B1:B3)</f>
        <v>5.666666666666667</v>
      </c>
    </row>
    <row r="10" spans="1:6">
      <c r="A10" t="s">
        <v>16</v>
      </c>
    </row>
    <row r="11" spans="1:6">
      <c r="A11" cm="1">
        <f t="array" ref="A11">SUMPRODUCT($E$1:$E$3*B4:B6)</f>
        <v>5</v>
      </c>
      <c r="B11" t="s">
        <v>7</v>
      </c>
      <c r="C11">
        <v>5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Sheet9</vt:lpstr>
      <vt:lpstr>Sheet6</vt:lpstr>
      <vt:lpstr>Sheet5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Chung Wah</dc:creator>
  <cp:lastModifiedBy>NG Chung Wah</cp:lastModifiedBy>
  <dcterms:created xsi:type="dcterms:W3CDTF">2023-12-07T07:54:12Z</dcterms:created>
  <dcterms:modified xsi:type="dcterms:W3CDTF">2023-12-09T03:03:16Z</dcterms:modified>
</cp:coreProperties>
</file>