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Desktop\GitHub\QMBE.3730-Dominic-Dosmann_2025\"/>
    </mc:Choice>
  </mc:AlternateContent>
  <xr:revisionPtr revIDLastSave="0" documentId="8_{B7409BE5-5B2D-4524-AFF7-C68123C6B4AF}" xr6:coauthVersionLast="47" xr6:coauthVersionMax="47" xr10:uidLastSave="{00000000-0000-0000-0000-000000000000}"/>
  <bookViews>
    <workbookView xWindow="-120" yWindow="-120" windowWidth="20730" windowHeight="11400" xr2:uid="{D8031B7E-A8A6-4544-91D0-FD91EEBEFC85}"/>
  </bookViews>
  <sheets>
    <sheet name="Vintage" sheetId="2" r:id="rId1"/>
    <sheet name="Sales Data" sheetId="1" r:id="rId2"/>
    <sheet name="Sheet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32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M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L4" i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" i="1"/>
  <c r="L2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4" i="1"/>
  <c r="J5" i="1"/>
  <c r="J6" i="1"/>
  <c r="J7" i="1"/>
  <c r="J8" i="1"/>
  <c r="J9" i="1"/>
  <c r="J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" i="1"/>
  <c r="J2" i="1"/>
  <c r="I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H32" i="1"/>
  <c r="H6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F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  <c r="K32" i="1" l="1"/>
</calcChain>
</file>

<file path=xl/sharedStrings.xml><?xml version="1.0" encoding="utf-8"?>
<sst xmlns="http://schemas.openxmlformats.org/spreadsheetml/2006/main" count="73" uniqueCount="57">
  <si>
    <t>Week</t>
  </si>
  <si>
    <t>Sales</t>
  </si>
  <si>
    <t>Three Week Moving Average</t>
  </si>
  <si>
    <t>Four Week Moving Average</t>
  </si>
  <si>
    <t>Five Week Moving Average</t>
  </si>
  <si>
    <t>Exponential Smoothing</t>
  </si>
  <si>
    <t>Mean Squared Error</t>
  </si>
  <si>
    <t xml:space="preserve">MSE = </t>
  </si>
  <si>
    <t>Mean Absolute Error</t>
  </si>
  <si>
    <t>MAE=</t>
  </si>
  <si>
    <t>Mean Absolute Percentage Error</t>
  </si>
  <si>
    <t>MAPE=</t>
  </si>
  <si>
    <t>MSE=</t>
  </si>
  <si>
    <t>MSE =</t>
  </si>
  <si>
    <t>alpha = 0.9</t>
  </si>
  <si>
    <t xml:space="preserve">alpha = 0.7  </t>
  </si>
  <si>
    <t>alpha = 1</t>
  </si>
  <si>
    <t>Month</t>
  </si>
  <si>
    <t>The time series is a slight linear seasonal trend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</si>
  <si>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</si>
  <si>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</si>
  <si>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</si>
  <si>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</si>
  <si>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</si>
  <si>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</si>
  <si>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</si>
  <si>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</si>
  <si>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</si>
  <si>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</si>
  <si>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</si>
  <si>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</si>
  <si>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</si>
  <si>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</si>
  <si>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</si>
  <si>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</si>
  <si>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</si>
  <si>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</si>
  <si>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</si>
  <si>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</si>
  <si>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</si>
  <si>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</si>
  <si>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</si>
  <si>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</si>
  <si>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</si>
  <si>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</si>
  <si>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</si>
  <si>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</si>
  <si>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</si>
  <si>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</si>
  <si>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</si>
  <si>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</si>
  <si>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</si>
  <si>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</si>
  <si>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</si>
  <si>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</si>
  <si>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I would explain the regression model to Karen by telling her the intercept and the slope of whatever month it is makes up my forecast.</t>
  </si>
  <si>
    <t>My forecast was off by 34 thousand. If Karen is puzzled and questions my predictions I would tell her that its an outlier or her company is potentially growing.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</si>
</sst>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</font>
    <font>
      <b/>
      <sz val="12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9" fontId="0" fillId="0" borderId="0" xfId="1" applyFon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4" fillId="0" borderId="0" xfId="2"/>
    <xf numFmtId="0" fontId="5" fillId="0" borderId="0" xfId="2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3">
    <cellStyle name="Normal" xfId="0" builtinId="0"/>
    <cellStyle name="Normal 2" xfId="2" xr:uid="{13C0346D-BC5F-4868-AEF4-6B9211F8576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1841644794401"/>
          <c:y val="0.15782407407407409"/>
          <c:w val="0.83129396325459315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Vintage!$B$1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Vintage!$A$2:$A$37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Vintage!$B$2:$B$37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1-42EB-87FE-37F963A4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865583"/>
        <c:axId val="1534871823"/>
      </c:lineChart>
      <c:catAx>
        <c:axId val="15348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71823"/>
        <c:crosses val="autoZero"/>
        <c:auto val="1"/>
        <c:lblAlgn val="ctr"/>
        <c:lblOffset val="100"/>
        <c:noMultiLvlLbl val="0"/>
      </c:catAx>
      <c:valAx>
        <c:axId val="15348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</xdr:row>
      <xdr:rowOff>42862</xdr:rowOff>
    </xdr:from>
    <xdr:to>
      <xdr:col>23</xdr:col>
      <xdr:colOff>409575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F7052-DB0B-BB58-DC21-D76024556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B752-51AC-4ADF-AF9F-9B91D0E137CD}">
  <dimension ref="A1:Q37"/>
  <sheetViews>
    <sheetView tabSelected="1" topLeftCell="K6" workbookViewId="0">
      <selection activeCell="S20" sqref="S20"/>
    </sheetView>
  </sheetViews>
  <sheetFormatPr defaultRowHeight="15" x14ac:dyDescent="0.25"/>
  <sheetData>
    <row r="1" spans="1:17" ht="15.75" x14ac:dyDescent="0.25">
      <c r="A1" s="8" t="s">
        <v>17</v>
      </c>
      <c r="B1" s="8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17</v>
      </c>
      <c r="O1" t="s">
        <v>43</v>
      </c>
    </row>
    <row r="2" spans="1:17" ht="15.75" x14ac:dyDescent="0.25">
      <c r="A2" s="7">
        <v>1</v>
      </c>
      <c r="B2" s="7">
        <v>242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37</v>
      </c>
      <c r="O2">
        <v>261</v>
      </c>
    </row>
    <row r="3" spans="1:17" ht="15.75" x14ac:dyDescent="0.25">
      <c r="A3" s="7">
        <v>2</v>
      </c>
      <c r="B3" s="7">
        <v>235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38</v>
      </c>
      <c r="O3">
        <v>242</v>
      </c>
    </row>
    <row r="4" spans="1:17" ht="15.75" x14ac:dyDescent="0.25">
      <c r="A4" s="7">
        <v>3</v>
      </c>
      <c r="B4" s="7">
        <v>232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39</v>
      </c>
      <c r="O4">
        <v>247</v>
      </c>
    </row>
    <row r="5" spans="1:17" ht="15.75" x14ac:dyDescent="0.25">
      <c r="A5" s="7">
        <v>4</v>
      </c>
      <c r="B5" s="7">
        <v>178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40</v>
      </c>
      <c r="O5">
        <v>192</v>
      </c>
    </row>
    <row r="6" spans="1:17" ht="15.75" x14ac:dyDescent="0.25">
      <c r="A6" s="7">
        <v>5</v>
      </c>
      <c r="B6" s="7">
        <v>184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41</v>
      </c>
      <c r="O6">
        <v>195</v>
      </c>
    </row>
    <row r="7" spans="1:17" ht="15.75" x14ac:dyDescent="0.25">
      <c r="A7" s="7">
        <v>6</v>
      </c>
      <c r="B7" s="7">
        <v>140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42</v>
      </c>
      <c r="O7">
        <v>149</v>
      </c>
    </row>
    <row r="8" spans="1:17" ht="15.75" x14ac:dyDescent="0.25">
      <c r="A8" s="7">
        <v>7</v>
      </c>
      <c r="B8" s="7">
        <v>145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43</v>
      </c>
      <c r="O8">
        <v>156</v>
      </c>
    </row>
    <row r="9" spans="1:17" ht="15.75" x14ac:dyDescent="0.25">
      <c r="A9" s="7">
        <v>8</v>
      </c>
      <c r="B9" s="7">
        <v>152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44</v>
      </c>
      <c r="O9">
        <v>162</v>
      </c>
    </row>
    <row r="10" spans="1:17" ht="15.75" x14ac:dyDescent="0.25">
      <c r="A10" s="7">
        <v>9</v>
      </c>
      <c r="B10" s="7">
        <v>110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45</v>
      </c>
      <c r="O10">
        <v>119</v>
      </c>
    </row>
    <row r="11" spans="1:17" ht="15.75" x14ac:dyDescent="0.25">
      <c r="A11" s="7">
        <v>10</v>
      </c>
      <c r="B11" s="7">
        <v>130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46</v>
      </c>
      <c r="O11">
        <v>136</v>
      </c>
    </row>
    <row r="12" spans="1:17" ht="15.75" x14ac:dyDescent="0.25">
      <c r="A12" s="7">
        <v>11</v>
      </c>
      <c r="B12" s="7">
        <v>152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47</v>
      </c>
      <c r="O12">
        <v>164</v>
      </c>
    </row>
    <row r="13" spans="1:17" ht="15.75" x14ac:dyDescent="0.25">
      <c r="A13" s="7">
        <v>12</v>
      </c>
      <c r="B13" s="7">
        <v>206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48</v>
      </c>
      <c r="O13">
        <v>211</v>
      </c>
    </row>
    <row r="14" spans="1:17" ht="15.75" x14ac:dyDescent="0.25">
      <c r="A14" s="7">
        <v>13</v>
      </c>
      <c r="B14" s="7">
        <v>263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7" ht="15.75" x14ac:dyDescent="0.25">
      <c r="A15" s="7">
        <v>14</v>
      </c>
      <c r="B15" s="7">
        <v>238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7" ht="15.75" x14ac:dyDescent="0.25">
      <c r="A16" s="7">
        <v>15</v>
      </c>
      <c r="B16" s="7">
        <v>247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Q16" t="s">
        <v>18</v>
      </c>
    </row>
    <row r="17" spans="1:17" ht="15.75" x14ac:dyDescent="0.25">
      <c r="A17" s="7">
        <v>16</v>
      </c>
      <c r="B17" s="7">
        <v>193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7" ht="15.75" x14ac:dyDescent="0.25">
      <c r="A18" s="7">
        <v>17</v>
      </c>
      <c r="B18" s="7">
        <v>193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7" ht="15.75" x14ac:dyDescent="0.25">
      <c r="A19" s="7">
        <v>18</v>
      </c>
      <c r="B19" s="7">
        <v>149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Q19" t="s">
        <v>55</v>
      </c>
    </row>
    <row r="20" spans="1:17" ht="15.75" x14ac:dyDescent="0.25">
      <c r="A20" s="7">
        <v>19</v>
      </c>
      <c r="B20" s="7">
        <v>157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7" ht="15.75" x14ac:dyDescent="0.25">
      <c r="A21" s="7">
        <v>20</v>
      </c>
      <c r="B21" s="7">
        <v>161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7" ht="15.75" x14ac:dyDescent="0.25">
      <c r="A22" s="7">
        <v>21</v>
      </c>
      <c r="B22" s="7">
        <v>122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Q22" t="s">
        <v>56</v>
      </c>
    </row>
    <row r="23" spans="1:17" ht="15.75" x14ac:dyDescent="0.25">
      <c r="A23" s="7">
        <v>22</v>
      </c>
      <c r="B23" s="7">
        <v>130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</row>
    <row r="24" spans="1:17" ht="15.75" x14ac:dyDescent="0.25">
      <c r="A24" s="7">
        <v>23</v>
      </c>
      <c r="B24" s="7">
        <v>167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</row>
    <row r="25" spans="1:17" ht="15.75" x14ac:dyDescent="0.25">
      <c r="A25" s="7">
        <v>24</v>
      </c>
      <c r="B25" s="7">
        <v>230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7" ht="15.75" x14ac:dyDescent="0.25">
      <c r="A26" s="7">
        <v>25</v>
      </c>
      <c r="B26" s="7">
        <v>282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7" ht="15.75" x14ac:dyDescent="0.25">
      <c r="A27" s="7">
        <v>26</v>
      </c>
      <c r="B27" s="7">
        <v>255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7" ht="15.75" x14ac:dyDescent="0.25">
      <c r="A28" s="7">
        <v>27</v>
      </c>
      <c r="B28" s="7">
        <v>265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7" ht="15.75" x14ac:dyDescent="0.25">
      <c r="A29" s="7">
        <v>28</v>
      </c>
      <c r="B29" s="7">
        <v>205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7" ht="15.75" x14ac:dyDescent="0.25">
      <c r="A30" s="7">
        <v>29</v>
      </c>
      <c r="B30" s="7">
        <v>210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7" ht="15.75" x14ac:dyDescent="0.25">
      <c r="A31" s="7">
        <v>30</v>
      </c>
      <c r="B31" s="7">
        <v>160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7" ht="15.75" x14ac:dyDescent="0.25">
      <c r="A32" s="7">
        <v>31</v>
      </c>
      <c r="B32" s="7">
        <v>166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ht="15.75" x14ac:dyDescent="0.25">
      <c r="A33" s="7">
        <v>32</v>
      </c>
      <c r="B33" s="7">
        <v>174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ht="15.75" x14ac:dyDescent="0.25">
      <c r="A34" s="7">
        <v>33</v>
      </c>
      <c r="B34" s="7">
        <v>126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 ht="15.75" x14ac:dyDescent="0.25">
      <c r="A35" s="7">
        <v>34</v>
      </c>
      <c r="B35" s="7">
        <v>148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</row>
    <row r="36" spans="1:13" ht="15.75" x14ac:dyDescent="0.25">
      <c r="A36" s="7">
        <v>35</v>
      </c>
      <c r="B36" s="7">
        <v>173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ht="15.75" x14ac:dyDescent="0.25">
      <c r="A37" s="7">
        <v>36</v>
      </c>
      <c r="B37" s="7">
        <v>235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O32"/>
  <sheetViews>
    <sheetView topLeftCell="A10" workbookViewId="0">
      <selection activeCell="O34" sqref="O34"/>
    </sheetView>
  </sheetViews>
  <sheetFormatPr defaultRowHeight="15" x14ac:dyDescent="0.25"/>
  <cols>
    <col min="3" max="3" width="26.5703125" customWidth="1"/>
    <col min="4" max="4" width="25.7109375" customWidth="1"/>
    <col min="5" max="5" width="25" customWidth="1"/>
    <col min="6" max="6" width="21.7109375" customWidth="1"/>
    <col min="7" max="7" width="18.85546875" customWidth="1"/>
    <col min="8" max="8" width="19.85546875" customWidth="1"/>
    <col min="9" max="9" width="29.42578125" customWidth="1"/>
  </cols>
  <sheetData>
    <row r="1" spans="1:1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5</v>
      </c>
    </row>
    <row r="2" spans="1:15" ht="15.75" x14ac:dyDescent="0.25">
      <c r="A2" s="2">
        <v>1</v>
      </c>
      <c r="B2" s="2">
        <v>17</v>
      </c>
      <c r="F2" s="4">
        <f>B2</f>
        <v>17</v>
      </c>
      <c r="I2" s="3"/>
      <c r="J2">
        <f>B2</f>
        <v>17</v>
      </c>
      <c r="L2">
        <f>B2</f>
        <v>17</v>
      </c>
      <c r="N2">
        <v>17</v>
      </c>
    </row>
    <row r="3" spans="1:15" ht="15.75" x14ac:dyDescent="0.25">
      <c r="A3" s="2">
        <v>2</v>
      </c>
      <c r="B3" s="2">
        <v>21</v>
      </c>
      <c r="F3" s="4">
        <f>0.5*(B3)+(1-0.5)*(F2)</f>
        <v>19</v>
      </c>
      <c r="G3" s="4">
        <f>(B3-F3)^2</f>
        <v>4</v>
      </c>
      <c r="H3" s="4">
        <f>B3-F3</f>
        <v>2</v>
      </c>
      <c r="I3" s="3">
        <f>ABS((B3-F3)/B3)</f>
        <v>9.5238095238095233E-2</v>
      </c>
      <c r="J3">
        <f>0.7*B3 + (1-0.7)*J2</f>
        <v>19.8</v>
      </c>
      <c r="K3">
        <f>(B3-J3)^2</f>
        <v>1.4399999999999984</v>
      </c>
      <c r="L3">
        <f>0.9*B3 + (1-0.9)*L2</f>
        <v>20.6</v>
      </c>
      <c r="M3">
        <f>(B3-L3)^2</f>
        <v>0.15999999999999887</v>
      </c>
      <c r="N3">
        <f>1*B3</f>
        <v>21</v>
      </c>
      <c r="O3">
        <f>(B3-N3)^2</f>
        <v>0</v>
      </c>
    </row>
    <row r="4" spans="1:15" ht="15.75" x14ac:dyDescent="0.25">
      <c r="A4" s="2">
        <v>3</v>
      </c>
      <c r="B4" s="2">
        <v>19</v>
      </c>
      <c r="C4" s="4">
        <f>AVERAGE(B2:B4)</f>
        <v>19</v>
      </c>
      <c r="F4" s="4">
        <f t="shared" ref="F4:F30" si="0">0.5*(B4)+(1-0.5)*(F3)</f>
        <v>19</v>
      </c>
      <c r="G4" s="4">
        <f t="shared" ref="G4:G30" si="1">(B4-F4)^2</f>
        <v>0</v>
      </c>
      <c r="H4" s="4">
        <f t="shared" ref="H4:H30" si="2">B4-F4</f>
        <v>0</v>
      </c>
      <c r="I4" s="3">
        <f t="shared" ref="I4:I30" si="3">ABS((B4-F4)/B4)</f>
        <v>0</v>
      </c>
      <c r="J4">
        <f t="shared" ref="J4:J30" si="4">0.7*B4 + (1-0.7)*J3</f>
        <v>19.240000000000002</v>
      </c>
      <c r="K4">
        <f t="shared" ref="K4:K30" si="5">(B4-J4)^2</f>
        <v>5.7600000000000956E-2</v>
      </c>
      <c r="L4">
        <f t="shared" ref="L4:L30" si="6">0.9*B4 + (1-0.9)*L3</f>
        <v>19.16</v>
      </c>
      <c r="M4">
        <f t="shared" ref="M4:M30" si="7">(B4-L4)^2</f>
        <v>2.5600000000000046E-2</v>
      </c>
      <c r="N4">
        <f t="shared" ref="N4:N30" si="8">1*B4</f>
        <v>19</v>
      </c>
      <c r="O4">
        <f t="shared" ref="O4:O30" si="9">(B4-N4)^2</f>
        <v>0</v>
      </c>
    </row>
    <row r="5" spans="1:15" ht="15.75" x14ac:dyDescent="0.25">
      <c r="A5" s="2">
        <v>4</v>
      </c>
      <c r="B5" s="2">
        <v>23</v>
      </c>
      <c r="C5" s="4">
        <f t="shared" ref="C5:C30" si="10">AVERAGE(B3:B5)</f>
        <v>21</v>
      </c>
      <c r="D5">
        <f>AVERAGE(B2:B5)</f>
        <v>20</v>
      </c>
      <c r="F5" s="4">
        <f t="shared" si="0"/>
        <v>21</v>
      </c>
      <c r="G5" s="4">
        <f t="shared" si="1"/>
        <v>4</v>
      </c>
      <c r="H5" s="4">
        <f t="shared" si="2"/>
        <v>2</v>
      </c>
      <c r="I5" s="3">
        <f t="shared" si="3"/>
        <v>8.6956521739130432E-2</v>
      </c>
      <c r="J5">
        <f t="shared" si="4"/>
        <v>21.872</v>
      </c>
      <c r="K5">
        <f t="shared" si="5"/>
        <v>1.2723840000000002</v>
      </c>
      <c r="L5">
        <f t="shared" si="6"/>
        <v>22.616</v>
      </c>
      <c r="M5">
        <f t="shared" si="7"/>
        <v>0.14745600000000025</v>
      </c>
      <c r="N5">
        <f t="shared" si="8"/>
        <v>23</v>
      </c>
      <c r="O5">
        <f t="shared" si="9"/>
        <v>0</v>
      </c>
    </row>
    <row r="6" spans="1:15" ht="15.75" x14ac:dyDescent="0.25">
      <c r="A6" s="2">
        <v>5</v>
      </c>
      <c r="B6" s="2">
        <v>18</v>
      </c>
      <c r="C6" s="4">
        <f t="shared" si="10"/>
        <v>20</v>
      </c>
      <c r="D6">
        <f t="shared" ref="D6:D30" si="11">AVERAGE(B3:B6)</f>
        <v>20.25</v>
      </c>
      <c r="E6">
        <f>AVERAGE(B2:B6)</f>
        <v>19.600000000000001</v>
      </c>
      <c r="F6" s="4">
        <f t="shared" si="0"/>
        <v>19.5</v>
      </c>
      <c r="G6" s="4">
        <f t="shared" si="1"/>
        <v>2.25</v>
      </c>
      <c r="H6" s="4">
        <f>B6-F6</f>
        <v>-1.5</v>
      </c>
      <c r="I6" s="3">
        <f t="shared" si="3"/>
        <v>8.3333333333333329E-2</v>
      </c>
      <c r="J6">
        <f t="shared" si="4"/>
        <v>19.1616</v>
      </c>
      <c r="K6">
        <f t="shared" si="5"/>
        <v>1.3493145599999998</v>
      </c>
      <c r="L6">
        <f t="shared" si="6"/>
        <v>18.461599999999997</v>
      </c>
      <c r="M6">
        <f t="shared" si="7"/>
        <v>0.21307455999999733</v>
      </c>
      <c r="N6">
        <f t="shared" si="8"/>
        <v>18</v>
      </c>
      <c r="O6">
        <f t="shared" si="9"/>
        <v>0</v>
      </c>
    </row>
    <row r="7" spans="1:15" ht="15.75" x14ac:dyDescent="0.25">
      <c r="A7" s="2">
        <v>6</v>
      </c>
      <c r="B7" s="2">
        <v>16</v>
      </c>
      <c r="C7" s="4">
        <f t="shared" si="10"/>
        <v>19</v>
      </c>
      <c r="D7">
        <f t="shared" si="11"/>
        <v>19</v>
      </c>
      <c r="E7">
        <f t="shared" ref="E7:E30" si="12">AVERAGE(B3:B7)</f>
        <v>19.399999999999999</v>
      </c>
      <c r="F7" s="4">
        <f t="shared" si="0"/>
        <v>17.75</v>
      </c>
      <c r="G7" s="4">
        <f t="shared" si="1"/>
        <v>3.0625</v>
      </c>
      <c r="H7" s="4">
        <f t="shared" si="2"/>
        <v>-1.75</v>
      </c>
      <c r="I7" s="3">
        <f t="shared" si="3"/>
        <v>0.109375</v>
      </c>
      <c r="J7">
        <f t="shared" si="4"/>
        <v>16.94848</v>
      </c>
      <c r="K7">
        <f t="shared" si="5"/>
        <v>0.89961431039999995</v>
      </c>
      <c r="L7">
        <f t="shared" si="6"/>
        <v>16.24616</v>
      </c>
      <c r="M7">
        <f t="shared" si="7"/>
        <v>6.0594745599999861E-2</v>
      </c>
      <c r="N7">
        <f t="shared" si="8"/>
        <v>16</v>
      </c>
      <c r="O7">
        <f t="shared" si="9"/>
        <v>0</v>
      </c>
    </row>
    <row r="8" spans="1:15" ht="15.75" x14ac:dyDescent="0.25">
      <c r="A8" s="2">
        <v>7</v>
      </c>
      <c r="B8" s="2">
        <v>20</v>
      </c>
      <c r="C8" s="4">
        <f t="shared" si="10"/>
        <v>18</v>
      </c>
      <c r="D8">
        <f t="shared" si="11"/>
        <v>19.25</v>
      </c>
      <c r="E8">
        <f t="shared" si="12"/>
        <v>19.2</v>
      </c>
      <c r="F8" s="4">
        <f t="shared" si="0"/>
        <v>18.875</v>
      </c>
      <c r="G8" s="4">
        <f t="shared" si="1"/>
        <v>1.265625</v>
      </c>
      <c r="H8" s="4">
        <f t="shared" si="2"/>
        <v>1.125</v>
      </c>
      <c r="I8" s="3">
        <f t="shared" si="3"/>
        <v>5.6250000000000001E-2</v>
      </c>
      <c r="J8">
        <f t="shared" si="4"/>
        <v>19.084544000000001</v>
      </c>
      <c r="K8">
        <f t="shared" si="5"/>
        <v>0.83805968793599805</v>
      </c>
      <c r="L8">
        <f t="shared" si="6"/>
        <v>19.624616</v>
      </c>
      <c r="M8">
        <f t="shared" si="7"/>
        <v>0.14091314745600028</v>
      </c>
      <c r="N8">
        <f t="shared" si="8"/>
        <v>20</v>
      </c>
      <c r="O8">
        <f t="shared" si="9"/>
        <v>0</v>
      </c>
    </row>
    <row r="9" spans="1:15" ht="15.75" x14ac:dyDescent="0.25">
      <c r="A9" s="2">
        <v>8</v>
      </c>
      <c r="B9" s="2">
        <v>18</v>
      </c>
      <c r="C9" s="4">
        <f t="shared" si="10"/>
        <v>18</v>
      </c>
      <c r="D9">
        <f t="shared" si="11"/>
        <v>18</v>
      </c>
      <c r="E9">
        <f t="shared" si="12"/>
        <v>19</v>
      </c>
      <c r="F9" s="4">
        <f t="shared" si="0"/>
        <v>18.4375</v>
      </c>
      <c r="G9" s="4">
        <f t="shared" si="1"/>
        <v>0.19140625</v>
      </c>
      <c r="H9" s="4">
        <f t="shared" si="2"/>
        <v>-0.4375</v>
      </c>
      <c r="I9" s="3">
        <f t="shared" si="3"/>
        <v>2.4305555555555556E-2</v>
      </c>
      <c r="J9">
        <f t="shared" si="4"/>
        <v>18.325363200000002</v>
      </c>
      <c r="K9">
        <f t="shared" si="5"/>
        <v>0.10586121191424114</v>
      </c>
      <c r="L9">
        <f t="shared" si="6"/>
        <v>18.1624616</v>
      </c>
      <c r="M9">
        <f t="shared" si="7"/>
        <v>2.6393771474560103E-2</v>
      </c>
      <c r="N9">
        <f t="shared" si="8"/>
        <v>18</v>
      </c>
      <c r="O9">
        <f t="shared" si="9"/>
        <v>0</v>
      </c>
    </row>
    <row r="10" spans="1:15" ht="15.75" x14ac:dyDescent="0.25">
      <c r="A10" s="2">
        <v>9</v>
      </c>
      <c r="B10" s="2">
        <v>22</v>
      </c>
      <c r="C10" s="4">
        <f t="shared" si="10"/>
        <v>20</v>
      </c>
      <c r="D10">
        <f t="shared" si="11"/>
        <v>19</v>
      </c>
      <c r="E10">
        <f t="shared" si="12"/>
        <v>18.8</v>
      </c>
      <c r="F10" s="4">
        <f t="shared" si="0"/>
        <v>20.21875</v>
      </c>
      <c r="G10" s="4">
        <f t="shared" si="1"/>
        <v>3.1728515625</v>
      </c>
      <c r="H10" s="4">
        <f t="shared" si="2"/>
        <v>1.78125</v>
      </c>
      <c r="I10" s="3">
        <f t="shared" si="3"/>
        <v>8.0965909090909088E-2</v>
      </c>
      <c r="J10">
        <f t="shared" si="4"/>
        <v>20.897608959999999</v>
      </c>
      <c r="K10">
        <f t="shared" si="5"/>
        <v>1.2152660050722828</v>
      </c>
      <c r="L10">
        <f t="shared" si="6"/>
        <v>21.616246159999999</v>
      </c>
      <c r="M10">
        <f t="shared" si="7"/>
        <v>0.14726700971474613</v>
      </c>
      <c r="N10">
        <f t="shared" si="8"/>
        <v>22</v>
      </c>
      <c r="O10">
        <f t="shared" si="9"/>
        <v>0</v>
      </c>
    </row>
    <row r="11" spans="1:15" ht="15.75" x14ac:dyDescent="0.25">
      <c r="A11" s="2">
        <v>10</v>
      </c>
      <c r="B11" s="2">
        <v>20</v>
      </c>
      <c r="C11" s="4">
        <f t="shared" si="10"/>
        <v>20</v>
      </c>
      <c r="D11">
        <f t="shared" si="11"/>
        <v>20</v>
      </c>
      <c r="E11">
        <f t="shared" si="12"/>
        <v>19.2</v>
      </c>
      <c r="F11" s="4">
        <f t="shared" si="0"/>
        <v>20.109375</v>
      </c>
      <c r="G11" s="4">
        <f t="shared" si="1"/>
        <v>1.1962890625E-2</v>
      </c>
      <c r="H11" s="4">
        <f t="shared" si="2"/>
        <v>-0.109375</v>
      </c>
      <c r="I11" s="3">
        <f t="shared" si="3"/>
        <v>5.4687499999999997E-3</v>
      </c>
      <c r="J11">
        <f t="shared" si="4"/>
        <v>20.269282688000001</v>
      </c>
      <c r="K11">
        <f t="shared" si="5"/>
        <v>7.2513166056505637E-2</v>
      </c>
      <c r="L11">
        <f t="shared" si="6"/>
        <v>20.161624616000001</v>
      </c>
      <c r="M11">
        <f t="shared" si="7"/>
        <v>2.612251649714778E-2</v>
      </c>
      <c r="N11">
        <f t="shared" si="8"/>
        <v>20</v>
      </c>
      <c r="O11">
        <f t="shared" si="9"/>
        <v>0</v>
      </c>
    </row>
    <row r="12" spans="1:15" ht="15.75" x14ac:dyDescent="0.25">
      <c r="A12" s="2">
        <v>11</v>
      </c>
      <c r="B12" s="2">
        <v>15</v>
      </c>
      <c r="C12" s="4">
        <f t="shared" si="10"/>
        <v>19</v>
      </c>
      <c r="D12">
        <f t="shared" si="11"/>
        <v>18.75</v>
      </c>
      <c r="E12">
        <f t="shared" si="12"/>
        <v>19</v>
      </c>
      <c r="F12" s="4">
        <f t="shared" si="0"/>
        <v>17.5546875</v>
      </c>
      <c r="G12" s="4">
        <f t="shared" si="1"/>
        <v>6.52642822265625</v>
      </c>
      <c r="H12" s="4">
        <f t="shared" si="2"/>
        <v>-2.5546875</v>
      </c>
      <c r="I12" s="3">
        <f t="shared" si="3"/>
        <v>0.17031250000000001</v>
      </c>
      <c r="J12">
        <f t="shared" si="4"/>
        <v>16.580784806400001</v>
      </c>
      <c r="K12">
        <f t="shared" si="5"/>
        <v>2.4988806041450871</v>
      </c>
      <c r="L12">
        <f t="shared" si="6"/>
        <v>15.5161624616</v>
      </c>
      <c r="M12">
        <f t="shared" si="7"/>
        <v>0.26642368676497197</v>
      </c>
      <c r="N12">
        <f t="shared" si="8"/>
        <v>15</v>
      </c>
      <c r="O12">
        <f t="shared" si="9"/>
        <v>0</v>
      </c>
    </row>
    <row r="13" spans="1:15" ht="15.75" x14ac:dyDescent="0.25">
      <c r="A13" s="2">
        <v>12</v>
      </c>
      <c r="B13" s="2">
        <v>20</v>
      </c>
      <c r="C13" s="4">
        <f t="shared" si="10"/>
        <v>18.333333333333332</v>
      </c>
      <c r="D13">
        <f t="shared" si="11"/>
        <v>19.25</v>
      </c>
      <c r="E13">
        <f t="shared" si="12"/>
        <v>19</v>
      </c>
      <c r="F13" s="4">
        <f t="shared" si="0"/>
        <v>18.77734375</v>
      </c>
      <c r="G13" s="4">
        <f t="shared" si="1"/>
        <v>1.4948883056640625</v>
      </c>
      <c r="H13" s="4">
        <f t="shared" si="2"/>
        <v>1.22265625</v>
      </c>
      <c r="I13" s="3">
        <f t="shared" si="3"/>
        <v>6.1132812500000001E-2</v>
      </c>
      <c r="J13">
        <f t="shared" si="4"/>
        <v>18.974235441920001</v>
      </c>
      <c r="K13">
        <f t="shared" si="5"/>
        <v>1.0521929286130551</v>
      </c>
      <c r="L13">
        <f t="shared" si="6"/>
        <v>19.551616246159998</v>
      </c>
      <c r="M13">
        <f t="shared" si="7"/>
        <v>0.20104799070765128</v>
      </c>
      <c r="N13">
        <f t="shared" si="8"/>
        <v>20</v>
      </c>
      <c r="O13">
        <f t="shared" si="9"/>
        <v>0</v>
      </c>
    </row>
    <row r="14" spans="1:15" ht="15.75" x14ac:dyDescent="0.25">
      <c r="A14" s="2">
        <v>13</v>
      </c>
      <c r="B14" s="2">
        <v>20</v>
      </c>
      <c r="C14" s="4">
        <f t="shared" si="10"/>
        <v>18.333333333333332</v>
      </c>
      <c r="D14">
        <f t="shared" si="11"/>
        <v>18.75</v>
      </c>
      <c r="E14">
        <f t="shared" si="12"/>
        <v>19.399999999999999</v>
      </c>
      <c r="F14" s="4">
        <f t="shared" si="0"/>
        <v>19.388671875</v>
      </c>
      <c r="G14" s="4">
        <f t="shared" si="1"/>
        <v>0.37372207641601563</v>
      </c>
      <c r="H14" s="4">
        <f t="shared" si="2"/>
        <v>0.611328125</v>
      </c>
      <c r="I14" s="3">
        <f t="shared" si="3"/>
        <v>3.0566406250000001E-2</v>
      </c>
      <c r="J14">
        <f t="shared" si="4"/>
        <v>19.692270632576001</v>
      </c>
      <c r="K14">
        <f t="shared" si="5"/>
        <v>9.4697363575174526E-2</v>
      </c>
      <c r="L14">
        <f t="shared" si="6"/>
        <v>19.955161624616</v>
      </c>
      <c r="M14">
        <f t="shared" si="7"/>
        <v>2.0104799070764807E-3</v>
      </c>
      <c r="N14">
        <f t="shared" si="8"/>
        <v>20</v>
      </c>
      <c r="O14">
        <f t="shared" si="9"/>
        <v>0</v>
      </c>
    </row>
    <row r="15" spans="1:15" ht="15.75" x14ac:dyDescent="0.25">
      <c r="A15" s="2">
        <v>14</v>
      </c>
      <c r="B15" s="2">
        <v>17</v>
      </c>
      <c r="C15" s="4">
        <f t="shared" si="10"/>
        <v>19</v>
      </c>
      <c r="D15">
        <f t="shared" si="11"/>
        <v>18</v>
      </c>
      <c r="E15">
        <f t="shared" si="12"/>
        <v>18.399999999999999</v>
      </c>
      <c r="F15" s="4">
        <f t="shared" si="0"/>
        <v>18.1943359375</v>
      </c>
      <c r="G15" s="4">
        <f t="shared" si="1"/>
        <v>1.4264383316040039</v>
      </c>
      <c r="H15" s="4">
        <f t="shared" si="2"/>
        <v>-1.1943359375</v>
      </c>
      <c r="I15" s="3">
        <f t="shared" si="3"/>
        <v>7.025505514705882E-2</v>
      </c>
      <c r="J15">
        <f t="shared" si="4"/>
        <v>17.807681189772801</v>
      </c>
      <c r="K15">
        <f t="shared" si="5"/>
        <v>0.6523489043128069</v>
      </c>
      <c r="L15">
        <f t="shared" si="6"/>
        <v>17.295516162461599</v>
      </c>
      <c r="M15">
        <f t="shared" si="7"/>
        <v>8.7329802276030141E-2</v>
      </c>
      <c r="N15">
        <f t="shared" si="8"/>
        <v>17</v>
      </c>
      <c r="O15">
        <f t="shared" si="9"/>
        <v>0</v>
      </c>
    </row>
    <row r="16" spans="1:15" ht="15.75" x14ac:dyDescent="0.25">
      <c r="A16" s="2">
        <v>15</v>
      </c>
      <c r="B16" s="2">
        <v>24</v>
      </c>
      <c r="C16" s="4">
        <f t="shared" si="10"/>
        <v>20.333333333333332</v>
      </c>
      <c r="D16">
        <f t="shared" si="11"/>
        <v>20.25</v>
      </c>
      <c r="E16">
        <f t="shared" si="12"/>
        <v>19.2</v>
      </c>
      <c r="F16" s="4">
        <f t="shared" si="0"/>
        <v>21.09716796875</v>
      </c>
      <c r="G16" s="4">
        <f t="shared" si="1"/>
        <v>8.426433801651001</v>
      </c>
      <c r="H16" s="4">
        <f t="shared" si="2"/>
        <v>2.90283203125</v>
      </c>
      <c r="I16" s="3">
        <f t="shared" si="3"/>
        <v>0.12095133463541667</v>
      </c>
      <c r="J16">
        <f t="shared" si="4"/>
        <v>22.142304356931838</v>
      </c>
      <c r="K16">
        <f t="shared" si="5"/>
        <v>3.4510331022744318</v>
      </c>
      <c r="L16">
        <f t="shared" si="6"/>
        <v>23.32955161624616</v>
      </c>
      <c r="M16">
        <f t="shared" si="7"/>
        <v>0.44950103527813595</v>
      </c>
      <c r="N16">
        <f t="shared" si="8"/>
        <v>24</v>
      </c>
      <c r="O16">
        <f t="shared" si="9"/>
        <v>0</v>
      </c>
    </row>
    <row r="17" spans="1:15" ht="15.75" x14ac:dyDescent="0.25">
      <c r="A17" s="2">
        <v>16</v>
      </c>
      <c r="B17" s="2">
        <v>21</v>
      </c>
      <c r="C17" s="4">
        <f t="shared" si="10"/>
        <v>20.666666666666668</v>
      </c>
      <c r="D17">
        <f t="shared" si="11"/>
        <v>20.5</v>
      </c>
      <c r="E17">
        <f t="shared" si="12"/>
        <v>20.399999999999999</v>
      </c>
      <c r="F17" s="4">
        <f t="shared" si="0"/>
        <v>21.048583984375</v>
      </c>
      <c r="G17" s="4">
        <f t="shared" si="1"/>
        <v>2.3604035377502441E-3</v>
      </c>
      <c r="H17" s="4">
        <f t="shared" si="2"/>
        <v>-4.8583984375E-2</v>
      </c>
      <c r="I17" s="3">
        <f t="shared" si="3"/>
        <v>2.3135230654761905E-3</v>
      </c>
      <c r="J17">
        <f t="shared" si="4"/>
        <v>21.342691307079551</v>
      </c>
      <c r="K17">
        <f t="shared" si="5"/>
        <v>0.11743733194789141</v>
      </c>
      <c r="L17">
        <f t="shared" si="6"/>
        <v>21.232955161624616</v>
      </c>
      <c r="M17">
        <f t="shared" si="7"/>
        <v>5.4268107327551142E-2</v>
      </c>
      <c r="N17">
        <f t="shared" si="8"/>
        <v>21</v>
      </c>
      <c r="O17">
        <f t="shared" si="9"/>
        <v>0</v>
      </c>
    </row>
    <row r="18" spans="1:15" ht="15.75" x14ac:dyDescent="0.25">
      <c r="A18" s="2">
        <v>17</v>
      </c>
      <c r="B18" s="2">
        <v>22</v>
      </c>
      <c r="C18" s="4">
        <f t="shared" si="10"/>
        <v>22.333333333333332</v>
      </c>
      <c r="D18">
        <f t="shared" si="11"/>
        <v>21</v>
      </c>
      <c r="E18">
        <f t="shared" si="12"/>
        <v>20.8</v>
      </c>
      <c r="F18" s="4">
        <f t="shared" si="0"/>
        <v>21.5242919921875</v>
      </c>
      <c r="G18" s="4">
        <f t="shared" si="1"/>
        <v>0.22629810869693756</v>
      </c>
      <c r="H18" s="4">
        <f t="shared" si="2"/>
        <v>0.4757080078125</v>
      </c>
      <c r="I18" s="3">
        <f t="shared" si="3"/>
        <v>2.1623091264204544E-2</v>
      </c>
      <c r="J18">
        <f t="shared" si="4"/>
        <v>21.802807392123864</v>
      </c>
      <c r="K18">
        <f t="shared" si="5"/>
        <v>3.8884924600991674E-2</v>
      </c>
      <c r="L18">
        <f t="shared" si="6"/>
        <v>21.923295516162462</v>
      </c>
      <c r="M18">
        <f t="shared" si="7"/>
        <v>5.8835778407831836E-3</v>
      </c>
      <c r="N18">
        <f t="shared" si="8"/>
        <v>22</v>
      </c>
      <c r="O18">
        <f t="shared" si="9"/>
        <v>0</v>
      </c>
    </row>
    <row r="19" spans="1:15" ht="15.75" x14ac:dyDescent="0.25">
      <c r="A19" s="2">
        <v>18</v>
      </c>
      <c r="B19" s="2">
        <v>17</v>
      </c>
      <c r="C19" s="4">
        <f t="shared" si="10"/>
        <v>20</v>
      </c>
      <c r="D19">
        <f t="shared" si="11"/>
        <v>21</v>
      </c>
      <c r="E19">
        <f t="shared" si="12"/>
        <v>20.2</v>
      </c>
      <c r="F19" s="4">
        <f t="shared" si="0"/>
        <v>19.26214599609375</v>
      </c>
      <c r="G19" s="4">
        <f t="shared" si="1"/>
        <v>5.1173045076429844</v>
      </c>
      <c r="H19" s="4">
        <f t="shared" si="2"/>
        <v>-2.26214599609375</v>
      </c>
      <c r="I19" s="3">
        <f t="shared" si="3"/>
        <v>0.13306741153492646</v>
      </c>
      <c r="J19">
        <f t="shared" si="4"/>
        <v>18.440842217637158</v>
      </c>
      <c r="K19">
        <f t="shared" si="5"/>
        <v>2.0760262961255633</v>
      </c>
      <c r="L19">
        <f t="shared" si="6"/>
        <v>17.492329551616248</v>
      </c>
      <c r="M19">
        <f t="shared" si="7"/>
        <v>0.2423883873946554</v>
      </c>
      <c r="N19">
        <f t="shared" si="8"/>
        <v>17</v>
      </c>
      <c r="O19">
        <f t="shared" si="9"/>
        <v>0</v>
      </c>
    </row>
    <row r="20" spans="1:15" ht="15.75" x14ac:dyDescent="0.25">
      <c r="A20" s="2">
        <v>19</v>
      </c>
      <c r="B20" s="2">
        <v>24</v>
      </c>
      <c r="C20" s="4">
        <f t="shared" si="10"/>
        <v>21</v>
      </c>
      <c r="D20">
        <f t="shared" si="11"/>
        <v>21</v>
      </c>
      <c r="E20">
        <f t="shared" si="12"/>
        <v>21.6</v>
      </c>
      <c r="F20" s="4">
        <f t="shared" si="0"/>
        <v>21.631072998046875</v>
      </c>
      <c r="G20" s="4">
        <f t="shared" si="1"/>
        <v>5.6118151405826211</v>
      </c>
      <c r="H20" s="4">
        <f t="shared" si="2"/>
        <v>2.368927001953125</v>
      </c>
      <c r="I20" s="3">
        <f t="shared" si="3"/>
        <v>9.8705291748046875E-2</v>
      </c>
      <c r="J20">
        <f t="shared" si="4"/>
        <v>22.332252665291144</v>
      </c>
      <c r="K20">
        <f t="shared" si="5"/>
        <v>2.7813811724284947</v>
      </c>
      <c r="L20">
        <f t="shared" si="6"/>
        <v>23.349232955161625</v>
      </c>
      <c r="M20">
        <f t="shared" si="7"/>
        <v>0.42349774664767142</v>
      </c>
      <c r="N20">
        <f t="shared" si="8"/>
        <v>24</v>
      </c>
      <c r="O20">
        <f t="shared" si="9"/>
        <v>0</v>
      </c>
    </row>
    <row r="21" spans="1:15" ht="15.75" x14ac:dyDescent="0.25">
      <c r="A21" s="2">
        <v>20</v>
      </c>
      <c r="B21" s="2">
        <v>23</v>
      </c>
      <c r="C21" s="4">
        <f t="shared" si="10"/>
        <v>21.333333333333332</v>
      </c>
      <c r="D21">
        <f t="shared" si="11"/>
        <v>21.5</v>
      </c>
      <c r="E21">
        <f t="shared" si="12"/>
        <v>21.4</v>
      </c>
      <c r="F21" s="4">
        <f t="shared" si="0"/>
        <v>22.315536499023438</v>
      </c>
      <c r="G21" s="4">
        <f t="shared" si="1"/>
        <v>0.46849028416909277</v>
      </c>
      <c r="H21" s="4">
        <f t="shared" si="2"/>
        <v>0.6844635009765625</v>
      </c>
      <c r="I21" s="3">
        <f t="shared" si="3"/>
        <v>2.9759282651154892E-2</v>
      </c>
      <c r="J21">
        <f t="shared" si="4"/>
        <v>22.799675799587341</v>
      </c>
      <c r="K21">
        <f t="shared" si="5"/>
        <v>4.0129785270971198E-2</v>
      </c>
      <c r="L21">
        <f t="shared" si="6"/>
        <v>23.034923295516162</v>
      </c>
      <c r="M21">
        <f t="shared" si="7"/>
        <v>1.2196365697091668E-3</v>
      </c>
      <c r="N21">
        <f t="shared" si="8"/>
        <v>23</v>
      </c>
      <c r="O21">
        <f t="shared" si="9"/>
        <v>0</v>
      </c>
    </row>
    <row r="22" spans="1:15" ht="15.75" x14ac:dyDescent="0.25">
      <c r="A22" s="2">
        <v>21</v>
      </c>
      <c r="B22" s="2">
        <v>26</v>
      </c>
      <c r="C22" s="4">
        <f t="shared" si="10"/>
        <v>24.333333333333332</v>
      </c>
      <c r="D22">
        <f t="shared" si="11"/>
        <v>22.5</v>
      </c>
      <c r="E22">
        <f t="shared" si="12"/>
        <v>22.4</v>
      </c>
      <c r="F22" s="4">
        <f t="shared" si="0"/>
        <v>24.157768249511719</v>
      </c>
      <c r="G22" s="4">
        <f t="shared" si="1"/>
        <v>3.3938178225071169</v>
      </c>
      <c r="H22" s="4">
        <f t="shared" si="2"/>
        <v>1.8422317504882813</v>
      </c>
      <c r="I22" s="3">
        <f t="shared" si="3"/>
        <v>7.0855067326472357E-2</v>
      </c>
      <c r="J22">
        <f t="shared" si="4"/>
        <v>25.039902739876204</v>
      </c>
      <c r="K22">
        <f t="shared" si="5"/>
        <v>0.92178674889721923</v>
      </c>
      <c r="L22">
        <f t="shared" si="6"/>
        <v>25.703492329551619</v>
      </c>
      <c r="M22">
        <f t="shared" si="7"/>
        <v>8.7916798634725915E-2</v>
      </c>
      <c r="N22">
        <f t="shared" si="8"/>
        <v>26</v>
      </c>
      <c r="O22">
        <f t="shared" si="9"/>
        <v>0</v>
      </c>
    </row>
    <row r="23" spans="1:15" ht="15.75" x14ac:dyDescent="0.25">
      <c r="A23" s="2">
        <v>22</v>
      </c>
      <c r="B23" s="2">
        <v>23</v>
      </c>
      <c r="C23" s="4">
        <f t="shared" si="10"/>
        <v>24</v>
      </c>
      <c r="D23">
        <f t="shared" si="11"/>
        <v>24</v>
      </c>
      <c r="E23">
        <f t="shared" si="12"/>
        <v>22.6</v>
      </c>
      <c r="F23" s="4">
        <f t="shared" si="0"/>
        <v>23.578884124755859</v>
      </c>
      <c r="G23" s="4">
        <f t="shared" si="1"/>
        <v>0.33510682989435736</v>
      </c>
      <c r="H23" s="4">
        <f t="shared" si="2"/>
        <v>-0.57888412475585938</v>
      </c>
      <c r="I23" s="3">
        <f t="shared" si="3"/>
        <v>2.5168874989385189E-2</v>
      </c>
      <c r="J23">
        <f t="shared" si="4"/>
        <v>23.61197082196286</v>
      </c>
      <c r="K23">
        <f t="shared" si="5"/>
        <v>0.37450828693389837</v>
      </c>
      <c r="L23">
        <f t="shared" si="6"/>
        <v>23.270349232955162</v>
      </c>
      <c r="M23">
        <f t="shared" si="7"/>
        <v>7.3088707759444566E-2</v>
      </c>
      <c r="N23">
        <f t="shared" si="8"/>
        <v>23</v>
      </c>
      <c r="O23">
        <f t="shared" si="9"/>
        <v>0</v>
      </c>
    </row>
    <row r="24" spans="1:15" ht="15.75" x14ac:dyDescent="0.25">
      <c r="A24" s="2">
        <v>23</v>
      </c>
      <c r="B24" s="2">
        <v>23</v>
      </c>
      <c r="C24" s="4">
        <f t="shared" si="10"/>
        <v>24</v>
      </c>
      <c r="D24">
        <f t="shared" si="11"/>
        <v>23.75</v>
      </c>
      <c r="E24">
        <f t="shared" si="12"/>
        <v>23.8</v>
      </c>
      <c r="F24" s="4">
        <f t="shared" si="0"/>
        <v>23.28944206237793</v>
      </c>
      <c r="G24" s="4">
        <f t="shared" si="1"/>
        <v>8.377670747358934E-2</v>
      </c>
      <c r="H24" s="4">
        <f t="shared" si="2"/>
        <v>-0.28944206237792969</v>
      </c>
      <c r="I24" s="3">
        <f t="shared" si="3"/>
        <v>1.2584437494692595E-2</v>
      </c>
      <c r="J24">
        <f t="shared" si="4"/>
        <v>23.183591246588858</v>
      </c>
      <c r="K24">
        <f t="shared" si="5"/>
        <v>3.3705745824050726E-2</v>
      </c>
      <c r="L24">
        <f t="shared" si="6"/>
        <v>23.027034923295517</v>
      </c>
      <c r="M24">
        <f t="shared" si="7"/>
        <v>7.3088707759448417E-4</v>
      </c>
      <c r="N24">
        <f t="shared" si="8"/>
        <v>23</v>
      </c>
      <c r="O24">
        <f t="shared" si="9"/>
        <v>0</v>
      </c>
    </row>
    <row r="25" spans="1:15" ht="15.75" x14ac:dyDescent="0.25">
      <c r="A25" s="2">
        <v>24</v>
      </c>
      <c r="B25" s="2">
        <v>24</v>
      </c>
      <c r="C25" s="4">
        <f t="shared" si="10"/>
        <v>23.333333333333332</v>
      </c>
      <c r="D25">
        <f t="shared" si="11"/>
        <v>24</v>
      </c>
      <c r="E25">
        <f t="shared" si="12"/>
        <v>23.8</v>
      </c>
      <c r="F25" s="4">
        <f t="shared" si="0"/>
        <v>23.644721031188965</v>
      </c>
      <c r="G25" s="4">
        <f t="shared" si="1"/>
        <v>0.12622314567943249</v>
      </c>
      <c r="H25" s="4">
        <f t="shared" si="2"/>
        <v>0.35527896881103516</v>
      </c>
      <c r="I25" s="3">
        <f t="shared" si="3"/>
        <v>1.4803290367126465E-2</v>
      </c>
      <c r="J25">
        <f t="shared" si="4"/>
        <v>23.755077373976654</v>
      </c>
      <c r="K25">
        <f t="shared" si="5"/>
        <v>5.9987092738171759E-2</v>
      </c>
      <c r="L25">
        <f t="shared" si="6"/>
        <v>23.902703492329554</v>
      </c>
      <c r="M25">
        <f t="shared" si="7"/>
        <v>9.466610404865192E-3</v>
      </c>
      <c r="N25">
        <f t="shared" si="8"/>
        <v>24</v>
      </c>
      <c r="O25">
        <f t="shared" si="9"/>
        <v>0</v>
      </c>
    </row>
    <row r="26" spans="1:15" ht="15.75" x14ac:dyDescent="0.25">
      <c r="A26" s="2">
        <v>25</v>
      </c>
      <c r="B26" s="2">
        <v>20</v>
      </c>
      <c r="C26" s="4">
        <f t="shared" si="10"/>
        <v>22.333333333333332</v>
      </c>
      <c r="D26">
        <f t="shared" si="11"/>
        <v>22.5</v>
      </c>
      <c r="E26">
        <f t="shared" si="12"/>
        <v>23.2</v>
      </c>
      <c r="F26" s="4">
        <f t="shared" si="0"/>
        <v>21.822360515594482</v>
      </c>
      <c r="G26" s="4">
        <f t="shared" si="1"/>
        <v>3.3209978487977878</v>
      </c>
      <c r="H26" s="4">
        <f t="shared" si="2"/>
        <v>-1.8223605155944824</v>
      </c>
      <c r="I26" s="3">
        <f t="shared" si="3"/>
        <v>9.1118025779724124E-2</v>
      </c>
      <c r="J26">
        <f t="shared" si="4"/>
        <v>21.126523212192996</v>
      </c>
      <c r="K26">
        <f t="shared" si="5"/>
        <v>1.2690545476096264</v>
      </c>
      <c r="L26">
        <f t="shared" si="6"/>
        <v>20.390270349232956</v>
      </c>
      <c r="M26">
        <f t="shared" si="7"/>
        <v>0.1523109454904138</v>
      </c>
      <c r="N26">
        <f t="shared" si="8"/>
        <v>20</v>
      </c>
      <c r="O26">
        <f t="shared" si="9"/>
        <v>0</v>
      </c>
    </row>
    <row r="27" spans="1:15" ht="15.75" x14ac:dyDescent="0.25">
      <c r="A27" s="2">
        <v>26</v>
      </c>
      <c r="B27" s="2">
        <v>20</v>
      </c>
      <c r="C27" s="4">
        <f t="shared" si="10"/>
        <v>21.333333333333332</v>
      </c>
      <c r="D27">
        <f t="shared" si="11"/>
        <v>21.75</v>
      </c>
      <c r="E27">
        <f t="shared" si="12"/>
        <v>22</v>
      </c>
      <c r="F27" s="4">
        <f t="shared" si="0"/>
        <v>20.911180257797241</v>
      </c>
      <c r="G27" s="4">
        <f t="shared" si="1"/>
        <v>0.83024946219944695</v>
      </c>
      <c r="H27" s="4">
        <f t="shared" si="2"/>
        <v>-0.91118025779724121</v>
      </c>
      <c r="I27" s="3">
        <f t="shared" si="3"/>
        <v>4.5559012889862062E-2</v>
      </c>
      <c r="J27">
        <f t="shared" si="4"/>
        <v>20.337956963657899</v>
      </c>
      <c r="K27">
        <f t="shared" si="5"/>
        <v>0.11421490928486613</v>
      </c>
      <c r="L27">
        <f t="shared" si="6"/>
        <v>20.039027034923294</v>
      </c>
      <c r="M27">
        <f t="shared" si="7"/>
        <v>1.5231094549039716E-3</v>
      </c>
      <c r="N27">
        <f t="shared" si="8"/>
        <v>20</v>
      </c>
      <c r="O27">
        <f t="shared" si="9"/>
        <v>0</v>
      </c>
    </row>
    <row r="28" spans="1:15" ht="15.75" x14ac:dyDescent="0.25">
      <c r="A28" s="2">
        <v>27</v>
      </c>
      <c r="B28" s="2">
        <v>15</v>
      </c>
      <c r="C28" s="4">
        <f t="shared" si="10"/>
        <v>18.333333333333332</v>
      </c>
      <c r="D28">
        <f t="shared" si="11"/>
        <v>19.75</v>
      </c>
      <c r="E28">
        <f t="shared" si="12"/>
        <v>20.399999999999999</v>
      </c>
      <c r="F28" s="4">
        <f t="shared" si="0"/>
        <v>17.955590128898621</v>
      </c>
      <c r="G28" s="4">
        <f t="shared" si="1"/>
        <v>8.7355130100429648</v>
      </c>
      <c r="H28" s="4">
        <f t="shared" si="2"/>
        <v>-2.9555901288986206</v>
      </c>
      <c r="I28" s="3">
        <f t="shared" si="3"/>
        <v>0.19703934192657471</v>
      </c>
      <c r="J28">
        <f t="shared" si="4"/>
        <v>16.601387089097372</v>
      </c>
      <c r="K28">
        <f t="shared" si="5"/>
        <v>2.5644406091277547</v>
      </c>
      <c r="L28">
        <f t="shared" si="6"/>
        <v>15.503902703492329</v>
      </c>
      <c r="M28">
        <f t="shared" si="7"/>
        <v>0.25391793458687839</v>
      </c>
      <c r="N28">
        <f t="shared" si="8"/>
        <v>15</v>
      </c>
      <c r="O28">
        <f t="shared" si="9"/>
        <v>0</v>
      </c>
    </row>
    <row r="29" spans="1:15" ht="15.75" x14ac:dyDescent="0.25">
      <c r="A29" s="2">
        <v>28</v>
      </c>
      <c r="B29" s="2">
        <v>20</v>
      </c>
      <c r="C29" s="4">
        <f t="shared" si="10"/>
        <v>18.333333333333332</v>
      </c>
      <c r="D29">
        <f t="shared" si="11"/>
        <v>18.75</v>
      </c>
      <c r="E29">
        <f t="shared" si="12"/>
        <v>19.8</v>
      </c>
      <c r="F29" s="4">
        <f t="shared" si="0"/>
        <v>18.97779506444931</v>
      </c>
      <c r="G29" s="4">
        <f t="shared" si="1"/>
        <v>1.0449029302641897</v>
      </c>
      <c r="H29" s="4">
        <f t="shared" si="2"/>
        <v>1.0222049355506897</v>
      </c>
      <c r="I29" s="3">
        <f t="shared" si="3"/>
        <v>5.1110246777534486E-2</v>
      </c>
      <c r="J29">
        <f t="shared" si="4"/>
        <v>18.98041612672921</v>
      </c>
      <c r="K29">
        <f t="shared" si="5"/>
        <v>1.039551274633866</v>
      </c>
      <c r="L29">
        <f t="shared" si="6"/>
        <v>19.550390270349233</v>
      </c>
      <c r="M29">
        <f t="shared" si="7"/>
        <v>0.20214890899663585</v>
      </c>
      <c r="N29">
        <f t="shared" si="8"/>
        <v>20</v>
      </c>
      <c r="O29">
        <f t="shared" si="9"/>
        <v>0</v>
      </c>
    </row>
    <row r="30" spans="1:15" ht="15.75" x14ac:dyDescent="0.25">
      <c r="A30" s="2">
        <v>29</v>
      </c>
      <c r="B30" s="2">
        <v>17</v>
      </c>
      <c r="C30" s="4">
        <f t="shared" si="10"/>
        <v>17.333333333333332</v>
      </c>
      <c r="D30">
        <f t="shared" si="11"/>
        <v>18</v>
      </c>
      <c r="E30">
        <f t="shared" si="12"/>
        <v>18.399999999999999</v>
      </c>
      <c r="F30" s="4">
        <f t="shared" si="0"/>
        <v>17.988897532224655</v>
      </c>
      <c r="G30" s="4">
        <f t="shared" si="1"/>
        <v>0.97791832924001287</v>
      </c>
      <c r="H30" s="4">
        <f t="shared" si="2"/>
        <v>-0.98889753222465515</v>
      </c>
      <c r="I30" s="3">
        <f t="shared" si="3"/>
        <v>5.8170443072038537E-2</v>
      </c>
      <c r="J30">
        <f t="shared" si="4"/>
        <v>17.594124838018764</v>
      </c>
      <c r="K30">
        <f t="shared" si="5"/>
        <v>0.35298432315082312</v>
      </c>
      <c r="L30">
        <f t="shared" si="6"/>
        <v>17.255039027034925</v>
      </c>
      <c r="M30">
        <f t="shared" si="7"/>
        <v>6.5044905310921428E-2</v>
      </c>
      <c r="N30">
        <f t="shared" si="8"/>
        <v>17</v>
      </c>
      <c r="O30">
        <f t="shared" si="9"/>
        <v>0</v>
      </c>
    </row>
    <row r="31" spans="1:15" x14ac:dyDescent="0.25">
      <c r="G31" s="4" t="s">
        <v>7</v>
      </c>
      <c r="H31" s="5" t="s">
        <v>9</v>
      </c>
      <c r="I31" s="3" t="s">
        <v>11</v>
      </c>
      <c r="J31" t="s">
        <v>15</v>
      </c>
      <c r="L31" s="6" t="s">
        <v>14</v>
      </c>
      <c r="N31" t="s">
        <v>16</v>
      </c>
    </row>
    <row r="32" spans="1:15" x14ac:dyDescent="0.25">
      <c r="G32" s="4">
        <f>AVERAGE(G3:G30)</f>
        <v>2.3741796775658792</v>
      </c>
      <c r="H32" s="5">
        <f>AVERAGE(H3:H30)</f>
        <v>3.53177690080234E-2</v>
      </c>
      <c r="I32" s="3">
        <f>AVERAGE(I3:I30)</f>
        <v>6.5963879084882798E-2</v>
      </c>
      <c r="J32" t="s">
        <v>13</v>
      </c>
      <c r="K32">
        <f>AVERAGE(K3:K30)</f>
        <v>0.95656638903120605</v>
      </c>
      <c r="L32" t="s">
        <v>12</v>
      </c>
      <c r="M32">
        <f>AVERAGE(M3:M30)</f>
        <v>0.12596932175618109</v>
      </c>
      <c r="N32" t="s">
        <v>13</v>
      </c>
      <c r="O32">
        <f>AVERAGE(O3:O30)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D828-47E2-4140-B29C-1EB85ABF55A2}">
  <dimension ref="A1:I28"/>
  <sheetViews>
    <sheetView topLeftCell="A10" workbookViewId="0">
      <selection activeCell="H14" sqref="H14"/>
    </sheetView>
  </sheetViews>
  <sheetFormatPr defaultRowHeight="15" x14ac:dyDescent="0.25"/>
  <sheetData>
    <row r="1" spans="1:9" x14ac:dyDescent="0.25">
      <c r="A1" t="s">
        <v>19</v>
      </c>
    </row>
    <row r="2" spans="1:9" ht="15.75" thickBot="1" x14ac:dyDescent="0.3"/>
    <row r="3" spans="1:9" x14ac:dyDescent="0.25">
      <c r="A3" s="12" t="s">
        <v>20</v>
      </c>
      <c r="B3" s="12"/>
    </row>
    <row r="4" spans="1:9" x14ac:dyDescent="0.25">
      <c r="A4" s="9" t="s">
        <v>21</v>
      </c>
      <c r="B4" s="9">
        <v>0.97376866998816569</v>
      </c>
    </row>
    <row r="5" spans="1:9" x14ac:dyDescent="0.25">
      <c r="A5" s="9" t="s">
        <v>22</v>
      </c>
      <c r="B5" s="9">
        <v>0.94822542265052123</v>
      </c>
    </row>
    <row r="6" spans="1:9" x14ac:dyDescent="0.25">
      <c r="A6" s="9" t="s">
        <v>23</v>
      </c>
      <c r="B6" s="9">
        <v>0.92449540803201025</v>
      </c>
    </row>
    <row r="7" spans="1:9" x14ac:dyDescent="0.25">
      <c r="A7" s="9" t="s">
        <v>24</v>
      </c>
      <c r="B7" s="9">
        <v>12.95933811752918</v>
      </c>
    </row>
    <row r="8" spans="1:9" ht="15.75" thickBot="1" x14ac:dyDescent="0.3">
      <c r="A8" s="10" t="s">
        <v>25</v>
      </c>
      <c r="B8" s="10">
        <v>36</v>
      </c>
    </row>
    <row r="10" spans="1:9" ht="15.75" thickBot="1" x14ac:dyDescent="0.3">
      <c r="A10" t="s">
        <v>26</v>
      </c>
    </row>
    <row r="11" spans="1:9" x14ac:dyDescent="0.25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9" x14ac:dyDescent="0.25">
      <c r="A12" s="9" t="s">
        <v>27</v>
      </c>
      <c r="B12" s="9">
        <v>11</v>
      </c>
      <c r="C12" s="9">
        <v>73819.638888888876</v>
      </c>
      <c r="D12" s="9">
        <v>6710.8762626262615</v>
      </c>
      <c r="E12" s="9">
        <v>39.958905963371642</v>
      </c>
      <c r="F12" s="9">
        <v>1.0167194194730488E-12</v>
      </c>
    </row>
    <row r="13" spans="1:9" x14ac:dyDescent="0.25">
      <c r="A13" s="9" t="s">
        <v>28</v>
      </c>
      <c r="B13" s="9">
        <v>24</v>
      </c>
      <c r="C13" s="9">
        <v>4030.6666666666742</v>
      </c>
      <c r="D13" s="9">
        <v>167.94444444444477</v>
      </c>
      <c r="E13" s="9"/>
      <c r="F13" s="9"/>
    </row>
    <row r="14" spans="1:9" ht="15.75" thickBot="1" x14ac:dyDescent="0.3">
      <c r="A14" s="10" t="s">
        <v>29</v>
      </c>
      <c r="B14" s="10">
        <v>35</v>
      </c>
      <c r="C14" s="10">
        <v>77850.305555555547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25">
      <c r="A17" s="9" t="s">
        <v>30</v>
      </c>
      <c r="B17" s="9">
        <v>223.66666666666666</v>
      </c>
      <c r="C17" s="9">
        <v>7.4820773506748459</v>
      </c>
      <c r="D17" s="9">
        <v>29.893658697138843</v>
      </c>
      <c r="E17" s="9">
        <v>1.6716223356111493E-20</v>
      </c>
      <c r="F17" s="9">
        <v>208.22441798461921</v>
      </c>
      <c r="G17" s="9">
        <v>239.10891534871411</v>
      </c>
      <c r="H17" s="9">
        <v>208.22441798461921</v>
      </c>
      <c r="I17" s="9">
        <v>239.10891534871411</v>
      </c>
    </row>
    <row r="18" spans="1:9" x14ac:dyDescent="0.25">
      <c r="A18" s="9" t="s">
        <v>44</v>
      </c>
      <c r="B18" s="9">
        <v>38.666666666666629</v>
      </c>
      <c r="C18" s="9">
        <v>10.58125526404892</v>
      </c>
      <c r="D18" s="9">
        <v>3.6542608321756731</v>
      </c>
      <c r="E18" s="9">
        <v>1.2558519910310375E-3</v>
      </c>
      <c r="F18" s="9">
        <v>16.828029146977091</v>
      </c>
      <c r="G18" s="9">
        <v>60.50530418635617</v>
      </c>
      <c r="H18" s="9">
        <v>16.828029146977091</v>
      </c>
      <c r="I18" s="9">
        <v>60.50530418635617</v>
      </c>
    </row>
    <row r="19" spans="1:9" x14ac:dyDescent="0.25">
      <c r="A19" s="9" t="s">
        <v>45</v>
      </c>
      <c r="B19" s="9">
        <v>18.999999999999954</v>
      </c>
      <c r="C19" s="9">
        <v>10.581255264048938</v>
      </c>
      <c r="D19" s="9">
        <v>1.7956281675345924</v>
      </c>
      <c r="E19" s="9">
        <v>8.5156393612995582E-2</v>
      </c>
      <c r="F19" s="9">
        <v>-2.8386375196896232</v>
      </c>
      <c r="G19" s="9">
        <v>40.838637519689527</v>
      </c>
      <c r="H19" s="9">
        <v>-2.8386375196896232</v>
      </c>
      <c r="I19" s="9">
        <v>40.838637519689527</v>
      </c>
    </row>
    <row r="20" spans="1:9" x14ac:dyDescent="0.25">
      <c r="A20" s="9" t="s">
        <v>46</v>
      </c>
      <c r="B20" s="9">
        <v>24.333333333333346</v>
      </c>
      <c r="C20" s="9">
        <v>10.581255264048924</v>
      </c>
      <c r="D20" s="9">
        <v>2.2996641443864179</v>
      </c>
      <c r="E20" s="9">
        <v>3.0471582297103138E-2</v>
      </c>
      <c r="F20" s="9">
        <v>2.4946958136438013</v>
      </c>
      <c r="G20" s="9">
        <v>46.171970853022891</v>
      </c>
      <c r="H20" s="9">
        <v>2.4946958136438013</v>
      </c>
      <c r="I20" s="9">
        <v>46.171970853022891</v>
      </c>
    </row>
    <row r="21" spans="1:9" x14ac:dyDescent="0.25">
      <c r="A21" s="9" t="s">
        <v>47</v>
      </c>
      <c r="B21" s="9">
        <v>-31.666666666666654</v>
      </c>
      <c r="C21" s="9">
        <v>10.581255264048925</v>
      </c>
      <c r="D21" s="9">
        <v>-2.9927136125576634</v>
      </c>
      <c r="E21" s="9">
        <v>6.3140658285535589E-3</v>
      </c>
      <c r="F21" s="9">
        <v>-53.505304186356199</v>
      </c>
      <c r="G21" s="9">
        <v>-9.8280291469771051</v>
      </c>
      <c r="H21" s="9">
        <v>-53.505304186356199</v>
      </c>
      <c r="I21" s="9">
        <v>-9.8280291469771051</v>
      </c>
    </row>
    <row r="22" spans="1:9" x14ac:dyDescent="0.25">
      <c r="A22" s="9" t="s">
        <v>48</v>
      </c>
      <c r="B22" s="9">
        <v>-27.999999999999986</v>
      </c>
      <c r="C22" s="9">
        <v>10.581255264048927</v>
      </c>
      <c r="D22" s="9">
        <v>-2.6461888784720387</v>
      </c>
      <c r="E22" s="9">
        <v>1.414243944699888E-2</v>
      </c>
      <c r="F22" s="9">
        <v>-49.838637519689541</v>
      </c>
      <c r="G22" s="9">
        <v>-6.1613624803104337</v>
      </c>
      <c r="H22" s="9">
        <v>-49.838637519689541</v>
      </c>
      <c r="I22" s="9">
        <v>-6.1613624803104337</v>
      </c>
    </row>
    <row r="23" spans="1:9" x14ac:dyDescent="0.25">
      <c r="A23" s="9" t="s">
        <v>49</v>
      </c>
      <c r="B23" s="9">
        <v>-74.000000000000028</v>
      </c>
      <c r="C23" s="9">
        <v>10.581255264048933</v>
      </c>
      <c r="D23" s="9">
        <v>-6.9934991788189622</v>
      </c>
      <c r="E23" s="9">
        <v>3.1282294214944371E-7</v>
      </c>
      <c r="F23" s="9">
        <v>-95.838637519689598</v>
      </c>
      <c r="G23" s="9">
        <v>-52.161362480310466</v>
      </c>
      <c r="H23" s="9">
        <v>-95.838637519689598</v>
      </c>
      <c r="I23" s="9">
        <v>-52.161362480310466</v>
      </c>
    </row>
    <row r="24" spans="1:9" x14ac:dyDescent="0.25">
      <c r="A24" s="9" t="s">
        <v>50</v>
      </c>
      <c r="B24" s="9">
        <v>-67.666666666666671</v>
      </c>
      <c r="C24" s="9">
        <v>10.581255264048929</v>
      </c>
      <c r="D24" s="9">
        <v>-6.3949564563074297</v>
      </c>
      <c r="E24" s="9">
        <v>1.3007812708599671E-6</v>
      </c>
      <c r="F24" s="9">
        <v>-89.505304186356227</v>
      </c>
      <c r="G24" s="9">
        <v>-45.828029146977116</v>
      </c>
      <c r="H24" s="9">
        <v>-89.505304186356227</v>
      </c>
      <c r="I24" s="9">
        <v>-45.828029146977116</v>
      </c>
    </row>
    <row r="25" spans="1:9" x14ac:dyDescent="0.25">
      <c r="A25" s="9" t="s">
        <v>51</v>
      </c>
      <c r="B25" s="9">
        <v>-61.333333333333336</v>
      </c>
      <c r="C25" s="9">
        <v>10.581255264048929</v>
      </c>
      <c r="D25" s="9">
        <v>-5.7964137337958963</v>
      </c>
      <c r="E25" s="9">
        <v>5.6326000413513701E-6</v>
      </c>
      <c r="F25" s="9">
        <v>-83.171970853022884</v>
      </c>
      <c r="G25" s="9">
        <v>-39.49469581364378</v>
      </c>
      <c r="H25" s="9">
        <v>-83.171970853022884</v>
      </c>
      <c r="I25" s="9">
        <v>-39.49469581364378</v>
      </c>
    </row>
    <row r="26" spans="1:9" x14ac:dyDescent="0.25">
      <c r="A26" s="9" t="s">
        <v>52</v>
      </c>
      <c r="B26" s="9">
        <v>-104.33333333333339</v>
      </c>
      <c r="C26" s="9">
        <v>10.581255264048933</v>
      </c>
      <c r="D26" s="9">
        <v>-9.8602037971636722</v>
      </c>
      <c r="E26" s="9">
        <v>6.4665148025715785E-10</v>
      </c>
      <c r="F26" s="9">
        <v>-126.17197085302294</v>
      </c>
      <c r="G26" s="9">
        <v>-82.49469581364383</v>
      </c>
      <c r="H26" s="9">
        <v>-126.17197085302294</v>
      </c>
      <c r="I26" s="9">
        <v>-82.49469581364383</v>
      </c>
    </row>
    <row r="27" spans="1:9" x14ac:dyDescent="0.25">
      <c r="A27" s="9" t="s">
        <v>53</v>
      </c>
      <c r="B27" s="9">
        <v>-87.666666666666629</v>
      </c>
      <c r="C27" s="9">
        <v>10.581255264048927</v>
      </c>
      <c r="D27" s="9">
        <v>-8.2850913695017407</v>
      </c>
      <c r="E27" s="9">
        <v>1.6886839314289268E-8</v>
      </c>
      <c r="F27" s="9">
        <v>-109.50530418635618</v>
      </c>
      <c r="G27" s="9">
        <v>-65.828029146977073</v>
      </c>
      <c r="H27" s="9">
        <v>-109.50530418635618</v>
      </c>
      <c r="I27" s="9">
        <v>-65.828029146977073</v>
      </c>
    </row>
    <row r="28" spans="1:9" ht="15.75" thickBot="1" x14ac:dyDescent="0.3">
      <c r="A28" s="10" t="s">
        <v>54</v>
      </c>
      <c r="B28" s="10">
        <v>-59.666666666666671</v>
      </c>
      <c r="C28" s="10">
        <v>10.581255264048927</v>
      </c>
      <c r="D28" s="10">
        <v>-5.6389024910297048</v>
      </c>
      <c r="E28" s="10">
        <v>8.3319865069504446E-6</v>
      </c>
      <c r="F28" s="10">
        <v>-81.505304186356227</v>
      </c>
      <c r="G28" s="10">
        <v>-37.828029146977116</v>
      </c>
      <c r="H28" s="10">
        <v>-81.505304186356227</v>
      </c>
      <c r="I28" s="10">
        <v>-37.828029146977116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Vintage</vt:lpstr>
      <vt:lpstr>Sales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Dominic Dosmann</cp:lastModifiedBy>
  <dcterms:created xsi:type="dcterms:W3CDTF">2021-04-19T03:52:47Z</dcterms:created>
  <dcterms:modified xsi:type="dcterms:W3CDTF">2025-02-17T02:39:29Z</dcterms:modified>
</cp:coreProperties>
</file>