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1"/>
  </bookViews>
  <sheets>
    <sheet name="压测方案流程图" sheetId="1" r:id="rId1"/>
    <sheet name="测试报告-汇总" sheetId="2" r:id="rId2"/>
    <sheet name="测试报告-明细" sheetId="3" r:id="rId3"/>
    <sheet name="问题累积" sheetId="4" r:id="rId4"/>
  </sheets>
  <definedNames>
    <definedName name="_xlnm._FilterDatabase" localSheetId="2" hidden="1">'测试报告-明细'!$C$6:$D$11</definedName>
  </definedNames>
  <calcPr calcId="144525"/>
</workbook>
</file>

<file path=xl/comments1.xml><?xml version="1.0" encoding="utf-8"?>
<comments xmlns="http://schemas.openxmlformats.org/spreadsheetml/2006/main">
  <authors>
    <author>王玉娟</author>
  </authors>
  <commentList>
    <comment ref="N27" authorId="0">
      <text>
        <r>
          <rPr>
            <sz val="10"/>
            <rFont val="宋体"/>
            <charset val="134"/>
          </rPr>
          <t>成交明细记录数</t>
        </r>
      </text>
    </comment>
    <comment ref="C28" authorId="0">
      <text>
        <r>
          <rPr>
            <sz val="10"/>
            <rFont val="宋体"/>
            <charset val="134"/>
          </rPr>
          <t xml:space="preserve">订单笔数
</t>
        </r>
      </text>
    </comment>
    <comment ref="D28" authorId="0">
      <text>
        <r>
          <rPr>
            <sz val="10"/>
            <rFont val="宋体"/>
            <charset val="134"/>
          </rPr>
          <t xml:space="preserve">发单工具收到订单ACK笔数
</t>
        </r>
      </text>
    </comment>
    <comment ref="E28" authorId="0">
      <text>
        <r>
          <rPr>
            <sz val="10"/>
            <rFont val="宋体"/>
            <charset val="134"/>
          </rPr>
          <t>发单工具收到被拒响应订单笔数</t>
        </r>
      </text>
    </comment>
    <comment ref="G28" authorId="0">
      <text>
        <r>
          <rPr>
            <sz val="10"/>
            <rFont val="宋体"/>
            <charset val="134"/>
          </rPr>
          <t>工具中统计交易所返回委托确认的笔数</t>
        </r>
      </text>
    </comment>
    <comment ref="H28" authorId="0">
      <text>
        <r>
          <rPr>
            <sz val="10"/>
            <rFont val="宋体"/>
            <charset val="134"/>
          </rPr>
          <t>工具中统计委托非法的笔数</t>
        </r>
      </text>
    </comment>
    <comment ref="J28" authorId="0">
      <text>
        <r>
          <rPr>
            <sz val="10"/>
            <rFont val="宋体"/>
            <charset val="134"/>
          </rPr>
          <t>工具统计撤单笔数</t>
        </r>
      </text>
    </comment>
    <comment ref="K28" authorId="0">
      <text>
        <r>
          <rPr>
            <sz val="10"/>
            <rFont val="宋体"/>
            <charset val="134"/>
          </rPr>
          <t>工具统计撤单成功笔数</t>
        </r>
      </text>
    </comment>
    <comment ref="L28" authorId="0">
      <text>
        <r>
          <rPr>
            <sz val="10"/>
            <rFont val="宋体"/>
            <charset val="134"/>
          </rPr>
          <t>工具统计撤单非法的笔数</t>
        </r>
      </text>
    </comment>
    <comment ref="G29" authorId="0">
      <text>
        <r>
          <rPr>
            <sz val="10"/>
            <rFont val="宋体"/>
            <charset val="134"/>
          </rPr>
          <t xml:space="preserve">委托表的legalflag字段为0——合法的笔数
</t>
        </r>
      </text>
    </comment>
    <comment ref="H29" authorId="0">
      <text>
        <r>
          <rPr>
            <sz val="10"/>
            <rFont val="宋体"/>
            <charset val="134"/>
          </rPr>
          <t xml:space="preserve">委托表的legalflag为1——非法的笔数
</t>
        </r>
      </text>
    </comment>
    <comment ref="G30" authorId="0">
      <text>
        <r>
          <rPr>
            <sz val="10"/>
            <rFont val="宋体"/>
            <charset val="134"/>
          </rPr>
          <t>委托表中订单总笔数</t>
        </r>
      </text>
    </comment>
    <comment ref="F31" authorId="0">
      <text>
        <r>
          <rPr>
            <sz val="10"/>
            <rFont val="宋体"/>
            <charset val="134"/>
          </rPr>
          <t>依据F24结果判定</t>
        </r>
      </text>
    </comment>
    <comment ref="G31" authorId="0">
      <text>
        <r>
          <rPr>
            <sz val="10"/>
            <rFont val="宋体"/>
            <charset val="134"/>
          </rPr>
          <t>"G20、G22、G23数值一致"</t>
        </r>
      </text>
    </comment>
    <comment ref="H31" authorId="0">
      <text>
        <r>
          <rPr>
            <sz val="10"/>
            <rFont val="宋体"/>
            <charset val="134"/>
          </rPr>
          <t>"H24、H26、H27数值一致"</t>
        </r>
      </text>
    </comment>
    <comment ref="K31" authorId="0">
      <text>
        <r>
          <rPr>
            <sz val="10"/>
            <rFont val="宋体"/>
            <charset val="134"/>
          </rPr>
          <t>"K24、K26、K27数值一致"</t>
        </r>
      </text>
    </comment>
    <comment ref="L31" authorId="0">
      <text>
        <r>
          <rPr>
            <sz val="10"/>
            <rFont val="宋体"/>
            <charset val="134"/>
          </rPr>
          <t xml:space="preserve">是L24，L26，L27以及J28，K28的汇总结果
</t>
        </r>
      </text>
    </comment>
    <comment ref="M31" authorId="0">
      <text>
        <r>
          <rPr>
            <sz val="10"/>
            <rFont val="宋体"/>
            <charset val="134"/>
          </rPr>
          <t xml:space="preserve">"M24、M26、M27数值一致"
</t>
        </r>
      </text>
    </comment>
    <comment ref="C34" authorId="0">
      <text>
        <r>
          <rPr>
            <sz val="10"/>
            <rFont val="宋体"/>
            <charset val="134"/>
          </rPr>
          <t>sum（orderqty）</t>
        </r>
      </text>
    </comment>
    <comment ref="D34" authorId="0">
      <text>
        <r>
          <rPr>
            <sz val="10"/>
            <rFont val="宋体"/>
            <charset val="134"/>
          </rPr>
          <t>SUM(knockqty)</t>
        </r>
      </text>
    </comment>
    <comment ref="E34" authorId="0">
      <text>
        <r>
          <rPr>
            <sz val="10"/>
            <rFont val="宋体"/>
            <charset val="134"/>
          </rPr>
          <t>SUM(withdrawqty)</t>
        </r>
      </text>
    </comment>
    <comment ref="F34" authorId="0">
      <text>
        <r>
          <rPr>
            <sz val="10"/>
            <rFont val="宋体"/>
            <charset val="134"/>
          </rPr>
          <t>SUM(orderqty)-SUM(knockqty)-SUM(withdrawqty)</t>
        </r>
      </text>
    </comment>
  </commentList>
</comments>
</file>

<file path=xl/sharedStrings.xml><?xml version="1.0" encoding="utf-8"?>
<sst xmlns="http://schemas.openxmlformats.org/spreadsheetml/2006/main" count="350" uniqueCount="193">
  <si>
    <t>盈通测试报告</t>
  </si>
  <si>
    <t>总体说明</t>
  </si>
  <si>
    <t>测试日期</t>
  </si>
  <si>
    <t>2021-12-20</t>
  </si>
  <si>
    <t>开始时间</t>
  </si>
  <si>
    <t>截止时间</t>
  </si>
  <si>
    <t>覆盖业务范围</t>
  </si>
  <si>
    <t>订单账户总数</t>
  </si>
  <si>
    <t>委托订单总笔数</t>
  </si>
  <si>
    <t>撤销订单总笔数</t>
  </si>
  <si>
    <t>回放倍速</t>
  </si>
  <si>
    <t>峰值（笔/秒）</t>
  </si>
  <si>
    <t>落库耗时</t>
  </si>
  <si>
    <t>深A:股票，创业板</t>
  </si>
  <si>
    <t>1:100</t>
  </si>
  <si>
    <t>1，测试结果</t>
  </si>
  <si>
    <t>委托笔数验证</t>
  </si>
  <si>
    <t>委托ACK验证</t>
  </si>
  <si>
    <t>confirm确认笔数</t>
  </si>
  <si>
    <t>撤单笔数验证</t>
  </si>
  <si>
    <t>成交记录数验证</t>
  </si>
  <si>
    <t>资金变化正确性</t>
  </si>
  <si>
    <t>持仓变化</t>
  </si>
  <si>
    <t>订单成交Qty的正确性</t>
  </si>
  <si>
    <t>一致</t>
  </si>
  <si>
    <t>2，问题描述</t>
  </si>
  <si>
    <t>序号</t>
  </si>
  <si>
    <t>问题描述</t>
  </si>
  <si>
    <t>修复负责人</t>
  </si>
  <si>
    <t>修复时间点</t>
  </si>
  <si>
    <t>导致统计出错的统计点</t>
  </si>
  <si>
    <t>修改方案</t>
  </si>
  <si>
    <t>回放5w笔时，内存与数据库资金可用相差2.2</t>
  </si>
  <si>
    <t>刘林</t>
  </si>
  <si>
    <t>查询内存在途异常，存在数据库状态未完结，但是查内存在途没查到的情况</t>
  </si>
  <si>
    <t>测试结果1-交易笔数验证</t>
  </si>
  <si>
    <t>委托笔数比对</t>
  </si>
  <si>
    <t>confirm确认比对</t>
  </si>
  <si>
    <t>撤单笔数比对</t>
  </si>
  <si>
    <t>成交记录数比对</t>
  </si>
  <si>
    <t>数据来源</t>
  </si>
  <si>
    <t>委托笔数（不含撤单）</t>
  </si>
  <si>
    <t>ACK笔数</t>
  </si>
  <si>
    <t>拒单笔数</t>
  </si>
  <si>
    <t>委托笔数核对</t>
  </si>
  <si>
    <t>exch confirm 笔数（合法)</t>
  </si>
  <si>
    <t>exch confirm（非法）</t>
  </si>
  <si>
    <t>exch confirm笔数核对</t>
  </si>
  <si>
    <t>撤单笔数</t>
  </si>
  <si>
    <t>撤单成功笔数</t>
  </si>
  <si>
    <t>撤单拒单笔数</t>
  </si>
  <si>
    <t>成交记录数</t>
  </si>
  <si>
    <t>模拟发单工具</t>
  </si>
  <si>
    <t>系统_DB</t>
  </si>
  <si>
    <t>N/A</t>
  </si>
  <si>
    <t>撮合日志</t>
  </si>
  <si>
    <t>对比结果</t>
  </si>
  <si>
    <t>测试结果2-交易数量汇总验证</t>
  </si>
  <si>
    <t>委托QTY</t>
  </si>
  <si>
    <t>成交QTY</t>
  </si>
  <si>
    <t>撤单QTY</t>
  </si>
  <si>
    <t>在途委托QTY（未成交）</t>
  </si>
  <si>
    <t>Qty勾稽关系核对</t>
  </si>
  <si>
    <t>模拟报单工具</t>
  </si>
  <si>
    <t>交易系统_内存</t>
  </si>
  <si>
    <t>不统计</t>
  </si>
  <si>
    <t>交易系统_DB</t>
  </si>
  <si>
    <t>撮合</t>
  </si>
  <si>
    <t>核对结果</t>
  </si>
  <si>
    <t>测试结果3-资金持仓验证</t>
  </si>
  <si>
    <t>系统DB资金轧差</t>
  </si>
  <si>
    <t>系统DB资金</t>
  </si>
  <si>
    <t>系统内存资金轧差</t>
  </si>
  <si>
    <t>系统内存资金</t>
  </si>
  <si>
    <t>计算所得资金轧差</t>
  </si>
  <si>
    <t>资金正确性</t>
  </si>
  <si>
    <t>（DB与内存）核对结果</t>
  </si>
  <si>
    <t>系统DB交易引起的资金变化</t>
  </si>
  <si>
    <t>系统DB期末资金</t>
  </si>
  <si>
    <t>系统DB期初资金</t>
  </si>
  <si>
    <t>系统内存交易引起的资金变化</t>
  </si>
  <si>
    <t>系统内存期末资金</t>
  </si>
  <si>
    <t>系统内存期初资金</t>
  </si>
  <si>
    <t>资产单元</t>
  </si>
  <si>
    <t>可用金额轧差核对</t>
  </si>
  <si>
    <t>交易冻结金额轧差核对</t>
  </si>
  <si>
    <t>可用金额轧差</t>
  </si>
  <si>
    <t>交易冻结金额轧差</t>
  </si>
  <si>
    <t>可用金额</t>
  </si>
  <si>
    <t>交易冻结金额</t>
  </si>
  <si>
    <t>可用金额金额轧差</t>
  </si>
  <si>
    <t>000000110101</t>
  </si>
  <si>
    <t>持仓正确性</t>
  </si>
  <si>
    <t>（DB与内存）持仓核对结果</t>
  </si>
  <si>
    <t>系统DB期末持仓</t>
  </si>
  <si>
    <t>系统DB期初持仓</t>
  </si>
  <si>
    <t>系统DB持仓轧差</t>
  </si>
  <si>
    <t>系统内存持仓轧差</t>
  </si>
  <si>
    <t>内存期初持仓</t>
  </si>
  <si>
    <t>内存期末持仓</t>
  </si>
  <si>
    <t>计算所得轧差</t>
  </si>
  <si>
    <t>计算所得期末持仓</t>
  </si>
  <si>
    <t>投资组合</t>
  </si>
  <si>
    <t>昨日可用</t>
  </si>
  <si>
    <t>今日可用</t>
  </si>
  <si>
    <t>当日买入成交</t>
  </si>
  <si>
    <t>买入在途</t>
  </si>
  <si>
    <t>卖出成交</t>
  </si>
  <si>
    <t>今卖出冻结</t>
  </si>
  <si>
    <t>今卖出成交</t>
  </si>
  <si>
    <t>昨卖出冻结</t>
  </si>
  <si>
    <t>S000110101</t>
  </si>
  <si>
    <t>验证结果汇总</t>
  </si>
  <si>
    <t>内存无卖出成交返参</t>
  </si>
  <si>
    <t>盈通测试报告-明细</t>
  </si>
  <si>
    <t>资金变化正确性验证</t>
  </si>
  <si>
    <t>期初资金</t>
  </si>
  <si>
    <t>交易引起的资金变化</t>
  </si>
  <si>
    <t>期末资金</t>
  </si>
  <si>
    <t>账户1</t>
  </si>
  <si>
    <t>账户2</t>
  </si>
  <si>
    <t>账户3</t>
  </si>
  <si>
    <t>账户4</t>
  </si>
  <si>
    <t>账户5</t>
  </si>
  <si>
    <t>持仓变化正确性验证</t>
  </si>
  <si>
    <t>期初持仓</t>
  </si>
  <si>
    <t>交易引起的持仓变化</t>
  </si>
  <si>
    <t>期末持仓</t>
  </si>
  <si>
    <t>标的代码</t>
  </si>
  <si>
    <t>000001.SZ</t>
  </si>
  <si>
    <t>600030.SH</t>
  </si>
  <si>
    <t>逐笔订单结果正确性验证</t>
  </si>
  <si>
    <t>回放日志文件</t>
  </si>
  <si>
    <t>三方核对结果</t>
  </si>
  <si>
    <t>订单编码</t>
  </si>
  <si>
    <t>交易市场</t>
  </si>
  <si>
    <t>证券代码</t>
  </si>
  <si>
    <t>订单状态</t>
  </si>
  <si>
    <t>委托数量</t>
  </si>
  <si>
    <t>成交数量</t>
  </si>
  <si>
    <t>撤单数量</t>
  </si>
  <si>
    <t>问题发生日期</t>
  </si>
  <si>
    <t>状态</t>
  </si>
  <si>
    <t>问题涉及模块</t>
  </si>
  <si>
    <t>问题原因</t>
  </si>
  <si>
    <t>程序修改方案（如有）</t>
  </si>
  <si>
    <t>2021.12.7</t>
  </si>
  <si>
    <t>已验证</t>
  </si>
  <si>
    <t>买入委托成交后，资金可用未扣减，交易冻结为负值</t>
  </si>
  <si>
    <t>交易AS</t>
  </si>
  <si>
    <t>异步落库委托处理资金时，更新条件acctid和currencyID未赋值成功</t>
  </si>
  <si>
    <t>待修复</t>
  </si>
  <si>
    <t>B36_资金可用及资金冻结统计结果不正确</t>
  </si>
  <si>
    <t>回放工具日志打印错误信息出错，出现3p 信息都是0的记录</t>
  </si>
  <si>
    <t>AS或API</t>
  </si>
  <si>
    <t>AS拒单时，返回3P是0的问题需要修复</t>
  </si>
  <si>
    <t>姜植元、彭啸</t>
  </si>
  <si>
    <t>D24_回放文件的订单总数及订单拒绝总数不正确</t>
  </si>
  <si>
    <t>回放日志未统计委托非法部分</t>
  </si>
  <si>
    <t>API</t>
  </si>
  <si>
    <t>API需要修改成交回调，委托非法回调、AS拒单、撤单回调</t>
  </si>
  <si>
    <t>J24/G24_回放文件的委托非法响应记录数统计不正确</t>
  </si>
  <si>
    <t>回放结果无撤单</t>
  </si>
  <si>
    <t>回放工具</t>
  </si>
  <si>
    <t>回放工具增加撤单请求打点</t>
  </si>
  <si>
    <t>彭啸</t>
  </si>
  <si>
    <t>2021.12.8</t>
  </si>
  <si>
    <t>G24_回放日志的撤单总数不正确</t>
  </si>
  <si>
    <t>回放工具记录发送订单到AS的总数</t>
  </si>
  <si>
    <t>回放工具增加订单打点</t>
  </si>
  <si>
    <t>C24/G24_回放日志统计的订单总数</t>
  </si>
  <si>
    <t>成交回调统计不正确</t>
  </si>
  <si>
    <t>API的成交响应记录数不正确（缺少部分记录），怀疑部分账号没订阅成功</t>
  </si>
  <si>
    <t>O24、P24_回放日志的成交记录总数和在途订单总数</t>
  </si>
  <si>
    <t>回放工具需增加以下内容：
1）日志区分订单以及撤单
2）记录期初、期末内存资金、持仓数据
3）记录内存在途委托</t>
  </si>
  <si>
    <t>释放冻结存在精度问题，待解决。</t>
  </si>
  <si>
    <t>2021.12.9</t>
  </si>
  <si>
    <t>已修复</t>
  </si>
  <si>
    <t>连接深交所现货买卖报单，市价：本方最优，报错订单异常</t>
  </si>
  <si>
    <t>RTOES</t>
  </si>
  <si>
    <t>郝占扬</t>
  </si>
  <si>
    <t>待分析</t>
  </si>
  <si>
    <t>回放工具API收到AS返回“数据非法”报错</t>
  </si>
  <si>
    <t>2021.12.10</t>
  </si>
  <si>
    <t>回放总笔数对不上，委托相差3笔</t>
  </si>
  <si>
    <t>未统计内存持仓相关信息</t>
  </si>
  <si>
    <t>彭啸，牛孟博</t>
  </si>
  <si>
    <t>2021.12.20</t>
  </si>
  <si>
    <t>1、回放工具回调日志未记录非法以及撤单的订单</t>
  </si>
  <si>
    <t>2、回放日志格式偶尔出现串行，造成无法分析的情况（不明原因）</t>
  </si>
  <si>
    <t>3、回放1w笔时，内存与数据库资金可用相差0.42</t>
  </si>
  <si>
    <t>4、查询内存在途异常，存在数据库状态未完结，但是查内存在途没查到的情况</t>
  </si>
  <si>
    <t>5、回放工具所记录回放订单与实际对不上，差了1897笔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</si>
</sst>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176" formatCode="#,##0.00_ ;[Red]\-#,##0.00\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#,##0_);[Red]\(#,##0\)"/>
    <numFmt numFmtId="178" formatCode="yyyy\-mm\-dd;@"/>
    <numFmt numFmtId="179" formatCode="h:mm;@"/>
    <numFmt numFmtId="180" formatCode="0.00_ "/>
  </numFmts>
  <fonts count="47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rgb="FF000000"/>
      <name val="楷体"/>
      <charset val="134"/>
    </font>
    <font>
      <sz val="12"/>
      <color theme="1"/>
      <name val="楷体"/>
      <charset val="134"/>
    </font>
    <font>
      <sz val="12"/>
      <color rgb="FF000000"/>
      <name val="楷体"/>
      <charset val="134"/>
    </font>
    <font>
      <sz val="12"/>
      <color rgb="FF000000"/>
      <name val="KaiTi"/>
      <charset val="134"/>
    </font>
    <font>
      <sz val="10"/>
      <color rgb="FF000000"/>
      <name val="KaiTi"/>
      <charset val="134"/>
    </font>
    <font>
      <b/>
      <sz val="24"/>
      <color rgb="FF000000"/>
      <name val="KaiTi"/>
      <charset val="134"/>
    </font>
    <font>
      <sz val="16"/>
      <color rgb="FFFFFFFF"/>
      <name val="KaiTi"/>
      <charset val="134"/>
    </font>
    <font>
      <b/>
      <sz val="16"/>
      <color rgb="FF000000"/>
      <name val="KaiTi"/>
      <charset val="134"/>
    </font>
    <font>
      <b/>
      <sz val="14"/>
      <color rgb="FF000000"/>
      <name val="KaiTi"/>
      <charset val="134"/>
    </font>
    <font>
      <b/>
      <sz val="12"/>
      <color rgb="FF000000"/>
      <name val="KaiTi"/>
      <charset val="134"/>
    </font>
    <font>
      <sz val="10"/>
      <color rgb="FF000000"/>
      <name val="微软雅黑"/>
      <charset val="134"/>
    </font>
    <font>
      <sz val="14"/>
      <color rgb="FF000000"/>
      <name val="KaiTi"/>
      <charset val="134"/>
    </font>
    <font>
      <sz val="14"/>
      <color rgb="FF000000"/>
      <name val="微软雅黑"/>
      <charset val="134"/>
    </font>
    <font>
      <sz val="12"/>
      <color rgb="FF000000"/>
      <name val="微软雅黑"/>
      <charset val="134"/>
    </font>
    <font>
      <sz val="10"/>
      <color rgb="FF000000"/>
      <name val="楷体"/>
      <charset val="134"/>
    </font>
    <font>
      <b/>
      <sz val="24"/>
      <color rgb="FF000000"/>
      <name val="楷体"/>
      <charset val="134"/>
    </font>
    <font>
      <b/>
      <sz val="20"/>
      <color rgb="FF000000"/>
      <name val="楷体"/>
      <charset val="134"/>
    </font>
    <font>
      <sz val="12"/>
      <name val="楷体"/>
      <charset val="134"/>
    </font>
    <font>
      <b/>
      <sz val="14"/>
      <color rgb="FF000000"/>
      <name val="楷体"/>
      <charset val="134"/>
    </font>
    <font>
      <b/>
      <sz val="16"/>
      <color rgb="FF000000"/>
      <name val="楷体"/>
      <charset val="134"/>
    </font>
    <font>
      <sz val="14"/>
      <color rgb="FF000000"/>
      <name val="楷体"/>
      <charset val="134"/>
    </font>
    <font>
      <sz val="10"/>
      <color rgb="FFFFFFFF"/>
      <name val="楷体"/>
      <charset val="134"/>
    </font>
    <font>
      <sz val="16"/>
      <color theme="1"/>
      <name val="楷体"/>
      <charset val="134"/>
    </font>
    <font>
      <b/>
      <sz val="14"/>
      <color theme="1"/>
      <name val="楷体"/>
      <charset val="134"/>
    </font>
    <font>
      <sz val="10"/>
      <color rgb="FFFF0000"/>
      <name val="楷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rgb="FFD8F4E5"/>
        <bgColor indexed="64"/>
      </patternFill>
    </fill>
    <fill>
      <patternFill patternType="solid">
        <fgColor rgb="FF307B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3" fillId="20" borderId="3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25" borderId="35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40" fillId="0" borderId="34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1" fillId="29" borderId="37" applyNumberFormat="0" applyAlignment="0" applyProtection="0">
      <alignment vertical="center"/>
    </xf>
    <xf numFmtId="0" fontId="42" fillId="29" borderId="33" applyNumberFormat="0" applyAlignment="0" applyProtection="0">
      <alignment vertical="center"/>
    </xf>
    <xf numFmtId="0" fontId="29" fillId="13" borderId="32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4" fillId="0" borderId="38" applyNumberFormat="0" applyFill="0" applyAlignment="0" applyProtection="0">
      <alignment vertical="center"/>
    </xf>
    <xf numFmtId="0" fontId="45" fillId="0" borderId="39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36">
    <xf numFmtId="0" fontId="0" fillId="0" borderId="0" xfId="0" applyAlignment="1">
      <alignment vertical="center"/>
    </xf>
    <xf numFmtId="0" fontId="1" fillId="0" borderId="0" xfId="49" applyAlignment="1">
      <alignment vertical="center"/>
    </xf>
    <xf numFmtId="0" fontId="2" fillId="2" borderId="1" xfId="49" applyFont="1" applyFill="1" applyBorder="1" applyAlignment="1">
      <alignment horizontal="center" vertical="center" wrapText="1"/>
    </xf>
    <xf numFmtId="0" fontId="2" fillId="2" borderId="0" xfId="49" applyFont="1" applyFill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left" vertical="center" wrapText="1"/>
    </xf>
    <xf numFmtId="0" fontId="3" fillId="0" borderId="1" xfId="49" applyFont="1" applyBorder="1" applyAlignment="1">
      <alignment vertical="center"/>
    </xf>
    <xf numFmtId="0" fontId="1" fillId="0" borderId="1" xfId="49" applyBorder="1" applyAlignment="1">
      <alignment vertical="center"/>
    </xf>
    <xf numFmtId="0" fontId="4" fillId="0" borderId="2" xfId="49" applyFont="1" applyBorder="1" applyAlignment="1">
      <alignment horizontal="left" vertical="center" wrapText="1"/>
    </xf>
    <xf numFmtId="0" fontId="4" fillId="0" borderId="3" xfId="49" applyFont="1" applyBorder="1" applyAlignment="1">
      <alignment horizontal="left" vertical="center" wrapText="1"/>
    </xf>
    <xf numFmtId="0" fontId="3" fillId="0" borderId="1" xfId="49" applyFont="1" applyBorder="1" applyAlignment="1">
      <alignment vertical="center" wrapText="1"/>
    </xf>
    <xf numFmtId="0" fontId="4" fillId="0" borderId="1" xfId="49" applyFont="1" applyBorder="1" applyAlignment="1">
      <alignment horizontal="left" vertical="center" wrapText="1"/>
    </xf>
    <xf numFmtId="0" fontId="3" fillId="0" borderId="4" xfId="49" applyFont="1" applyBorder="1" applyAlignment="1">
      <alignment vertical="center"/>
    </xf>
    <xf numFmtId="0" fontId="4" fillId="0" borderId="4" xfId="49" applyFont="1" applyBorder="1" applyAlignment="1">
      <alignment horizontal="left" vertical="center" wrapText="1"/>
    </xf>
    <xf numFmtId="0" fontId="5" fillId="0" borderId="5" xfId="49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1" xfId="49" applyFont="1" applyBorder="1" applyAlignment="1">
      <alignment vertical="center" wrapText="1"/>
    </xf>
    <xf numFmtId="0" fontId="0" fillId="0" borderId="0" xfId="0">
      <alignment vertical="center"/>
    </xf>
    <xf numFmtId="0" fontId="2" fillId="2" borderId="6" xfId="49" applyFont="1" applyFill="1" applyBorder="1" applyAlignment="1">
      <alignment horizontal="left" vertical="center" wrapText="1"/>
    </xf>
    <xf numFmtId="0" fontId="2" fillId="2" borderId="7" xfId="49" applyFont="1" applyFill="1" applyBorder="1" applyAlignment="1">
      <alignment horizontal="left" vertical="center" wrapText="1"/>
    </xf>
    <xf numFmtId="0" fontId="3" fillId="0" borderId="8" xfId="49" applyFont="1" applyBorder="1" applyAlignment="1">
      <alignment vertical="center" wrapText="1"/>
    </xf>
    <xf numFmtId="0" fontId="3" fillId="0" borderId="9" xfId="49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left" vertical="center"/>
    </xf>
    <xf numFmtId="0" fontId="0" fillId="0" borderId="10" xfId="0" applyBorder="1" applyAlignment="1"/>
    <xf numFmtId="0" fontId="8" fillId="3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4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vertical="center" wrapText="1"/>
    </xf>
    <xf numFmtId="176" fontId="5" fillId="0" borderId="5" xfId="0" applyNumberFormat="1" applyFont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49" fontId="9" fillId="3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49" fontId="10" fillId="4" borderId="13" xfId="0" applyNumberFormat="1" applyFont="1" applyFill="1" applyBorder="1" applyAlignment="1">
      <alignment horizontal="center" vertical="center"/>
    </xf>
    <xf numFmtId="0" fontId="0" fillId="0" borderId="14" xfId="0" applyBorder="1" applyAlignment="1"/>
    <xf numFmtId="0" fontId="11" fillId="0" borderId="1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49" fontId="11" fillId="4" borderId="15" xfId="0" applyNumberFormat="1" applyFont="1" applyFill="1" applyBorder="1" applyAlignment="1">
      <alignment vertical="center" wrapText="1"/>
    </xf>
    <xf numFmtId="49" fontId="11" fillId="4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9" fillId="2" borderId="15" xfId="0" applyFont="1" applyFill="1" applyBorder="1" applyAlignment="1">
      <alignment horizontal="left" vertical="center"/>
    </xf>
    <xf numFmtId="0" fontId="0" fillId="0" borderId="2" xfId="0" applyBorder="1" applyAlignment="1"/>
    <xf numFmtId="0" fontId="11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49" fontId="6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10" fillId="3" borderId="5" xfId="0" applyNumberFormat="1" applyFont="1" applyFill="1" applyBorder="1" applyAlignment="1">
      <alignment horizontal="center" vertical="center"/>
    </xf>
    <xf numFmtId="49" fontId="11" fillId="3" borderId="11" xfId="0" applyNumberFormat="1" applyFont="1" applyFill="1" applyBorder="1" applyAlignment="1">
      <alignment vertical="center" wrapText="1"/>
    </xf>
    <xf numFmtId="49" fontId="11" fillId="3" borderId="11" xfId="0" applyNumberFormat="1" applyFont="1" applyFill="1" applyBorder="1" applyAlignment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49" fontId="11" fillId="3" borderId="17" xfId="0" applyNumberFormat="1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5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49" fontId="11" fillId="3" borderId="17" xfId="0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8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79" fontId="4" fillId="3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77" fontId="4" fillId="7" borderId="1" xfId="0" applyNumberFormat="1" applyFont="1" applyFill="1" applyBorder="1" applyAlignment="1">
      <alignment horizontal="left" vertical="top"/>
    </xf>
    <xf numFmtId="177" fontId="4" fillId="7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/>
    </xf>
    <xf numFmtId="0" fontId="20" fillId="0" borderId="18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vertical="center" wrapText="1"/>
    </xf>
    <xf numFmtId="0" fontId="16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0" fillId="0" borderId="19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16" fillId="3" borderId="0" xfId="0" applyFont="1" applyFill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3" fillId="0" borderId="23" xfId="0" applyFont="1" applyBorder="1" applyAlignment="1"/>
    <xf numFmtId="0" fontId="3" fillId="0" borderId="24" xfId="0" applyFont="1" applyBorder="1" applyAlignment="1"/>
    <xf numFmtId="0" fontId="20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/>
    <xf numFmtId="0" fontId="4" fillId="3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8" borderId="1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/>
    </xf>
    <xf numFmtId="0" fontId="4" fillId="9" borderId="28" xfId="0" applyFont="1" applyFill="1" applyBorder="1" applyAlignment="1">
      <alignment horizontal="left" vertical="center" wrapText="1"/>
    </xf>
    <xf numFmtId="0" fontId="2" fillId="7" borderId="29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7" borderId="28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23" fillId="7" borderId="0" xfId="0" applyFont="1" applyFill="1" applyAlignment="1">
      <alignment horizontal="center" vertical="center"/>
    </xf>
    <xf numFmtId="0" fontId="24" fillId="7" borderId="1" xfId="0" applyFont="1" applyFill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76" fontId="19" fillId="7" borderId="1" xfId="0" applyNumberFormat="1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49" fontId="21" fillId="7" borderId="0" xfId="0" applyNumberFormat="1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vertical="center"/>
    </xf>
    <xf numFmtId="49" fontId="21" fillId="7" borderId="0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49" fontId="21" fillId="7" borderId="11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7" borderId="0" xfId="0" applyFont="1" applyFill="1" applyAlignment="1">
      <alignment vertical="center" wrapText="1"/>
    </xf>
    <xf numFmtId="0" fontId="16" fillId="7" borderId="0" xfId="0" applyFont="1" applyFill="1" applyAlignment="1">
      <alignment vertical="center"/>
    </xf>
    <xf numFmtId="0" fontId="16" fillId="0" borderId="31" xfId="0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16" xfId="0" applyFont="1" applyBorder="1" applyAlignment="1"/>
    <xf numFmtId="0" fontId="20" fillId="0" borderId="12" xfId="0" applyFont="1" applyBorder="1" applyAlignment="1">
      <alignment horizontal="center" vertical="center" wrapText="1"/>
    </xf>
    <xf numFmtId="0" fontId="20" fillId="0" borderId="6" xfId="0" applyFont="1" applyBorder="1" applyAlignment="1">
      <alignment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4" fillId="10" borderId="28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16" fillId="7" borderId="18" xfId="0" applyFont="1" applyFill="1" applyBorder="1" applyAlignment="1">
      <alignment vertical="center"/>
    </xf>
    <xf numFmtId="49" fontId="21" fillId="7" borderId="30" xfId="0" applyNumberFormat="1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/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7" borderId="0" xfId="0" applyFont="1" applyFill="1" applyAlignment="1"/>
    <xf numFmtId="0" fontId="23" fillId="7" borderId="0" xfId="0" applyFont="1" applyFill="1" applyAlignment="1">
      <alignment vertical="center" wrapText="1"/>
    </xf>
    <xf numFmtId="0" fontId="4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180" fontId="20" fillId="3" borderId="1" xfId="0" applyNumberFormat="1" applyFont="1" applyFill="1" applyBorder="1" applyAlignment="1">
      <alignment horizontal="center" vertical="center"/>
    </xf>
    <xf numFmtId="180" fontId="20" fillId="3" borderId="10" xfId="0" applyNumberFormat="1" applyFont="1" applyFill="1" applyBorder="1" applyAlignment="1">
      <alignment horizontal="center" vertical="center"/>
    </xf>
    <xf numFmtId="0" fontId="3" fillId="0" borderId="14" xfId="0" applyFont="1" applyBorder="1" applyAlignment="1"/>
    <xf numFmtId="49" fontId="2" fillId="3" borderId="2" xfId="0" applyNumberFormat="1" applyFont="1" applyFill="1" applyBorder="1" applyAlignment="1">
      <alignment vertical="center" wrapText="1"/>
    </xf>
    <xf numFmtId="49" fontId="2" fillId="3" borderId="15" xfId="0" applyNumberFormat="1" applyFont="1" applyFill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0" fontId="3" fillId="0" borderId="10" xfId="0" applyFont="1" applyBorder="1" applyAlignment="1"/>
    <xf numFmtId="49" fontId="20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 wrapText="1"/>
    </xf>
    <xf numFmtId="176" fontId="4" fillId="0" borderId="11" xfId="0" applyNumberFormat="1" applyFont="1" applyBorder="1" applyAlignment="1">
      <alignment vertical="center" wrapText="1"/>
    </xf>
    <xf numFmtId="180" fontId="20" fillId="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vertical="center"/>
    </xf>
    <xf numFmtId="180" fontId="4" fillId="0" borderId="11" xfId="0" applyNumberFormat="1" applyFont="1" applyBorder="1" applyAlignment="1">
      <alignment vertical="center" wrapText="1"/>
    </xf>
    <xf numFmtId="180" fontId="4" fillId="0" borderId="12" xfId="0" applyNumberFormat="1" applyFont="1" applyBorder="1" applyAlignment="1">
      <alignment vertical="center" wrapText="1"/>
    </xf>
    <xf numFmtId="180" fontId="4" fillId="0" borderId="1" xfId="0" applyNumberFormat="1" applyFont="1" applyBorder="1" applyAlignment="1">
      <alignment vertical="center" wrapText="1"/>
    </xf>
    <xf numFmtId="180" fontId="4" fillId="0" borderId="5" xfId="0" applyNumberFormat="1" applyFont="1" applyBorder="1" applyAlignment="1">
      <alignment vertical="center" wrapText="1"/>
    </xf>
    <xf numFmtId="180" fontId="4" fillId="0" borderId="13" xfId="0" applyNumberFormat="1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fgColor theme="5" tint="0.5999633777886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A1" sqref="A1"/>
    </sheetView>
  </sheetViews>
  <sheetFormatPr defaultColWidth="8.7" defaultRowHeight="15.6"/>
  <cols>
    <col min="1" max="2" width="12.9" style="27" customWidth="1"/>
    <col min="3" max="3" width="15.2" style="27" customWidth="1"/>
    <col min="4" max="4" width="18.5" style="27" customWidth="1"/>
    <col min="5" max="26" width="12.9" style="27" customWidth="1"/>
  </cols>
  <sheetData>
    <row r="1" ht="16.5" customHeight="1" spans="1:26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6.5" customHeight="1" spans="1:26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6.5" customHeight="1" spans="1:26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6.5" customHeight="1" spans="1:26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6.5" customHeight="1" spans="1:26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6.5" customHeight="1" spans="1:26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6.5" customHeight="1" spans="1:26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6.5" customHeight="1" spans="1:26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6.5" customHeight="1" spans="1:26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6.5" customHeight="1" spans="1:26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6.5" customHeight="1" spans="1:26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6.5" customHeight="1" spans="1:26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6.5" customHeight="1" spans="1:26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6.5" customHeight="1" spans="1:26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6.5" customHeight="1" spans="1:26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6.5" customHeight="1" spans="1:2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6.5" customHeight="1" spans="1:26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6.5" customHeight="1" spans="1:26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6.5" customHeight="1" spans="1:26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6.5" customHeight="1" spans="1:26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6.5" customHeight="1" spans="1:26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6.5" customHeight="1" spans="1:26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6.5" customHeight="1" spans="1:26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6.5" customHeight="1" spans="1:26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6.5" customHeight="1" spans="1:26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6.5" customHeight="1" spans="1: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6.5" customHeight="1" spans="1:26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6.5" customHeight="1" spans="1:26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6.5" customHeight="1" spans="1:26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6.5" customHeight="1" spans="1:26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6.5" customHeight="1" spans="1:26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6.5" customHeight="1" spans="1:26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6.5" customHeight="1" spans="1:26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6.5" customHeight="1" spans="1:26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6.5" customHeight="1" spans="1:26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6.5" customHeight="1" spans="1:2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6.5" customHeight="1" spans="1:26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6.5" customHeight="1" spans="1:26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6.5" customHeight="1" spans="1:26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6.5" customHeight="1" spans="1:26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6.5" customHeight="1" spans="1:26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6.5" customHeight="1" spans="1:26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6.5" customHeight="1" spans="1:26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6.5" customHeight="1" spans="1:26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6.5" customHeight="1" spans="1:26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6.5" customHeight="1" spans="1:2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6.5" customHeight="1" spans="1:26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6.5" customHeight="1" spans="1:26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6.5" customHeight="1" spans="1:26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6.5" customHeight="1" spans="1:26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6.5" customHeight="1" spans="1:26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6.5" customHeight="1" spans="1:26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6.5" customHeight="1" spans="1:26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6.5" customHeight="1" spans="1:26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6.5" customHeight="1" spans="1:26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6.5" customHeight="1" spans="1:2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6.5" customHeight="1" spans="1:26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6.5" customHeight="1" spans="1:26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6.5" customHeight="1" spans="1:26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6.5" customHeight="1" spans="1:26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6.5" customHeight="1" spans="1:26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6.5" customHeight="1" spans="1:26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6.5" customHeight="1" spans="1:26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6.5" customHeight="1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6.5" customHeight="1" spans="1:26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6.5" customHeight="1" spans="1:2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6.5" customHeight="1" spans="1:26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6.5" customHeight="1" spans="1:26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6.5" customHeight="1" spans="1:26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6.5" customHeight="1" spans="1:26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6.5" customHeight="1" spans="1:26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6.5" customHeight="1" spans="1:26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6.5" customHeight="1" spans="1:26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6.5" customHeight="1" spans="1:26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6.5" customHeight="1" spans="1:26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6.5" customHeight="1" spans="1:2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6.5" customHeight="1" spans="1:26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6.5" customHeight="1" spans="1:26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6.5" customHeight="1" spans="1:26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6.5" customHeight="1" spans="1:26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6.5" customHeight="1" spans="1:26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6.5" customHeight="1" spans="1:26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6.5" customHeight="1" spans="1:26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6.5" customHeight="1" spans="1:26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6.5" customHeight="1" spans="1:26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6.5" customHeight="1" spans="1:2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6.5" customHeight="1" spans="1:26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6.5" customHeight="1" spans="1:26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6.5" customHeight="1" spans="1:26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6.5" customHeight="1" spans="1:26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6.5" customHeight="1" spans="1:26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6.5" customHeight="1" spans="1:26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6.5" customHeight="1" spans="1:26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6.5" customHeight="1" spans="1:26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6.5" customHeight="1" spans="1:26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6.5" customHeight="1" spans="1:2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6.5" customHeight="1" spans="1:26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6.5" customHeight="1" spans="1:26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6.5" customHeight="1" spans="1:26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6.5" customHeight="1" spans="1:26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6.5" customHeight="1" spans="1:26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6.5" customHeight="1" spans="1:26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6.5" customHeight="1" spans="1:26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6.5" customHeight="1" spans="1:26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6.5" customHeight="1" spans="1:26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6.5" customHeight="1" spans="1:2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6.5" customHeight="1" spans="1:26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6.5" customHeight="1" spans="1:26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6.5" customHeight="1" spans="1:26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6.5" customHeight="1" spans="1:26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6.5" customHeight="1" spans="1:26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6.5" customHeight="1" spans="1:26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6.5" customHeight="1" spans="1:26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6.5" customHeight="1" spans="1:26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6.5" customHeight="1" spans="1:26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6.5" customHeight="1" spans="1:2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6.5" customHeight="1" spans="1:26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6.5" customHeight="1" spans="1:26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6.5" customHeight="1" spans="1:26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6.5" customHeight="1" spans="1:26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6.5" customHeight="1" spans="1:26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6.5" customHeight="1" spans="1:26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6.5" customHeight="1" spans="1:26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6.5" customHeight="1" spans="1:26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6.5" customHeight="1" spans="1:26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6.5" customHeight="1" spans="1: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6.5" customHeight="1" spans="1:26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6.5" customHeight="1" spans="1:26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6.5" customHeight="1" spans="1:26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6.5" customHeight="1" spans="1:26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6.5" customHeight="1" spans="1:26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6.5" customHeight="1" spans="1:26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6.5" customHeight="1" spans="1:26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6.5" customHeight="1" spans="1:26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6.5" customHeight="1" spans="1:26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6.5" customHeight="1" spans="1:2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6.5" customHeight="1" spans="1:26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6.5" customHeight="1" spans="1:26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6.5" customHeight="1" spans="1:26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6.5" customHeight="1" spans="1:26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6.5" customHeight="1" spans="1:26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6.5" customHeight="1" spans="1:26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6.5" customHeight="1" spans="1:26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6.5" customHeight="1" spans="1:26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6.5" customHeight="1" spans="1:26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6.5" customHeight="1" spans="1:2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6.5" customHeight="1" spans="1:26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6.5" customHeight="1" spans="1:26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6.5" customHeight="1" spans="1:26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6.5" customHeight="1" spans="1:26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6.5" customHeight="1" spans="1:26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6.5" customHeight="1" spans="1:26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6.5" customHeight="1" spans="1:26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6.5" customHeight="1" spans="1:26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6.5" customHeight="1" spans="1:26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6.5" customHeight="1" spans="1:2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6.5" customHeight="1" spans="1:26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6.5" customHeight="1" spans="1:26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6.5" customHeight="1" spans="1:26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6.5" customHeight="1" spans="1:26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6.5" customHeight="1" spans="1:26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6.5" customHeight="1" spans="1:26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6.5" customHeight="1" spans="1:26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6.5" customHeight="1" spans="1:26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6.5" customHeight="1" spans="1:26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6.5" customHeight="1" spans="1:2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6.5" customHeight="1" spans="1:26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6.5" customHeight="1" spans="1:26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6.5" customHeight="1" spans="1:26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6.5" customHeight="1" spans="1:26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6.5" customHeight="1" spans="1:26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6.5" customHeight="1" spans="1:26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6.5" customHeight="1" spans="1:26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6.5" customHeight="1" spans="1:26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6.5" customHeight="1" spans="1:26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6.5" customHeight="1" spans="1:2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6.5" customHeight="1" spans="1:26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6.5" customHeight="1" spans="1:26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6.5" customHeight="1" spans="1:26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6.5" customHeight="1" spans="1:26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6.5" customHeight="1" spans="1:26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6.5" customHeight="1" spans="1:26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6.5" customHeight="1" spans="1:26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6.5" customHeight="1" spans="1:26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6.5" customHeight="1" spans="1:26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6.5" customHeight="1" spans="1:2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6.5" customHeight="1" spans="1:26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6.5" customHeight="1" spans="1:26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6.5" customHeight="1" spans="1:26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6.5" customHeight="1" spans="1:26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6.5" customHeight="1" spans="1:26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6.5" customHeight="1" spans="1:26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6.5" customHeight="1" spans="1:26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6.5" customHeight="1" spans="1:26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6.5" customHeight="1" spans="1:26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6.5" customHeight="1" spans="1:2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6.5" customHeight="1" spans="1:26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6.5" customHeight="1" spans="1:26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6.5" customHeight="1" spans="1:26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6.5" customHeight="1" spans="1:26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64"/>
  <sheetViews>
    <sheetView showGridLines="0" tabSelected="1" zoomScale="69" zoomScaleNormal="69" topLeftCell="A20" workbookViewId="0">
      <selection activeCell="J32" sqref="J32"/>
    </sheetView>
  </sheetViews>
  <sheetFormatPr defaultColWidth="8.7" defaultRowHeight="15.6"/>
  <cols>
    <col min="1" max="1" width="2.2" style="99" customWidth="1"/>
    <col min="2" max="2" width="20.5" style="99" customWidth="1"/>
    <col min="3" max="3" width="29.4" style="99" customWidth="1"/>
    <col min="4" max="4" width="22.7" style="99" customWidth="1"/>
    <col min="5" max="5" width="18.7" style="99" customWidth="1"/>
    <col min="6" max="6" width="16" style="99" customWidth="1"/>
    <col min="7" max="7" width="24.7" style="99" customWidth="1"/>
    <col min="8" max="8" width="24.2" style="99" customWidth="1"/>
    <col min="9" max="9" width="23" style="99" customWidth="1"/>
    <col min="10" max="12" width="19.2" style="99" customWidth="1"/>
    <col min="13" max="13" width="23.9" style="99" customWidth="1"/>
    <col min="14" max="14" width="19.2" style="99" customWidth="1"/>
    <col min="15" max="15" width="23.5" style="99" customWidth="1"/>
    <col min="16" max="16" width="19.2" style="99" customWidth="1"/>
    <col min="17" max="17" width="22.2" style="99" customWidth="1"/>
    <col min="18" max="18" width="20.2" style="99" customWidth="1"/>
    <col min="19" max="19" width="19.2" style="99" customWidth="1"/>
    <col min="20" max="20" width="15.9" style="99" customWidth="1"/>
    <col min="21" max="24" width="17.6" style="99" customWidth="1"/>
    <col min="25" max="26" width="12.9" style="99" customWidth="1"/>
    <col min="27" max="27" width="14.2" style="99" customWidth="1"/>
    <col min="28" max="28" width="13.7" style="99" customWidth="1"/>
    <col min="29" max="30" width="16.1" style="99" customWidth="1"/>
    <col min="31" max="31" width="17.4" style="99" customWidth="1"/>
    <col min="32" max="32" width="14.9" style="99" customWidth="1"/>
    <col min="33" max="33" width="17.5" style="99" customWidth="1"/>
    <col min="34" max="34" width="8.9" style="99" customWidth="1"/>
    <col min="35" max="36" width="14.9" style="99" customWidth="1"/>
    <col min="37" max="38" width="13.6" style="99" customWidth="1"/>
    <col min="39" max="39" width="11.1" style="100" customWidth="1"/>
    <col min="40" max="42" width="8.9" style="100" customWidth="1"/>
    <col min="43" max="43" width="8.7" style="100"/>
    <col min="44" max="44" width="8.9" style="100" customWidth="1"/>
    <col min="45" max="45" width="16.9" style="100" customWidth="1"/>
    <col min="46" max="46" width="8.9" style="100" customWidth="1"/>
    <col min="47" max="50" width="13.4" style="100" customWidth="1"/>
    <col min="51" max="51" width="15.7" style="100" customWidth="1"/>
    <col min="52" max="52" width="8.9" style="100" customWidth="1"/>
    <col min="53" max="56" width="12.2" style="100" customWidth="1"/>
    <col min="57" max="16384" width="8.7" style="100"/>
  </cols>
  <sheetData>
    <row r="1" ht="34.5" customHeight="1" spans="1:30">
      <c r="A1" s="101"/>
      <c r="B1" s="102"/>
      <c r="C1" s="101"/>
      <c r="D1" s="103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2"/>
      <c r="R1" s="104"/>
      <c r="S1" s="104"/>
      <c r="T1" s="104"/>
      <c r="U1" s="104"/>
      <c r="V1" s="104"/>
      <c r="W1" s="104"/>
      <c r="X1" s="104"/>
      <c r="Y1" s="104"/>
      <c r="Z1" s="102"/>
      <c r="AA1" s="102"/>
      <c r="AB1" s="102"/>
      <c r="AC1" s="102"/>
      <c r="AD1" s="102"/>
    </row>
    <row r="2" ht="34.5" customHeight="1" spans="1:30">
      <c r="A2" s="101"/>
      <c r="B2" s="102"/>
      <c r="C2" s="101"/>
      <c r="D2" s="103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2"/>
      <c r="R2" s="104"/>
      <c r="S2" s="104"/>
      <c r="T2" s="104"/>
      <c r="U2" s="104"/>
      <c r="V2" s="104"/>
      <c r="W2" s="104"/>
      <c r="X2" s="104"/>
      <c r="Y2" s="104"/>
      <c r="Z2" s="102"/>
      <c r="AA2" s="102"/>
      <c r="AB2" s="102"/>
      <c r="AC2" s="102"/>
      <c r="AD2" s="102"/>
    </row>
    <row r="3" ht="34.5" customHeight="1" spans="1:30">
      <c r="A3" s="101"/>
      <c r="B3" s="102"/>
      <c r="C3" s="101"/>
      <c r="D3" s="103" t="s">
        <v>0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2"/>
      <c r="R3" s="104"/>
      <c r="S3" s="104"/>
      <c r="T3" s="104"/>
      <c r="U3" s="104"/>
      <c r="V3" s="104"/>
      <c r="W3" s="104"/>
      <c r="X3" s="104"/>
      <c r="Y3" s="104"/>
      <c r="Z3" s="102"/>
      <c r="AA3" s="102"/>
      <c r="AB3" s="102"/>
      <c r="AC3" s="102"/>
      <c r="AD3" s="102"/>
    </row>
    <row r="4" spans="1:30">
      <c r="A4" s="101"/>
      <c r="B4" s="101"/>
      <c r="C4" s="101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2"/>
      <c r="R4" s="104"/>
      <c r="S4" s="104"/>
      <c r="T4" s="104"/>
      <c r="U4" s="104"/>
      <c r="V4" s="104"/>
      <c r="W4" s="104"/>
      <c r="X4" s="104"/>
      <c r="Y4" s="104"/>
      <c r="Z4" s="102"/>
      <c r="AA4" s="102"/>
      <c r="AB4" s="102"/>
      <c r="AC4" s="102"/>
      <c r="AD4" s="102"/>
    </row>
    <row r="5" ht="30" customHeight="1" spans="1:30">
      <c r="A5" s="101"/>
      <c r="B5" s="105" t="s">
        <v>1</v>
      </c>
      <c r="C5" s="105"/>
      <c r="D5" s="105"/>
      <c r="E5" s="105"/>
      <c r="F5" s="105"/>
      <c r="G5" s="105"/>
      <c r="H5" s="105"/>
      <c r="I5" s="104"/>
      <c r="J5" s="104"/>
      <c r="K5" s="104"/>
      <c r="L5" s="104"/>
      <c r="M5" s="104"/>
      <c r="N5" s="104"/>
      <c r="O5" s="104"/>
      <c r="P5" s="104"/>
      <c r="Q5" s="102"/>
      <c r="R5" s="104"/>
      <c r="S5" s="104"/>
      <c r="T5" s="104"/>
      <c r="U5" s="104"/>
      <c r="V5" s="104"/>
      <c r="W5" s="104"/>
      <c r="X5" s="104"/>
      <c r="Y5" s="104"/>
      <c r="Z5" s="102"/>
      <c r="AA5" s="102"/>
      <c r="AB5" s="102"/>
      <c r="AC5" s="102"/>
      <c r="AD5" s="102"/>
    </row>
    <row r="6" ht="34.5" customHeight="1" spans="1:30">
      <c r="A6" s="101"/>
      <c r="B6" s="106" t="s">
        <v>2</v>
      </c>
      <c r="C6" s="107" t="s">
        <v>3</v>
      </c>
      <c r="D6" s="108" t="s">
        <v>4</v>
      </c>
      <c r="E6" s="109">
        <v>0.395833333333333</v>
      </c>
      <c r="F6" s="108" t="s">
        <v>5</v>
      </c>
      <c r="G6" s="109">
        <v>0.625</v>
      </c>
      <c r="H6" s="109"/>
      <c r="I6" s="104"/>
      <c r="J6" s="104"/>
      <c r="K6" s="104"/>
      <c r="L6" s="104"/>
      <c r="M6" s="104"/>
      <c r="N6" s="104"/>
      <c r="O6" s="104"/>
      <c r="P6" s="104"/>
      <c r="Q6" s="102"/>
      <c r="R6" s="104"/>
      <c r="S6" s="104"/>
      <c r="T6" s="104"/>
      <c r="U6" s="104"/>
      <c r="V6" s="104"/>
      <c r="W6" s="104"/>
      <c r="X6" s="104"/>
      <c r="Y6" s="104"/>
      <c r="Z6" s="102"/>
      <c r="AA6" s="102"/>
      <c r="AB6" s="102"/>
      <c r="AC6" s="102"/>
      <c r="AD6" s="102"/>
    </row>
    <row r="7" ht="34.5" customHeight="1" spans="1:30">
      <c r="A7" s="101"/>
      <c r="B7" s="110" t="s">
        <v>6</v>
      </c>
      <c r="C7" s="110" t="s">
        <v>7</v>
      </c>
      <c r="D7" s="110" t="s">
        <v>8</v>
      </c>
      <c r="E7" s="111" t="s">
        <v>9</v>
      </c>
      <c r="F7" s="110" t="s">
        <v>10</v>
      </c>
      <c r="G7" s="110" t="s">
        <v>11</v>
      </c>
      <c r="H7" s="110" t="s">
        <v>12</v>
      </c>
      <c r="I7" s="104"/>
      <c r="J7" s="104"/>
      <c r="K7" s="104"/>
      <c r="L7" s="104"/>
      <c r="M7" s="104"/>
      <c r="N7" s="104"/>
      <c r="O7" s="104"/>
      <c r="P7" s="104"/>
      <c r="Q7" s="102"/>
      <c r="R7" s="104"/>
      <c r="S7" s="104"/>
      <c r="T7" s="104"/>
      <c r="U7" s="104"/>
      <c r="V7" s="104"/>
      <c r="W7" s="104"/>
      <c r="X7" s="104"/>
      <c r="Y7" s="104"/>
      <c r="Z7" s="102"/>
      <c r="AA7" s="102"/>
      <c r="AB7" s="102"/>
      <c r="AC7" s="102"/>
      <c r="AD7" s="102"/>
    </row>
    <row r="8" ht="34.5" customHeight="1" spans="1:30">
      <c r="A8" s="101"/>
      <c r="B8" s="112" t="s">
        <v>13</v>
      </c>
      <c r="C8" s="113">
        <v>6</v>
      </c>
      <c r="D8" s="114">
        <v>50000</v>
      </c>
      <c r="E8" s="115">
        <v>0</v>
      </c>
      <c r="F8" s="116" t="s">
        <v>14</v>
      </c>
      <c r="G8" s="114">
        <v>0</v>
      </c>
      <c r="H8" s="114"/>
      <c r="I8" s="104"/>
      <c r="J8" s="104"/>
      <c r="K8" s="104"/>
      <c r="L8" s="104"/>
      <c r="M8" s="104"/>
      <c r="N8" s="104"/>
      <c r="O8" s="104"/>
      <c r="P8" s="104"/>
      <c r="Q8" s="102"/>
      <c r="R8" s="104"/>
      <c r="S8" s="104"/>
      <c r="T8" s="104"/>
      <c r="U8" s="104"/>
      <c r="V8" s="104"/>
      <c r="W8" s="104"/>
      <c r="X8" s="104"/>
      <c r="Y8" s="104"/>
      <c r="Z8" s="102"/>
      <c r="AA8" s="102"/>
      <c r="AB8" s="102"/>
      <c r="AC8" s="102"/>
      <c r="AD8" s="102"/>
    </row>
    <row r="9" ht="34.5" customHeight="1" spans="1:30">
      <c r="A9" s="101"/>
      <c r="B9" s="117" t="s">
        <v>15</v>
      </c>
      <c r="C9" s="118"/>
      <c r="D9" s="118"/>
      <c r="E9" s="118"/>
      <c r="F9" s="118"/>
      <c r="G9" s="118"/>
      <c r="H9" s="118"/>
      <c r="I9" s="118"/>
      <c r="J9" s="118"/>
      <c r="K9" s="104"/>
      <c r="L9" s="104"/>
      <c r="M9" s="104"/>
      <c r="N9" s="104"/>
      <c r="O9" s="104"/>
      <c r="P9" s="104"/>
      <c r="Q9" s="101"/>
      <c r="R9" s="104"/>
      <c r="S9" s="104"/>
      <c r="T9" s="104"/>
      <c r="U9" s="104"/>
      <c r="V9" s="104"/>
      <c r="W9" s="104"/>
      <c r="X9" s="104"/>
      <c r="Y9" s="104"/>
      <c r="Z9" s="102"/>
      <c r="AA9" s="102"/>
      <c r="AB9" s="102"/>
      <c r="AC9" s="102"/>
      <c r="AD9" s="102"/>
    </row>
    <row r="10" ht="46.95" customHeight="1" spans="1:30">
      <c r="A10" s="101"/>
      <c r="B10" s="119" t="s">
        <v>16</v>
      </c>
      <c r="C10" s="120" t="s">
        <v>17</v>
      </c>
      <c r="D10" s="120" t="s">
        <v>18</v>
      </c>
      <c r="E10" s="120" t="s">
        <v>19</v>
      </c>
      <c r="F10" s="120" t="s">
        <v>20</v>
      </c>
      <c r="G10" s="120" t="s">
        <v>21</v>
      </c>
      <c r="H10" s="120" t="s">
        <v>22</v>
      </c>
      <c r="I10" s="193" t="s">
        <v>23</v>
      </c>
      <c r="J10" s="194"/>
      <c r="K10" s="104"/>
      <c r="L10" s="104"/>
      <c r="M10" s="104"/>
      <c r="N10" s="104"/>
      <c r="O10" s="104"/>
      <c r="P10" s="104"/>
      <c r="Q10" s="101"/>
      <c r="R10" s="104"/>
      <c r="S10" s="104"/>
      <c r="T10" s="104"/>
      <c r="U10" s="104"/>
      <c r="V10" s="104"/>
      <c r="W10" s="104"/>
      <c r="X10" s="104"/>
      <c r="Y10" s="104"/>
      <c r="Z10" s="102"/>
      <c r="AA10" s="102"/>
      <c r="AB10" s="102"/>
      <c r="AC10" s="102"/>
      <c r="AD10" s="102"/>
    </row>
    <row r="11" s="97" customFormat="1" ht="34.5" customHeight="1" spans="1:30">
      <c r="A11" s="121"/>
      <c r="B11" s="122" t="str">
        <f>F28</f>
        <v>委托笔数不一致</v>
      </c>
      <c r="C11" s="122" t="str">
        <f>C31</f>
        <v>系统与撮合委托笔数一致</v>
      </c>
      <c r="D11" s="122" t="str">
        <f>G31</f>
        <v>确认笔数一致</v>
      </c>
      <c r="E11" s="122" t="str">
        <f>J31</f>
        <v>撤单笔数不一致</v>
      </c>
      <c r="F11" s="122" t="str">
        <f>N31</f>
        <v>成交记录数一致</v>
      </c>
      <c r="G11" s="122">
        <f>C53</f>
        <v>0.420000076293945</v>
      </c>
      <c r="H11" s="122" t="s">
        <v>24</v>
      </c>
      <c r="I11" s="122" t="s">
        <v>24</v>
      </c>
      <c r="J11" s="195"/>
      <c r="K11" s="196"/>
      <c r="L11" s="196"/>
      <c r="M11" s="196"/>
      <c r="N11" s="196"/>
      <c r="O11" s="197"/>
      <c r="P11" s="196"/>
      <c r="Q11" s="121"/>
      <c r="R11" s="196"/>
      <c r="S11" s="196"/>
      <c r="T11" s="196"/>
      <c r="U11" s="196"/>
      <c r="V11" s="196"/>
      <c r="W11" s="196"/>
      <c r="X11" s="196"/>
      <c r="Y11" s="196"/>
      <c r="Z11" s="197"/>
      <c r="AA11" s="197"/>
      <c r="AB11" s="197"/>
      <c r="AC11" s="197"/>
      <c r="AD11" s="197"/>
    </row>
    <row r="12" ht="34.5" customHeight="1" spans="1:30">
      <c r="A12" s="101"/>
      <c r="B12" s="123" t="s">
        <v>25</v>
      </c>
      <c r="C12" s="124"/>
      <c r="D12" s="124"/>
      <c r="E12" s="124"/>
      <c r="F12" s="124"/>
      <c r="G12" s="124"/>
      <c r="H12" s="124"/>
      <c r="I12" s="124"/>
      <c r="J12" s="124"/>
      <c r="K12" s="104"/>
      <c r="L12" s="104"/>
      <c r="M12" s="104"/>
      <c r="N12" s="104"/>
      <c r="O12" s="102"/>
      <c r="P12" s="104"/>
      <c r="Q12" s="101"/>
      <c r="R12" s="104"/>
      <c r="S12" s="104"/>
      <c r="T12" s="104"/>
      <c r="U12" s="104"/>
      <c r="V12" s="104"/>
      <c r="W12" s="104"/>
      <c r="X12" s="104"/>
      <c r="Y12" s="104"/>
      <c r="Z12" s="102"/>
      <c r="AA12" s="102"/>
      <c r="AB12" s="102"/>
      <c r="AC12" s="102"/>
      <c r="AD12" s="102"/>
    </row>
    <row r="13" ht="34.5" customHeight="1" spans="1:30">
      <c r="A13" s="101"/>
      <c r="B13" s="110" t="s">
        <v>26</v>
      </c>
      <c r="C13" s="110" t="s">
        <v>27</v>
      </c>
      <c r="D13" s="110"/>
      <c r="E13" s="110"/>
      <c r="F13" s="110"/>
      <c r="G13" s="125" t="s">
        <v>28</v>
      </c>
      <c r="H13" s="125" t="s">
        <v>29</v>
      </c>
      <c r="I13" s="125" t="s">
        <v>30</v>
      </c>
      <c r="J13" s="125" t="s">
        <v>31</v>
      </c>
      <c r="K13" s="104"/>
      <c r="L13" s="104"/>
      <c r="M13" s="104"/>
      <c r="N13" s="104"/>
      <c r="O13" s="102"/>
      <c r="P13" s="104"/>
      <c r="Q13" s="101"/>
      <c r="R13" s="104"/>
      <c r="S13" s="104"/>
      <c r="T13" s="104"/>
      <c r="U13" s="104"/>
      <c r="V13" s="104"/>
      <c r="W13" s="104"/>
      <c r="X13" s="104"/>
      <c r="Y13" s="104"/>
      <c r="Z13" s="102"/>
      <c r="AA13" s="102"/>
      <c r="AB13" s="102"/>
      <c r="AC13" s="102"/>
      <c r="AD13" s="102"/>
    </row>
    <row r="14" ht="34.5" customHeight="1" spans="1:30">
      <c r="A14" s="101"/>
      <c r="B14" s="126">
        <v>1</v>
      </c>
      <c r="C14" s="127" t="s">
        <v>32</v>
      </c>
      <c r="D14" s="127"/>
      <c r="E14" s="127"/>
      <c r="F14" s="127"/>
      <c r="G14" s="128" t="s">
        <v>33</v>
      </c>
      <c r="H14" s="129"/>
      <c r="I14" s="198"/>
      <c r="J14" s="129"/>
      <c r="K14" s="104"/>
      <c r="L14" s="104"/>
      <c r="M14" s="104"/>
      <c r="N14" s="104"/>
      <c r="O14" s="102"/>
      <c r="P14" s="104"/>
      <c r="Q14" s="101"/>
      <c r="R14" s="104"/>
      <c r="S14" s="104"/>
      <c r="T14" s="104"/>
      <c r="U14" s="104"/>
      <c r="V14" s="104"/>
      <c r="W14" s="104"/>
      <c r="X14" s="104"/>
      <c r="Y14" s="104"/>
      <c r="Z14" s="102"/>
      <c r="AA14" s="102"/>
      <c r="AB14" s="102"/>
      <c r="AC14" s="102"/>
      <c r="AD14" s="102"/>
    </row>
    <row r="15" ht="25.5" customHeight="1" spans="1:30">
      <c r="A15" s="101"/>
      <c r="B15" s="130">
        <v>2</v>
      </c>
      <c r="C15" s="131" t="s">
        <v>34</v>
      </c>
      <c r="D15" s="132"/>
      <c r="E15" s="132"/>
      <c r="F15" s="133"/>
      <c r="G15" s="17" t="s">
        <v>33</v>
      </c>
      <c r="H15" s="134"/>
      <c r="I15" s="134"/>
      <c r="J15" s="134"/>
      <c r="K15" s="104"/>
      <c r="L15" s="104"/>
      <c r="M15" s="104"/>
      <c r="N15" s="104"/>
      <c r="O15" s="102"/>
      <c r="P15" s="104"/>
      <c r="Q15" s="101"/>
      <c r="R15" s="104"/>
      <c r="S15" s="104"/>
      <c r="T15" s="104"/>
      <c r="U15" s="104"/>
      <c r="V15" s="104"/>
      <c r="W15" s="104"/>
      <c r="X15" s="104"/>
      <c r="Y15" s="104"/>
      <c r="Z15" s="102"/>
      <c r="AA15" s="102"/>
      <c r="AB15" s="102"/>
      <c r="AC15" s="102"/>
      <c r="AD15" s="102"/>
    </row>
    <row r="16" s="98" customFormat="1" ht="34.5" customHeight="1" spans="1:38">
      <c r="A16" s="135"/>
      <c r="B16" s="136"/>
      <c r="C16" s="137"/>
      <c r="D16" s="137"/>
      <c r="E16" s="137"/>
      <c r="F16" s="137"/>
      <c r="G16" s="138"/>
      <c r="H16" s="139"/>
      <c r="I16" s="139"/>
      <c r="J16" s="139"/>
      <c r="K16" s="139"/>
      <c r="L16" s="139"/>
      <c r="M16" s="139"/>
      <c r="N16" s="139"/>
      <c r="O16" s="199"/>
      <c r="P16" s="139"/>
      <c r="Q16" s="135"/>
      <c r="R16" s="139"/>
      <c r="S16" s="139"/>
      <c r="T16" s="139"/>
      <c r="U16" s="139"/>
      <c r="V16" s="139"/>
      <c r="W16" s="139"/>
      <c r="X16" s="139"/>
      <c r="Y16" s="139"/>
      <c r="Z16" s="199"/>
      <c r="AA16" s="199"/>
      <c r="AB16" s="199"/>
      <c r="AC16" s="199"/>
      <c r="AD16" s="199"/>
      <c r="AE16" s="200"/>
      <c r="AF16" s="200"/>
      <c r="AG16" s="200"/>
      <c r="AH16" s="200"/>
      <c r="AI16" s="200"/>
      <c r="AJ16" s="200"/>
      <c r="AK16" s="200"/>
      <c r="AL16" s="200"/>
    </row>
    <row r="17" s="98" customFormat="1" ht="34.5" customHeight="1" spans="1:38">
      <c r="A17" s="135"/>
      <c r="B17" s="136"/>
      <c r="C17" s="137"/>
      <c r="D17" s="137"/>
      <c r="E17" s="137"/>
      <c r="F17" s="137"/>
      <c r="G17" s="138"/>
      <c r="H17" s="139"/>
      <c r="I17" s="139"/>
      <c r="J17" s="139"/>
      <c r="K17" s="139"/>
      <c r="L17" s="139"/>
      <c r="M17" s="139"/>
      <c r="N17" s="139"/>
      <c r="O17" s="199"/>
      <c r="P17" s="200"/>
      <c r="Q17" s="200"/>
      <c r="R17" s="200"/>
      <c r="S17" s="200"/>
      <c r="T17" s="139"/>
      <c r="U17" s="139"/>
      <c r="V17" s="139"/>
      <c r="W17" s="139"/>
      <c r="X17" s="139"/>
      <c r="Y17" s="139"/>
      <c r="Z17" s="199"/>
      <c r="AA17" s="199"/>
      <c r="AB17" s="199"/>
      <c r="AC17" s="199"/>
      <c r="AD17" s="199"/>
      <c r="AE17" s="200"/>
      <c r="AF17" s="200"/>
      <c r="AG17" s="200"/>
      <c r="AH17" s="200"/>
      <c r="AI17" s="200"/>
      <c r="AJ17" s="200"/>
      <c r="AK17" s="200"/>
      <c r="AL17" s="200"/>
    </row>
    <row r="18" s="98" customFormat="1" ht="34.5" customHeight="1" spans="1:38">
      <c r="A18" s="135"/>
      <c r="B18" s="136"/>
      <c r="C18" s="137"/>
      <c r="D18" s="137"/>
      <c r="E18" s="137"/>
      <c r="F18" s="137"/>
      <c r="G18" s="138"/>
      <c r="H18" s="139"/>
      <c r="I18" s="139"/>
      <c r="J18" s="139"/>
      <c r="K18" s="139"/>
      <c r="L18" s="139"/>
      <c r="M18" s="139"/>
      <c r="N18" s="139"/>
      <c r="O18" s="199"/>
      <c r="P18" s="200"/>
      <c r="Q18" s="200"/>
      <c r="R18" s="200"/>
      <c r="S18" s="200"/>
      <c r="T18" s="139"/>
      <c r="U18" s="139"/>
      <c r="V18" s="139"/>
      <c r="W18" s="139"/>
      <c r="X18" s="139"/>
      <c r="Y18" s="139"/>
      <c r="Z18" s="199"/>
      <c r="AA18" s="199"/>
      <c r="AB18" s="199"/>
      <c r="AC18" s="139"/>
      <c r="AD18" s="139"/>
      <c r="AE18" s="139"/>
      <c r="AF18" s="139"/>
      <c r="AG18" s="139"/>
      <c r="AH18" s="139"/>
      <c r="AI18" s="199"/>
      <c r="AJ18" s="199"/>
      <c r="AK18" s="199"/>
      <c r="AL18" s="200"/>
    </row>
    <row r="19" ht="34.5" customHeight="1" spans="1:37">
      <c r="A19" s="101"/>
      <c r="B19" s="140"/>
      <c r="C19" s="141"/>
      <c r="D19" s="141"/>
      <c r="E19" s="141"/>
      <c r="F19" s="141"/>
      <c r="G19" s="142"/>
      <c r="H19" s="104"/>
      <c r="I19" s="104"/>
      <c r="J19" s="104"/>
      <c r="K19" s="104"/>
      <c r="L19" s="104"/>
      <c r="M19" s="104"/>
      <c r="N19" s="104"/>
      <c r="O19" s="102"/>
      <c r="T19" s="104"/>
      <c r="U19" s="104"/>
      <c r="V19" s="104"/>
      <c r="W19" s="104"/>
      <c r="X19" s="104"/>
      <c r="Y19" s="104"/>
      <c r="Z19" s="102"/>
      <c r="AA19" s="102"/>
      <c r="AB19" s="102"/>
      <c r="AC19" s="104"/>
      <c r="AD19" s="104"/>
      <c r="AE19" s="104"/>
      <c r="AF19" s="104"/>
      <c r="AG19" s="104"/>
      <c r="AH19" s="104"/>
      <c r="AI19" s="102"/>
      <c r="AJ19" s="102"/>
      <c r="AK19" s="102"/>
    </row>
    <row r="20" ht="34.5" customHeight="1" spans="1:37">
      <c r="A20" s="101"/>
      <c r="B20" s="140"/>
      <c r="C20" s="141"/>
      <c r="D20" s="141"/>
      <c r="E20" s="141"/>
      <c r="F20" s="141"/>
      <c r="G20" s="142"/>
      <c r="H20" s="104"/>
      <c r="I20" s="104"/>
      <c r="J20" s="104"/>
      <c r="K20" s="104"/>
      <c r="L20" s="104"/>
      <c r="M20" s="104"/>
      <c r="N20" s="104"/>
      <c r="O20" s="102"/>
      <c r="T20" s="104"/>
      <c r="U20" s="104"/>
      <c r="V20" s="104"/>
      <c r="W20" s="104"/>
      <c r="X20" s="104"/>
      <c r="Y20" s="104"/>
      <c r="Z20" s="102"/>
      <c r="AA20" s="102"/>
      <c r="AB20" s="102"/>
      <c r="AC20" s="104"/>
      <c r="AD20" s="104"/>
      <c r="AE20" s="104"/>
      <c r="AF20" s="104"/>
      <c r="AG20" s="104"/>
      <c r="AH20" s="104"/>
      <c r="AI20" s="102"/>
      <c r="AJ20" s="102"/>
      <c r="AK20" s="102"/>
    </row>
    <row r="21" ht="34.5" customHeight="1" spans="1:37">
      <c r="A21" s="101"/>
      <c r="B21" s="140"/>
      <c r="C21" s="141"/>
      <c r="D21" s="141"/>
      <c r="E21" s="141"/>
      <c r="F21" s="141"/>
      <c r="G21" s="142"/>
      <c r="H21" s="104"/>
      <c r="I21" s="104"/>
      <c r="J21" s="104"/>
      <c r="K21" s="104"/>
      <c r="L21" s="104"/>
      <c r="M21" s="104"/>
      <c r="N21" s="104"/>
      <c r="O21" s="102"/>
      <c r="T21" s="104"/>
      <c r="U21" s="104"/>
      <c r="V21" s="104"/>
      <c r="W21" s="104"/>
      <c r="X21" s="104"/>
      <c r="Y21" s="104"/>
      <c r="Z21" s="102"/>
      <c r="AA21" s="102"/>
      <c r="AB21" s="102"/>
      <c r="AC21" s="104"/>
      <c r="AD21" s="104"/>
      <c r="AE21" s="104"/>
      <c r="AF21" s="104"/>
      <c r="AG21" s="104"/>
      <c r="AH21" s="104"/>
      <c r="AI21" s="102"/>
      <c r="AJ21" s="102"/>
      <c r="AK21" s="102"/>
    </row>
    <row r="22" ht="34.5" customHeight="1" spans="1:37">
      <c r="A22" s="101"/>
      <c r="B22" s="140"/>
      <c r="C22" s="141"/>
      <c r="D22" s="141"/>
      <c r="E22" s="141"/>
      <c r="F22" s="141"/>
      <c r="G22" s="142"/>
      <c r="H22" s="104"/>
      <c r="I22" s="104"/>
      <c r="J22" s="104"/>
      <c r="K22" s="104"/>
      <c r="L22" s="104"/>
      <c r="M22" s="104"/>
      <c r="N22" s="104"/>
      <c r="O22" s="102"/>
      <c r="T22" s="104"/>
      <c r="U22" s="104"/>
      <c r="V22" s="104"/>
      <c r="W22" s="104"/>
      <c r="X22" s="104"/>
      <c r="Y22" s="104"/>
      <c r="Z22" s="102"/>
      <c r="AA22" s="102"/>
      <c r="AB22" s="102"/>
      <c r="AC22" s="104"/>
      <c r="AD22" s="104"/>
      <c r="AE22" s="104"/>
      <c r="AF22" s="104"/>
      <c r="AG22" s="104"/>
      <c r="AH22" s="104"/>
      <c r="AI22" s="102"/>
      <c r="AJ22" s="102"/>
      <c r="AK22" s="102"/>
    </row>
    <row r="23" ht="34.5" customHeight="1" spans="1:37">
      <c r="A23" s="101"/>
      <c r="B23" s="140"/>
      <c r="C23" s="141"/>
      <c r="D23" s="141"/>
      <c r="E23" s="141"/>
      <c r="F23" s="141"/>
      <c r="G23" s="142"/>
      <c r="H23" s="104"/>
      <c r="I23" s="104"/>
      <c r="J23" s="104"/>
      <c r="K23" s="104"/>
      <c r="L23" s="104"/>
      <c r="M23" s="104"/>
      <c r="N23" s="104"/>
      <c r="O23" s="102"/>
      <c r="T23" s="104"/>
      <c r="U23" s="104"/>
      <c r="V23" s="104"/>
      <c r="W23" s="104"/>
      <c r="X23" s="104"/>
      <c r="Y23" s="104"/>
      <c r="Z23" s="102"/>
      <c r="AA23" s="102"/>
      <c r="AB23" s="102"/>
      <c r="AC23" s="104"/>
      <c r="AD23" s="104"/>
      <c r="AE23" s="104"/>
      <c r="AF23" s="104"/>
      <c r="AG23" s="104"/>
      <c r="AH23" s="104"/>
      <c r="AI23" s="102"/>
      <c r="AJ23" s="102"/>
      <c r="AK23" s="102"/>
    </row>
    <row r="24" ht="34.5" customHeight="1" spans="1:15">
      <c r="A24" s="101"/>
      <c r="B24" s="140"/>
      <c r="C24" s="142"/>
      <c r="D24" s="142"/>
      <c r="E24" s="142"/>
      <c r="F24" s="142"/>
      <c r="G24" s="142"/>
      <c r="H24" s="104"/>
      <c r="I24" s="104"/>
      <c r="J24" s="104"/>
      <c r="K24" s="104"/>
      <c r="L24" s="104"/>
      <c r="M24" s="104"/>
      <c r="N24" s="104"/>
      <c r="O24" s="102"/>
    </row>
    <row r="25" ht="35.25" customHeight="1" spans="1:15">
      <c r="A25" s="143"/>
      <c r="B25" s="144" t="s">
        <v>35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01"/>
    </row>
    <row r="26" ht="35.25" customHeight="1" spans="1:15">
      <c r="A26" s="145"/>
      <c r="B26" s="146"/>
      <c r="C26" s="147" t="s">
        <v>36</v>
      </c>
      <c r="D26" s="148"/>
      <c r="E26" s="148"/>
      <c r="F26" s="149"/>
      <c r="G26" s="150" t="s">
        <v>37</v>
      </c>
      <c r="H26" s="151"/>
      <c r="I26" s="201"/>
      <c r="J26" s="202" t="s">
        <v>38</v>
      </c>
      <c r="K26" s="151"/>
      <c r="L26" s="151"/>
      <c r="M26" s="151"/>
      <c r="N26" s="203" t="s">
        <v>39</v>
      </c>
      <c r="O26" s="101"/>
    </row>
    <row r="27" ht="44.25" customHeight="1" spans="1:30">
      <c r="A27" s="152"/>
      <c r="B27" s="153" t="s">
        <v>40</v>
      </c>
      <c r="C27" s="154" t="s">
        <v>41</v>
      </c>
      <c r="D27" s="154" t="s">
        <v>42</v>
      </c>
      <c r="E27" s="154" t="s">
        <v>43</v>
      </c>
      <c r="F27" s="155" t="s">
        <v>44</v>
      </c>
      <c r="G27" s="156" t="s">
        <v>45</v>
      </c>
      <c r="H27" s="156" t="s">
        <v>46</v>
      </c>
      <c r="I27" s="204" t="s">
        <v>47</v>
      </c>
      <c r="J27" s="154" t="s">
        <v>48</v>
      </c>
      <c r="K27" s="154" t="s">
        <v>49</v>
      </c>
      <c r="L27" s="154" t="s">
        <v>50</v>
      </c>
      <c r="M27" s="155" t="s">
        <v>38</v>
      </c>
      <c r="N27" s="154" t="s">
        <v>51</v>
      </c>
      <c r="O27" s="102"/>
      <c r="AC27" s="189"/>
      <c r="AD27" s="189"/>
    </row>
    <row r="28" ht="33" customHeight="1" spans="1:30">
      <c r="A28" s="140"/>
      <c r="B28" s="157" t="s">
        <v>52</v>
      </c>
      <c r="C28" s="158">
        <v>8962</v>
      </c>
      <c r="D28" s="159">
        <v>7285</v>
      </c>
      <c r="E28" s="159">
        <v>1109</v>
      </c>
      <c r="F28" s="160" t="str">
        <f>IF(C28=D28+E28,"委托笔数一致","委托笔数不一致")</f>
        <v>委托笔数不一致</v>
      </c>
      <c r="G28" s="159">
        <v>6194</v>
      </c>
      <c r="H28" s="159">
        <v>0</v>
      </c>
      <c r="I28" s="160" t="str">
        <f>IF(C30=G28+H28,"发单工具exch confirm笔数一致","发单工具exch confirm笔数不一致")</f>
        <v>发单工具exch confirm笔数不一致</v>
      </c>
      <c r="J28" s="159">
        <v>1038</v>
      </c>
      <c r="K28" s="159">
        <v>458</v>
      </c>
      <c r="L28" s="159">
        <v>476</v>
      </c>
      <c r="M28" s="205" t="str">
        <f>IF(J28=K28+L28,"撤单笔数一致","撤单笔数不一致")</f>
        <v>撤单笔数不一致</v>
      </c>
      <c r="N28" s="159">
        <v>10038</v>
      </c>
      <c r="O28" s="102"/>
      <c r="AC28" s="189"/>
      <c r="AD28" s="189"/>
    </row>
    <row r="29" ht="29.25" customHeight="1" spans="1:30">
      <c r="A29" s="140"/>
      <c r="B29" s="157" t="s">
        <v>53</v>
      </c>
      <c r="C29" s="158">
        <v>7285</v>
      </c>
      <c r="D29" s="159" t="s">
        <v>54</v>
      </c>
      <c r="E29" s="159" t="s">
        <v>54</v>
      </c>
      <c r="F29" s="159"/>
      <c r="G29" s="159">
        <v>6194</v>
      </c>
      <c r="H29" s="159">
        <v>1091</v>
      </c>
      <c r="I29" s="160" t="str">
        <f>IF(C30=G29+H29,"系统exch confirm笔数一致","系统exch confirm笔数不足")</f>
        <v>系统exch confirm笔数一致</v>
      </c>
      <c r="J29" s="159">
        <v>187</v>
      </c>
      <c r="K29" s="159">
        <v>186</v>
      </c>
      <c r="L29" s="159">
        <v>0</v>
      </c>
      <c r="M29" s="206" t="s">
        <v>54</v>
      </c>
      <c r="N29" s="159">
        <v>10038</v>
      </c>
      <c r="O29" s="102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</row>
    <row r="30" ht="30.75" customHeight="1" spans="1:30">
      <c r="A30" s="140"/>
      <c r="B30" s="157" t="s">
        <v>55</v>
      </c>
      <c r="C30" s="158">
        <v>7285</v>
      </c>
      <c r="D30" s="159" t="s">
        <v>54</v>
      </c>
      <c r="E30" s="159"/>
      <c r="F30" s="159"/>
      <c r="G30" s="159">
        <v>6194</v>
      </c>
      <c r="H30" s="159">
        <v>1091</v>
      </c>
      <c r="I30" s="160" t="str">
        <f>IF(C30=G30+H30,"撮合返回exch confirm笔数一致","撮合返回exch confirm笔数不足")</f>
        <v>撮合返回exch confirm笔数一致</v>
      </c>
      <c r="J30" s="159">
        <v>186</v>
      </c>
      <c r="K30" s="159">
        <v>186</v>
      </c>
      <c r="L30" s="159">
        <v>0</v>
      </c>
      <c r="M30" s="206"/>
      <c r="N30" s="159">
        <v>10038</v>
      </c>
      <c r="O30" s="102"/>
      <c r="P30" s="102"/>
      <c r="Q30" s="102"/>
      <c r="R30" s="102"/>
      <c r="S30" s="102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</row>
    <row r="31" ht="24" customHeight="1" spans="1:30">
      <c r="A31" s="140"/>
      <c r="B31" s="161" t="s">
        <v>56</v>
      </c>
      <c r="C31" s="160" t="str">
        <f>IF(C29=C30,"系统与撮合委托笔数一致","系统与撮合委托笔数不一致")</f>
        <v>系统与撮合委托笔数一致</v>
      </c>
      <c r="D31" s="162"/>
      <c r="E31" s="162"/>
      <c r="F31" s="163"/>
      <c r="G31" s="160" t="str">
        <f>IF(2*G28=G30+G29,"确认笔数一致","确认笔数不一致")</f>
        <v>确认笔数一致</v>
      </c>
      <c r="H31" s="160" t="str">
        <f>IF(2*H28=H30+H29,"非法笔数一致","非法笔数不一致")</f>
        <v>非法笔数不一致</v>
      </c>
      <c r="I31" s="163"/>
      <c r="J31" s="160" t="str">
        <f>IF(J30+J29=K29+K28,"撤单笔数一致","撤单笔数不一致")</f>
        <v>撤单笔数不一致</v>
      </c>
      <c r="K31" s="160" t="str">
        <f>IF(K29=K30,"撤单成功笔数一致","撤单成功笔数不一致")</f>
        <v>撤单成功笔数一致</v>
      </c>
      <c r="L31" s="160" t="str">
        <f>IF(L29=L30,"撤单非法笔数一致","撤单非法笔数不一致")</f>
        <v>撤单非法笔数一致</v>
      </c>
      <c r="M31" s="163" t="s">
        <v>54</v>
      </c>
      <c r="N31" s="160" t="str">
        <f>IF(2*N28-N29-N30=0,"成交记录数一致","成交记录数不一致")</f>
        <v>成交记录数一致</v>
      </c>
      <c r="O31" s="102"/>
      <c r="T31" s="104"/>
      <c r="U31" s="104"/>
      <c r="V31" s="104"/>
      <c r="W31" s="104"/>
      <c r="X31" s="104"/>
      <c r="Y31" s="104"/>
      <c r="Z31" s="102"/>
      <c r="AA31" s="102"/>
      <c r="AB31" s="102"/>
      <c r="AC31" s="104"/>
      <c r="AD31" s="189"/>
    </row>
    <row r="32" spans="1:30">
      <c r="A32" s="102"/>
      <c r="B32" s="102"/>
      <c r="C32" s="102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AD32" s="102"/>
    </row>
    <row r="33" ht="26.25" customHeight="1" spans="2:7">
      <c r="B33" s="144" t="s">
        <v>57</v>
      </c>
      <c r="C33" s="144"/>
      <c r="D33" s="144"/>
      <c r="E33" s="144"/>
      <c r="F33" s="144"/>
      <c r="G33" s="144"/>
    </row>
    <row r="34" ht="28.5" customHeight="1" spans="2:29">
      <c r="B34" s="110" t="s">
        <v>40</v>
      </c>
      <c r="C34" s="111" t="s">
        <v>58</v>
      </c>
      <c r="D34" s="111" t="s">
        <v>59</v>
      </c>
      <c r="E34" s="111" t="s">
        <v>60</v>
      </c>
      <c r="F34" s="111" t="s">
        <v>61</v>
      </c>
      <c r="G34" s="111" t="s">
        <v>62</v>
      </c>
      <c r="T34" s="104"/>
      <c r="U34" s="104"/>
      <c r="V34" s="104"/>
      <c r="W34" s="104"/>
      <c r="X34" s="104"/>
      <c r="Y34" s="104"/>
      <c r="Z34" s="102"/>
      <c r="AA34" s="102"/>
      <c r="AB34" s="102"/>
      <c r="AC34" s="104"/>
    </row>
    <row r="35" spans="2:29">
      <c r="B35" s="130" t="s">
        <v>63</v>
      </c>
      <c r="C35" s="164">
        <v>2988900</v>
      </c>
      <c r="D35" s="164">
        <v>1811200</v>
      </c>
      <c r="E35" s="164">
        <v>0</v>
      </c>
      <c r="F35" s="164">
        <v>1177700</v>
      </c>
      <c r="G35" s="165">
        <f>C35-D35-E35-F35</f>
        <v>0</v>
      </c>
      <c r="T35" s="104"/>
      <c r="U35" s="104"/>
      <c r="V35" s="104"/>
      <c r="W35" s="104"/>
      <c r="X35" s="104"/>
      <c r="Y35" s="104"/>
      <c r="Z35" s="102"/>
      <c r="AA35" s="102"/>
      <c r="AB35" s="102"/>
      <c r="AC35" s="104"/>
    </row>
    <row r="36" spans="2:7">
      <c r="B36" s="130" t="s">
        <v>64</v>
      </c>
      <c r="C36" s="164" t="s">
        <v>65</v>
      </c>
      <c r="D36" s="164" t="s">
        <v>65</v>
      </c>
      <c r="E36" s="164" t="s">
        <v>65</v>
      </c>
      <c r="F36"/>
      <c r="G36" s="165" t="e">
        <f>C36-D36-E36-F36</f>
        <v>#VALUE!</v>
      </c>
    </row>
    <row r="37" spans="2:7">
      <c r="B37" s="130" t="s">
        <v>66</v>
      </c>
      <c r="C37" s="164">
        <v>12842200</v>
      </c>
      <c r="D37" s="164">
        <v>1811200</v>
      </c>
      <c r="E37" s="164">
        <v>10029500</v>
      </c>
      <c r="F37" s="164">
        <v>1001500</v>
      </c>
      <c r="G37" s="165">
        <f>C37-D37-E37-F37</f>
        <v>0</v>
      </c>
    </row>
    <row r="38" spans="2:7">
      <c r="B38" s="130" t="s">
        <v>67</v>
      </c>
      <c r="C38" s="164">
        <v>12842200</v>
      </c>
      <c r="D38" s="164">
        <v>1811200</v>
      </c>
      <c r="E38" s="164">
        <v>10029500</v>
      </c>
      <c r="F38" s="164">
        <v>1001500</v>
      </c>
      <c r="G38" s="165">
        <f>C38-D38-E38-F38</f>
        <v>0</v>
      </c>
    </row>
    <row r="39" spans="2:7">
      <c r="B39" s="130" t="s">
        <v>68</v>
      </c>
      <c r="C39" s="166" t="str">
        <f>IF((C35=C37)*(C35=C38)*(C37=C38)=1,"一致","不一致")</f>
        <v>不一致</v>
      </c>
      <c r="D39" s="166" t="str">
        <f>IF((D35=D37)*(D35=D38)*(D37=D38)=1,"一致","不一致")</f>
        <v>一致</v>
      </c>
      <c r="E39" s="166" t="str">
        <f>IF((E35=E37)*(E35=E38)*(E37=E38)=1,"一致","不一致")</f>
        <v>不一致</v>
      </c>
      <c r="F39" s="166" t="str">
        <f>IF((F35=F37)*(F35=F38)*(F37=F38)=1,"一致","不一致")</f>
        <v>不一致</v>
      </c>
      <c r="G39" s="166" t="str">
        <f>IF((G35=0)*(G37=0)*(G38=0)=1,"正确","不正确")</f>
        <v>正确</v>
      </c>
    </row>
    <row r="42" s="97" customFormat="1" ht="22.5" customHeight="1" spans="1:38">
      <c r="A42" s="167"/>
      <c r="B42" s="144" t="s">
        <v>69</v>
      </c>
      <c r="C42" s="168"/>
      <c r="D42" s="168"/>
      <c r="E42" s="169" t="s">
        <v>70</v>
      </c>
      <c r="F42" s="170"/>
      <c r="G42" s="169" t="s">
        <v>71</v>
      </c>
      <c r="H42" s="170"/>
      <c r="I42" s="170"/>
      <c r="J42" s="170"/>
      <c r="K42" s="169" t="s">
        <v>72</v>
      </c>
      <c r="L42" s="170"/>
      <c r="M42" s="169" t="s">
        <v>73</v>
      </c>
      <c r="N42" s="170"/>
      <c r="O42" s="170"/>
      <c r="P42" s="170"/>
      <c r="Q42" s="169" t="s">
        <v>74</v>
      </c>
      <c r="R42" s="170"/>
      <c r="S42" s="214"/>
      <c r="T42" s="214"/>
      <c r="U42" s="214"/>
      <c r="V42" s="214"/>
      <c r="W42" s="214"/>
      <c r="X42" s="215"/>
      <c r="Y42" s="215"/>
      <c r="Z42" s="217"/>
      <c r="AA42" s="217"/>
      <c r="AB42" s="217"/>
      <c r="AC42" s="217"/>
      <c r="AD42" s="217"/>
      <c r="AE42" s="214"/>
      <c r="AF42" s="214"/>
      <c r="AG42" s="214"/>
      <c r="AH42" s="214"/>
      <c r="AI42" s="214"/>
      <c r="AJ42" s="214"/>
      <c r="AK42" s="214"/>
      <c r="AL42" s="214"/>
    </row>
    <row r="43" s="97" customFormat="1" ht="21" customHeight="1" spans="1:38">
      <c r="A43" s="171"/>
      <c r="B43" s="110" t="s">
        <v>75</v>
      </c>
      <c r="C43" s="172" t="s">
        <v>76</v>
      </c>
      <c r="D43" s="170"/>
      <c r="E43" s="173" t="s">
        <v>77</v>
      </c>
      <c r="F43" s="170"/>
      <c r="G43" s="173" t="s">
        <v>78</v>
      </c>
      <c r="H43" s="170"/>
      <c r="I43" s="173" t="s">
        <v>79</v>
      </c>
      <c r="J43" s="170"/>
      <c r="K43" s="173" t="s">
        <v>80</v>
      </c>
      <c r="L43" s="170"/>
      <c r="M43" s="173" t="s">
        <v>81</v>
      </c>
      <c r="N43" s="173"/>
      <c r="O43" s="173" t="s">
        <v>82</v>
      </c>
      <c r="P43" s="173"/>
      <c r="Q43" s="173"/>
      <c r="R43" s="170"/>
      <c r="S43" s="214"/>
      <c r="T43" s="214"/>
      <c r="U43" s="214"/>
      <c r="V43" s="214"/>
      <c r="W43" s="214"/>
      <c r="X43" s="216"/>
      <c r="Y43" s="216"/>
      <c r="Z43" s="216"/>
      <c r="AA43" s="216"/>
      <c r="AB43" s="197"/>
      <c r="AC43" s="197"/>
      <c r="AD43" s="197"/>
      <c r="AE43" s="214"/>
      <c r="AF43" s="214"/>
      <c r="AG43" s="214"/>
      <c r="AH43" s="214"/>
      <c r="AI43" s="214"/>
      <c r="AJ43" s="214"/>
      <c r="AK43" s="214"/>
      <c r="AL43" s="214"/>
    </row>
    <row r="44" ht="28.5" customHeight="1" spans="1:30">
      <c r="A44" s="101"/>
      <c r="B44" s="172" t="s">
        <v>83</v>
      </c>
      <c r="C44" s="122" t="s">
        <v>84</v>
      </c>
      <c r="D44" s="122" t="s">
        <v>85</v>
      </c>
      <c r="E44" s="108" t="s">
        <v>86</v>
      </c>
      <c r="F44" s="108" t="s">
        <v>87</v>
      </c>
      <c r="G44" s="108" t="s">
        <v>88</v>
      </c>
      <c r="H44" s="108" t="s">
        <v>89</v>
      </c>
      <c r="I44" s="108" t="s">
        <v>88</v>
      </c>
      <c r="J44" s="108" t="s">
        <v>89</v>
      </c>
      <c r="K44" s="108" t="s">
        <v>86</v>
      </c>
      <c r="L44" s="108" t="s">
        <v>87</v>
      </c>
      <c r="M44" s="108" t="s">
        <v>88</v>
      </c>
      <c r="N44" s="108" t="s">
        <v>89</v>
      </c>
      <c r="O44" s="108" t="s">
        <v>88</v>
      </c>
      <c r="P44" s="108" t="s">
        <v>89</v>
      </c>
      <c r="Q44" s="108" t="s">
        <v>90</v>
      </c>
      <c r="R44" s="108" t="s">
        <v>87</v>
      </c>
      <c r="X44" s="102"/>
      <c r="Y44" s="102"/>
      <c r="Z44" s="102"/>
      <c r="AA44" s="102"/>
      <c r="AB44" s="102"/>
      <c r="AC44" s="102"/>
      <c r="AD44" s="102"/>
    </row>
    <row r="45" ht="16.5" customHeight="1" spans="1:30">
      <c r="A45" s="101"/>
      <c r="B45" s="130" t="s">
        <v>91</v>
      </c>
      <c r="C45" s="174">
        <f t="shared" ref="C45:C52" si="0">K45-E45</f>
        <v>0.420000076293945</v>
      </c>
      <c r="D45" s="175">
        <f t="shared" ref="D45:D52" si="1">L45-F45</f>
        <v>0</v>
      </c>
      <c r="E45" s="176">
        <f t="shared" ref="E45:E52" si="2">G45-I45</f>
        <v>-28595034.0300007</v>
      </c>
      <c r="F45" s="176">
        <f t="shared" ref="F45:F52" si="3">H45-J45</f>
        <v>15710277.16</v>
      </c>
      <c r="G45" s="176">
        <v>9971404965.97</v>
      </c>
      <c r="H45" s="176">
        <v>15710277.16</v>
      </c>
      <c r="I45" s="176">
        <v>10000000000</v>
      </c>
      <c r="J45" s="176">
        <v>0</v>
      </c>
      <c r="K45" s="176">
        <f t="shared" ref="K45:K52" si="4">M45-O45</f>
        <v>-28595033.6100006</v>
      </c>
      <c r="L45" s="176">
        <f t="shared" ref="L45:L52" si="5">N45-P45</f>
        <v>15710277.16</v>
      </c>
      <c r="M45" s="176">
        <v>9971404966.39</v>
      </c>
      <c r="N45" s="176">
        <v>15710277.16</v>
      </c>
      <c r="O45" s="176">
        <v>10000000000</v>
      </c>
      <c r="P45" s="176">
        <v>0</v>
      </c>
      <c r="Q45" s="176">
        <v>-28595028.3600006</v>
      </c>
      <c r="R45" s="176">
        <v>15710278.76</v>
      </c>
      <c r="S45" s="100">
        <f t="shared" ref="S45:S52" si="6">M45-G45</f>
        <v>0.420000076293945</v>
      </c>
      <c r="T45" s="100">
        <f t="shared" ref="T45:T52" si="7">N45-H45</f>
        <v>0</v>
      </c>
      <c r="X45" s="102"/>
      <c r="Y45" s="102"/>
      <c r="Z45" s="102"/>
      <c r="AA45" s="102"/>
      <c r="AB45" s="102"/>
      <c r="AC45" s="102"/>
      <c r="AD45" s="102"/>
    </row>
    <row r="46" ht="16.5" customHeight="1" spans="1:30">
      <c r="A46" s="101"/>
      <c r="B46" s="130"/>
      <c r="C46" s="175">
        <f t="shared" si="0"/>
        <v>0</v>
      </c>
      <c r="D46" s="175">
        <f t="shared" si="1"/>
        <v>0</v>
      </c>
      <c r="E46" s="176">
        <f t="shared" si="2"/>
        <v>0</v>
      </c>
      <c r="F46" s="176">
        <f t="shared" si="3"/>
        <v>0</v>
      </c>
      <c r="G46" s="176"/>
      <c r="H46" s="176"/>
      <c r="I46" s="176"/>
      <c r="J46" s="176"/>
      <c r="K46" s="176">
        <f t="shared" si="4"/>
        <v>0</v>
      </c>
      <c r="L46" s="176">
        <f t="shared" si="5"/>
        <v>0</v>
      </c>
      <c r="M46" s="176"/>
      <c r="N46" s="176"/>
      <c r="O46" s="176"/>
      <c r="P46" s="176"/>
      <c r="Q46" s="176"/>
      <c r="R46" s="176"/>
      <c r="S46" s="100">
        <f t="shared" si="6"/>
        <v>0</v>
      </c>
      <c r="T46" s="100">
        <f t="shared" si="7"/>
        <v>0</v>
      </c>
      <c r="X46" s="102"/>
      <c r="Y46" s="102"/>
      <c r="Z46" s="102"/>
      <c r="AA46" s="102"/>
      <c r="AB46" s="102"/>
      <c r="AC46" s="102"/>
      <c r="AD46" s="102"/>
    </row>
    <row r="47" ht="16.5" customHeight="1" spans="1:30">
      <c r="A47" s="101"/>
      <c r="B47" s="130"/>
      <c r="C47" s="175">
        <f t="shared" si="0"/>
        <v>0</v>
      </c>
      <c r="D47" s="175">
        <f t="shared" si="1"/>
        <v>0</v>
      </c>
      <c r="E47" s="176">
        <f t="shared" si="2"/>
        <v>0</v>
      </c>
      <c r="F47" s="176">
        <f t="shared" si="3"/>
        <v>0</v>
      </c>
      <c r="G47" s="176"/>
      <c r="H47" s="176"/>
      <c r="I47" s="176"/>
      <c r="J47" s="176"/>
      <c r="K47" s="176">
        <f t="shared" si="4"/>
        <v>0</v>
      </c>
      <c r="L47" s="176">
        <f t="shared" si="5"/>
        <v>0</v>
      </c>
      <c r="M47" s="176"/>
      <c r="N47" s="176"/>
      <c r="O47" s="176"/>
      <c r="P47" s="176"/>
      <c r="Q47" s="176"/>
      <c r="R47" s="176"/>
      <c r="S47" s="100">
        <f t="shared" si="6"/>
        <v>0</v>
      </c>
      <c r="T47" s="100">
        <f t="shared" si="7"/>
        <v>0</v>
      </c>
      <c r="X47" s="102"/>
      <c r="Y47" s="102"/>
      <c r="Z47" s="102"/>
      <c r="AA47" s="102"/>
      <c r="AB47" s="102"/>
      <c r="AC47" s="102"/>
      <c r="AD47" s="102"/>
    </row>
    <row r="48" ht="16.5" customHeight="1" spans="1:30">
      <c r="A48" s="101"/>
      <c r="B48" s="130"/>
      <c r="C48" s="175">
        <f t="shared" si="0"/>
        <v>0</v>
      </c>
      <c r="D48" s="175">
        <f t="shared" si="1"/>
        <v>0</v>
      </c>
      <c r="E48" s="176">
        <f t="shared" si="2"/>
        <v>0</v>
      </c>
      <c r="F48" s="176">
        <f t="shared" si="3"/>
        <v>0</v>
      </c>
      <c r="G48" s="176"/>
      <c r="H48" s="176"/>
      <c r="I48" s="176"/>
      <c r="J48" s="176"/>
      <c r="K48" s="176">
        <f t="shared" si="4"/>
        <v>0</v>
      </c>
      <c r="L48" s="176">
        <f t="shared" si="5"/>
        <v>0</v>
      </c>
      <c r="M48" s="176"/>
      <c r="N48" s="176"/>
      <c r="O48" s="176"/>
      <c r="P48" s="176"/>
      <c r="Q48" s="176"/>
      <c r="R48" s="176"/>
      <c r="S48" s="100">
        <f t="shared" si="6"/>
        <v>0</v>
      </c>
      <c r="T48" s="100">
        <f t="shared" si="7"/>
        <v>0</v>
      </c>
      <c r="X48" s="102"/>
      <c r="Y48" s="102"/>
      <c r="Z48" s="102"/>
      <c r="AA48" s="102"/>
      <c r="AB48" s="102"/>
      <c r="AC48" s="102"/>
      <c r="AD48" s="102"/>
    </row>
    <row r="49" ht="21" customHeight="1" spans="1:30">
      <c r="A49" s="143"/>
      <c r="B49" s="106"/>
      <c r="C49" s="175">
        <f t="shared" si="0"/>
        <v>0</v>
      </c>
      <c r="D49" s="175">
        <f t="shared" si="1"/>
        <v>0</v>
      </c>
      <c r="E49" s="176">
        <f t="shared" si="2"/>
        <v>0</v>
      </c>
      <c r="F49" s="176">
        <f t="shared" si="3"/>
        <v>0</v>
      </c>
      <c r="G49" s="176"/>
      <c r="H49" s="176"/>
      <c r="I49" s="176"/>
      <c r="J49" s="176"/>
      <c r="K49" s="176">
        <f t="shared" si="4"/>
        <v>0</v>
      </c>
      <c r="L49" s="176">
        <f t="shared" si="5"/>
        <v>0</v>
      </c>
      <c r="M49" s="176"/>
      <c r="N49" s="176"/>
      <c r="O49" s="176"/>
      <c r="P49" s="176"/>
      <c r="Q49" s="176"/>
      <c r="R49" s="176"/>
      <c r="S49" s="100">
        <f t="shared" si="6"/>
        <v>0</v>
      </c>
      <c r="T49" s="100">
        <f t="shared" si="7"/>
        <v>0</v>
      </c>
      <c r="X49" s="102"/>
      <c r="Y49" s="102"/>
      <c r="Z49" s="102"/>
      <c r="AA49" s="102"/>
      <c r="AB49" s="102"/>
      <c r="AC49" s="102"/>
      <c r="AD49" s="102"/>
    </row>
    <row r="50" ht="21" customHeight="1" spans="1:30">
      <c r="A50" s="143"/>
      <c r="B50" s="106"/>
      <c r="C50" s="175">
        <f t="shared" si="0"/>
        <v>0</v>
      </c>
      <c r="D50" s="175">
        <f t="shared" si="1"/>
        <v>0</v>
      </c>
      <c r="E50" s="176">
        <f t="shared" si="2"/>
        <v>0</v>
      </c>
      <c r="F50" s="176">
        <f t="shared" si="3"/>
        <v>0</v>
      </c>
      <c r="G50" s="176"/>
      <c r="H50" s="176"/>
      <c r="I50" s="176"/>
      <c r="J50" s="176"/>
      <c r="K50" s="176">
        <f t="shared" si="4"/>
        <v>0</v>
      </c>
      <c r="L50" s="176">
        <f t="shared" si="5"/>
        <v>0</v>
      </c>
      <c r="M50" s="176"/>
      <c r="N50" s="176"/>
      <c r="O50" s="176"/>
      <c r="P50" s="176"/>
      <c r="Q50" s="176"/>
      <c r="R50" s="176"/>
      <c r="S50" s="100">
        <f t="shared" si="6"/>
        <v>0</v>
      </c>
      <c r="T50" s="100">
        <f t="shared" si="7"/>
        <v>0</v>
      </c>
      <c r="X50" s="102"/>
      <c r="Y50" s="102"/>
      <c r="Z50" s="102"/>
      <c r="AA50" s="102"/>
      <c r="AB50" s="102"/>
      <c r="AC50" s="102"/>
      <c r="AD50" s="102"/>
    </row>
    <row r="51" ht="21" customHeight="1" spans="1:38">
      <c r="A51" s="143"/>
      <c r="B51" s="106"/>
      <c r="C51" s="175">
        <f t="shared" si="0"/>
        <v>0</v>
      </c>
      <c r="D51" s="175">
        <f t="shared" si="1"/>
        <v>0</v>
      </c>
      <c r="E51" s="176">
        <f t="shared" si="2"/>
        <v>0</v>
      </c>
      <c r="F51" s="176">
        <f t="shared" si="3"/>
        <v>0</v>
      </c>
      <c r="G51" s="176"/>
      <c r="H51" s="176"/>
      <c r="I51" s="176"/>
      <c r="J51" s="176"/>
      <c r="K51" s="176">
        <f t="shared" si="4"/>
        <v>0</v>
      </c>
      <c r="L51" s="176">
        <f t="shared" si="5"/>
        <v>0</v>
      </c>
      <c r="M51" s="176"/>
      <c r="N51" s="176"/>
      <c r="O51" s="176"/>
      <c r="P51" s="176"/>
      <c r="Q51" s="176"/>
      <c r="R51" s="176"/>
      <c r="S51" s="100">
        <f t="shared" si="6"/>
        <v>0</v>
      </c>
      <c r="T51" s="100">
        <f t="shared" si="7"/>
        <v>0</v>
      </c>
      <c r="U51" s="100"/>
      <c r="V51" s="100"/>
      <c r="W51" s="100"/>
      <c r="X51" s="102"/>
      <c r="Y51" s="102"/>
      <c r="Z51" s="102"/>
      <c r="AA51" s="102"/>
      <c r="AB51" s="102"/>
      <c r="AC51" s="102"/>
      <c r="AD51" s="102"/>
      <c r="AE51" s="100"/>
      <c r="AF51" s="100"/>
      <c r="AG51" s="100"/>
      <c r="AH51" s="100"/>
      <c r="AI51" s="100"/>
      <c r="AJ51" s="100"/>
      <c r="AK51" s="100"/>
      <c r="AL51" s="100"/>
    </row>
    <row r="52" ht="21" customHeight="1" spans="1:38">
      <c r="A52" s="143"/>
      <c r="B52" s="106"/>
      <c r="C52" s="175">
        <f t="shared" si="0"/>
        <v>0</v>
      </c>
      <c r="D52" s="175">
        <f t="shared" si="1"/>
        <v>0</v>
      </c>
      <c r="E52" s="176">
        <f t="shared" si="2"/>
        <v>0</v>
      </c>
      <c r="F52" s="176">
        <f t="shared" si="3"/>
        <v>0</v>
      </c>
      <c r="G52" s="176"/>
      <c r="H52" s="176"/>
      <c r="I52" s="176"/>
      <c r="J52" s="176"/>
      <c r="K52" s="176">
        <f t="shared" si="4"/>
        <v>0</v>
      </c>
      <c r="L52" s="176">
        <f t="shared" si="5"/>
        <v>0</v>
      </c>
      <c r="M52" s="176"/>
      <c r="N52" s="176"/>
      <c r="O52" s="176"/>
      <c r="P52" s="176"/>
      <c r="Q52" s="176"/>
      <c r="R52" s="176"/>
      <c r="S52" s="100">
        <f t="shared" si="6"/>
        <v>0</v>
      </c>
      <c r="T52" s="100">
        <f t="shared" si="7"/>
        <v>0</v>
      </c>
      <c r="U52" s="100"/>
      <c r="V52" s="100"/>
      <c r="W52" s="100"/>
      <c r="X52" s="102"/>
      <c r="Y52" s="102"/>
      <c r="Z52" s="102"/>
      <c r="AA52" s="102"/>
      <c r="AB52" s="102"/>
      <c r="AC52" s="102"/>
      <c r="AD52" s="102"/>
      <c r="AE52" s="100"/>
      <c r="AF52" s="100"/>
      <c r="AG52" s="100"/>
      <c r="AH52" s="100"/>
      <c r="AI52" s="100"/>
      <c r="AJ52" s="100"/>
      <c r="AK52" s="100"/>
      <c r="AL52" s="100"/>
    </row>
    <row r="53" s="97" customFormat="1" ht="21" customHeight="1" spans="1:30">
      <c r="A53" s="121"/>
      <c r="B53" s="177"/>
      <c r="C53" s="178">
        <f>SUM(C45:C52)</f>
        <v>0.420000076293945</v>
      </c>
      <c r="D53" s="179"/>
      <c r="E53" s="180"/>
      <c r="F53" s="181"/>
      <c r="G53" s="180"/>
      <c r="H53" s="182"/>
      <c r="I53" s="207"/>
      <c r="J53" s="181"/>
      <c r="K53" s="180"/>
      <c r="L53" s="180"/>
      <c r="M53" s="180"/>
      <c r="N53" s="208"/>
      <c r="O53" s="207"/>
      <c r="P53" s="180"/>
      <c r="Q53" s="180"/>
      <c r="R53" s="180"/>
      <c r="X53" s="197"/>
      <c r="Y53" s="197"/>
      <c r="Z53" s="197"/>
      <c r="AA53" s="197"/>
      <c r="AB53" s="197"/>
      <c r="AC53" s="197"/>
      <c r="AD53" s="197"/>
    </row>
    <row r="54" ht="21" customHeight="1" spans="1:56">
      <c r="A54" s="183"/>
      <c r="B54" s="110" t="s">
        <v>92</v>
      </c>
      <c r="C54" s="184" t="s">
        <v>93</v>
      </c>
      <c r="D54" s="170"/>
      <c r="E54" s="170"/>
      <c r="F54" s="170"/>
      <c r="G54" s="170"/>
      <c r="H54" s="170"/>
      <c r="I54" s="209" t="s">
        <v>94</v>
      </c>
      <c r="J54" s="210"/>
      <c r="K54" s="210"/>
      <c r="L54" s="210"/>
      <c r="M54" s="210"/>
      <c r="N54" s="210"/>
      <c r="O54" s="209" t="s">
        <v>95</v>
      </c>
      <c r="P54" s="210"/>
      <c r="Q54" s="210"/>
      <c r="R54" s="210"/>
      <c r="S54" s="210"/>
      <c r="T54" s="210"/>
      <c r="U54" s="209" t="s">
        <v>96</v>
      </c>
      <c r="V54" s="210"/>
      <c r="W54" s="210"/>
      <c r="X54" s="210"/>
      <c r="Y54" s="210"/>
      <c r="Z54" s="210"/>
      <c r="AA54" s="209" t="s">
        <v>97</v>
      </c>
      <c r="AB54" s="210"/>
      <c r="AC54" s="210"/>
      <c r="AD54" s="210"/>
      <c r="AE54" s="210"/>
      <c r="AF54" s="210"/>
      <c r="AG54" s="218" t="s">
        <v>98</v>
      </c>
      <c r="AH54" s="210"/>
      <c r="AI54" s="210"/>
      <c r="AJ54" s="210"/>
      <c r="AK54" s="210"/>
      <c r="AL54" s="210"/>
      <c r="AM54" s="219" t="s">
        <v>99</v>
      </c>
      <c r="AN54" s="220"/>
      <c r="AO54" s="220"/>
      <c r="AP54" s="220"/>
      <c r="AQ54" s="220"/>
      <c r="AR54" s="224"/>
      <c r="AS54" s="225" t="s">
        <v>100</v>
      </c>
      <c r="AT54" s="220"/>
      <c r="AU54" s="220"/>
      <c r="AV54" s="220"/>
      <c r="AW54" s="220"/>
      <c r="AX54" s="224"/>
      <c r="AY54" s="229" t="s">
        <v>101</v>
      </c>
      <c r="AZ54" s="220"/>
      <c r="BA54" s="220"/>
      <c r="BB54" s="220"/>
      <c r="BC54" s="220"/>
      <c r="BD54" s="224"/>
    </row>
    <row r="55" ht="28.5" customHeight="1" spans="1:56">
      <c r="A55" s="140"/>
      <c r="B55" s="172" t="s">
        <v>102</v>
      </c>
      <c r="C55" s="185" t="s">
        <v>103</v>
      </c>
      <c r="D55" s="185" t="s">
        <v>104</v>
      </c>
      <c r="E55" s="185" t="s">
        <v>105</v>
      </c>
      <c r="F55" s="185" t="s">
        <v>106</v>
      </c>
      <c r="G55" s="186" t="s">
        <v>107</v>
      </c>
      <c r="H55" s="186" t="s">
        <v>108</v>
      </c>
      <c r="I55" s="211" t="s">
        <v>103</v>
      </c>
      <c r="J55" s="211" t="s">
        <v>104</v>
      </c>
      <c r="K55" s="211" t="s">
        <v>105</v>
      </c>
      <c r="L55" s="211" t="s">
        <v>106</v>
      </c>
      <c r="M55" s="212" t="s">
        <v>109</v>
      </c>
      <c r="N55" s="212" t="s">
        <v>110</v>
      </c>
      <c r="O55" s="211" t="s">
        <v>103</v>
      </c>
      <c r="P55" s="211" t="s">
        <v>104</v>
      </c>
      <c r="Q55" s="211" t="s">
        <v>105</v>
      </c>
      <c r="R55" s="211" t="s">
        <v>106</v>
      </c>
      <c r="S55" s="212" t="s">
        <v>109</v>
      </c>
      <c r="T55" s="212" t="s">
        <v>110</v>
      </c>
      <c r="U55" s="211" t="s">
        <v>103</v>
      </c>
      <c r="V55" s="211" t="s">
        <v>104</v>
      </c>
      <c r="W55" s="211" t="s">
        <v>105</v>
      </c>
      <c r="X55" s="211" t="s">
        <v>106</v>
      </c>
      <c r="Y55" s="212" t="s">
        <v>109</v>
      </c>
      <c r="Z55" s="212" t="s">
        <v>110</v>
      </c>
      <c r="AA55" s="211" t="s">
        <v>103</v>
      </c>
      <c r="AB55" s="211" t="s">
        <v>104</v>
      </c>
      <c r="AC55" s="211" t="s">
        <v>105</v>
      </c>
      <c r="AD55" s="211" t="s">
        <v>106</v>
      </c>
      <c r="AE55" s="212" t="s">
        <v>109</v>
      </c>
      <c r="AF55" s="212" t="s">
        <v>110</v>
      </c>
      <c r="AG55" s="211" t="s">
        <v>103</v>
      </c>
      <c r="AH55" s="211" t="s">
        <v>104</v>
      </c>
      <c r="AI55" s="211" t="s">
        <v>105</v>
      </c>
      <c r="AJ55" s="211" t="s">
        <v>106</v>
      </c>
      <c r="AK55" s="212" t="s">
        <v>109</v>
      </c>
      <c r="AL55" s="212" t="s">
        <v>110</v>
      </c>
      <c r="AM55" s="221" t="s">
        <v>103</v>
      </c>
      <c r="AN55" s="222" t="s">
        <v>104</v>
      </c>
      <c r="AO55" s="222" t="s">
        <v>105</v>
      </c>
      <c r="AP55" s="222" t="s">
        <v>106</v>
      </c>
      <c r="AQ55" s="226" t="s">
        <v>109</v>
      </c>
      <c r="AR55" s="226" t="s">
        <v>110</v>
      </c>
      <c r="AS55" s="227" t="s">
        <v>103</v>
      </c>
      <c r="AT55" s="227" t="s">
        <v>104</v>
      </c>
      <c r="AU55" s="227" t="s">
        <v>105</v>
      </c>
      <c r="AV55" s="227" t="s">
        <v>106</v>
      </c>
      <c r="AW55" s="230" t="s">
        <v>109</v>
      </c>
      <c r="AX55" s="230" t="s">
        <v>110</v>
      </c>
      <c r="AY55" s="227" t="s">
        <v>103</v>
      </c>
      <c r="AZ55" s="227" t="s">
        <v>104</v>
      </c>
      <c r="BA55" s="227" t="s">
        <v>105</v>
      </c>
      <c r="BB55" s="227" t="s">
        <v>106</v>
      </c>
      <c r="BC55" s="230" t="s">
        <v>109</v>
      </c>
      <c r="BD55" s="230" t="s">
        <v>110</v>
      </c>
    </row>
    <row r="56" ht="16.5" customHeight="1" spans="1:56">
      <c r="A56" s="140"/>
      <c r="B56" s="130" t="s">
        <v>111</v>
      </c>
      <c r="C56" s="187">
        <f t="shared" ref="C56:H56" si="8">AA56-U56</f>
        <v>0</v>
      </c>
      <c r="D56" s="187">
        <f t="shared" si="8"/>
        <v>0</v>
      </c>
      <c r="E56" s="187">
        <f t="shared" si="8"/>
        <v>0</v>
      </c>
      <c r="F56" s="187">
        <f t="shared" si="8"/>
        <v>0</v>
      </c>
      <c r="G56" s="188">
        <f t="shared" si="8"/>
        <v>-983800</v>
      </c>
      <c r="H56" s="187">
        <f t="shared" si="8"/>
        <v>0</v>
      </c>
      <c r="I56" s="164">
        <v>125517900</v>
      </c>
      <c r="J56" s="164">
        <v>0</v>
      </c>
      <c r="K56" s="164">
        <v>827400</v>
      </c>
      <c r="L56" s="164">
        <v>503200</v>
      </c>
      <c r="M56" s="213">
        <v>983800</v>
      </c>
      <c r="N56" s="164">
        <v>498300</v>
      </c>
      <c r="O56" s="164">
        <v>127000000</v>
      </c>
      <c r="P56" s="164">
        <v>0</v>
      </c>
      <c r="Q56" s="164">
        <v>0</v>
      </c>
      <c r="R56" s="164">
        <v>0</v>
      </c>
      <c r="S56" s="164">
        <v>0</v>
      </c>
      <c r="T56" s="164">
        <v>0</v>
      </c>
      <c r="U56" s="164">
        <f t="shared" ref="U56:Z56" si="9">I56-O56</f>
        <v>-1482100</v>
      </c>
      <c r="V56" s="164">
        <f t="shared" si="9"/>
        <v>0</v>
      </c>
      <c r="W56" s="164">
        <f t="shared" si="9"/>
        <v>827400</v>
      </c>
      <c r="X56" s="164">
        <f t="shared" si="9"/>
        <v>503200</v>
      </c>
      <c r="Y56" s="164">
        <f t="shared" si="9"/>
        <v>983800</v>
      </c>
      <c r="Z56" s="164">
        <f t="shared" si="9"/>
        <v>498300</v>
      </c>
      <c r="AA56" s="164">
        <f t="shared" ref="AA56:AF56" si="10">AM56-AG56</f>
        <v>-1482100</v>
      </c>
      <c r="AB56" s="164">
        <f t="shared" si="10"/>
        <v>0</v>
      </c>
      <c r="AC56" s="164">
        <f t="shared" si="10"/>
        <v>827400</v>
      </c>
      <c r="AD56" s="164">
        <f t="shared" si="10"/>
        <v>503200</v>
      </c>
      <c r="AE56" s="164">
        <f t="shared" si="10"/>
        <v>0</v>
      </c>
      <c r="AF56" s="164">
        <f t="shared" si="10"/>
        <v>498300</v>
      </c>
      <c r="AG56" s="16">
        <v>127000000</v>
      </c>
      <c r="AH56" s="16">
        <v>0</v>
      </c>
      <c r="AI56" s="16">
        <v>0</v>
      </c>
      <c r="AJ56" s="16">
        <v>0</v>
      </c>
      <c r="AK56" s="16"/>
      <c r="AL56" s="16">
        <v>0</v>
      </c>
      <c r="AM56" s="223">
        <v>125517900</v>
      </c>
      <c r="AN56" s="16">
        <v>0</v>
      </c>
      <c r="AO56" s="16">
        <v>827400</v>
      </c>
      <c r="AP56" s="16">
        <v>503200</v>
      </c>
      <c r="AQ56" s="16"/>
      <c r="AR56" s="16">
        <v>498300</v>
      </c>
      <c r="AS56" s="228">
        <f t="shared" ref="AS56:AX56" si="11">AY56-O56</f>
        <v>-1482100</v>
      </c>
      <c r="AT56" s="228">
        <f t="shared" si="11"/>
        <v>0</v>
      </c>
      <c r="AU56" s="228">
        <f t="shared" si="11"/>
        <v>827400</v>
      </c>
      <c r="AV56" s="228">
        <f t="shared" si="11"/>
        <v>503200</v>
      </c>
      <c r="AW56" s="228">
        <f t="shared" si="11"/>
        <v>983800</v>
      </c>
      <c r="AX56" s="228">
        <f t="shared" si="11"/>
        <v>498300</v>
      </c>
      <c r="AY56" s="231">
        <v>125517900</v>
      </c>
      <c r="AZ56" s="231">
        <v>0</v>
      </c>
      <c r="BA56" s="231">
        <v>827400</v>
      </c>
      <c r="BB56" s="231">
        <v>503200</v>
      </c>
      <c r="BC56" s="232">
        <v>983800</v>
      </c>
      <c r="BD56" s="233">
        <v>498300</v>
      </c>
    </row>
    <row r="57" ht="16.5" customHeight="1" spans="1:56">
      <c r="A57" s="189"/>
      <c r="B57" s="130"/>
      <c r="C57" s="187">
        <f t="shared" ref="C57:H57" si="12">AA57-U57</f>
        <v>0</v>
      </c>
      <c r="D57" s="187">
        <f t="shared" si="12"/>
        <v>0</v>
      </c>
      <c r="E57" s="187">
        <f t="shared" si="12"/>
        <v>0</v>
      </c>
      <c r="F57" s="187">
        <f t="shared" si="12"/>
        <v>0</v>
      </c>
      <c r="G57" s="188">
        <f t="shared" si="12"/>
        <v>0</v>
      </c>
      <c r="H57" s="187">
        <f t="shared" si="12"/>
        <v>0</v>
      </c>
      <c r="I57" s="164"/>
      <c r="J57" s="164"/>
      <c r="K57" s="164"/>
      <c r="L57" s="164"/>
      <c r="M57" s="213"/>
      <c r="N57" s="164"/>
      <c r="O57" s="164"/>
      <c r="P57" s="164"/>
      <c r="Q57" s="164"/>
      <c r="R57" s="164"/>
      <c r="S57" s="164"/>
      <c r="T57" s="164"/>
      <c r="U57" s="164">
        <f t="shared" ref="U57:Z57" si="13">I57-O57</f>
        <v>0</v>
      </c>
      <c r="V57" s="164">
        <f t="shared" si="13"/>
        <v>0</v>
      </c>
      <c r="W57" s="164">
        <f t="shared" si="13"/>
        <v>0</v>
      </c>
      <c r="X57" s="164">
        <f t="shared" si="13"/>
        <v>0</v>
      </c>
      <c r="Y57" s="164">
        <f t="shared" si="13"/>
        <v>0</v>
      </c>
      <c r="Z57" s="164">
        <f t="shared" si="13"/>
        <v>0</v>
      </c>
      <c r="AA57" s="164">
        <f t="shared" ref="AA57:AF57" si="14">AM57-AG57</f>
        <v>0</v>
      </c>
      <c r="AB57" s="164">
        <f t="shared" si="14"/>
        <v>0</v>
      </c>
      <c r="AC57" s="164">
        <f t="shared" si="14"/>
        <v>0</v>
      </c>
      <c r="AD57" s="164">
        <f t="shared" si="14"/>
        <v>0</v>
      </c>
      <c r="AE57" s="164">
        <f t="shared" si="14"/>
        <v>0</v>
      </c>
      <c r="AF57" s="164">
        <f t="shared" si="14"/>
        <v>0</v>
      </c>
      <c r="AG57" s="16"/>
      <c r="AH57" s="16"/>
      <c r="AI57" s="16"/>
      <c r="AJ57" s="16"/>
      <c r="AK57" s="16"/>
      <c r="AL57" s="16"/>
      <c r="AM57" s="223"/>
      <c r="AN57" s="16"/>
      <c r="AO57" s="16"/>
      <c r="AP57" s="16"/>
      <c r="AQ57" s="16"/>
      <c r="AR57" s="16"/>
      <c r="AS57" s="228">
        <f t="shared" ref="AS57:AX57" si="15">AY57-O57</f>
        <v>0</v>
      </c>
      <c r="AT57" s="228">
        <f t="shared" si="15"/>
        <v>0</v>
      </c>
      <c r="AU57" s="228">
        <f t="shared" si="15"/>
        <v>0</v>
      </c>
      <c r="AV57" s="228">
        <f t="shared" si="15"/>
        <v>0</v>
      </c>
      <c r="AW57" s="228">
        <f t="shared" si="15"/>
        <v>0</v>
      </c>
      <c r="AX57" s="228">
        <f t="shared" si="15"/>
        <v>0</v>
      </c>
      <c r="AY57" s="234"/>
      <c r="AZ57" s="234"/>
      <c r="BA57" s="234"/>
      <c r="BB57" s="234"/>
      <c r="BC57" s="235"/>
      <c r="BD57" s="233"/>
    </row>
    <row r="58" ht="16.5" customHeight="1" spans="1:56">
      <c r="A58" s="189"/>
      <c r="B58" s="130"/>
      <c r="C58" s="187">
        <f t="shared" ref="C58:H58" si="16">AA58-U58</f>
        <v>0</v>
      </c>
      <c r="D58" s="187">
        <f t="shared" si="16"/>
        <v>0</v>
      </c>
      <c r="E58" s="187">
        <f t="shared" si="16"/>
        <v>0</v>
      </c>
      <c r="F58" s="187">
        <f t="shared" si="16"/>
        <v>0</v>
      </c>
      <c r="G58" s="188">
        <f t="shared" si="16"/>
        <v>0</v>
      </c>
      <c r="H58" s="187">
        <f t="shared" si="16"/>
        <v>0</v>
      </c>
      <c r="I58" s="164"/>
      <c r="J58" s="164"/>
      <c r="K58" s="164"/>
      <c r="L58" s="164"/>
      <c r="M58" s="213"/>
      <c r="N58" s="164"/>
      <c r="O58" s="164"/>
      <c r="P58" s="164"/>
      <c r="Q58" s="164"/>
      <c r="R58" s="164"/>
      <c r="S58" s="164"/>
      <c r="T58" s="164"/>
      <c r="U58" s="164">
        <f t="shared" ref="U58:Z58" si="17">I58-O58</f>
        <v>0</v>
      </c>
      <c r="V58" s="164">
        <f t="shared" si="17"/>
        <v>0</v>
      </c>
      <c r="W58" s="164">
        <f t="shared" si="17"/>
        <v>0</v>
      </c>
      <c r="X58" s="164">
        <f t="shared" si="17"/>
        <v>0</v>
      </c>
      <c r="Y58" s="164">
        <f t="shared" si="17"/>
        <v>0</v>
      </c>
      <c r="Z58" s="164">
        <f t="shared" si="17"/>
        <v>0</v>
      </c>
      <c r="AA58" s="164">
        <f t="shared" ref="AA58:AF58" si="18">AM58-AG58</f>
        <v>0</v>
      </c>
      <c r="AB58" s="164">
        <f t="shared" si="18"/>
        <v>0</v>
      </c>
      <c r="AC58" s="164">
        <f t="shared" si="18"/>
        <v>0</v>
      </c>
      <c r="AD58" s="164">
        <f t="shared" si="18"/>
        <v>0</v>
      </c>
      <c r="AE58" s="164">
        <f t="shared" si="18"/>
        <v>0</v>
      </c>
      <c r="AF58" s="164">
        <f t="shared" si="18"/>
        <v>0</v>
      </c>
      <c r="AG58" s="16"/>
      <c r="AH58" s="16"/>
      <c r="AI58" s="16"/>
      <c r="AJ58" s="16"/>
      <c r="AK58" s="16"/>
      <c r="AL58" s="16"/>
      <c r="AM58" s="223"/>
      <c r="AN58" s="16"/>
      <c r="AO58" s="16"/>
      <c r="AP58" s="16"/>
      <c r="AQ58" s="16"/>
      <c r="AR58" s="16"/>
      <c r="AS58" s="228">
        <f t="shared" ref="AS58:AX58" si="19">AY58-O58</f>
        <v>0</v>
      </c>
      <c r="AT58" s="228">
        <f t="shared" si="19"/>
        <v>0</v>
      </c>
      <c r="AU58" s="228">
        <f t="shared" si="19"/>
        <v>0</v>
      </c>
      <c r="AV58" s="228">
        <f t="shared" si="19"/>
        <v>0</v>
      </c>
      <c r="AW58" s="228">
        <f t="shared" si="19"/>
        <v>0</v>
      </c>
      <c r="AX58" s="228">
        <f t="shared" si="19"/>
        <v>0</v>
      </c>
      <c r="AY58" s="234"/>
      <c r="AZ58" s="234"/>
      <c r="BA58" s="234"/>
      <c r="BB58" s="234"/>
      <c r="BC58" s="235"/>
      <c r="BD58" s="233"/>
    </row>
    <row r="59" ht="16.5" customHeight="1" spans="1:56">
      <c r="A59" s="189"/>
      <c r="B59" s="130"/>
      <c r="C59" s="187">
        <f t="shared" ref="C59:H59" si="20">AA59-U59</f>
        <v>0</v>
      </c>
      <c r="D59" s="187">
        <f t="shared" si="20"/>
        <v>0</v>
      </c>
      <c r="E59" s="187">
        <f t="shared" si="20"/>
        <v>0</v>
      </c>
      <c r="F59" s="187">
        <f t="shared" si="20"/>
        <v>0</v>
      </c>
      <c r="G59" s="188">
        <f t="shared" si="20"/>
        <v>0</v>
      </c>
      <c r="H59" s="187">
        <f t="shared" si="20"/>
        <v>0</v>
      </c>
      <c r="I59" s="164"/>
      <c r="J59" s="164"/>
      <c r="K59" s="164"/>
      <c r="L59" s="164"/>
      <c r="M59" s="213"/>
      <c r="N59" s="164"/>
      <c r="O59" s="164"/>
      <c r="P59" s="164"/>
      <c r="Q59" s="164"/>
      <c r="R59" s="164"/>
      <c r="S59" s="164"/>
      <c r="T59" s="164"/>
      <c r="U59" s="164">
        <f t="shared" ref="U59:Z59" si="21">I59-O59</f>
        <v>0</v>
      </c>
      <c r="V59" s="164">
        <f t="shared" si="21"/>
        <v>0</v>
      </c>
      <c r="W59" s="164">
        <f t="shared" si="21"/>
        <v>0</v>
      </c>
      <c r="X59" s="164">
        <f t="shared" si="21"/>
        <v>0</v>
      </c>
      <c r="Y59" s="164">
        <f t="shared" si="21"/>
        <v>0</v>
      </c>
      <c r="Z59" s="164">
        <f t="shared" si="21"/>
        <v>0</v>
      </c>
      <c r="AA59" s="164">
        <f t="shared" ref="AA59:AF59" si="22">AM59-AG59</f>
        <v>0</v>
      </c>
      <c r="AB59" s="164">
        <f t="shared" si="22"/>
        <v>0</v>
      </c>
      <c r="AC59" s="164">
        <f t="shared" si="22"/>
        <v>0</v>
      </c>
      <c r="AD59" s="164">
        <f t="shared" si="22"/>
        <v>0</v>
      </c>
      <c r="AE59" s="164">
        <f t="shared" si="22"/>
        <v>0</v>
      </c>
      <c r="AF59" s="164">
        <f t="shared" si="22"/>
        <v>0</v>
      </c>
      <c r="AG59" s="16"/>
      <c r="AH59" s="16"/>
      <c r="AI59" s="16"/>
      <c r="AJ59" s="16"/>
      <c r="AK59" s="16"/>
      <c r="AL59" s="16"/>
      <c r="AM59" s="223"/>
      <c r="AN59" s="16"/>
      <c r="AO59" s="16"/>
      <c r="AP59" s="16"/>
      <c r="AQ59" s="16"/>
      <c r="AR59" s="16"/>
      <c r="AS59" s="228">
        <f t="shared" ref="AS59:AX59" si="23">AY59-O59</f>
        <v>0</v>
      </c>
      <c r="AT59" s="228">
        <f t="shared" si="23"/>
        <v>0</v>
      </c>
      <c r="AU59" s="228">
        <f t="shared" si="23"/>
        <v>0</v>
      </c>
      <c r="AV59" s="228">
        <f t="shared" si="23"/>
        <v>0</v>
      </c>
      <c r="AW59" s="228">
        <f t="shared" si="23"/>
        <v>0</v>
      </c>
      <c r="AX59" s="228">
        <f t="shared" si="23"/>
        <v>0</v>
      </c>
      <c r="AY59" s="234"/>
      <c r="AZ59" s="234"/>
      <c r="BA59" s="234"/>
      <c r="BB59" s="234"/>
      <c r="BC59" s="235"/>
      <c r="BD59" s="233"/>
    </row>
    <row r="60" ht="16.5" customHeight="1" spans="1:56">
      <c r="A60" s="189"/>
      <c r="B60" s="130"/>
      <c r="C60" s="187">
        <f t="shared" ref="C60:H60" si="24">AA60-U60</f>
        <v>0</v>
      </c>
      <c r="D60" s="187">
        <f t="shared" si="24"/>
        <v>0</v>
      </c>
      <c r="E60" s="187">
        <f t="shared" si="24"/>
        <v>0</v>
      </c>
      <c r="F60" s="187">
        <f t="shared" si="24"/>
        <v>0</v>
      </c>
      <c r="G60" s="188">
        <f t="shared" si="24"/>
        <v>0</v>
      </c>
      <c r="H60" s="187">
        <f t="shared" si="24"/>
        <v>0</v>
      </c>
      <c r="I60" s="164"/>
      <c r="J60" s="164"/>
      <c r="K60" s="164"/>
      <c r="L60" s="164"/>
      <c r="M60" s="213"/>
      <c r="N60" s="164"/>
      <c r="O60" s="164"/>
      <c r="P60" s="164"/>
      <c r="Q60" s="164"/>
      <c r="R60" s="164"/>
      <c r="S60" s="164"/>
      <c r="T60" s="164"/>
      <c r="U60" s="164">
        <f t="shared" ref="U60:Z60" si="25">I60-O60</f>
        <v>0</v>
      </c>
      <c r="V60" s="164">
        <f t="shared" si="25"/>
        <v>0</v>
      </c>
      <c r="W60" s="164">
        <f t="shared" si="25"/>
        <v>0</v>
      </c>
      <c r="X60" s="164">
        <f t="shared" si="25"/>
        <v>0</v>
      </c>
      <c r="Y60" s="164">
        <f t="shared" si="25"/>
        <v>0</v>
      </c>
      <c r="Z60" s="164">
        <f t="shared" si="25"/>
        <v>0</v>
      </c>
      <c r="AA60" s="164">
        <f t="shared" ref="AA60:AF60" si="26">AM60-AG60</f>
        <v>0</v>
      </c>
      <c r="AB60" s="164">
        <f t="shared" si="26"/>
        <v>0</v>
      </c>
      <c r="AC60" s="164">
        <f t="shared" si="26"/>
        <v>0</v>
      </c>
      <c r="AD60" s="164">
        <f t="shared" si="26"/>
        <v>0</v>
      </c>
      <c r="AE60" s="164">
        <f t="shared" si="26"/>
        <v>0</v>
      </c>
      <c r="AF60" s="164">
        <f t="shared" si="26"/>
        <v>0</v>
      </c>
      <c r="AG60" s="16"/>
      <c r="AH60" s="16"/>
      <c r="AI60" s="16"/>
      <c r="AJ60" s="16"/>
      <c r="AK60" s="16"/>
      <c r="AL60" s="16"/>
      <c r="AM60" s="223"/>
      <c r="AN60" s="16"/>
      <c r="AO60" s="16"/>
      <c r="AP60" s="16"/>
      <c r="AQ60" s="16"/>
      <c r="AR60" s="16"/>
      <c r="AS60" s="228">
        <f t="shared" ref="AS60:AX60" si="27">AY60-O60</f>
        <v>0</v>
      </c>
      <c r="AT60" s="228">
        <f t="shared" si="27"/>
        <v>0</v>
      </c>
      <c r="AU60" s="228">
        <f t="shared" si="27"/>
        <v>0</v>
      </c>
      <c r="AV60" s="228">
        <f t="shared" si="27"/>
        <v>0</v>
      </c>
      <c r="AW60" s="228">
        <f t="shared" si="27"/>
        <v>0</v>
      </c>
      <c r="AX60" s="228">
        <f t="shared" si="27"/>
        <v>0</v>
      </c>
      <c r="AY60" s="231"/>
      <c r="AZ60" s="231"/>
      <c r="BA60" s="231"/>
      <c r="BB60" s="231"/>
      <c r="BC60" s="232"/>
      <c r="BD60" s="233"/>
    </row>
    <row r="61" ht="16.5" customHeight="1" spans="1:56">
      <c r="A61" s="189"/>
      <c r="B61" s="130"/>
      <c r="C61" s="187">
        <f t="shared" ref="C61:H61" si="28">AA61-U61</f>
        <v>0</v>
      </c>
      <c r="D61" s="187">
        <f t="shared" si="28"/>
        <v>0</v>
      </c>
      <c r="E61" s="187">
        <f t="shared" si="28"/>
        <v>0</v>
      </c>
      <c r="F61" s="187">
        <f t="shared" si="28"/>
        <v>0</v>
      </c>
      <c r="G61" s="188">
        <f t="shared" si="28"/>
        <v>0</v>
      </c>
      <c r="H61" s="187">
        <f t="shared" si="28"/>
        <v>0</v>
      </c>
      <c r="I61" s="164"/>
      <c r="J61" s="164"/>
      <c r="K61" s="164"/>
      <c r="L61" s="164"/>
      <c r="M61" s="213"/>
      <c r="N61" s="164"/>
      <c r="O61" s="164"/>
      <c r="P61" s="164"/>
      <c r="Q61" s="164"/>
      <c r="R61" s="164"/>
      <c r="S61" s="164"/>
      <c r="T61" s="164"/>
      <c r="U61" s="164">
        <f t="shared" ref="U61:Z61" si="29">I61-O61</f>
        <v>0</v>
      </c>
      <c r="V61" s="164">
        <f t="shared" si="29"/>
        <v>0</v>
      </c>
      <c r="W61" s="164">
        <f t="shared" si="29"/>
        <v>0</v>
      </c>
      <c r="X61" s="164">
        <f t="shared" si="29"/>
        <v>0</v>
      </c>
      <c r="Y61" s="164">
        <f t="shared" si="29"/>
        <v>0</v>
      </c>
      <c r="Z61" s="164">
        <f t="shared" si="29"/>
        <v>0</v>
      </c>
      <c r="AA61" s="164">
        <f t="shared" ref="AA61:AF61" si="30">AM61-AG61</f>
        <v>0</v>
      </c>
      <c r="AB61" s="164">
        <f t="shared" si="30"/>
        <v>0</v>
      </c>
      <c r="AC61" s="164">
        <f t="shared" si="30"/>
        <v>0</v>
      </c>
      <c r="AD61" s="164">
        <f t="shared" si="30"/>
        <v>0</v>
      </c>
      <c r="AE61" s="164">
        <f t="shared" si="30"/>
        <v>0</v>
      </c>
      <c r="AF61" s="164">
        <f t="shared" si="30"/>
        <v>0</v>
      </c>
      <c r="AG61" s="16"/>
      <c r="AH61" s="16"/>
      <c r="AI61" s="16"/>
      <c r="AJ61" s="16"/>
      <c r="AK61" s="16"/>
      <c r="AL61" s="16"/>
      <c r="AM61" s="223"/>
      <c r="AN61" s="16"/>
      <c r="AO61" s="16"/>
      <c r="AP61" s="16"/>
      <c r="AQ61" s="16"/>
      <c r="AR61" s="16"/>
      <c r="AS61" s="228">
        <f t="shared" ref="AS61:AX61" si="31">AY61-O61</f>
        <v>0</v>
      </c>
      <c r="AT61" s="228">
        <f t="shared" si="31"/>
        <v>0</v>
      </c>
      <c r="AU61" s="228">
        <f t="shared" si="31"/>
        <v>0</v>
      </c>
      <c r="AV61" s="228">
        <f t="shared" si="31"/>
        <v>0</v>
      </c>
      <c r="AW61" s="228">
        <f t="shared" si="31"/>
        <v>0</v>
      </c>
      <c r="AX61" s="228">
        <f t="shared" si="31"/>
        <v>0</v>
      </c>
      <c r="AY61" s="234"/>
      <c r="AZ61" s="234"/>
      <c r="BA61" s="234"/>
      <c r="BB61" s="234"/>
      <c r="BC61" s="235"/>
      <c r="BD61" s="233"/>
    </row>
    <row r="62" ht="16.5" customHeight="1" spans="1:56">
      <c r="A62" s="189"/>
      <c r="B62" s="130"/>
      <c r="C62" s="187">
        <f t="shared" ref="C62:H62" si="32">AA62-U62</f>
        <v>0</v>
      </c>
      <c r="D62" s="187">
        <f t="shared" si="32"/>
        <v>0</v>
      </c>
      <c r="E62" s="187">
        <f t="shared" si="32"/>
        <v>0</v>
      </c>
      <c r="F62" s="187">
        <f t="shared" si="32"/>
        <v>0</v>
      </c>
      <c r="G62" s="188">
        <f t="shared" si="32"/>
        <v>0</v>
      </c>
      <c r="H62" s="187">
        <f t="shared" si="32"/>
        <v>0</v>
      </c>
      <c r="I62" s="164"/>
      <c r="J62" s="164"/>
      <c r="K62" s="164"/>
      <c r="L62" s="164"/>
      <c r="M62" s="213"/>
      <c r="N62" s="164"/>
      <c r="O62" s="164"/>
      <c r="P62" s="164"/>
      <c r="Q62" s="164"/>
      <c r="R62" s="164"/>
      <c r="S62" s="164"/>
      <c r="T62" s="164"/>
      <c r="U62" s="164">
        <f t="shared" ref="U62:Z62" si="33">I62-O62</f>
        <v>0</v>
      </c>
      <c r="V62" s="164">
        <f t="shared" si="33"/>
        <v>0</v>
      </c>
      <c r="W62" s="164">
        <f t="shared" si="33"/>
        <v>0</v>
      </c>
      <c r="X62" s="164">
        <f t="shared" si="33"/>
        <v>0</v>
      </c>
      <c r="Y62" s="164">
        <f t="shared" si="33"/>
        <v>0</v>
      </c>
      <c r="Z62" s="164">
        <f t="shared" si="33"/>
        <v>0</v>
      </c>
      <c r="AA62" s="164">
        <f t="shared" ref="AA62:AF62" si="34">AM62-AG62</f>
        <v>0</v>
      </c>
      <c r="AB62" s="164">
        <f t="shared" si="34"/>
        <v>0</v>
      </c>
      <c r="AC62" s="164">
        <f t="shared" si="34"/>
        <v>0</v>
      </c>
      <c r="AD62" s="164">
        <f t="shared" si="34"/>
        <v>0</v>
      </c>
      <c r="AE62" s="164">
        <f t="shared" si="34"/>
        <v>0</v>
      </c>
      <c r="AF62" s="164">
        <f t="shared" si="34"/>
        <v>0</v>
      </c>
      <c r="AG62" s="16"/>
      <c r="AH62" s="16"/>
      <c r="AI62" s="16"/>
      <c r="AJ62" s="16"/>
      <c r="AK62" s="16"/>
      <c r="AL62" s="16"/>
      <c r="AM62" s="223"/>
      <c r="AN62" s="16"/>
      <c r="AO62" s="16"/>
      <c r="AP62" s="16"/>
      <c r="AQ62" s="16"/>
      <c r="AR62" s="16"/>
      <c r="AS62" s="228">
        <f t="shared" ref="AS62:AX62" si="35">AY62-O62</f>
        <v>0</v>
      </c>
      <c r="AT62" s="228">
        <f t="shared" si="35"/>
        <v>0</v>
      </c>
      <c r="AU62" s="228">
        <f t="shared" si="35"/>
        <v>0</v>
      </c>
      <c r="AV62" s="228">
        <f t="shared" si="35"/>
        <v>0</v>
      </c>
      <c r="AW62" s="228">
        <f t="shared" si="35"/>
        <v>0</v>
      </c>
      <c r="AX62" s="228">
        <f t="shared" si="35"/>
        <v>0</v>
      </c>
      <c r="AY62" s="234"/>
      <c r="AZ62" s="234"/>
      <c r="BA62" s="234"/>
      <c r="BB62" s="234"/>
      <c r="BC62" s="235"/>
      <c r="BD62" s="233"/>
    </row>
    <row r="63" ht="16.5" customHeight="1" spans="1:56">
      <c r="A63" s="189"/>
      <c r="B63" s="130"/>
      <c r="C63" s="187">
        <f t="shared" ref="C63:H63" si="36">AA63-U63</f>
        <v>0</v>
      </c>
      <c r="D63" s="187">
        <f t="shared" si="36"/>
        <v>0</v>
      </c>
      <c r="E63" s="187">
        <f t="shared" si="36"/>
        <v>0</v>
      </c>
      <c r="F63" s="187">
        <f t="shared" si="36"/>
        <v>0</v>
      </c>
      <c r="G63" s="188">
        <f t="shared" si="36"/>
        <v>0</v>
      </c>
      <c r="H63" s="187">
        <f t="shared" si="36"/>
        <v>0</v>
      </c>
      <c r="I63" s="164"/>
      <c r="J63" s="164"/>
      <c r="K63" s="164"/>
      <c r="L63" s="164"/>
      <c r="M63" s="213"/>
      <c r="N63" s="164"/>
      <c r="O63" s="164"/>
      <c r="P63" s="164"/>
      <c r="Q63" s="164"/>
      <c r="R63" s="164"/>
      <c r="S63" s="164"/>
      <c r="T63" s="164"/>
      <c r="U63" s="164">
        <f t="shared" ref="U63:Z63" si="37">I63-O63</f>
        <v>0</v>
      </c>
      <c r="V63" s="164">
        <f t="shared" si="37"/>
        <v>0</v>
      </c>
      <c r="W63" s="164">
        <f t="shared" si="37"/>
        <v>0</v>
      </c>
      <c r="X63" s="164">
        <f t="shared" si="37"/>
        <v>0</v>
      </c>
      <c r="Y63" s="164">
        <f t="shared" si="37"/>
        <v>0</v>
      </c>
      <c r="Z63" s="164">
        <f t="shared" si="37"/>
        <v>0</v>
      </c>
      <c r="AA63" s="164">
        <f t="shared" ref="AA63:AF63" si="38">AM63-AG63</f>
        <v>0</v>
      </c>
      <c r="AB63" s="164">
        <f t="shared" si="38"/>
        <v>0</v>
      </c>
      <c r="AC63" s="164">
        <f t="shared" si="38"/>
        <v>0</v>
      </c>
      <c r="AD63" s="164">
        <f t="shared" si="38"/>
        <v>0</v>
      </c>
      <c r="AE63" s="164">
        <f t="shared" si="38"/>
        <v>0</v>
      </c>
      <c r="AF63" s="164">
        <f t="shared" si="38"/>
        <v>0</v>
      </c>
      <c r="AG63" s="16"/>
      <c r="AH63" s="16"/>
      <c r="AI63" s="16"/>
      <c r="AJ63" s="16"/>
      <c r="AK63" s="16"/>
      <c r="AL63" s="16"/>
      <c r="AM63" s="223"/>
      <c r="AN63" s="16"/>
      <c r="AO63" s="16"/>
      <c r="AP63" s="16"/>
      <c r="AQ63" s="16"/>
      <c r="AR63" s="16"/>
      <c r="AS63" s="228">
        <f t="shared" ref="AS63:AX63" si="39">AY63-O63</f>
        <v>0</v>
      </c>
      <c r="AT63" s="228">
        <f t="shared" si="39"/>
        <v>0</v>
      </c>
      <c r="AU63" s="228">
        <f t="shared" si="39"/>
        <v>0</v>
      </c>
      <c r="AV63" s="228">
        <f t="shared" si="39"/>
        <v>0</v>
      </c>
      <c r="AW63" s="228">
        <f t="shared" si="39"/>
        <v>0</v>
      </c>
      <c r="AX63" s="228">
        <f t="shared" si="39"/>
        <v>0</v>
      </c>
      <c r="AY63" s="234"/>
      <c r="AZ63" s="234"/>
      <c r="BA63" s="234"/>
      <c r="BB63" s="234"/>
      <c r="BC63" s="235"/>
      <c r="BD63" s="233"/>
    </row>
    <row r="64" ht="46.2" customHeight="1" spans="1:30">
      <c r="A64" s="189"/>
      <c r="B64" s="190" t="s">
        <v>112</v>
      </c>
      <c r="C64" s="191"/>
      <c r="D64" s="192"/>
      <c r="E64" s="192"/>
      <c r="F64" s="192"/>
      <c r="G64" s="192" t="s">
        <v>113</v>
      </c>
      <c r="H64" s="192"/>
      <c r="O64" s="142"/>
      <c r="P64" s="142"/>
      <c r="Q64" s="142"/>
      <c r="R64" s="142"/>
      <c r="S64" s="142"/>
      <c r="T64" s="142"/>
      <c r="U64" s="142"/>
      <c r="V64" s="102"/>
      <c r="W64" s="102"/>
      <c r="X64" s="102"/>
      <c r="Y64" s="102"/>
      <c r="Z64" s="102"/>
      <c r="AA64" s="102"/>
      <c r="AB64" s="102"/>
      <c r="AC64" s="102"/>
      <c r="AD64" s="102"/>
    </row>
  </sheetData>
  <mergeCells count="33">
    <mergeCell ref="B9:J9"/>
    <mergeCell ref="B12:J12"/>
    <mergeCell ref="C13:F13"/>
    <mergeCell ref="C14:F14"/>
    <mergeCell ref="C15:F15"/>
    <mergeCell ref="C16:F16"/>
    <mergeCell ref="C18:F18"/>
    <mergeCell ref="B25:N25"/>
    <mergeCell ref="C26:F26"/>
    <mergeCell ref="G26:I26"/>
    <mergeCell ref="J26:M26"/>
    <mergeCell ref="B33:G33"/>
    <mergeCell ref="B42:D42"/>
    <mergeCell ref="E42:F42"/>
    <mergeCell ref="G42:J42"/>
    <mergeCell ref="K42:L42"/>
    <mergeCell ref="M42:P42"/>
    <mergeCell ref="Q42:R42"/>
    <mergeCell ref="C43:D43"/>
    <mergeCell ref="E43:F43"/>
    <mergeCell ref="G43:H43"/>
    <mergeCell ref="I43:J43"/>
    <mergeCell ref="K43:L43"/>
    <mergeCell ref="Q43:R43"/>
    <mergeCell ref="C54:H54"/>
    <mergeCell ref="I54:N54"/>
    <mergeCell ref="O54:T54"/>
    <mergeCell ref="U54:Z54"/>
    <mergeCell ref="AA54:AF54"/>
    <mergeCell ref="AG54:AL54"/>
    <mergeCell ref="AM54:AR54"/>
    <mergeCell ref="AS54:AX54"/>
    <mergeCell ref="AY54:BD54"/>
  </mergeCells>
  <conditionalFormatting sqref="H6:H8">
    <cfRule type="containsText" dxfId="0" priority="1" operator="between" text="不一致">
      <formula>NOT(ISERROR(SEARCH("不一致",H6)))</formula>
    </cfRule>
  </conditionalFormatting>
  <conditionalFormatting sqref="$A1:$XFD4 A5:B5 I5:XFD8 K9:XFD9 A9:B9 $A10:$XFD11 K12:XFD12 A12:B12 A13:C23 G13:XFD23 A6:G8 $A26:$XFD32 $A34:$XFD35 A36:E36 G36:XFD36 $A37:$XFD1048576 A25:B25 O25:XFD25 A33:B33 H33:XFD33 $A24:$XFD24">
    <cfRule type="containsText" dxfId="0" priority="4" operator="between" text="不一致">
      <formula>NOT(ISERROR(SEARCH("不一致",A1)))</formula>
    </cfRule>
  </conditionalFormatting>
  <conditionalFormatting sqref="C45:D52">
    <cfRule type="cellIs" dxfId="1" priority="2" operator="notEqual">
      <formula>0</formula>
    </cfRule>
    <cfRule type="cellIs" priority="3" operator="notEqual">
      <formula>0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3"/>
  <sheetViews>
    <sheetView workbookViewId="0">
      <selection activeCell="A1" sqref="A1"/>
    </sheetView>
  </sheetViews>
  <sheetFormatPr defaultColWidth="8.7" defaultRowHeight="15.6"/>
  <cols>
    <col min="1" max="1" width="6.6" style="27" customWidth="1"/>
    <col min="2" max="2" width="15.1" style="27" customWidth="1"/>
    <col min="3" max="3" width="18.7" style="27" customWidth="1"/>
    <col min="4" max="4" width="22.7" style="27" customWidth="1"/>
    <col min="5" max="27" width="14.5" style="27" customWidth="1"/>
  </cols>
  <sheetData>
    <row r="1" ht="34.5" customHeight="1" spans="1:27">
      <c r="A1" s="28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R1" s="29"/>
      <c r="S1" s="29"/>
      <c r="T1" s="29"/>
      <c r="U1" s="29"/>
      <c r="V1" s="29"/>
      <c r="W1" s="76"/>
      <c r="X1" s="76"/>
      <c r="Y1" s="76"/>
      <c r="Z1" s="76"/>
      <c r="AA1" s="76"/>
    </row>
    <row r="2" ht="34.5" customHeight="1" spans="1:27">
      <c r="A2" s="28"/>
      <c r="B2" s="30"/>
      <c r="C2" s="28"/>
      <c r="D2" s="31" t="s">
        <v>114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  <c r="R2" s="29"/>
      <c r="S2" s="29"/>
      <c r="T2" s="29"/>
      <c r="U2" s="29"/>
      <c r="V2" s="29"/>
      <c r="W2" s="76"/>
      <c r="X2" s="76"/>
      <c r="Y2" s="76"/>
      <c r="Z2" s="76"/>
      <c r="AA2" s="76"/>
    </row>
    <row r="3" ht="16.5" customHeight="1" spans="1:27">
      <c r="A3" s="28"/>
      <c r="B3" s="28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  <c r="R3" s="29"/>
      <c r="S3" s="29"/>
      <c r="T3" s="29"/>
      <c r="U3" s="29"/>
      <c r="V3" s="29"/>
      <c r="W3" s="76"/>
      <c r="X3" s="76"/>
      <c r="Y3" s="76"/>
      <c r="Z3" s="76"/>
      <c r="AA3" s="76"/>
    </row>
    <row r="4" ht="22.5" customHeight="1" spans="1:27">
      <c r="A4" s="32"/>
      <c r="B4" s="33" t="s">
        <v>115</v>
      </c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86"/>
      <c r="R4" s="35"/>
      <c r="S4" s="35"/>
      <c r="T4" s="35"/>
      <c r="U4" s="35"/>
      <c r="V4" s="35"/>
      <c r="W4" s="76"/>
      <c r="X4" s="76"/>
      <c r="Y4" s="76"/>
      <c r="Z4" s="76"/>
      <c r="AA4" s="76"/>
    </row>
    <row r="5" ht="21" customHeight="1" spans="1:27">
      <c r="A5" s="36"/>
      <c r="B5" s="37"/>
      <c r="C5" s="38" t="s">
        <v>68</v>
      </c>
      <c r="D5" s="34"/>
      <c r="E5" s="39" t="s">
        <v>116</v>
      </c>
      <c r="F5" s="34"/>
      <c r="G5" s="39" t="s">
        <v>117</v>
      </c>
      <c r="H5" s="34"/>
      <c r="I5" s="39" t="s">
        <v>118</v>
      </c>
      <c r="J5" s="34"/>
      <c r="K5" s="75"/>
      <c r="L5" s="75"/>
      <c r="M5" s="75"/>
      <c r="N5" s="75"/>
      <c r="O5" s="75"/>
      <c r="P5" s="75"/>
      <c r="Q5" s="75"/>
      <c r="R5" s="63"/>
      <c r="S5" s="63"/>
      <c r="T5" s="63"/>
      <c r="U5" s="63"/>
      <c r="V5" s="63"/>
      <c r="W5" s="75"/>
      <c r="X5" s="75"/>
      <c r="Y5" s="75"/>
      <c r="Z5" s="75"/>
      <c r="AA5" s="75"/>
    </row>
    <row r="6" ht="16.5" customHeight="1" spans="1:27">
      <c r="A6" s="28"/>
      <c r="B6" s="40" t="s">
        <v>83</v>
      </c>
      <c r="C6" s="41" t="s">
        <v>88</v>
      </c>
      <c r="D6" s="41" t="s">
        <v>89</v>
      </c>
      <c r="E6" s="42" t="s">
        <v>88</v>
      </c>
      <c r="F6" s="42" t="s">
        <v>89</v>
      </c>
      <c r="G6" s="42" t="s">
        <v>88</v>
      </c>
      <c r="H6" s="42" t="s">
        <v>89</v>
      </c>
      <c r="I6" s="42" t="s">
        <v>88</v>
      </c>
      <c r="J6" s="42" t="s">
        <v>89</v>
      </c>
      <c r="K6" s="76"/>
      <c r="L6" s="76"/>
      <c r="M6" s="76"/>
      <c r="N6" s="76"/>
      <c r="O6" s="76"/>
      <c r="P6" s="76"/>
      <c r="Q6" s="76"/>
      <c r="R6" s="30"/>
      <c r="S6" s="30"/>
      <c r="T6" s="30"/>
      <c r="U6" s="30"/>
      <c r="V6" s="30"/>
      <c r="W6" s="76"/>
      <c r="X6" s="76"/>
      <c r="Y6" s="76"/>
      <c r="Z6" s="76"/>
      <c r="AA6" s="76"/>
    </row>
    <row r="7" ht="16.5" customHeight="1" spans="1:27">
      <c r="A7" s="28"/>
      <c r="B7" s="43" t="s">
        <v>119</v>
      </c>
      <c r="C7" s="44">
        <f t="shared" ref="C7:D11" si="0">I7-G7-E7</f>
        <v>-3</v>
      </c>
      <c r="D7" s="44">
        <f t="shared" si="0"/>
        <v>-2</v>
      </c>
      <c r="E7" s="45">
        <v>0</v>
      </c>
      <c r="F7" s="45">
        <v>2</v>
      </c>
      <c r="G7" s="45">
        <v>3</v>
      </c>
      <c r="H7" s="45">
        <v>0</v>
      </c>
      <c r="I7" s="45">
        <v>0</v>
      </c>
      <c r="J7" s="45">
        <v>0</v>
      </c>
      <c r="K7" s="76"/>
      <c r="L7" s="76"/>
      <c r="M7" s="76"/>
      <c r="N7" s="76"/>
      <c r="O7" s="76"/>
      <c r="P7" s="76"/>
      <c r="Q7" s="76"/>
      <c r="R7" s="30"/>
      <c r="S7" s="30"/>
      <c r="T7" s="30"/>
      <c r="U7" s="30"/>
      <c r="V7" s="30"/>
      <c r="W7" s="76"/>
      <c r="X7" s="76"/>
      <c r="Y7" s="76"/>
      <c r="Z7" s="76"/>
      <c r="AA7" s="76"/>
    </row>
    <row r="8" ht="16.5" customHeight="1" spans="1:27">
      <c r="A8" s="28"/>
      <c r="B8" s="43" t="s">
        <v>120</v>
      </c>
      <c r="C8" s="44">
        <f t="shared" si="0"/>
        <v>0</v>
      </c>
      <c r="D8" s="44">
        <f t="shared" si="0"/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76"/>
      <c r="L8" s="76"/>
      <c r="M8" s="76"/>
      <c r="N8" s="76"/>
      <c r="O8" s="76"/>
      <c r="P8" s="76"/>
      <c r="Q8" s="76"/>
      <c r="R8" s="30"/>
      <c r="S8" s="30"/>
      <c r="T8" s="30"/>
      <c r="U8" s="30"/>
      <c r="V8" s="30"/>
      <c r="W8" s="76"/>
      <c r="X8" s="76"/>
      <c r="Y8" s="76"/>
      <c r="Z8" s="76"/>
      <c r="AA8" s="76"/>
    </row>
    <row r="9" ht="16.5" customHeight="1" spans="1:27">
      <c r="A9" s="28"/>
      <c r="B9" s="43" t="s">
        <v>121</v>
      </c>
      <c r="C9" s="44">
        <f t="shared" si="0"/>
        <v>0</v>
      </c>
      <c r="D9" s="44">
        <f t="shared" si="0"/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76"/>
      <c r="L9" s="76"/>
      <c r="M9" s="76"/>
      <c r="N9" s="76"/>
      <c r="O9" s="76"/>
      <c r="P9" s="76"/>
      <c r="Q9" s="76"/>
      <c r="R9" s="30"/>
      <c r="S9" s="30"/>
      <c r="T9" s="30"/>
      <c r="U9" s="30"/>
      <c r="V9" s="30"/>
      <c r="W9" s="76"/>
      <c r="X9" s="76"/>
      <c r="Y9" s="76"/>
      <c r="Z9" s="76"/>
      <c r="AA9" s="76"/>
    </row>
    <row r="10" ht="16.5" customHeight="1" spans="1:27">
      <c r="A10" s="28"/>
      <c r="B10" s="43" t="s">
        <v>122</v>
      </c>
      <c r="C10" s="44">
        <f t="shared" si="0"/>
        <v>0</v>
      </c>
      <c r="D10" s="44">
        <f t="shared" si="0"/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76"/>
      <c r="L10" s="76"/>
      <c r="M10" s="76"/>
      <c r="N10" s="76"/>
      <c r="O10" s="76"/>
      <c r="P10" s="76"/>
      <c r="Q10" s="76"/>
      <c r="R10" s="30"/>
      <c r="S10" s="30"/>
      <c r="T10" s="30"/>
      <c r="U10" s="30"/>
      <c r="V10" s="30"/>
      <c r="W10" s="76"/>
      <c r="X10" s="76"/>
      <c r="Y10" s="76"/>
      <c r="Z10" s="76"/>
      <c r="AA10" s="76"/>
    </row>
    <row r="11" ht="16.5" customHeight="1" spans="1:27">
      <c r="A11" s="28"/>
      <c r="B11" s="43" t="s">
        <v>123</v>
      </c>
      <c r="C11" s="44">
        <f t="shared" si="0"/>
        <v>0</v>
      </c>
      <c r="D11" s="44">
        <f t="shared" si="0"/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76"/>
      <c r="L11" s="76"/>
      <c r="M11" s="76"/>
      <c r="N11" s="76"/>
      <c r="O11" s="76"/>
      <c r="P11" s="76"/>
      <c r="Q11" s="76"/>
      <c r="R11" s="30"/>
      <c r="S11" s="30"/>
      <c r="T11" s="30"/>
      <c r="U11" s="30"/>
      <c r="V11" s="30"/>
      <c r="W11" s="76"/>
      <c r="X11" s="76"/>
      <c r="Y11" s="76"/>
      <c r="Z11" s="76"/>
      <c r="AA11" s="76"/>
    </row>
    <row r="12" ht="21" customHeight="1" spans="1:27">
      <c r="A12" s="46"/>
      <c r="B12" s="47"/>
      <c r="C12" s="47"/>
      <c r="D12" s="48"/>
      <c r="E12" s="49"/>
      <c r="F12" s="50"/>
      <c r="G12" s="49"/>
      <c r="H12" s="49"/>
      <c r="I12" s="49"/>
      <c r="J12" s="49"/>
      <c r="K12" s="50"/>
      <c r="L12" s="50"/>
      <c r="M12" s="49"/>
      <c r="N12" s="49"/>
      <c r="O12" s="49"/>
      <c r="P12" s="49"/>
      <c r="Q12" s="48"/>
      <c r="R12" s="49"/>
      <c r="S12" s="49"/>
      <c r="T12" s="49"/>
      <c r="U12" s="49"/>
      <c r="V12" s="49"/>
      <c r="W12" s="76"/>
      <c r="X12" s="76"/>
      <c r="Y12" s="76"/>
      <c r="Z12" s="76"/>
      <c r="AA12" s="76"/>
    </row>
    <row r="13" ht="22.5" customHeight="1" spans="1:27">
      <c r="A13" s="46"/>
      <c r="B13" s="33" t="s">
        <v>124</v>
      </c>
      <c r="C13" s="34"/>
      <c r="D13" s="48"/>
      <c r="E13" s="49"/>
      <c r="F13" s="50"/>
      <c r="G13" s="49"/>
      <c r="H13" s="49"/>
      <c r="I13" s="49"/>
      <c r="J13" s="49"/>
      <c r="K13" s="50"/>
      <c r="L13" s="50"/>
      <c r="M13" s="49"/>
      <c r="N13" s="49"/>
      <c r="O13" s="49"/>
      <c r="P13" s="49"/>
      <c r="Q13" s="48"/>
      <c r="R13" s="49"/>
      <c r="S13" s="49"/>
      <c r="T13" s="49"/>
      <c r="U13" s="49"/>
      <c r="V13" s="49"/>
      <c r="W13" s="76"/>
      <c r="X13" s="76"/>
      <c r="Y13" s="76"/>
      <c r="Z13" s="76"/>
      <c r="AA13" s="76"/>
    </row>
    <row r="14" ht="21" customHeight="1" spans="1:27">
      <c r="A14" s="51"/>
      <c r="B14" s="52"/>
      <c r="C14" s="53"/>
      <c r="D14" s="54" t="s">
        <v>68</v>
      </c>
      <c r="E14" s="55"/>
      <c r="F14" s="55"/>
      <c r="G14" s="55"/>
      <c r="H14" s="55"/>
      <c r="I14" s="55"/>
      <c r="J14" s="77" t="s">
        <v>125</v>
      </c>
      <c r="K14" s="55"/>
      <c r="L14" s="55"/>
      <c r="M14" s="55"/>
      <c r="N14" s="55"/>
      <c r="O14" s="34"/>
      <c r="P14" s="77" t="s">
        <v>126</v>
      </c>
      <c r="Q14" s="55"/>
      <c r="R14" s="55"/>
      <c r="S14" s="55"/>
      <c r="T14" s="55"/>
      <c r="U14" s="34"/>
      <c r="V14" s="77" t="s">
        <v>127</v>
      </c>
      <c r="W14" s="55"/>
      <c r="X14" s="55"/>
      <c r="Y14" s="55"/>
      <c r="Z14" s="55"/>
      <c r="AA14" s="34"/>
    </row>
    <row r="15" spans="1:27">
      <c r="A15" s="36"/>
      <c r="B15" s="56" t="s">
        <v>102</v>
      </c>
      <c r="C15" s="57" t="s">
        <v>128</v>
      </c>
      <c r="D15" s="58" t="s">
        <v>103</v>
      </c>
      <c r="E15" s="58" t="s">
        <v>104</v>
      </c>
      <c r="F15" s="58" t="s">
        <v>105</v>
      </c>
      <c r="G15" s="58" t="s">
        <v>106</v>
      </c>
      <c r="H15" s="59" t="s">
        <v>110</v>
      </c>
      <c r="I15" s="59" t="s">
        <v>108</v>
      </c>
      <c r="J15" s="78" t="s">
        <v>103</v>
      </c>
      <c r="K15" s="78" t="s">
        <v>104</v>
      </c>
      <c r="L15" s="78" t="s">
        <v>105</v>
      </c>
      <c r="M15" s="78" t="s">
        <v>106</v>
      </c>
      <c r="N15" s="79" t="s">
        <v>110</v>
      </c>
      <c r="O15" s="79" t="s">
        <v>108</v>
      </c>
      <c r="P15" s="78" t="s">
        <v>103</v>
      </c>
      <c r="Q15" s="78" t="s">
        <v>104</v>
      </c>
      <c r="R15" s="78" t="s">
        <v>105</v>
      </c>
      <c r="S15" s="78" t="s">
        <v>106</v>
      </c>
      <c r="T15" s="79" t="s">
        <v>110</v>
      </c>
      <c r="U15" s="79" t="s">
        <v>108</v>
      </c>
      <c r="V15" s="87" t="s">
        <v>103</v>
      </c>
      <c r="W15" s="87" t="s">
        <v>104</v>
      </c>
      <c r="X15" s="87" t="s">
        <v>105</v>
      </c>
      <c r="Y15" s="87" t="s">
        <v>106</v>
      </c>
      <c r="Z15" s="96" t="s">
        <v>110</v>
      </c>
      <c r="AA15" s="96" t="s">
        <v>108</v>
      </c>
    </row>
    <row r="16" ht="16.5" customHeight="1" spans="1:27">
      <c r="A16" s="36"/>
      <c r="B16" s="60" t="s">
        <v>119</v>
      </c>
      <c r="C16" s="61" t="s">
        <v>129</v>
      </c>
      <c r="D16" s="62"/>
      <c r="E16" s="62"/>
      <c r="F16" s="62"/>
      <c r="G16" s="62"/>
      <c r="H16" s="62"/>
      <c r="I16" s="44"/>
      <c r="J16" s="80"/>
      <c r="K16" s="81"/>
      <c r="L16" s="81"/>
      <c r="M16" s="81"/>
      <c r="N16" s="82"/>
      <c r="O16" s="81"/>
      <c r="P16" s="81"/>
      <c r="Q16" s="81"/>
      <c r="R16" s="81"/>
      <c r="S16" s="81"/>
      <c r="T16" s="81"/>
      <c r="U16" s="88"/>
      <c r="V16" s="74"/>
      <c r="W16" s="89"/>
      <c r="X16" s="89"/>
      <c r="Y16" s="89"/>
      <c r="Z16" s="89"/>
      <c r="AA16" s="89"/>
    </row>
    <row r="17" ht="16.5" customHeight="1" spans="1:27">
      <c r="A17" s="63"/>
      <c r="B17" s="60" t="s">
        <v>119</v>
      </c>
      <c r="C17" s="61" t="s">
        <v>130</v>
      </c>
      <c r="D17" s="62"/>
      <c r="E17" s="62"/>
      <c r="F17" s="62"/>
      <c r="G17" s="62"/>
      <c r="H17" s="62"/>
      <c r="I17" s="44"/>
      <c r="J17" s="83"/>
      <c r="K17" s="74"/>
      <c r="L17" s="74"/>
      <c r="M17" s="74"/>
      <c r="N17" s="73"/>
      <c r="O17" s="74"/>
      <c r="P17" s="74"/>
      <c r="Q17" s="74"/>
      <c r="R17" s="74"/>
      <c r="S17" s="74"/>
      <c r="T17" s="74"/>
      <c r="U17" s="90"/>
      <c r="V17" s="74"/>
      <c r="W17" s="89"/>
      <c r="X17" s="89"/>
      <c r="Y17" s="89"/>
      <c r="Z17" s="89"/>
      <c r="AA17" s="89"/>
    </row>
    <row r="18" ht="16.5" customHeight="1" spans="1:27">
      <c r="A18" s="63"/>
      <c r="B18" s="60" t="s">
        <v>121</v>
      </c>
      <c r="C18" s="61"/>
      <c r="D18" s="62"/>
      <c r="E18" s="62"/>
      <c r="F18" s="62"/>
      <c r="G18" s="62"/>
      <c r="H18" s="62"/>
      <c r="I18" s="44"/>
      <c r="J18" s="83"/>
      <c r="K18" s="74"/>
      <c r="L18" s="74"/>
      <c r="M18" s="74"/>
      <c r="N18" s="73"/>
      <c r="O18" s="74"/>
      <c r="P18" s="74"/>
      <c r="Q18" s="74"/>
      <c r="R18" s="74"/>
      <c r="S18" s="74"/>
      <c r="T18" s="74"/>
      <c r="U18" s="90"/>
      <c r="V18" s="74"/>
      <c r="W18" s="89"/>
      <c r="X18" s="89"/>
      <c r="Y18" s="89"/>
      <c r="Z18" s="89"/>
      <c r="AA18" s="89"/>
    </row>
    <row r="19" ht="16.5" customHeight="1" spans="1:27">
      <c r="A19" s="63"/>
      <c r="B19" s="60" t="s">
        <v>122</v>
      </c>
      <c r="C19" s="61"/>
      <c r="D19" s="62"/>
      <c r="E19" s="62"/>
      <c r="F19" s="62"/>
      <c r="G19" s="62"/>
      <c r="H19" s="62"/>
      <c r="I19" s="44"/>
      <c r="J19" s="83"/>
      <c r="K19" s="74"/>
      <c r="L19" s="74"/>
      <c r="M19" s="74"/>
      <c r="N19" s="73"/>
      <c r="O19" s="74"/>
      <c r="P19" s="74"/>
      <c r="Q19" s="74"/>
      <c r="R19" s="74"/>
      <c r="S19" s="74"/>
      <c r="T19" s="74"/>
      <c r="U19" s="90"/>
      <c r="V19" s="74"/>
      <c r="W19" s="89"/>
      <c r="X19" s="89"/>
      <c r="Y19" s="89"/>
      <c r="Z19" s="89"/>
      <c r="AA19" s="89"/>
    </row>
    <row r="20" ht="16.5" customHeight="1" spans="1:27">
      <c r="A20" s="63"/>
      <c r="B20" s="60" t="s">
        <v>123</v>
      </c>
      <c r="C20" s="61"/>
      <c r="D20" s="62"/>
      <c r="E20" s="62"/>
      <c r="F20" s="62"/>
      <c r="G20" s="62"/>
      <c r="H20" s="62"/>
      <c r="I20" s="44"/>
      <c r="J20" s="83"/>
      <c r="K20" s="74"/>
      <c r="L20" s="74"/>
      <c r="M20" s="74"/>
      <c r="N20" s="73"/>
      <c r="O20" s="74"/>
      <c r="P20" s="74"/>
      <c r="Q20" s="74"/>
      <c r="R20" s="74"/>
      <c r="S20" s="74"/>
      <c r="T20" s="74"/>
      <c r="U20" s="90"/>
      <c r="V20" s="74"/>
      <c r="W20" s="89"/>
      <c r="X20" s="89"/>
      <c r="Y20" s="89"/>
      <c r="Z20" s="89"/>
      <c r="AA20" s="89"/>
    </row>
    <row r="21" ht="16.5" customHeight="1" spans="1:27">
      <c r="A21" s="30"/>
      <c r="B21" s="30"/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  <c r="R21" s="29"/>
      <c r="S21" s="29"/>
      <c r="T21" s="29"/>
      <c r="U21" s="29"/>
      <c r="V21" s="29"/>
      <c r="W21" s="76"/>
      <c r="X21" s="76"/>
      <c r="Y21" s="76"/>
      <c r="Z21" s="76"/>
      <c r="AA21" s="76"/>
    </row>
    <row r="22" ht="16.5" customHeight="1" spans="1:27">
      <c r="A22" s="30"/>
      <c r="B22" s="30"/>
      <c r="C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29"/>
      <c r="S22" s="29"/>
      <c r="T22" s="29"/>
      <c r="U22" s="29"/>
      <c r="V22" s="29"/>
      <c r="W22" s="76"/>
      <c r="X22" s="76"/>
      <c r="Y22" s="76"/>
      <c r="Z22" s="76"/>
      <c r="AA22" s="76"/>
    </row>
    <row r="23" ht="22.5" customHeight="1" spans="1:27">
      <c r="A23" s="46"/>
      <c r="B23" s="64" t="s">
        <v>131</v>
      </c>
      <c r="C23" s="65"/>
      <c r="D23" s="48"/>
      <c r="E23" s="49"/>
      <c r="F23" s="49"/>
      <c r="G23" s="49"/>
      <c r="H23" s="49"/>
      <c r="I23" s="49"/>
      <c r="J23" s="49"/>
      <c r="K23" s="49"/>
      <c r="L23" s="50"/>
      <c r="M23" s="49"/>
      <c r="N23" s="49"/>
      <c r="O23" s="49"/>
      <c r="P23" s="49"/>
      <c r="Q23" s="48"/>
      <c r="R23" s="49"/>
      <c r="S23" s="49"/>
      <c r="T23" s="49"/>
      <c r="U23" s="49"/>
      <c r="V23" s="49"/>
      <c r="W23" s="76"/>
      <c r="X23" s="76"/>
      <c r="Y23" s="76"/>
      <c r="Z23" s="76"/>
      <c r="AA23" s="76"/>
    </row>
    <row r="24" ht="18.75" customHeight="1" spans="1:27">
      <c r="A24" s="36"/>
      <c r="B24" s="66"/>
      <c r="C24" s="66"/>
      <c r="D24" s="66"/>
      <c r="E24" s="66"/>
      <c r="F24" s="67" t="s">
        <v>132</v>
      </c>
      <c r="G24" s="55"/>
      <c r="H24" s="55"/>
      <c r="I24" s="34"/>
      <c r="J24" s="67" t="s">
        <v>53</v>
      </c>
      <c r="K24" s="55"/>
      <c r="L24" s="55"/>
      <c r="M24" s="34"/>
      <c r="N24" s="67" t="s">
        <v>55</v>
      </c>
      <c r="O24" s="55"/>
      <c r="P24" s="55"/>
      <c r="Q24" s="34"/>
      <c r="R24" s="91" t="s">
        <v>133</v>
      </c>
      <c r="S24" s="55"/>
      <c r="T24" s="55"/>
      <c r="U24" s="34"/>
      <c r="V24" s="76"/>
      <c r="W24" s="76"/>
      <c r="X24" s="76"/>
      <c r="Y24" s="76"/>
      <c r="Z24" s="76"/>
      <c r="AA24" s="76"/>
    </row>
    <row r="25" ht="16.5" customHeight="1" spans="1:27">
      <c r="A25" s="36"/>
      <c r="B25" s="66" t="s">
        <v>102</v>
      </c>
      <c r="C25" s="66" t="s">
        <v>134</v>
      </c>
      <c r="D25" s="66" t="s">
        <v>135</v>
      </c>
      <c r="E25" s="66" t="s">
        <v>136</v>
      </c>
      <c r="F25" s="66" t="s">
        <v>137</v>
      </c>
      <c r="G25" s="66" t="s">
        <v>138</v>
      </c>
      <c r="H25" s="66" t="s">
        <v>139</v>
      </c>
      <c r="I25" s="66" t="s">
        <v>140</v>
      </c>
      <c r="J25" s="66" t="s">
        <v>137</v>
      </c>
      <c r="K25" s="66" t="s">
        <v>138</v>
      </c>
      <c r="L25" s="66" t="s">
        <v>139</v>
      </c>
      <c r="M25" s="56" t="s">
        <v>140</v>
      </c>
      <c r="N25" s="66" t="s">
        <v>137</v>
      </c>
      <c r="O25" s="66" t="s">
        <v>138</v>
      </c>
      <c r="P25" s="66" t="s">
        <v>139</v>
      </c>
      <c r="Q25" s="66" t="s">
        <v>140</v>
      </c>
      <c r="R25" s="66" t="s">
        <v>137</v>
      </c>
      <c r="S25" s="66" t="s">
        <v>138</v>
      </c>
      <c r="T25" s="66" t="s">
        <v>139</v>
      </c>
      <c r="U25" s="66" t="s">
        <v>140</v>
      </c>
      <c r="V25" s="76"/>
      <c r="W25" s="76"/>
      <c r="X25" s="76"/>
      <c r="Y25" s="76"/>
      <c r="Z25" s="76"/>
      <c r="AA25" s="76"/>
    </row>
    <row r="26" ht="16.5" customHeight="1" spans="1:27">
      <c r="A26" s="36"/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84"/>
      <c r="N26" s="69"/>
      <c r="O26" s="69"/>
      <c r="P26" s="69"/>
      <c r="Q26" s="69"/>
      <c r="R26" s="92"/>
      <c r="S26" s="92"/>
      <c r="T26" s="92"/>
      <c r="U26" s="92"/>
      <c r="V26" s="76"/>
      <c r="W26" s="76"/>
      <c r="X26" s="76"/>
      <c r="Y26" s="76"/>
      <c r="Z26" s="76"/>
      <c r="AA26" s="76"/>
    </row>
    <row r="27" ht="16.5" customHeight="1" spans="1:27">
      <c r="A27" s="63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84"/>
      <c r="N27" s="69"/>
      <c r="O27" s="69"/>
      <c r="P27" s="69"/>
      <c r="Q27" s="69"/>
      <c r="R27" s="92"/>
      <c r="S27" s="92"/>
      <c r="T27" s="92"/>
      <c r="U27" s="92"/>
      <c r="V27" s="76"/>
      <c r="W27" s="76"/>
      <c r="X27" s="76"/>
      <c r="Y27" s="76"/>
      <c r="Z27" s="76"/>
      <c r="AA27" s="76"/>
    </row>
    <row r="28" ht="16.5" customHeight="1" spans="1:27">
      <c r="A28" s="63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85"/>
      <c r="N28" s="71"/>
      <c r="O28" s="71"/>
      <c r="P28" s="71"/>
      <c r="Q28" s="71"/>
      <c r="R28" s="93"/>
      <c r="S28" s="93"/>
      <c r="T28" s="93"/>
      <c r="U28" s="93"/>
      <c r="V28" s="76"/>
      <c r="W28" s="76"/>
      <c r="X28" s="76"/>
      <c r="Y28" s="76"/>
      <c r="Z28" s="76"/>
      <c r="AA28" s="76"/>
    </row>
    <row r="29" ht="16.5" customHeight="1" spans="1:27">
      <c r="A29" s="30"/>
      <c r="B29" s="72" t="s">
        <v>112</v>
      </c>
      <c r="C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3"/>
      <c r="R29" s="94"/>
      <c r="S29" s="95"/>
      <c r="T29" s="95"/>
      <c r="U29" s="95"/>
      <c r="V29" s="29"/>
      <c r="W29" s="76"/>
      <c r="X29" s="76"/>
      <c r="Y29" s="76"/>
      <c r="Z29" s="76"/>
      <c r="AA29" s="76"/>
    </row>
    <row r="30" ht="16.5" customHeight="1" spans="1:27">
      <c r="A30" s="30"/>
      <c r="B30" s="30"/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29"/>
      <c r="S30" s="29"/>
      <c r="T30" s="29"/>
      <c r="U30" s="29"/>
      <c r="V30" s="29"/>
      <c r="W30" s="76"/>
      <c r="X30" s="76"/>
      <c r="Y30" s="76"/>
      <c r="Z30" s="76"/>
      <c r="AA30" s="76"/>
    </row>
    <row r="31" ht="16.5" customHeight="1" spans="1:27">
      <c r="A31" s="30"/>
      <c r="B31" s="30"/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0"/>
      <c r="R31" s="29"/>
      <c r="S31" s="29"/>
      <c r="T31" s="29"/>
      <c r="U31" s="29"/>
      <c r="V31" s="29"/>
      <c r="W31" s="76"/>
      <c r="X31" s="76"/>
      <c r="Y31" s="76"/>
      <c r="Z31" s="76"/>
      <c r="AA31" s="76"/>
    </row>
    <row r="32" ht="16.5" customHeight="1" spans="1:27">
      <c r="A32" s="30"/>
      <c r="B32" s="30"/>
      <c r="C32" s="3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/>
      <c r="R32" s="29"/>
      <c r="S32" s="29"/>
      <c r="T32" s="29"/>
      <c r="U32" s="29"/>
      <c r="V32" s="29"/>
      <c r="W32" s="76"/>
      <c r="X32" s="76"/>
      <c r="Y32" s="76"/>
      <c r="Z32" s="76"/>
      <c r="AA32" s="76"/>
    </row>
    <row r="33" ht="16.5" customHeight="1" spans="1:27">
      <c r="A33" s="30"/>
      <c r="B33" s="30"/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0"/>
      <c r="R33" s="29"/>
      <c r="S33" s="29"/>
      <c r="T33" s="29"/>
      <c r="U33" s="29"/>
      <c r="V33" s="29"/>
      <c r="W33" s="76"/>
      <c r="X33" s="76"/>
      <c r="Y33" s="76"/>
      <c r="Z33" s="76"/>
      <c r="AA33" s="76"/>
    </row>
  </sheetData>
  <autoFilter ref="C6:D11">
    <extLst/>
  </autoFilter>
  <mergeCells count="15">
    <mergeCell ref="B4:C4"/>
    <mergeCell ref="C5:D5"/>
    <mergeCell ref="E5:F5"/>
    <mergeCell ref="G5:H5"/>
    <mergeCell ref="I5:J5"/>
    <mergeCell ref="B13:C13"/>
    <mergeCell ref="D14:I14"/>
    <mergeCell ref="J14:O14"/>
    <mergeCell ref="P14:U14"/>
    <mergeCell ref="V14:AA14"/>
    <mergeCell ref="B23:C23"/>
    <mergeCell ref="F24:I24"/>
    <mergeCell ref="J24:M24"/>
    <mergeCell ref="N24:Q24"/>
    <mergeCell ref="R24:U2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0"/>
  <sheetViews>
    <sheetView topLeftCell="A7" workbookViewId="0">
      <selection activeCell="D9" sqref="D9"/>
    </sheetView>
  </sheetViews>
  <sheetFormatPr defaultColWidth="9" defaultRowHeight="14.4"/>
  <cols>
    <col min="1" max="1" width="9" style="1" customWidth="1"/>
    <col min="2" max="2" width="11.7" style="1" customWidth="1"/>
    <col min="3" max="3" width="9" style="1" customWidth="1"/>
    <col min="4" max="4" width="47.6" style="1" customWidth="1"/>
    <col min="5" max="5" width="11.9" style="1" customWidth="1"/>
    <col min="6" max="6" width="29.2" style="1" customWidth="1"/>
    <col min="7" max="7" width="27.9" style="1" customWidth="1"/>
    <col min="8" max="8" width="18.6" style="1" customWidth="1"/>
    <col min="9" max="9" width="11.7" style="1" customWidth="1"/>
    <col min="10" max="10" width="23.7" style="1" customWidth="1"/>
    <col min="11" max="11" width="9" style="1" customWidth="1"/>
    <col min="12" max="16384" width="9" style="1"/>
  </cols>
  <sheetData>
    <row r="2" ht="28.5" customHeight="1" spans="2:10">
      <c r="B2" s="2" t="s">
        <v>141</v>
      </c>
      <c r="C2" s="3" t="s">
        <v>142</v>
      </c>
      <c r="D2" s="4" t="s">
        <v>27</v>
      </c>
      <c r="E2" s="5" t="s">
        <v>143</v>
      </c>
      <c r="F2" s="6" t="s">
        <v>144</v>
      </c>
      <c r="G2" s="6" t="s">
        <v>145</v>
      </c>
      <c r="H2" s="6" t="s">
        <v>28</v>
      </c>
      <c r="I2" s="22" t="s">
        <v>29</v>
      </c>
      <c r="J2" s="23" t="s">
        <v>30</v>
      </c>
    </row>
    <row r="3" ht="39.75" customHeight="1" spans="2:10">
      <c r="B3" s="7" t="s">
        <v>146</v>
      </c>
      <c r="C3" s="8" t="s">
        <v>147</v>
      </c>
      <c r="D3" s="9" t="s">
        <v>148</v>
      </c>
      <c r="E3" s="10" t="s">
        <v>149</v>
      </c>
      <c r="F3" s="11" t="s">
        <v>150</v>
      </c>
      <c r="G3" s="12" t="s">
        <v>151</v>
      </c>
      <c r="H3" s="7" t="s">
        <v>33</v>
      </c>
      <c r="I3" s="7" t="s">
        <v>146</v>
      </c>
      <c r="J3" s="24" t="s">
        <v>152</v>
      </c>
    </row>
    <row r="4" ht="33.75" customHeight="1" spans="2:10">
      <c r="B4" s="7" t="s">
        <v>146</v>
      </c>
      <c r="C4" s="8"/>
      <c r="D4" s="9" t="s">
        <v>153</v>
      </c>
      <c r="E4" s="10" t="s">
        <v>154</v>
      </c>
      <c r="F4" s="7"/>
      <c r="G4" s="12" t="s">
        <v>155</v>
      </c>
      <c r="H4" s="12" t="s">
        <v>156</v>
      </c>
      <c r="I4" s="7"/>
      <c r="J4" s="24" t="s">
        <v>157</v>
      </c>
    </row>
    <row r="5" ht="36" customHeight="1" spans="2:10">
      <c r="B5" s="7" t="s">
        <v>146</v>
      </c>
      <c r="C5" s="8" t="s">
        <v>147</v>
      </c>
      <c r="D5" s="9" t="s">
        <v>158</v>
      </c>
      <c r="E5" s="10" t="s">
        <v>159</v>
      </c>
      <c r="F5" s="7"/>
      <c r="G5" s="12" t="s">
        <v>160</v>
      </c>
      <c r="H5" s="12" t="s">
        <v>156</v>
      </c>
      <c r="I5" s="7"/>
      <c r="J5" s="24" t="s">
        <v>161</v>
      </c>
    </row>
    <row r="6" ht="33" customHeight="1" spans="2:10">
      <c r="B6" s="7" t="s">
        <v>146</v>
      </c>
      <c r="C6" s="8" t="s">
        <v>147</v>
      </c>
      <c r="D6" s="9" t="s">
        <v>162</v>
      </c>
      <c r="E6" s="10" t="s">
        <v>163</v>
      </c>
      <c r="F6" s="7"/>
      <c r="G6" s="12" t="s">
        <v>164</v>
      </c>
      <c r="H6" s="12" t="s">
        <v>165</v>
      </c>
      <c r="I6" s="7" t="s">
        <v>166</v>
      </c>
      <c r="J6" s="24" t="s">
        <v>167</v>
      </c>
    </row>
    <row r="7" ht="31.5" customHeight="1" spans="2:10">
      <c r="B7" s="7" t="s">
        <v>146</v>
      </c>
      <c r="C7" s="8" t="s">
        <v>147</v>
      </c>
      <c r="D7" s="9" t="s">
        <v>168</v>
      </c>
      <c r="E7" s="10" t="s">
        <v>163</v>
      </c>
      <c r="F7" s="7"/>
      <c r="G7" s="12" t="s">
        <v>169</v>
      </c>
      <c r="H7" s="12" t="s">
        <v>165</v>
      </c>
      <c r="I7" s="7" t="s">
        <v>166</v>
      </c>
      <c r="J7" s="24" t="s">
        <v>170</v>
      </c>
    </row>
    <row r="8" ht="38.25" customHeight="1" spans="2:10">
      <c r="B8" s="13" t="s">
        <v>146</v>
      </c>
      <c r="C8" s="8" t="s">
        <v>147</v>
      </c>
      <c r="D8" s="9" t="s">
        <v>171</v>
      </c>
      <c r="E8" s="10" t="s">
        <v>159</v>
      </c>
      <c r="F8" s="13"/>
      <c r="G8" s="14" t="s">
        <v>172</v>
      </c>
      <c r="H8" s="14" t="s">
        <v>156</v>
      </c>
      <c r="I8" s="13" t="s">
        <v>166</v>
      </c>
      <c r="J8" s="25" t="s">
        <v>173</v>
      </c>
    </row>
    <row r="9" ht="57" customHeight="1" spans="2:10">
      <c r="B9" s="7" t="s">
        <v>166</v>
      </c>
      <c r="C9" s="8" t="s">
        <v>147</v>
      </c>
      <c r="D9" s="15" t="s">
        <v>174</v>
      </c>
      <c r="E9" s="12"/>
      <c r="F9" s="7"/>
      <c r="G9" s="12"/>
      <c r="H9" s="12"/>
      <c r="I9" s="7"/>
      <c r="J9" s="11"/>
    </row>
    <row r="10" ht="14.25" customHeight="1" spans="2:10">
      <c r="B10" s="7" t="s">
        <v>166</v>
      </c>
      <c r="C10" s="8" t="s">
        <v>151</v>
      </c>
      <c r="D10" s="15" t="s">
        <v>175</v>
      </c>
      <c r="E10" s="12"/>
      <c r="F10" s="7"/>
      <c r="G10" s="12"/>
      <c r="H10" s="12"/>
      <c r="I10" s="7"/>
      <c r="J10" s="11"/>
    </row>
    <row r="11" ht="28.5" customHeight="1" spans="2:11">
      <c r="B11" s="7" t="s">
        <v>176</v>
      </c>
      <c r="C11" s="16" t="s">
        <v>177</v>
      </c>
      <c r="D11" s="17" t="s">
        <v>178</v>
      </c>
      <c r="E11" s="8" t="s">
        <v>179</v>
      </c>
      <c r="F11" s="18"/>
      <c r="G11" s="16"/>
      <c r="H11" s="18" t="s">
        <v>180</v>
      </c>
      <c r="I11" s="18"/>
      <c r="J11" s="16"/>
      <c r="K11" s="26"/>
    </row>
    <row r="12" ht="14.25" customHeight="1" spans="2:11">
      <c r="B12" s="7" t="s">
        <v>176</v>
      </c>
      <c r="C12" s="16" t="s">
        <v>181</v>
      </c>
      <c r="D12" s="19" t="s">
        <v>182</v>
      </c>
      <c r="E12" s="8"/>
      <c r="F12" s="18"/>
      <c r="G12" s="16"/>
      <c r="H12" s="18"/>
      <c r="I12" s="18"/>
      <c r="J12" s="16"/>
      <c r="K12" s="26"/>
    </row>
    <row r="13" ht="14.25" customHeight="1" spans="2:10">
      <c r="B13" s="7" t="s">
        <v>183</v>
      </c>
      <c r="C13" s="8"/>
      <c r="D13" s="20" t="s">
        <v>184</v>
      </c>
      <c r="E13" s="12"/>
      <c r="F13" s="7"/>
      <c r="G13" s="12"/>
      <c r="H13" s="20" t="s">
        <v>165</v>
      </c>
      <c r="I13" s="7"/>
      <c r="J13" s="11"/>
    </row>
    <row r="14" ht="14.25" customHeight="1" spans="2:10">
      <c r="B14" s="7" t="s">
        <v>183</v>
      </c>
      <c r="C14" s="8"/>
      <c r="D14" s="20" t="s">
        <v>185</v>
      </c>
      <c r="E14" s="12"/>
      <c r="F14" s="7"/>
      <c r="G14" s="12"/>
      <c r="H14" s="20" t="s">
        <v>186</v>
      </c>
      <c r="I14" s="7"/>
      <c r="J14" s="11"/>
    </row>
    <row r="15" ht="14.25" customHeight="1" spans="2:10">
      <c r="B15" s="7" t="s">
        <v>183</v>
      </c>
      <c r="C15" s="8"/>
      <c r="D15" s="20" t="s">
        <v>175</v>
      </c>
      <c r="E15" s="12"/>
      <c r="F15" s="7"/>
      <c r="G15" s="12"/>
      <c r="H15" s="12"/>
      <c r="I15" s="7"/>
      <c r="J15" s="11"/>
    </row>
    <row r="16" ht="14.25" customHeight="1" spans="2:10">
      <c r="B16" s="8" t="s">
        <v>187</v>
      </c>
      <c r="C16" s="8"/>
      <c r="D16" s="21" t="s">
        <v>188</v>
      </c>
      <c r="E16" s="12"/>
      <c r="F16" s="7"/>
      <c r="G16" s="12"/>
      <c r="H16" s="12"/>
      <c r="I16" s="7"/>
      <c r="J16" s="11"/>
    </row>
    <row r="17" ht="14.25" customHeight="1" spans="2:10">
      <c r="B17" s="8" t="s">
        <v>187</v>
      </c>
      <c r="C17" s="8"/>
      <c r="D17" s="21" t="s">
        <v>189</v>
      </c>
      <c r="E17" s="12"/>
      <c r="F17" s="7"/>
      <c r="G17" s="12"/>
      <c r="H17" s="12"/>
      <c r="I17" s="7"/>
      <c r="J17" s="11"/>
    </row>
    <row r="18" ht="14.25" customHeight="1" spans="2:10">
      <c r="B18" s="8" t="s">
        <v>187</v>
      </c>
      <c r="C18" s="8"/>
      <c r="D18" s="21" t="s">
        <v>190</v>
      </c>
      <c r="E18" s="12"/>
      <c r="F18" s="7"/>
      <c r="G18" s="12"/>
      <c r="H18" s="12"/>
      <c r="I18" s="7"/>
      <c r="J18" s="11"/>
    </row>
    <row r="19" ht="14.25" customHeight="1" spans="2:10">
      <c r="B19" s="8" t="s">
        <v>187</v>
      </c>
      <c r="C19" s="8"/>
      <c r="D19" s="21" t="s">
        <v>191</v>
      </c>
      <c r="E19" s="12"/>
      <c r="F19" s="7"/>
      <c r="G19" s="12"/>
      <c r="H19" s="12"/>
      <c r="I19" s="7"/>
      <c r="J19" s="11"/>
    </row>
    <row r="20" ht="15.6" spans="2:4">
      <c r="B20" s="8" t="s">
        <v>187</v>
      </c>
      <c r="D20" s="21" t="s">
        <v>192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压测方案流程图</vt:lpstr>
      <vt:lpstr>测试报告-汇总</vt:lpstr>
      <vt:lpstr>测试报告-明细</vt:lpstr>
      <vt:lpstr>问题累积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冯建光</cp:lastModifiedBy>
  <dcterms:created xsi:type="dcterms:W3CDTF">2006-09-13T11:21:00Z</dcterms:created>
  <dcterms:modified xsi:type="dcterms:W3CDTF">2022-04-07T07:27:44Z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6833D719FD3C439D9FD5447D1AC4D696</vt:lpwstr>
  </property>
  <property fmtid="{D5CDD505-2E9C-101B-9397-08002B2CF9AE}" pid="3" name="KSOProductBuildVer">
    <vt:lpwstr>2052-11.1.0.11365</vt:lpwstr>
  </property>
</Properties>
</file>