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43" firstSheet="0" activeTab="0"/>
  </bookViews>
  <sheets>
    <sheet name="exponential" sheetId="1" state="visible" r:id="rId2"/>
    <sheet name="linear" sheetId="2" state="visible" r:id="rId3"/>
    <sheet name="no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<sst xmlns="http://schemas.openxmlformats.org/spreadsheetml/2006/main" count="245" uniqueCount="66">
  <si>
    <t>depth</t>
  </si>
  <si>
    <t>flux-o2</t>
  </si>
  <si>
    <t>flux-no3</t>
  </si>
  <si>
    <t>flux-so4</t>
  </si>
  <si>
    <t>flux-mno2</t>
  </si>
  <si>
    <t>flux-feoh3</t>
  </si>
  <si>
    <t>flux-ch2o</t>
  </si>
  <si>
    <t>rate-o2</t>
  </si>
  <si>
    <t>rate-no3</t>
  </si>
  <si>
    <t>rate-so4</t>
  </si>
  <si>
    <t>rate-mno2</t>
  </si>
  <si>
    <t>rate-feoh3</t>
  </si>
  <si>
    <t>TOTAL RATE</t>
  </si>
  <si>
    <t>POC flux calc</t>
  </si>
  <si>
    <t>Andersson et al. 2004 empirical TOU-SFD relationship</t>
  </si>
  <si>
    <t>Parameters from Andersson et a. 2004</t>
  </si>
  <si>
    <t>TOU = 0.56*((1-0.005)*exp(-0.018z)+0.005*exp(-0.00046*z))</t>
  </si>
  <si>
    <t>Central</t>
  </si>
  <si>
    <t>Low conf.</t>
  </si>
  <si>
    <t>High conf.</t>
  </si>
  <si>
    <t>(micromol cm-2 yr-1)</t>
  </si>
  <si>
    <t>F0</t>
  </si>
  <si>
    <t>p</t>
  </si>
  <si>
    <t>b1</t>
  </si>
  <si>
    <t>b2</t>
  </si>
  <si>
    <t>Depth</t>
  </si>
  <si>
    <t>JPOC</t>
  </si>
  <si>
    <t>OUR decrease</t>
  </si>
  <si>
    <t>OUR BRNS</t>
  </si>
  <si>
    <t>Flux+OUR</t>
  </si>
  <si>
    <t>JPOC double-exp</t>
  </si>
  <si>
    <t>OUR Andersson</t>
  </si>
  <si>
    <t>Flux(BRNS)+OUR (Central)</t>
  </si>
  <si>
    <t>JPOC low</t>
  </si>
  <si>
    <t>OUR Anders Low</t>
  </si>
  <si>
    <t>JPOC High</t>
  </si>
  <si>
    <t>OUR Anders High</t>
  </si>
  <si>
    <t>Fraction of total</t>
  </si>
  <si>
    <t>100/5000</t>
  </si>
  <si>
    <t>OMEN</t>
  </si>
  <si>
    <t>Gamma=0.9; gammaH2S=0.95;</t>
  </si>
  <si>
    <t>Gamma=0.1; gammaH2S=0.1;</t>
  </si>
  <si>
    <t>TOTAL Cox rate</t>
  </si>
  <si>
    <t>Gamma=0.95; gammaH2S=0.95;</t>
  </si>
  <si>
    <t>Gamma=0.05; gammaH2S=0.05;</t>
  </si>
  <si>
    <t>FRACTIONS</t>
  </si>
  <si>
    <t>Gamma=0.95; gammaH2S=0.95; O2=10, NO3=80 +  + N:C = 0.067  east Pacific (Bohlen et al. 2012)</t>
  </si>
  <si>
    <t>Gamma=0.05; gammaH2S=0.05; O2=10, NO3=80 +  + N:C = 0.067  east Pacific (Bohlen et al. 2012)</t>
  </si>
  <si>
    <t>Gamma=0.95; gammaH2S=0.95; O2=10, NO3=80 +  + N:C = 0.04  east Pacific (Bohlen et al. 2012)</t>
  </si>
  <si>
    <t>Gamma=0.05; gammaH2S=0.05; O2=10, NO3=80 +  + N:C = 0.04  east Pacific (Bohlen et al. 2012)</t>
  </si>
  <si>
    <t>Gamma=0.95; gammaH2S=0.95; Pacific conditions</t>
  </si>
  <si>
    <t>Gamma=0.05; gammaH2S=0.05; Pacific conditions</t>
  </si>
  <si>
    <t>Gamma=0.95; gammaH2S=0.95; Pacific conditions + Bohlen NC ratio</t>
  </si>
  <si>
    <t>Gamma=0.05; gammaH2S=0.05; Pacific conditions + Bohlen NC ratio</t>
  </si>
  <si>
    <t>Gamma=0.95; gammaH2S=0.95; Pacific conditions + N:C = 0.04</t>
  </si>
  <si>
    <t>Gamma=0.05; gammaH2S=0.05; Pacific conditions  + N:C = 0.04</t>
  </si>
  <si>
    <t>Gamma=0.95; gammaH2S=0.95; Bohlen NC ratio</t>
  </si>
  <si>
    <t>Gamma=0.05; gammaH2S=0.05;  Bohlen NC ratio</t>
  </si>
  <si>
    <t>chem-flux-o2</t>
  </si>
  <si>
    <t>chem-flux-no3</t>
  </si>
  <si>
    <t>chem-flux-so4</t>
  </si>
  <si>
    <t>chem-rate-o2</t>
  </si>
  <si>
    <t>chem-rate-no3</t>
  </si>
  <si>
    <t>chem-rate-so4</t>
  </si>
  <si>
    <t>chem-rate-mno2</t>
  </si>
  <si>
    <t>chem-rate-feoh3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</si>
</sst>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O2-flux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195.573089422456</c:v>
                </c:pt>
                <c:pt idx="1">
                  <c:v>178.532255925183</c:v>
                </c:pt>
                <c:pt idx="2">
                  <c:v>132.154161786629</c:v>
                </c:pt>
                <c:pt idx="3">
                  <c:v>88.457907901238</c:v>
                </c:pt>
                <c:pt idx="4">
                  <c:v>47.7726089348214</c:v>
                </c:pt>
                <c:pt idx="5">
                  <c:v>20.4714680057244</c:v>
                </c:pt>
                <c:pt idx="6">
                  <c:v>6.93326926289876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191.224607337701</c:v>
                </c:pt>
                <c:pt idx="1">
                  <c:v>178.530703288352</c:v>
                </c:pt>
                <c:pt idx="2">
                  <c:v>145.682175503432</c:v>
                </c:pt>
                <c:pt idx="3">
                  <c:v>110.151780340077</c:v>
                </c:pt>
                <c:pt idx="4">
                  <c:v>60.4562410960544</c:v>
                </c:pt>
                <c:pt idx="5">
                  <c:v>21.4735342334328</c:v>
                </c:pt>
                <c:pt idx="6">
                  <c:v>6.93326926289876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173.491445292649</c:v>
                </c:pt>
                <c:pt idx="1">
                  <c:v>148.050275162126</c:v>
                </c:pt>
                <c:pt idx="2">
                  <c:v>113.857013226478</c:v>
                </c:pt>
                <c:pt idx="3">
                  <c:v>83.2027270828264</c:v>
                </c:pt>
                <c:pt idx="4">
                  <c:v>47.8224237515344</c:v>
                </c:pt>
                <c:pt idx="5">
                  <c:v>20.5220997348291</c:v>
                </c:pt>
                <c:pt idx="6">
                  <c:v>6.93326874351588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77633389"/>
        <c:axId val="34272159"/>
      </c:scatterChart>
      <c:valAx>
        <c:axId val="776333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34272159"/>
        <c:crossesAt val="0"/>
      </c:valAx>
      <c:valAx>
        <c:axId val="34272159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763338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Fe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89.6908203872887</c:v>
                </c:pt>
                <c:pt idx="1">
                  <c:v>80.8537071093311</c:v>
                </c:pt>
                <c:pt idx="2">
                  <c:v>41.3625242918782</c:v>
                </c:pt>
                <c:pt idx="3">
                  <c:v>17.8160678720006</c:v>
                </c:pt>
                <c:pt idx="4">
                  <c:v>1.93288575140178</c:v>
                </c:pt>
                <c:pt idx="5">
                  <c:v>0.123403969229771</c:v>
                </c:pt>
                <c:pt idx="6">
                  <c:v>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76.4442340767933</c:v>
                </c:pt>
                <c:pt idx="1">
                  <c:v>80.8518175958458</c:v>
                </c:pt>
                <c:pt idx="2">
                  <c:v>62.9572589474022</c:v>
                </c:pt>
                <c:pt idx="3">
                  <c:v>59.3976979843909</c:v>
                </c:pt>
                <c:pt idx="4">
                  <c:v>39.933770521939</c:v>
                </c:pt>
                <c:pt idx="5">
                  <c:v>18.2777936214685</c:v>
                </c:pt>
                <c:pt idx="6">
                  <c:v>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2.3237456245636E-007</c:v>
                </c:pt>
                <c:pt idx="1">
                  <c:v>7.73617866144958E-007</c:v>
                </c:pt>
                <c:pt idx="2">
                  <c:v>4.8643376671461E-007</c:v>
                </c:pt>
                <c:pt idx="3">
                  <c:v>3.49892067269166E-007</c:v>
                </c:pt>
                <c:pt idx="4">
                  <c:v>1.26312960937686E-007</c:v>
                </c:pt>
                <c:pt idx="5">
                  <c:v>1.20473261085559E-007</c:v>
                </c:pt>
                <c:pt idx="6">
                  <c:v>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65394138"/>
        <c:axId val="7139299"/>
      </c:scatterChart>
      <c:valAx>
        <c:axId val="653941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139299"/>
        <c:crossesAt val="0"/>
      </c:valAx>
      <c:valAx>
        <c:axId val="7139299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539413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NO3-flux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12.7636248090494</c:v>
                </c:pt>
                <c:pt idx="1">
                  <c:v>9.98749979213528</c:v>
                </c:pt>
                <c:pt idx="2">
                  <c:v>9.30326164986461</c:v>
                </c:pt>
                <c:pt idx="3">
                  <c:v>8.74545978825376</c:v>
                </c:pt>
                <c:pt idx="4">
                  <c:v>5.3987723237224</c:v>
                </c:pt>
                <c:pt idx="5">
                  <c:v>1.51757441074573</c:v>
                </c:pt>
                <c:pt idx="6">
                  <c:v>-0.0816279748894859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12.4506140373328</c:v>
                </c:pt>
                <c:pt idx="1">
                  <c:v>9.98744074152722</c:v>
                </c:pt>
                <c:pt idx="2">
                  <c:v>9.62475511426747</c:v>
                </c:pt>
                <c:pt idx="3">
                  <c:v>10.0168308918914</c:v>
                </c:pt>
                <c:pt idx="4">
                  <c:v>7.14917804457877</c:v>
                </c:pt>
                <c:pt idx="5">
                  <c:v>1.7941193272939</c:v>
                </c:pt>
                <c:pt idx="6">
                  <c:v>-0.0816279748894859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10.7605073418326</c:v>
                </c:pt>
                <c:pt idx="1">
                  <c:v>8.79516339167184</c:v>
                </c:pt>
                <c:pt idx="2">
                  <c:v>8.2667726005246</c:v>
                </c:pt>
                <c:pt idx="3">
                  <c:v>8.29021459717634</c:v>
                </c:pt>
                <c:pt idx="4">
                  <c:v>5.39189752574409</c:v>
                </c:pt>
                <c:pt idx="5">
                  <c:v>1.52751077062891</c:v>
                </c:pt>
                <c:pt idx="6">
                  <c:v>-0.0816097009604089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20323180"/>
        <c:axId val="10724408"/>
      </c:scatterChart>
      <c:valAx>
        <c:axId val="203231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0724408"/>
        <c:crossesAt val="0"/>
      </c:valAx>
      <c:valAx>
        <c:axId val="10724408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032318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SO4-flux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159.480118427836</c:v>
                </c:pt>
                <c:pt idx="1">
                  <c:v>146.748593460476</c:v>
                </c:pt>
                <c:pt idx="2">
                  <c:v>113.176034106528</c:v>
                </c:pt>
                <c:pt idx="3">
                  <c:v>69.0157229378513</c:v>
                </c:pt>
                <c:pt idx="4">
                  <c:v>21.6694186555862</c:v>
                </c:pt>
                <c:pt idx="5">
                  <c:v>1.99333178341213</c:v>
                </c:pt>
                <c:pt idx="6">
                  <c:v>0.065855992631291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162.201304284548</c:v>
                </c:pt>
                <c:pt idx="1">
                  <c:v>146.748870196964</c:v>
                </c:pt>
                <c:pt idx="2">
                  <c:v>105.560950143997</c:v>
                </c:pt>
                <c:pt idx="3">
                  <c:v>56.214748202869</c:v>
                </c:pt>
                <c:pt idx="4">
                  <c:v>13.0734784481632</c:v>
                </c:pt>
                <c:pt idx="5">
                  <c:v>0.793296243839222</c:v>
                </c:pt>
                <c:pt idx="6">
                  <c:v>0.065855992631291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174.037082856618</c:v>
                </c:pt>
                <c:pt idx="1">
                  <c:v>164.418953442491</c:v>
                </c:pt>
                <c:pt idx="2">
                  <c:v>123.848388878187</c:v>
                </c:pt>
                <c:pt idx="3">
                  <c:v>72.2340837551976</c:v>
                </c:pt>
                <c:pt idx="4">
                  <c:v>21.6793294845565</c:v>
                </c:pt>
                <c:pt idx="5">
                  <c:v>1.95196590657905</c:v>
                </c:pt>
                <c:pt idx="6">
                  <c:v>0.0658559930598265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72426303"/>
        <c:axId val="57501112"/>
      </c:scatterChart>
      <c:valAx>
        <c:axId val="724263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57501112"/>
        <c:crossesAt val="0"/>
      </c:valAx>
      <c:valAx>
        <c:axId val="57501112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242630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MnO2-flux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1.35</c:v>
                </c:pt>
                <c:pt idx="1">
                  <c:v>1.2</c:v>
                </c:pt>
                <c:pt idx="2">
                  <c:v>0.84</c:v>
                </c:pt>
                <c:pt idx="3">
                  <c:v>0.464</c:v>
                </c:pt>
                <c:pt idx="4">
                  <c:v>0.141</c:v>
                </c:pt>
                <c:pt idx="5">
                  <c:v>0.0238</c:v>
                </c:pt>
                <c:pt idx="6">
                  <c:v>0.004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1.22</c:v>
                </c:pt>
                <c:pt idx="1">
                  <c:v>1.2</c:v>
                </c:pt>
                <c:pt idx="2">
                  <c:v>1.13</c:v>
                </c:pt>
                <c:pt idx="3">
                  <c:v>1</c:v>
                </c:pt>
                <c:pt idx="4">
                  <c:v>0.752</c:v>
                </c:pt>
                <c:pt idx="5">
                  <c:v>0.378</c:v>
                </c:pt>
                <c:pt idx="6">
                  <c:v>0.004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23951193"/>
        <c:axId val="49303304"/>
      </c:scatterChart>
      <c:valAx>
        <c:axId val="239511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49303304"/>
        <c:crossesAt val="0"/>
      </c:valAx>
      <c:valAx>
        <c:axId val="49303304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395119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FeOH3-flux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12.1</c:v>
                </c:pt>
                <c:pt idx="1">
                  <c:v>10</c:v>
                </c:pt>
                <c:pt idx="2">
                  <c:v>5.62</c:v>
                </c:pt>
                <c:pt idx="3">
                  <c:v>2.15</c:v>
                </c:pt>
                <c:pt idx="4">
                  <c:v>0.316</c:v>
                </c:pt>
                <c:pt idx="5">
                  <c:v>0.0178</c:v>
                </c:pt>
                <c:pt idx="6">
                  <c:v>0.001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10.2</c:v>
                </c:pt>
                <c:pt idx="1">
                  <c:v>10</c:v>
                </c:pt>
                <c:pt idx="2">
                  <c:v>9.38</c:v>
                </c:pt>
                <c:pt idx="3">
                  <c:v>8.33</c:v>
                </c:pt>
                <c:pt idx="4">
                  <c:v>6.25</c:v>
                </c:pt>
                <c:pt idx="5">
                  <c:v>3.13</c:v>
                </c:pt>
                <c:pt idx="6">
                  <c:v>0.001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79649927"/>
        <c:axId val="912690"/>
      </c:scatterChart>
      <c:valAx>
        <c:axId val="79649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912690"/>
        <c:crossesAt val="0"/>
      </c:valAx>
      <c:valAx>
        <c:axId val="912690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964992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aerob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41.0392170067483</c:v>
                </c:pt>
                <c:pt idx="1">
                  <c:v>26.9890430011819</c:v>
                </c:pt>
                <c:pt idx="2">
                  <c:v>20.7505662888519</c:v>
                </c:pt>
                <c:pt idx="3">
                  <c:v>16.407173120229</c:v>
                </c:pt>
                <c:pt idx="4">
                  <c:v>11.081061392938</c:v>
                </c:pt>
                <c:pt idx="5">
                  <c:v>7.117431466787</c:v>
                </c:pt>
                <c:pt idx="6">
                  <c:v>5.727465901118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42.4599196407286</c:v>
                </c:pt>
                <c:pt idx="1">
                  <c:v>26.9892283047022</c:v>
                </c:pt>
                <c:pt idx="2">
                  <c:v>19.6969536038754</c:v>
                </c:pt>
                <c:pt idx="3">
                  <c:v>13.3267247888855</c:v>
                </c:pt>
                <c:pt idx="4">
                  <c:v>7.47788307198744</c:v>
                </c:pt>
                <c:pt idx="5">
                  <c:v>6.22914546089867</c:v>
                </c:pt>
                <c:pt idx="6">
                  <c:v>5.727465901118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50.5083474731389</c:v>
                </c:pt>
                <c:pt idx="1">
                  <c:v>30.7657946865579</c:v>
                </c:pt>
                <c:pt idx="2">
                  <c:v>23.8742458339973</c:v>
                </c:pt>
                <c:pt idx="3">
                  <c:v>17.740469864749</c:v>
                </c:pt>
                <c:pt idx="4">
                  <c:v>11.1142437255153</c:v>
                </c:pt>
                <c:pt idx="5">
                  <c:v>7.08873599824626</c:v>
                </c:pt>
                <c:pt idx="6">
                  <c:v>5.72746107879837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13541174"/>
        <c:axId val="2025595"/>
      </c:scatterChart>
      <c:valAx>
        <c:axId val="135411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025595"/>
        <c:crossesAt val="0"/>
      </c:valAx>
      <c:valAx>
        <c:axId val="2025595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354117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denit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17.0468936766173</c:v>
                </c:pt>
                <c:pt idx="1">
                  <c:v>13.0921730577029</c:v>
                </c:pt>
                <c:pt idx="2">
                  <c:v>11.4198851340125</c:v>
                </c:pt>
                <c:pt idx="3">
                  <c:v>10.4687817132744</c:v>
                </c:pt>
                <c:pt idx="4">
                  <c:v>6.97890499157671</c:v>
                </c:pt>
                <c:pt idx="5">
                  <c:v>2.84500785844439</c:v>
                </c:pt>
                <c:pt idx="6">
                  <c:v>0.482027279105607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16.9536569341279</c:v>
                </c:pt>
                <c:pt idx="1">
                  <c:v>13.0921551641295</c:v>
                </c:pt>
                <c:pt idx="2">
                  <c:v>11.5074487448486</c:v>
                </c:pt>
                <c:pt idx="3">
                  <c:v>11.0795099532146</c:v>
                </c:pt>
                <c:pt idx="4">
                  <c:v>7.85170525257715</c:v>
                </c:pt>
                <c:pt idx="5">
                  <c:v>3.00108887072427</c:v>
                </c:pt>
                <c:pt idx="6">
                  <c:v>0.482027279105607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16.4949123028876</c:v>
                </c:pt>
                <c:pt idx="1">
                  <c:v>12.7298281302828</c:v>
                </c:pt>
                <c:pt idx="2">
                  <c:v>10.9826400535323</c:v>
                </c:pt>
                <c:pt idx="3">
                  <c:v>10.2967697490692</c:v>
                </c:pt>
                <c:pt idx="4">
                  <c:v>6.97691779748265</c:v>
                </c:pt>
                <c:pt idx="5">
                  <c:v>2.85088185060463</c:v>
                </c:pt>
                <c:pt idx="6">
                  <c:v>0.4820311369613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5083678"/>
        <c:axId val="82552179"/>
      </c:scatterChart>
      <c:valAx>
        <c:axId val="850836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2552179"/>
        <c:crossesAt val="0"/>
      </c:valAx>
      <c:valAx>
        <c:axId val="82552179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508367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sulf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212.572107247846</c:v>
                </c:pt>
                <c:pt idx="1">
                  <c:v>201.681238952695</c:v>
                </c:pt>
                <c:pt idx="2">
                  <c:v>155.797265091525</c:v>
                </c:pt>
                <c:pt idx="3">
                  <c:v>97.0011966014958</c:v>
                </c:pt>
                <c:pt idx="4">
                  <c:v>36.2921727509659</c:v>
                </c:pt>
                <c:pt idx="5">
                  <c:v>6.75481841484964</c:v>
                </c:pt>
                <c:pt idx="6">
                  <c:v>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213.567019535094</c:v>
                </c:pt>
                <c:pt idx="1">
                  <c:v>201.681392352933</c:v>
                </c:pt>
                <c:pt idx="2">
                  <c:v>153.581206411384</c:v>
                </c:pt>
                <c:pt idx="3">
                  <c:v>92.9851356329272</c:v>
                </c:pt>
                <c:pt idx="4">
                  <c:v>32.8617624231711</c:v>
                </c:pt>
                <c:pt idx="5">
                  <c:v>4.87486241483259</c:v>
                </c:pt>
                <c:pt idx="6">
                  <c:v>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219.436506024443</c:v>
                </c:pt>
                <c:pt idx="1">
                  <c:v>210.160959957335</c:v>
                </c:pt>
                <c:pt idx="2">
                  <c:v>159.698726980395</c:v>
                </c:pt>
                <c:pt idx="3">
                  <c:v>98.6942839226063</c:v>
                </c:pt>
                <c:pt idx="4">
                  <c:v>36.58230448918</c:v>
                </c:pt>
                <c:pt idx="5">
                  <c:v>6.82383081686767</c:v>
                </c:pt>
                <c:pt idx="6">
                  <c:v>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11492457"/>
        <c:axId val="6576215"/>
      </c:scatterChart>
      <c:valAx>
        <c:axId val="114924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576215"/>
        <c:crossesAt val="0"/>
      </c:valAx>
      <c:valAx>
        <c:axId val="6576215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149245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Mn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7"/>
                <c:pt idx="0">
                  <c:v>0.170492609931505</c:v>
                </c:pt>
                <c:pt idx="1">
                  <c:v>0.139671987932571</c:v>
                </c:pt>
                <c:pt idx="2">
                  <c:v>0.0788320752245696</c:v>
                </c:pt>
                <c:pt idx="3">
                  <c:v>0.100879134373057</c:v>
                </c:pt>
                <c:pt idx="4">
                  <c:v>0.255480855617779</c:v>
                </c:pt>
                <c:pt idx="5">
                  <c:v>0.17164177630158</c:v>
                </c:pt>
                <c:pt idx="6">
                  <c:v>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3</c:f>
              <c:numCache>
                <c:formatCode>General</c:formatCode>
                <c:ptCount val="7"/>
                <c:pt idx="0">
                  <c:v>0.205823204450997</c:v>
                </c:pt>
                <c:pt idx="1">
                  <c:v>0.139677270618367</c:v>
                </c:pt>
                <c:pt idx="2">
                  <c:v>0.0340158108892113</c:v>
                </c:pt>
                <c:pt idx="3">
                  <c:v>0.00838401528827094</c:v>
                </c:pt>
                <c:pt idx="4">
                  <c:v>0.00103577092854042</c:v>
                </c:pt>
                <c:pt idx="5">
                  <c:v>0.000640431327371763</c:v>
                </c:pt>
                <c:pt idx="6">
                  <c:v>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5</c:f>
              <c:numCache>
                <c:formatCode>General</c:formatCode>
                <c:ptCount val="7"/>
                <c:pt idx="0">
                  <c:v>8.25454711232975E-008</c:v>
                </c:pt>
                <c:pt idx="1">
                  <c:v>8.50265699208371E-008</c:v>
                </c:pt>
                <c:pt idx="2">
                  <c:v>3.33766840180927E-008</c:v>
                </c:pt>
                <c:pt idx="3">
                  <c:v>3.24577704977605E-008</c:v>
                </c:pt>
                <c:pt idx="4">
                  <c:v>3.53863860481642E-008</c:v>
                </c:pt>
                <c:pt idx="5">
                  <c:v>4.92885747280831E-008</c:v>
                </c:pt>
                <c:pt idx="6">
                  <c:v>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9868817"/>
        <c:axId val="73376911"/>
      </c:scatterChart>
      <c:valAx>
        <c:axId val="898688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3376911"/>
        <c:crossesAt val="0"/>
      </c:valAx>
      <c:valAx>
        <c:axId val="73376911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986881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333360</xdr:colOff>
      <xdr:row>108</xdr:row>
      <xdr:rowOff>56520</xdr:rowOff>
    </xdr:from>
    <xdr:to>
      <xdr:col>7</xdr:col>
      <xdr:colOff>652320</xdr:colOff>
      <xdr:row>126</xdr:row>
      <xdr:rowOff>4680</xdr:rowOff>
    </xdr:to>
    <xdr:graphicFrame>
      <xdr:nvGraphicFramePr>
        <xdr:cNvPr id="0" name="Chart 1"/>
        <xdr:cNvGraphicFramePr/>
      </xdr:nvGraphicFramePr>
      <xdr:xfrm>
        <a:off x="333360" y="18066240"/>
        <a:ext cx="5072400" cy="28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615240</xdr:colOff>
      <xdr:row>108</xdr:row>
      <xdr:rowOff>47160</xdr:rowOff>
    </xdr:from>
    <xdr:to>
      <xdr:col>16</xdr:col>
      <xdr:colOff>294120</xdr:colOff>
      <xdr:row>125</xdr:row>
      <xdr:rowOff>181440</xdr:rowOff>
    </xdr:to>
    <xdr:graphicFrame>
      <xdr:nvGraphicFramePr>
        <xdr:cNvPr id="1" name="Chart 2"/>
        <xdr:cNvGraphicFramePr/>
      </xdr:nvGraphicFramePr>
      <xdr:xfrm>
        <a:off x="6443640" y="18056880"/>
        <a:ext cx="7182000" cy="28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135000</xdr:colOff>
      <xdr:row>127</xdr:row>
      <xdr:rowOff>44640</xdr:rowOff>
    </xdr:from>
    <xdr:to>
      <xdr:col>10</xdr:col>
      <xdr:colOff>482400</xdr:colOff>
      <xdr:row>144</xdr:row>
      <xdr:rowOff>58320</xdr:rowOff>
    </xdr:to>
    <xdr:graphicFrame>
      <xdr:nvGraphicFramePr>
        <xdr:cNvPr id="2" name="Chart 3"/>
        <xdr:cNvGraphicFramePr/>
      </xdr:nvGraphicFramePr>
      <xdr:xfrm>
        <a:off x="135000" y="21155040"/>
        <a:ext cx="8971920" cy="27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469800</xdr:colOff>
      <xdr:row>126</xdr:row>
      <xdr:rowOff>154440</xdr:rowOff>
    </xdr:from>
    <xdr:to>
      <xdr:col>18</xdr:col>
      <xdr:colOff>788760</xdr:colOff>
      <xdr:row>143</xdr:row>
      <xdr:rowOff>144360</xdr:rowOff>
    </xdr:to>
    <xdr:graphicFrame>
      <xdr:nvGraphicFramePr>
        <xdr:cNvPr id="3" name="Chart 4"/>
        <xdr:cNvGraphicFramePr/>
      </xdr:nvGraphicFramePr>
      <xdr:xfrm>
        <a:off x="9710280" y="21102840"/>
        <a:ext cx="6101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735120</xdr:colOff>
      <xdr:row>108</xdr:row>
      <xdr:rowOff>23760</xdr:rowOff>
    </xdr:from>
    <xdr:to>
      <xdr:col>22</xdr:col>
      <xdr:colOff>730440</xdr:colOff>
      <xdr:row>124</xdr:row>
      <xdr:rowOff>151560</xdr:rowOff>
    </xdr:to>
    <xdr:graphicFrame>
      <xdr:nvGraphicFramePr>
        <xdr:cNvPr id="4" name="Chart 5"/>
        <xdr:cNvGraphicFramePr/>
      </xdr:nvGraphicFramePr>
      <xdr:xfrm>
        <a:off x="14066640" y="18033480"/>
        <a:ext cx="5394240" cy="27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135000</xdr:colOff>
      <xdr:row>146</xdr:row>
      <xdr:rowOff>111600</xdr:rowOff>
    </xdr:from>
    <xdr:to>
      <xdr:col>7</xdr:col>
      <xdr:colOff>453600</xdr:colOff>
      <xdr:row>163</xdr:row>
      <xdr:rowOff>84600</xdr:rowOff>
    </xdr:to>
    <xdr:graphicFrame>
      <xdr:nvGraphicFramePr>
        <xdr:cNvPr id="5" name="Chart 6"/>
        <xdr:cNvGraphicFramePr/>
      </xdr:nvGraphicFramePr>
      <xdr:xfrm>
        <a:off x="135000" y="24298560"/>
        <a:ext cx="5072040" cy="272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286560</xdr:colOff>
      <xdr:row>146</xdr:row>
      <xdr:rowOff>13320</xdr:rowOff>
    </xdr:from>
    <xdr:to>
      <xdr:col>15</xdr:col>
      <xdr:colOff>604080</xdr:colOff>
      <xdr:row>162</xdr:row>
      <xdr:rowOff>141480</xdr:rowOff>
    </xdr:to>
    <xdr:graphicFrame>
      <xdr:nvGraphicFramePr>
        <xdr:cNvPr id="6" name="Chart 7"/>
        <xdr:cNvGraphicFramePr/>
      </xdr:nvGraphicFramePr>
      <xdr:xfrm>
        <a:off x="6114960" y="24200280"/>
        <a:ext cx="688680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186480</xdr:colOff>
      <xdr:row>146</xdr:row>
      <xdr:rowOff>41760</xdr:rowOff>
    </xdr:from>
    <xdr:to>
      <xdr:col>23</xdr:col>
      <xdr:colOff>995760</xdr:colOff>
      <xdr:row>163</xdr:row>
      <xdr:rowOff>8280</xdr:rowOff>
    </xdr:to>
    <xdr:graphicFrame>
      <xdr:nvGraphicFramePr>
        <xdr:cNvPr id="7" name="Chart 8"/>
        <xdr:cNvGraphicFramePr/>
      </xdr:nvGraphicFramePr>
      <xdr:xfrm>
        <a:off x="13518000" y="24228720"/>
        <a:ext cx="733860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284400</xdr:colOff>
      <xdr:row>165</xdr:row>
      <xdr:rowOff>13320</xdr:rowOff>
    </xdr:from>
    <xdr:to>
      <xdr:col>7</xdr:col>
      <xdr:colOff>603360</xdr:colOff>
      <xdr:row>181</xdr:row>
      <xdr:rowOff>141480</xdr:rowOff>
    </xdr:to>
    <xdr:graphicFrame>
      <xdr:nvGraphicFramePr>
        <xdr:cNvPr id="8" name="Chart 9"/>
        <xdr:cNvGraphicFramePr/>
      </xdr:nvGraphicFramePr>
      <xdr:xfrm>
        <a:off x="284400" y="27276840"/>
        <a:ext cx="507240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286560</xdr:colOff>
      <xdr:row>165</xdr:row>
      <xdr:rowOff>13320</xdr:rowOff>
    </xdr:from>
    <xdr:to>
      <xdr:col>15</xdr:col>
      <xdr:colOff>604080</xdr:colOff>
      <xdr:row>181</xdr:row>
      <xdr:rowOff>141480</xdr:rowOff>
    </xdr:to>
    <xdr:graphicFrame>
      <xdr:nvGraphicFramePr>
        <xdr:cNvPr id="9" name="Chart 10"/>
        <xdr:cNvGraphicFramePr/>
      </xdr:nvGraphicFramePr>
      <xdr:xfrm>
        <a:off x="6114960" y="27276840"/>
        <a:ext cx="688680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5" activeCellId="0" sqref="I15"/>
    </sheetView>
  </sheetViews>
  <sheetFormatPr defaultRowHeight="12.75"/>
  <cols>
    <col collapsed="false" hidden="false" max="4" min="1" style="0" width="8.72959183673469"/>
    <col collapsed="false" hidden="false" max="7" min="5" style="0" width="10.8163265306122"/>
    <col collapsed="false" hidden="false" max="8" min="8" style="0" width="15.234693877551"/>
    <col collapsed="false" hidden="false" max="9" min="9" style="0" width="30.8928571428571"/>
    <col collapsed="false" hidden="false" max="12" min="10" style="0" width="8.72959183673469"/>
    <col collapsed="false" hidden="false" max="13" min="13" style="0" width="14.3826530612245"/>
    <col collapsed="false" hidden="false" max="15" min="14" style="0" width="10.8163265306122"/>
    <col collapsed="false" hidden="false" max="16" min="16" style="0" width="13.2397959183673"/>
    <col collapsed="false" hidden="false" max="17" min="17" style="0" width="15.234693877551"/>
    <col collapsed="false" hidden="false" max="18" min="18" style="0" width="8.72959183673469"/>
    <col collapsed="false" hidden="false" max="19" min="19" style="0" width="12.219387755102"/>
    <col collapsed="false" hidden="false" max="20" min="20" style="0" width="11.7602040816327"/>
    <col collapsed="false" hidden="false" max="21" min="21" style="0" width="13.515306122449"/>
    <col collapsed="false" hidden="false" max="22" min="22" style="0" width="15.0459183673469"/>
    <col collapsed="false" hidden="false" max="24" min="23" style="0" width="16.0204081632653"/>
    <col collapsed="false" hidden="false" max="25" min="25" style="0" width="25.2091836734694"/>
    <col collapsed="false" hidden="false" max="26" min="26" style="0" width="15.1989795918367"/>
    <col collapsed="false" hidden="false" max="27" min="27" style="0" width="11.5204081632653"/>
    <col collapsed="false" hidden="false" max="28" min="28" style="0" width="16.219387755102"/>
    <col collapsed="false" hidden="false" max="29" min="29" style="0" width="21.734693877551"/>
    <col collapsed="false" hidden="false" max="1025" min="30" style="0" width="8.729591836734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0" t="s">
        <v>13</v>
      </c>
    </row>
    <row r="2" customFormat="false" ht="12.8" hidden="false" customHeight="false" outlineLevel="0" collapsed="false">
      <c r="A2" s="1" t="n">
        <v>100</v>
      </c>
      <c r="B2" s="1" t="n">
        <v>195.573089422456</v>
      </c>
      <c r="C2" s="1" t="n">
        <v>12.7636248090494</v>
      </c>
      <c r="D2" s="1" t="n">
        <v>159.480118427836</v>
      </c>
      <c r="E2" s="1" t="n">
        <v>1.35</v>
      </c>
      <c r="F2" s="1" t="n">
        <v>12.1</v>
      </c>
      <c r="G2" s="1" t="n">
        <v>510</v>
      </c>
      <c r="H2" s="1" t="n">
        <v>41.0392170067483</v>
      </c>
      <c r="I2" s="1" t="n">
        <v>17.0468936766173</v>
      </c>
      <c r="J2" s="1" t="n">
        <v>212.572107247846</v>
      </c>
      <c r="K2" s="1" t="n">
        <v>0.170492609931505</v>
      </c>
      <c r="L2" s="1" t="n">
        <v>89.6908203872887</v>
      </c>
      <c r="M2" s="2" t="n">
        <f aca="false">H2+I2+J2+K2+L2</f>
        <v>360.519530928432</v>
      </c>
      <c r="N2" s="0" t="n">
        <f aca="false">1800*10^(-0.5086-0.000389*A2)</f>
        <v>510.23765402814</v>
      </c>
      <c r="P2" s="2" t="s">
        <v>14</v>
      </c>
      <c r="V2" s="0" t="s">
        <v>15</v>
      </c>
    </row>
    <row r="3" customFormat="false" ht="12.8" hidden="false" customHeight="false" outlineLevel="0" collapsed="false">
      <c r="A3" s="1" t="n">
        <v>200</v>
      </c>
      <c r="B3" s="1" t="n">
        <v>178.532255925183</v>
      </c>
      <c r="C3" s="1" t="n">
        <v>9.98749979213528</v>
      </c>
      <c r="D3" s="1" t="n">
        <v>146.748593460476</v>
      </c>
      <c r="E3" s="1" t="n">
        <v>1.2</v>
      </c>
      <c r="F3" s="1" t="n">
        <v>10</v>
      </c>
      <c r="G3" s="1" t="n">
        <v>467</v>
      </c>
      <c r="H3" s="1" t="n">
        <v>26.9890430011819</v>
      </c>
      <c r="I3" s="1" t="n">
        <v>13.0921730577029</v>
      </c>
      <c r="J3" s="1" t="n">
        <v>201.681238952695</v>
      </c>
      <c r="K3" s="1" t="n">
        <v>0.139671987932571</v>
      </c>
      <c r="L3" s="1" t="n">
        <v>80.8537071093311</v>
      </c>
      <c r="M3" s="2" t="n">
        <f aca="false">H3+I3+J3+K3+L3</f>
        <v>322.755834108843</v>
      </c>
      <c r="N3" s="0" t="n">
        <f aca="false">1800*10^(-0.5086-0.000389*A3)</f>
        <v>466.52240423087</v>
      </c>
      <c r="P3" s="0" t="s">
        <v>16</v>
      </c>
      <c r="W3" s="0" t="s">
        <v>17</v>
      </c>
      <c r="Z3" s="0" t="s">
        <v>18</v>
      </c>
      <c r="AC3" s="0" t="s">
        <v>19</v>
      </c>
    </row>
    <row r="4" customFormat="false" ht="12.8" hidden="false" customHeight="false" outlineLevel="0" collapsed="false">
      <c r="A4" s="1" t="n">
        <v>500</v>
      </c>
      <c r="B4" s="1" t="n">
        <v>132.154161786629</v>
      </c>
      <c r="C4" s="1" t="n">
        <v>9.30326164986461</v>
      </c>
      <c r="D4" s="1" t="n">
        <v>113.176034106528</v>
      </c>
      <c r="E4" s="1" t="n">
        <v>0.84</v>
      </c>
      <c r="F4" s="1" t="n">
        <v>5.62</v>
      </c>
      <c r="G4" s="1" t="n">
        <v>357</v>
      </c>
      <c r="H4" s="1" t="n">
        <v>20.7505662888519</v>
      </c>
      <c r="I4" s="1" t="n">
        <v>11.4198851340125</v>
      </c>
      <c r="J4" s="1" t="n">
        <v>155.797265091525</v>
      </c>
      <c r="K4" s="1" t="n">
        <v>0.0788320752245696</v>
      </c>
      <c r="L4" s="1" t="n">
        <v>41.3625242918782</v>
      </c>
      <c r="M4" s="2" t="n">
        <f aca="false">H4+I4+J4+K4+L4</f>
        <v>229.409072881492</v>
      </c>
      <c r="N4" s="0" t="n">
        <f aca="false">1800*10^(-0.5086-0.000389*A4)</f>
        <v>356.592746676823</v>
      </c>
      <c r="U4" s="0" t="s">
        <v>20</v>
      </c>
      <c r="V4" s="0" t="s">
        <v>21</v>
      </c>
      <c r="W4" s="0" t="n">
        <f aca="false">38*365*1000/100^2</f>
        <v>1387</v>
      </c>
      <c r="Z4" s="0" t="n">
        <f aca="false">30*365*1000/100^2</f>
        <v>1095</v>
      </c>
      <c r="AC4" s="1" t="n">
        <f aca="false">45*365*1000/100^2</f>
        <v>1642.5</v>
      </c>
    </row>
    <row r="5" customFormat="false" ht="12.8" hidden="false" customHeight="false" outlineLevel="0" collapsed="false">
      <c r="A5" s="1" t="n">
        <v>1000</v>
      </c>
      <c r="B5" s="1" t="n">
        <v>88.457907901238</v>
      </c>
      <c r="C5" s="1" t="n">
        <v>8.74545978825376</v>
      </c>
      <c r="D5" s="1" t="n">
        <v>69.0157229378513</v>
      </c>
      <c r="E5" s="1" t="n">
        <v>0.464</v>
      </c>
      <c r="F5" s="1" t="n">
        <v>2.15</v>
      </c>
      <c r="G5" s="1" t="n">
        <v>228</v>
      </c>
      <c r="H5" s="1" t="n">
        <v>16.407173120229</v>
      </c>
      <c r="I5" s="1" t="n">
        <v>10.4687817132744</v>
      </c>
      <c r="J5" s="1" t="n">
        <v>97.0011966014958</v>
      </c>
      <c r="K5" s="1" t="n">
        <v>0.100879134373057</v>
      </c>
      <c r="L5" s="1" t="n">
        <v>17.8160678720006</v>
      </c>
      <c r="M5" s="2" t="n">
        <f aca="false">H5+I5+J5+K5+L5</f>
        <v>141.794098441373</v>
      </c>
      <c r="N5" s="0" t="n">
        <f aca="false">1800*10^(-0.5086-0.000389*A5)</f>
        <v>227.862314874044</v>
      </c>
      <c r="V5" s="0" t="s">
        <v>22</v>
      </c>
      <c r="W5" s="0" t="n">
        <v>0.17</v>
      </c>
      <c r="Z5" s="0" t="n">
        <v>0.13</v>
      </c>
      <c r="AC5" s="0" t="n">
        <v>0.21</v>
      </c>
    </row>
    <row r="6" customFormat="false" ht="12.8" hidden="false" customHeight="false" outlineLevel="0" collapsed="false">
      <c r="A6" s="1" t="n">
        <v>2000</v>
      </c>
      <c r="B6" s="1" t="n">
        <v>47.7726089348214</v>
      </c>
      <c r="C6" s="1" t="n">
        <v>5.3987723237224</v>
      </c>
      <c r="D6" s="1" t="n">
        <v>21.6694186555862</v>
      </c>
      <c r="E6" s="1" t="n">
        <v>0.141</v>
      </c>
      <c r="F6" s="1" t="n">
        <v>0.316</v>
      </c>
      <c r="G6" s="1" t="n">
        <v>93</v>
      </c>
      <c r="H6" s="1" t="n">
        <v>11.081061392938</v>
      </c>
      <c r="I6" s="1" t="n">
        <v>6.97890499157671</v>
      </c>
      <c r="J6" s="1" t="n">
        <v>36.2921727509659</v>
      </c>
      <c r="K6" s="1" t="n">
        <v>0.255480855617779</v>
      </c>
      <c r="L6" s="1" t="n">
        <v>1.93288575140178</v>
      </c>
      <c r="M6" s="2" t="n">
        <f aca="false">H6+I6+J6+K6+L6</f>
        <v>56.5405057425002</v>
      </c>
      <c r="N6" s="0" t="n">
        <f aca="false">1800*10^(-0.5086-0.000389*A6)</f>
        <v>93.0406005777163</v>
      </c>
      <c r="V6" s="0" t="s">
        <v>23</v>
      </c>
      <c r="W6" s="0" t="n">
        <v>0.018</v>
      </c>
      <c r="Z6" s="0" t="n">
        <v>0.012</v>
      </c>
      <c r="AC6" s="0" t="n">
        <v>0.024</v>
      </c>
    </row>
    <row r="7" customFormat="false" ht="12.8" hidden="false" customHeight="false" outlineLevel="0" collapsed="false">
      <c r="A7" s="1" t="n">
        <v>3500</v>
      </c>
      <c r="B7" s="1" t="n">
        <v>20.4714680057244</v>
      </c>
      <c r="C7" s="1" t="n">
        <v>1.51757441074573</v>
      </c>
      <c r="D7" s="1" t="n">
        <v>1.99333178341213</v>
      </c>
      <c r="E7" s="1" t="n">
        <v>0.0238</v>
      </c>
      <c r="F7" s="1" t="n">
        <v>0.0178</v>
      </c>
      <c r="G7" s="1" t="n">
        <v>24.3</v>
      </c>
      <c r="H7" s="1" t="n">
        <v>7.117431466787</v>
      </c>
      <c r="I7" s="1" t="n">
        <v>2.84500785844439</v>
      </c>
      <c r="J7" s="1" t="n">
        <v>6.75481841484964</v>
      </c>
      <c r="K7" s="1" t="n">
        <v>0.17164177630158</v>
      </c>
      <c r="L7" s="1" t="n">
        <v>0.123403969229771</v>
      </c>
      <c r="M7" s="2" t="n">
        <f aca="false">H7+I7+J7+K7+L7</f>
        <v>17.0123034856124</v>
      </c>
      <c r="N7" s="0" t="n">
        <f aca="false">1800*10^(-0.5086-0.000389*A7)</f>
        <v>24.2757415470021</v>
      </c>
      <c r="R7" s="0" t="s">
        <v>20</v>
      </c>
      <c r="V7" s="0" t="s">
        <v>24</v>
      </c>
      <c r="W7" s="0" t="n">
        <v>0.00046</v>
      </c>
      <c r="Z7" s="0" t="n">
        <v>0.00039</v>
      </c>
      <c r="AC7" s="0" t="n">
        <v>0.00053</v>
      </c>
    </row>
    <row r="8" customFormat="false" ht="12.8" hidden="false" customHeight="false" outlineLevel="0" collapsed="false">
      <c r="A8" s="1" t="n">
        <v>5000</v>
      </c>
      <c r="B8" s="1" t="n">
        <v>6.93326926289876</v>
      </c>
      <c r="C8" s="1" t="n">
        <v>-0.0816279748894859</v>
      </c>
      <c r="D8" s="1" t="n">
        <v>0.065855992631291</v>
      </c>
      <c r="E8" s="1" t="n">
        <v>0.004</v>
      </c>
      <c r="F8" s="1" t="n">
        <v>0.001</v>
      </c>
      <c r="G8" s="1" t="n">
        <v>6.33</v>
      </c>
      <c r="H8" s="1" t="n">
        <v>5.727465901118</v>
      </c>
      <c r="I8" s="1" t="n">
        <v>0.482027279105607</v>
      </c>
      <c r="J8" s="1" t="n">
        <v>0</v>
      </c>
      <c r="K8" s="1" t="n">
        <v>0</v>
      </c>
      <c r="L8" s="1" t="n">
        <v>0</v>
      </c>
      <c r="M8" s="2" t="n">
        <f aca="false">H8+I8+J8+K8+L8</f>
        <v>6.20949318022361</v>
      </c>
      <c r="N8" s="0" t="n">
        <f aca="false">1800*10^(-0.5086-0.000389*A8)</f>
        <v>6.33391899877725</v>
      </c>
      <c r="Q8" s="0" t="s">
        <v>25</v>
      </c>
      <c r="R8" s="0" t="s">
        <v>26</v>
      </c>
      <c r="S8" s="0" t="s">
        <v>27</v>
      </c>
      <c r="T8" s="0" t="s">
        <v>28</v>
      </c>
      <c r="U8" s="2" t="s">
        <v>29</v>
      </c>
      <c r="W8" s="0" t="s">
        <v>30</v>
      </c>
      <c r="X8" s="0" t="s">
        <v>31</v>
      </c>
      <c r="Y8" s="2" t="s">
        <v>32</v>
      </c>
      <c r="Z8" s="0" t="s">
        <v>33</v>
      </c>
      <c r="AA8" s="0" t="s">
        <v>34</v>
      </c>
      <c r="AC8" s="0" t="s">
        <v>35</v>
      </c>
      <c r="AD8" s="0" t="s">
        <v>36</v>
      </c>
    </row>
    <row r="9" customFormat="false" ht="14.65" hidden="false" customHeight="false" outlineLevel="0" collapsed="false">
      <c r="B9" s="2" t="s">
        <v>37</v>
      </c>
      <c r="Q9" s="0" t="n">
        <v>100</v>
      </c>
      <c r="R9" s="0" t="n">
        <v>510</v>
      </c>
      <c r="S9" s="0" t="n">
        <f aca="false">0.56*((1-0.005)*EXP(-0.018*Q9)+0.005*EXP(-0.00046*Q9))</f>
        <v>0.094778658011202</v>
      </c>
      <c r="T9" s="0" t="n">
        <f aca="false">+(1-S9)*R9</f>
        <v>461.662884414287</v>
      </c>
      <c r="U9" s="2" t="n">
        <f aca="false">B2+T9</f>
        <v>657.235973836743</v>
      </c>
      <c r="W9" s="0" t="n">
        <f aca="false">W$4*((1-W$5)*EXP(-W$6*Q9)+W$5*EXP(-W$7*Q9))</f>
        <v>415.483077374521</v>
      </c>
      <c r="X9" s="0" t="n">
        <f aca="false">(1-S9)*W9</f>
        <v>376.1041488746</v>
      </c>
      <c r="Y9" s="2" t="n">
        <f aca="false">B2+X9</f>
        <v>571.677238297056</v>
      </c>
      <c r="Z9" s="0" t="n">
        <f aca="false">Z$4*((1-Z$5)*EXP(-Z$6*Q9)+Z$5*EXP(-Z$7*Q9))</f>
        <v>423.837879425145</v>
      </c>
      <c r="AA9" s="0" t="n">
        <f aca="false">(1-S9)*Z9</f>
        <v>383.667093998916</v>
      </c>
      <c r="AC9" s="0" t="n">
        <f aca="false">AC$4*((1-AC$5)*EXP(-AC$6*Q9)+AC$5*EXP(-AC$7*Q9))</f>
        <v>444.833324044966</v>
      </c>
      <c r="AD9" s="0" t="n">
        <f aca="false">(1-S9)*AC9</f>
        <v>402.672618553322</v>
      </c>
    </row>
    <row r="10" customFormat="false" ht="12.8" hidden="false" customHeight="false" outlineLevel="0" collapsed="false">
      <c r="A10" s="1" t="n">
        <v>100</v>
      </c>
      <c r="B10" s="0" t="n">
        <f aca="false">B2/G2</f>
        <v>0.383476645926384</v>
      </c>
      <c r="L10" s="2" t="s">
        <v>38</v>
      </c>
      <c r="M10" s="2" t="n">
        <f aca="false">M2/M8</f>
        <v>58.0594132990817</v>
      </c>
      <c r="Q10" s="0" t="n">
        <v>200</v>
      </c>
      <c r="R10" s="0" t="n">
        <v>467</v>
      </c>
      <c r="S10" s="0" t="n">
        <f aca="false">0.56*((1-0.005)*EXP(-0.018*Q10)+0.005*EXP(-0.00046*Q10))</f>
        <v>0.0177786725663577</v>
      </c>
      <c r="T10" s="0" t="n">
        <f aca="false">+(1-S10)*R10</f>
        <v>458.697359911511</v>
      </c>
      <c r="U10" s="2" t="n">
        <f aca="false">B3+T10</f>
        <v>637.229615836694</v>
      </c>
      <c r="W10" s="0" t="n">
        <f aca="false">W$4*((1-W$5)*EXP(-W$6*Q10)+W$5*EXP(-W$7*Q10))</f>
        <v>246.520615729785</v>
      </c>
      <c r="X10" s="0" t="n">
        <f aca="false">(1-S10)*W10</f>
        <v>242.137806421868</v>
      </c>
      <c r="Y10" s="2" t="n">
        <f aca="false">B3+X10</f>
        <v>420.670062347051</v>
      </c>
      <c r="Z10" s="0" t="n">
        <f aca="false">Z$4*((1-Z$5)*EXP(-Z$6*Q10)+Z$5*EXP(-Z$7*Q10))</f>
        <v>218.091144319632</v>
      </c>
      <c r="AA10" s="0" t="n">
        <f aca="false">(1-S10)*Z10</f>
        <v>214.213773275151</v>
      </c>
      <c r="AC10" s="0" t="n">
        <f aca="false">AC$4*((1-AC$5)*EXP(-AC$6*Q10)+AC$5*EXP(-AC$7*Q10))</f>
        <v>320.91276076472</v>
      </c>
      <c r="AD10" s="0" t="n">
        <f aca="false">(1-S10)*AC10</f>
        <v>315.207357868718</v>
      </c>
    </row>
    <row r="11" customFormat="false" ht="12.8" hidden="false" customHeight="false" outlineLevel="0" collapsed="false">
      <c r="A11" s="1" t="n">
        <v>200</v>
      </c>
      <c r="B11" s="0" t="n">
        <f aca="false">B3/G3</f>
        <v>0.382296051231655</v>
      </c>
      <c r="Q11" s="0" t="n">
        <v>500</v>
      </c>
      <c r="R11" s="0" t="n">
        <v>357</v>
      </c>
      <c r="S11" s="0" t="n">
        <f aca="false">0.56*((1-0.005)*EXP(-0.018*Q11)+0.005*EXP(-0.00046*Q11))</f>
        <v>0.00229345802984643</v>
      </c>
      <c r="T11" s="0" t="n">
        <f aca="false">+(1-S11)*R11</f>
        <v>356.181235483345</v>
      </c>
      <c r="U11" s="2" t="n">
        <f aca="false">B4+T11</f>
        <v>488.335397269974</v>
      </c>
      <c r="W11" s="0" t="n">
        <f aca="false">W$4*((1-W$5)*EXP(-W$6*Q11)+W$5*EXP(-W$7*Q11))</f>
        <v>187.485148734824</v>
      </c>
      <c r="X11" s="0" t="n">
        <f aca="false">(1-S11)*W11</f>
        <v>187.055159414981</v>
      </c>
      <c r="Y11" s="2" t="n">
        <f aca="false">B4+X11</f>
        <v>319.20932120161</v>
      </c>
      <c r="Z11" s="0" t="n">
        <f aca="false">Z$4*((1-Z$5)*EXP(-Z$6*Q11)+Z$5*EXP(-Z$7*Q11))</f>
        <v>119.491896835375</v>
      </c>
      <c r="AA11" s="0" t="n">
        <f aca="false">(1-S11)*Z11</f>
        <v>119.217847185077</v>
      </c>
      <c r="AC11" s="0" t="n">
        <f aca="false">AC$4*((1-AC$5)*EXP(-AC$6*Q11)+AC$5*EXP(-AC$7*Q11))</f>
        <v>264.636484871766</v>
      </c>
      <c r="AD11" s="0" t="n">
        <f aca="false">(1-S11)*AC11</f>
        <v>264.029552200547</v>
      </c>
    </row>
    <row r="12" customFormat="false" ht="12.8" hidden="false" customHeight="false" outlineLevel="0" collapsed="false">
      <c r="A12" s="1" t="n">
        <v>500</v>
      </c>
      <c r="B12" s="0" t="n">
        <f aca="false">B4/G4</f>
        <v>0.370179724892518</v>
      </c>
      <c r="Q12" s="0" t="n">
        <v>1000</v>
      </c>
      <c r="R12" s="0" t="n">
        <v>228</v>
      </c>
      <c r="S12" s="0" t="n">
        <f aca="false">0.56*((1-0.005)*EXP(-0.018*Q12)+0.005*EXP(-0.00046*Q12))</f>
        <v>0.00176760269356411</v>
      </c>
      <c r="T12" s="0" t="n">
        <f aca="false">+(1-S12)*R12</f>
        <v>227.596986585867</v>
      </c>
      <c r="U12" s="2" t="n">
        <f aca="false">B5+T12</f>
        <v>316.054894487105</v>
      </c>
      <c r="W12" s="0" t="n">
        <f aca="false">W$4*((1-W$5)*EXP(-W$6*Q12)+W$5*EXP(-W$7*Q12))</f>
        <v>148.850388306983</v>
      </c>
      <c r="X12" s="0" t="n">
        <f aca="false">(1-S12)*W12</f>
        <v>148.587279959674</v>
      </c>
      <c r="Y12" s="2" t="n">
        <f aca="false">B5+X12</f>
        <v>237.045187860912</v>
      </c>
      <c r="Z12" s="0" t="n">
        <f aca="false">Z$4*((1-Z$5)*EXP(-Z$6*Q12)+Z$5*EXP(-Z$7*Q12))</f>
        <v>96.3848993687121</v>
      </c>
      <c r="AA12" s="0" t="n">
        <f aca="false">(1-S12)*Z12</f>
        <v>96.2145291609691</v>
      </c>
      <c r="AC12" s="0" t="n">
        <f aca="false">AC$4*((1-AC$5)*EXP(-AC$6*Q12)+AC$5*EXP(-AC$7*Q12))</f>
        <v>203.024569215292</v>
      </c>
      <c r="AD12" s="0" t="n">
        <f aca="false">(1-S12)*AC12</f>
        <v>202.665702439887</v>
      </c>
    </row>
    <row r="13" customFormat="false" ht="12.8" hidden="false" customHeight="false" outlineLevel="0" collapsed="false">
      <c r="A13" s="1" t="n">
        <v>1000</v>
      </c>
      <c r="B13" s="0" t="n">
        <f aca="false">B5/G5</f>
        <v>0.387973280268588</v>
      </c>
      <c r="Q13" s="0" t="n">
        <v>2000</v>
      </c>
      <c r="R13" s="0" t="n">
        <v>93</v>
      </c>
      <c r="S13" s="0" t="n">
        <f aca="false">0.56*((1-0.005)*EXP(-0.018*Q13)+0.005*EXP(-0.00046*Q13))</f>
        <v>0.00111585331503677</v>
      </c>
      <c r="T13" s="0" t="n">
        <f aca="false">+(1-S13)*R13</f>
        <v>92.8962256417016</v>
      </c>
      <c r="U13" s="2" t="n">
        <f aca="false">B6+T13</f>
        <v>140.668834576523</v>
      </c>
      <c r="W13" s="0" t="n">
        <f aca="false">W$4*((1-W$5)*EXP(-W$6*Q13)+W$5*EXP(-W$7*Q13))</f>
        <v>93.9668046973179</v>
      </c>
      <c r="X13" s="0" t="n">
        <f aca="false">(1-S13)*W13</f>
        <v>93.861951526793</v>
      </c>
      <c r="Y13" s="2" t="n">
        <f aca="false">B6+X13</f>
        <v>141.634560461614</v>
      </c>
      <c r="Z13" s="0" t="n">
        <f aca="false">Z$4*((1-Z$5)*EXP(-Z$6*Q13)+Z$5*EXP(-Z$7*Q13))</f>
        <v>65.2540957452624</v>
      </c>
      <c r="AA13" s="0" t="n">
        <f aca="false">(1-S13)*Z13</f>
        <v>65.1812817462053</v>
      </c>
      <c r="AC13" s="0" t="n">
        <f aca="false">AC$4*((1-AC$5)*EXP(-AC$6*Q13)+AC$5*EXP(-AC$7*Q13))</f>
        <v>119.501270378095</v>
      </c>
      <c r="AD13" s="0" t="n">
        <f aca="false">(1-S13)*AC13</f>
        <v>119.367924489393</v>
      </c>
    </row>
    <row r="14" customFormat="false" ht="12.8" hidden="false" customHeight="false" outlineLevel="0" collapsed="false">
      <c r="A14" s="1" t="n">
        <v>2000</v>
      </c>
      <c r="B14" s="0" t="n">
        <f aca="false">B6/G6</f>
        <v>0.51368396704109</v>
      </c>
      <c r="Q14" s="0" t="n">
        <v>3500</v>
      </c>
      <c r="R14" s="0" t="n">
        <v>24.3</v>
      </c>
      <c r="S14" s="0" t="n">
        <f aca="false">0.56*((1-0.005)*EXP(-0.018*Q14)+0.005*EXP(-0.00046*Q14))</f>
        <v>0.000559685319410405</v>
      </c>
      <c r="T14" s="0" t="n">
        <f aca="false">+(1-S14)*R14</f>
        <v>24.2863996467383</v>
      </c>
      <c r="U14" s="2" t="n">
        <f aca="false">B7+T14</f>
        <v>44.7578676524627</v>
      </c>
      <c r="W14" s="0" t="n">
        <f aca="false">W$4*((1-W$5)*EXP(-W$6*Q14)+W$5*EXP(-W$7*Q14))</f>
        <v>47.1315005227783</v>
      </c>
      <c r="X14" s="0" t="n">
        <f aca="false">(1-S14)*W14</f>
        <v>47.1051217138539</v>
      </c>
      <c r="Y14" s="2" t="n">
        <f aca="false">B7+X14</f>
        <v>67.5765897195783</v>
      </c>
      <c r="Z14" s="0" t="n">
        <f aca="false">Z$4*((1-Z$5)*EXP(-Z$6*Q14)+Z$5*EXP(-Z$7*Q14))</f>
        <v>36.3534392269028</v>
      </c>
      <c r="AA14" s="0" t="n">
        <f aca="false">(1-S14)*Z14</f>
        <v>36.3330927406575</v>
      </c>
      <c r="AC14" s="0" t="n">
        <f aca="false">AC$4*((1-AC$5)*EXP(-AC$6*Q14)+AC$5*EXP(-AC$7*Q14))</f>
        <v>53.9645312521587</v>
      </c>
      <c r="AD14" s="0" t="n">
        <f aca="false">(1-S14)*AC14</f>
        <v>53.934328096248</v>
      </c>
    </row>
    <row r="15" customFormat="false" ht="12.8" hidden="false" customHeight="false" outlineLevel="0" collapsed="false">
      <c r="A15" s="1" t="n">
        <v>3500</v>
      </c>
      <c r="B15" s="0" t="n">
        <f aca="false">B7/G7</f>
        <v>0.842447243033926</v>
      </c>
      <c r="Q15" s="0" t="n">
        <v>5000</v>
      </c>
      <c r="R15" s="0" t="n">
        <v>6.33</v>
      </c>
      <c r="S15" s="0" t="n">
        <f aca="false">0.56*((1-0.005)*EXP(-0.018*Q15)+0.005*EXP(-0.00046*Q15))</f>
        <v>0.00028072476242385</v>
      </c>
      <c r="T15" s="0" t="n">
        <f aca="false">+(1-S15)*R15</f>
        <v>6.32822301225386</v>
      </c>
      <c r="U15" s="2" t="n">
        <f aca="false">B8+T15</f>
        <v>13.2614922751526</v>
      </c>
      <c r="W15" s="0" t="n">
        <f aca="false">W$4*((1-W$5)*EXP(-W$6*Q15)+W$5*EXP(-W$7*Q15))</f>
        <v>23.6400327613999</v>
      </c>
      <c r="X15" s="0" t="n">
        <f aca="false">(1-S15)*W15</f>
        <v>23.6333964188193</v>
      </c>
      <c r="Y15" s="2" t="n">
        <f aca="false">B8+X15</f>
        <v>30.566665681718</v>
      </c>
      <c r="Z15" s="0" t="n">
        <f aca="false">Z$4*((1-Z$5)*EXP(-Z$6*Q15)+Z$5*EXP(-Z$7*Q15))</f>
        <v>20.2527140903402</v>
      </c>
      <c r="AA15" s="0" t="n">
        <f aca="false">(1-S15)*Z15</f>
        <v>20.2470286519888</v>
      </c>
      <c r="AC15" s="0" t="n">
        <f aca="false">AC$4*((1-AC$5)*EXP(-AC$6*Q15)+AC$5*EXP(-AC$7*Q15))</f>
        <v>24.3693696648687</v>
      </c>
      <c r="AD15" s="0" t="n">
        <f aca="false">(1-S15)*AC15</f>
        <v>24.3625285793591</v>
      </c>
    </row>
    <row r="16" customFormat="false" ht="12.8" hidden="false" customHeight="false" outlineLevel="0" collapsed="false">
      <c r="A16" s="1" t="n">
        <v>5000</v>
      </c>
      <c r="B16" s="0" t="n">
        <f aca="false">B8/G8</f>
        <v>1.09530320108985</v>
      </c>
    </row>
    <row r="18" customFormat="false" ht="17" hidden="false" customHeight="false" outlineLevel="0" collapsed="false">
      <c r="A18" s="3" t="s">
        <v>39</v>
      </c>
      <c r="B18" s="0" t="s">
        <v>20</v>
      </c>
      <c r="D18" s="2" t="s">
        <v>40</v>
      </c>
      <c r="J18" s="3" t="s">
        <v>39</v>
      </c>
      <c r="K18" s="0" t="s">
        <v>20</v>
      </c>
      <c r="M18" s="2" t="s">
        <v>41</v>
      </c>
    </row>
    <row r="19" customFormat="false" ht="14.65" hidden="false" customHeight="false" outlineLevel="0" collapsed="false">
      <c r="A19" s="0" t="s">
        <v>25</v>
      </c>
      <c r="B19" s="1" t="s">
        <v>1</v>
      </c>
      <c r="C19" s="1" t="s">
        <v>2</v>
      </c>
      <c r="D19" s="1" t="s">
        <v>3</v>
      </c>
      <c r="E19" s="1" t="s">
        <v>7</v>
      </c>
      <c r="F19" s="1" t="s">
        <v>8</v>
      </c>
      <c r="G19" s="1" t="s">
        <v>9</v>
      </c>
      <c r="H19" s="0" t="s">
        <v>42</v>
      </c>
      <c r="J19" s="0" t="s">
        <v>25</v>
      </c>
      <c r="K19" s="1" t="s">
        <v>1</v>
      </c>
      <c r="L19" s="1" t="s">
        <v>2</v>
      </c>
      <c r="M19" s="1" t="s">
        <v>3</v>
      </c>
      <c r="N19" s="1" t="s">
        <v>7</v>
      </c>
      <c r="O19" s="1" t="s">
        <v>8</v>
      </c>
      <c r="P19" s="1" t="s">
        <v>9</v>
      </c>
      <c r="Q19" s="0" t="s">
        <v>42</v>
      </c>
    </row>
    <row r="20" customFormat="false" ht="14.65" hidden="false" customHeight="false" outlineLevel="0" collapsed="false">
      <c r="A20" s="0" t="n">
        <v>100</v>
      </c>
      <c r="B20" s="0" t="n">
        <v>-769.5298</v>
      </c>
      <c r="C20" s="0" t="n">
        <v>6.15506</v>
      </c>
      <c r="D20" s="0" t="n">
        <v>-15.66968</v>
      </c>
      <c r="E20" s="4" t="n">
        <v>-9.084856433295E-008</v>
      </c>
      <c r="F20" s="4" t="n">
        <v>-8.02831548994312E-006</v>
      </c>
      <c r="G20" s="4" t="n">
        <v>-0.00275685286317591</v>
      </c>
      <c r="H20" s="4" t="n">
        <v>-0.00276497202723019</v>
      </c>
      <c r="J20" s="0" t="n">
        <v>100</v>
      </c>
      <c r="K20" s="0" t="n">
        <v>-110.7167852</v>
      </c>
      <c r="L20" s="0" t="n">
        <v>-7.830714</v>
      </c>
      <c r="M20" s="0" t="n">
        <v>-276.8839698</v>
      </c>
      <c r="N20" s="4" t="n">
        <v>-6.03960162230551E-006</v>
      </c>
      <c r="O20" s="4" t="n">
        <v>-8.0246733062979E-006</v>
      </c>
      <c r="P20" s="4" t="n">
        <v>-0.00275090775213497</v>
      </c>
      <c r="Q20" s="4" t="n">
        <v>-0.00276497202706358</v>
      </c>
    </row>
    <row r="21" customFormat="false" ht="14.65" hidden="false" customHeight="false" outlineLevel="0" collapsed="false">
      <c r="A21" s="0" t="n">
        <v>200</v>
      </c>
      <c r="B21" s="0" t="n">
        <v>-704.6583</v>
      </c>
      <c r="C21" s="0" t="n">
        <v>4.1825669</v>
      </c>
      <c r="D21" s="0" t="n">
        <v>-14.2930779</v>
      </c>
      <c r="E21" s="4" t="n">
        <v>-9.35985962475195E-008</v>
      </c>
      <c r="F21" s="4" t="n">
        <v>-8.42412357363764E-006</v>
      </c>
      <c r="G21" s="4" t="n">
        <v>-0.00264232527145973</v>
      </c>
      <c r="H21" s="4" t="n">
        <v>-0.00265084299362961</v>
      </c>
      <c r="J21" s="0" t="n">
        <v>200</v>
      </c>
      <c r="K21" s="0" t="n">
        <v>-102.6829234</v>
      </c>
      <c r="L21" s="0" t="n">
        <v>-7.9511079</v>
      </c>
      <c r="M21" s="0" t="n">
        <v>-252.37235</v>
      </c>
      <c r="N21" s="4" t="n">
        <v>-6.14163518274394E-006</v>
      </c>
      <c r="O21" s="4" t="n">
        <v>-8.42858323429237E-006</v>
      </c>
      <c r="P21" s="4" t="n">
        <v>-0.00263627277521258</v>
      </c>
      <c r="Q21" s="4" t="n">
        <v>-0.00265084299362961</v>
      </c>
    </row>
    <row r="22" customFormat="false" ht="14.65" hidden="false" customHeight="false" outlineLevel="0" collapsed="false">
      <c r="A22" s="0" t="n">
        <v>500</v>
      </c>
      <c r="B22" s="0" t="n">
        <v>-380.30593</v>
      </c>
      <c r="C22" s="0" t="n">
        <v>-2.230195</v>
      </c>
      <c r="D22" s="0" t="n">
        <v>-7.52543</v>
      </c>
      <c r="E22" s="4" t="n">
        <v>-1.39630845335223E-007</v>
      </c>
      <c r="F22" s="4" t="n">
        <v>-9.5461541363993E-006</v>
      </c>
      <c r="G22" s="4" t="n">
        <v>-0.00171230700386195</v>
      </c>
      <c r="H22" s="4" t="n">
        <v>-0.00172199278884368</v>
      </c>
      <c r="J22" s="0" t="n">
        <v>500</v>
      </c>
      <c r="K22" s="0" t="n">
        <v>-62.6632272</v>
      </c>
      <c r="L22" s="0" t="n">
        <v>-6.079385</v>
      </c>
      <c r="M22" s="0" t="n">
        <v>-131.35412</v>
      </c>
      <c r="N22" s="4" t="n">
        <v>-8.04644764536457E-006</v>
      </c>
      <c r="O22" s="4" t="n">
        <v>-9.59030548192011E-006</v>
      </c>
      <c r="P22" s="4" t="n">
        <v>-0.0017043560357164</v>
      </c>
      <c r="Q22" s="4" t="n">
        <v>-0.00172199278884368</v>
      </c>
    </row>
    <row r="23" customFormat="false" ht="14.65" hidden="false" customHeight="false" outlineLevel="0" collapsed="false">
      <c r="A23" s="0" t="n">
        <v>1000</v>
      </c>
      <c r="B23" s="0" t="n">
        <v>-242.93056</v>
      </c>
      <c r="C23" s="0" t="n">
        <v>-4.7064138</v>
      </c>
      <c r="D23" s="0" t="n">
        <v>-4.66875779967</v>
      </c>
      <c r="E23" s="4" t="n">
        <v>-1.90883860070479E-007</v>
      </c>
      <c r="F23" s="4" t="n">
        <v>-1.12066547957954E-005</v>
      </c>
      <c r="G23" s="4" t="n">
        <v>-0.00134302384847721</v>
      </c>
      <c r="H23" s="4" t="n">
        <v>-0.00135442138713308</v>
      </c>
      <c r="J23" s="0" t="n">
        <v>1000</v>
      </c>
      <c r="K23" s="0" t="n">
        <v>-44.78354692</v>
      </c>
      <c r="L23" s="0" t="n">
        <v>-5.3377559</v>
      </c>
      <c r="M23" s="0" t="n">
        <v>-80.5354769</v>
      </c>
      <c r="N23" s="4" t="n">
        <v>-9.70662573646855E-006</v>
      </c>
      <c r="O23" s="4" t="n">
        <v>-1.13661745261915E-005</v>
      </c>
      <c r="P23" s="4" t="n">
        <v>-0.00133334858687042</v>
      </c>
      <c r="Q23" s="4" t="n">
        <v>-0.00135442138713308</v>
      </c>
    </row>
    <row r="24" customFormat="false" ht="14.65" hidden="false" customHeight="false" outlineLevel="0" collapsed="false">
      <c r="A24" s="0" t="n">
        <v>2000</v>
      </c>
      <c r="B24" s="0" t="n">
        <v>-99.1834987</v>
      </c>
      <c r="C24" s="0" t="n">
        <v>-5.003236</v>
      </c>
      <c r="D24" s="0" t="n">
        <v>-1.748202</v>
      </c>
      <c r="E24" s="4" t="n">
        <v>-5.32430043365469E-007</v>
      </c>
      <c r="F24" s="4" t="n">
        <v>-1.44131170339176E-005</v>
      </c>
      <c r="G24" s="4" t="n">
        <v>-0.000791671319117376</v>
      </c>
      <c r="H24" s="4" t="n">
        <v>-0.000806616866194659</v>
      </c>
      <c r="J24" s="0" t="n">
        <v>2000</v>
      </c>
      <c r="K24" s="0" t="n">
        <v>-25.71602356</v>
      </c>
      <c r="L24" s="0" t="n">
        <v>-3.2261529</v>
      </c>
      <c r="M24" s="0" t="n">
        <v>-28.4050858</v>
      </c>
      <c r="N24" s="4" t="n">
        <v>-1.78675564935311E-005</v>
      </c>
      <c r="O24" s="4" t="n">
        <v>-1.52475303845582E-005</v>
      </c>
      <c r="P24" s="4" t="n">
        <v>-0.000773501779316569</v>
      </c>
      <c r="Q24" s="4" t="n">
        <v>-0.000806616866194659</v>
      </c>
    </row>
    <row r="25" customFormat="false" ht="14.65" hidden="false" customHeight="false" outlineLevel="0" collapsed="false">
      <c r="A25" s="0" t="n">
        <v>3500</v>
      </c>
      <c r="B25" s="0" t="n">
        <v>-26.08115</v>
      </c>
      <c r="C25" s="0" t="n">
        <v>-2.3166765</v>
      </c>
      <c r="D25" s="0" t="n">
        <v>-0.33277596</v>
      </c>
      <c r="E25" s="4" t="n">
        <v>-4.51588258489394E-006</v>
      </c>
      <c r="F25" s="4" t="n">
        <v>-2.31007032334988E-005</v>
      </c>
      <c r="G25" s="4" t="n">
        <v>-0.000342086244624832</v>
      </c>
      <c r="H25" s="4" t="n">
        <v>-0.000369702830443225</v>
      </c>
      <c r="J25" s="0" t="n">
        <v>3500</v>
      </c>
      <c r="K25" s="0" t="n">
        <v>-13.41905218</v>
      </c>
      <c r="L25" s="0" t="n">
        <v>-1.18097655</v>
      </c>
      <c r="M25" s="0" t="n">
        <v>-3.81953555</v>
      </c>
      <c r="N25" s="4" t="n">
        <v>-5.62668510931764E-005</v>
      </c>
      <c r="O25" s="4" t="n">
        <v>-3.09341838063715E-005</v>
      </c>
      <c r="P25" s="4" t="n">
        <v>-0.000282501795543677</v>
      </c>
      <c r="Q25" s="4" t="n">
        <v>-0.000369702830443225</v>
      </c>
    </row>
    <row r="26" customFormat="false" ht="14.65" hidden="false" customHeight="false" outlineLevel="0" collapsed="false">
      <c r="A26" s="0" t="n">
        <v>5000</v>
      </c>
      <c r="B26" s="0" t="n">
        <v>-6.982441965</v>
      </c>
      <c r="C26" s="0" t="n">
        <v>0.602800745</v>
      </c>
      <c r="D26" s="0" t="n">
        <v>0</v>
      </c>
      <c r="E26" s="4" t="n">
        <v>-0.000175158673674342</v>
      </c>
      <c r="F26" s="0" t="n">
        <v>0</v>
      </c>
      <c r="G26" s="0" t="n">
        <v>0</v>
      </c>
      <c r="H26" s="4" t="n">
        <v>-0.000175158673674342</v>
      </c>
      <c r="J26" s="0" t="n">
        <v>5000</v>
      </c>
      <c r="K26" s="0" t="n">
        <v>-5.910796</v>
      </c>
      <c r="L26" s="4" t="n">
        <v>0.06697786</v>
      </c>
      <c r="M26" s="0" t="n">
        <v>0</v>
      </c>
      <c r="N26" s="4" t="n">
        <v>-0.000175158673674342</v>
      </c>
      <c r="O26" s="0" t="n">
        <v>0</v>
      </c>
      <c r="P26" s="0" t="n">
        <v>0</v>
      </c>
      <c r="Q26" s="4" t="n">
        <v>-0.000175158673674342</v>
      </c>
    </row>
    <row r="28" customFormat="false" ht="12.8" hidden="false" customHeight="fals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29" customFormat="false" ht="15" hidden="false" customHeight="false" outlineLevel="0" collapsed="false">
      <c r="A29" s="8" t="s">
        <v>39</v>
      </c>
      <c r="B29" s="0" t="s">
        <v>20</v>
      </c>
      <c r="D29" s="2" t="s">
        <v>43</v>
      </c>
      <c r="J29" s="3" t="s">
        <v>39</v>
      </c>
      <c r="K29" s="0" t="s">
        <v>20</v>
      </c>
      <c r="M29" s="2" t="s">
        <v>44</v>
      </c>
      <c r="S29" s="9" t="s">
        <v>45</v>
      </c>
    </row>
    <row r="30" customFormat="false" ht="12.8" hidden="false" customHeight="false" outlineLevel="0" collapsed="false">
      <c r="A30" s="10" t="s">
        <v>25</v>
      </c>
      <c r="B30" s="1" t="s">
        <v>1</v>
      </c>
      <c r="C30" s="1" t="s">
        <v>2</v>
      </c>
      <c r="D30" s="1" t="s">
        <v>3</v>
      </c>
      <c r="E30" s="1" t="s">
        <v>7</v>
      </c>
      <c r="F30" s="1" t="s">
        <v>8</v>
      </c>
      <c r="G30" s="1" t="s">
        <v>9</v>
      </c>
      <c r="H30" s="0" t="s">
        <v>42</v>
      </c>
      <c r="J30" s="0" t="s">
        <v>25</v>
      </c>
      <c r="K30" s="1" t="s">
        <v>1</v>
      </c>
      <c r="L30" s="1" t="s">
        <v>2</v>
      </c>
      <c r="M30" s="1" t="s">
        <v>3</v>
      </c>
      <c r="N30" s="1" t="s">
        <v>7</v>
      </c>
      <c r="O30" s="1" t="s">
        <v>8</v>
      </c>
      <c r="P30" s="1" t="s">
        <v>9</v>
      </c>
      <c r="Q30" s="0" t="s">
        <v>42</v>
      </c>
      <c r="S30" s="1" t="s">
        <v>1</v>
      </c>
      <c r="T30" s="1" t="s">
        <v>2</v>
      </c>
      <c r="U30" s="1" t="s">
        <v>3</v>
      </c>
      <c r="V30" s="0" t="s">
        <v>12</v>
      </c>
    </row>
    <row r="31" customFormat="false" ht="12.8" hidden="false" customHeight="false" outlineLevel="0" collapsed="false">
      <c r="A31" s="10" t="n">
        <v>100</v>
      </c>
      <c r="B31" s="0" t="n">
        <v>-777.22599</v>
      </c>
      <c r="C31" s="0" t="n">
        <v>7.5849341185</v>
      </c>
      <c r="D31" s="0" t="n">
        <v>-15.6648456</v>
      </c>
      <c r="E31" s="4" t="n">
        <v>-8.90522136863297E-008</v>
      </c>
      <c r="F31" s="4" t="n">
        <v>-8.11633834811415E-006</v>
      </c>
      <c r="G31" s="4" t="n">
        <v>-0.00275676663650178</v>
      </c>
      <c r="H31" s="4" t="n">
        <v>-0.00276497202706358</v>
      </c>
      <c r="J31" s="0" t="n">
        <v>100</v>
      </c>
      <c r="K31" s="0" t="n">
        <v>-86.81881488</v>
      </c>
      <c r="L31" s="0" t="n">
        <v>-6.133006125</v>
      </c>
      <c r="M31" s="0" t="n">
        <v>-286.9103734</v>
      </c>
      <c r="N31" s="4" t="n">
        <v>-1.38728156755307E-005</v>
      </c>
      <c r="O31" s="4" t="n">
        <v>-7.6922099478328E-006</v>
      </c>
      <c r="P31" s="4" t="n">
        <v>-0.00274340700144021</v>
      </c>
      <c r="Q31" s="4" t="n">
        <v>-0.00276497202706358</v>
      </c>
      <c r="S31" s="9" t="n">
        <f aca="false">B31/K31</f>
        <v>8.95227596776428</v>
      </c>
      <c r="V31" s="0" t="n">
        <f aca="false">Q31/Q37</f>
        <v>15.7855273111069</v>
      </c>
    </row>
    <row r="32" customFormat="false" ht="12.8" hidden="false" customHeight="false" outlineLevel="0" collapsed="false">
      <c r="A32" s="10" t="n">
        <v>200</v>
      </c>
      <c r="B32" s="0" t="n">
        <v>-711.705468</v>
      </c>
      <c r="C32" s="0" t="n">
        <v>5.487608317</v>
      </c>
      <c r="D32" s="0" t="n">
        <v>-14.2887082</v>
      </c>
      <c r="E32" s="4" t="n">
        <v>-9.17475746577574E-008</v>
      </c>
      <c r="F32" s="4" t="n">
        <v>-8.50985390404774E-006</v>
      </c>
      <c r="G32" s="4" t="n">
        <v>-0.00264224139215091</v>
      </c>
      <c r="H32" s="4" t="n">
        <v>-0.00265084299362961</v>
      </c>
      <c r="J32" s="0" t="n">
        <v>200</v>
      </c>
      <c r="K32" s="0" t="n">
        <v>-81.225662</v>
      </c>
      <c r="L32" s="0" t="n">
        <v>-6.2499665</v>
      </c>
      <c r="M32" s="0" t="n">
        <v>-261.4136756</v>
      </c>
      <c r="N32" s="4" t="n">
        <v>-1.38996902733951E-005</v>
      </c>
      <c r="O32" s="4" t="n">
        <v>-8.10882487729681E-006</v>
      </c>
      <c r="P32" s="4" t="n">
        <v>-0.00262883447847892</v>
      </c>
      <c r="Q32" s="4" t="n">
        <v>-0.00265084299362961</v>
      </c>
      <c r="S32" s="9" t="n">
        <f aca="false">B32/K32</f>
        <v>8.7620765466953</v>
      </c>
    </row>
    <row r="33" customFormat="false" ht="12.8" hidden="false" customHeight="false" outlineLevel="0" collapsed="false">
      <c r="A33" s="10" t="n">
        <v>500</v>
      </c>
      <c r="B33" s="0" t="n">
        <v>-384.108056</v>
      </c>
      <c r="C33" s="0" t="n">
        <v>-1.5547168</v>
      </c>
      <c r="D33" s="0" t="n">
        <v>-7.5228288</v>
      </c>
      <c r="E33" s="4" t="n">
        <v>-1.36864506564409E-007</v>
      </c>
      <c r="F33" s="4" t="n">
        <v>-9.6257368545613E-006</v>
      </c>
      <c r="G33" s="4" t="n">
        <v>-0.00171223018748256</v>
      </c>
      <c r="H33" s="4" t="n">
        <v>-0.00172199278884368</v>
      </c>
      <c r="J33" s="0" t="n">
        <v>500</v>
      </c>
      <c r="K33" s="0" t="n">
        <v>-53.04738</v>
      </c>
      <c r="L33" s="0" t="n">
        <v>-4.8941741</v>
      </c>
      <c r="M33" s="0" t="n">
        <v>-135.3795185</v>
      </c>
      <c r="N33" s="4" t="n">
        <v>-1.60501876888491E-005</v>
      </c>
      <c r="O33" s="4" t="n">
        <v>-9.29579620164935E-006</v>
      </c>
      <c r="P33" s="4" t="n">
        <v>-0.00169664680495318</v>
      </c>
      <c r="Q33" s="4" t="n">
        <v>-0.00172199278884368</v>
      </c>
      <c r="S33" s="9" t="n">
        <f aca="false">B33/K33</f>
        <v>7.24084876576374</v>
      </c>
    </row>
    <row r="34" customFormat="false" ht="12.8" hidden="false" customHeight="false" outlineLevel="0" collapsed="false">
      <c r="A34" s="10" t="n">
        <v>1000</v>
      </c>
      <c r="B34" s="0" t="n">
        <v>-245.35835</v>
      </c>
      <c r="C34" s="0" t="n">
        <v>-4.2924057</v>
      </c>
      <c r="D34" s="0" t="n">
        <v>-4.6670386</v>
      </c>
      <c r="E34" s="4" t="n">
        <v>-1.87094242928373E-007</v>
      </c>
      <c r="F34" s="4" t="n">
        <v>-1.12820570415579E-005</v>
      </c>
      <c r="G34" s="4" t="n">
        <v>-0.00134295223584859</v>
      </c>
      <c r="H34" s="4" t="n">
        <v>-0.00135442138713308</v>
      </c>
      <c r="J34" s="0" t="n">
        <v>1000</v>
      </c>
      <c r="K34" s="0" t="n">
        <v>-39.5715806</v>
      </c>
      <c r="L34" s="0" t="n">
        <v>-4.41469131</v>
      </c>
      <c r="M34" s="0" t="n">
        <v>-82.709217</v>
      </c>
      <c r="N34" s="4" t="n">
        <v>-1.76263461133509E-005</v>
      </c>
      <c r="O34" s="4" t="n">
        <v>-1.11354742737674E-005</v>
      </c>
      <c r="P34" s="4" t="n">
        <v>-0.00132565956674596</v>
      </c>
      <c r="Q34" s="4" t="n">
        <v>-0.00135442138713308</v>
      </c>
      <c r="S34" s="9" t="n">
        <f aca="false">B34/K34</f>
        <v>6.20036769519386</v>
      </c>
    </row>
    <row r="35" customFormat="false" ht="12.8" hidden="false" customHeight="false" outlineLevel="0" collapsed="false">
      <c r="A35" s="10" t="n">
        <v>2000</v>
      </c>
      <c r="B35" s="0" t="n">
        <v>-100.172851</v>
      </c>
      <c r="C35" s="0" t="n">
        <v>-4.8589079</v>
      </c>
      <c r="D35" s="0" t="n">
        <v>-1.7473351</v>
      </c>
      <c r="E35" s="4" t="n">
        <v>-5.21747889642253E-007</v>
      </c>
      <c r="F35" s="4" t="n">
        <v>-1.44957751449257E-005</v>
      </c>
      <c r="G35" s="4" t="n">
        <v>-0.000791599343160091</v>
      </c>
      <c r="H35" s="4" t="n">
        <v>-0.000806616866194659</v>
      </c>
      <c r="J35" s="0" t="n">
        <v>2000</v>
      </c>
      <c r="K35" s="0" t="n">
        <v>-24.4103606</v>
      </c>
      <c r="L35" s="0" t="n">
        <v>-2.8413814</v>
      </c>
      <c r="M35" s="0" t="n">
        <v>-28.8623</v>
      </c>
      <c r="N35" s="4" t="n">
        <v>-2.63440327305935E-005</v>
      </c>
      <c r="O35" s="4" t="n">
        <v>-1.51469682995193E-005</v>
      </c>
      <c r="P35" s="4" t="n">
        <v>-0.000765125865164546</v>
      </c>
      <c r="Q35" s="4" t="n">
        <v>-0.000806616866194659</v>
      </c>
      <c r="S35" s="9" t="n">
        <f aca="false">B35/K35</f>
        <v>4.10370222060546</v>
      </c>
    </row>
    <row r="36" customFormat="false" ht="12.8" hidden="false" customHeight="false" outlineLevel="0" collapsed="false">
      <c r="A36" s="10" t="n">
        <v>3500</v>
      </c>
      <c r="B36" s="0" t="n">
        <v>-26.33799756</v>
      </c>
      <c r="C36" s="0" t="n">
        <v>-2.294419</v>
      </c>
      <c r="D36" s="0" t="n">
        <v>-0.33269467</v>
      </c>
      <c r="E36" s="4" t="n">
        <v>-4.41756586939032E-006</v>
      </c>
      <c r="F36" s="4" t="n">
        <v>-2.32238814289495E-005</v>
      </c>
      <c r="G36" s="4" t="n">
        <v>-0.000342061383144885</v>
      </c>
      <c r="H36" s="4" t="n">
        <v>-0.000369702830443225</v>
      </c>
      <c r="J36" s="0" t="n">
        <v>3500</v>
      </c>
      <c r="K36" s="0" t="n">
        <v>-13.2733219</v>
      </c>
      <c r="L36" s="0" t="n">
        <v>-1.1486017</v>
      </c>
      <c r="M36" s="0" t="n">
        <v>-3.79641612</v>
      </c>
      <c r="N36" s="4" t="n">
        <v>-6.5506272427634E-005</v>
      </c>
      <c r="O36" s="4" t="n">
        <v>-3.12121435996488E-005</v>
      </c>
      <c r="P36" s="4" t="n">
        <v>-0.000272984414415942</v>
      </c>
      <c r="Q36" s="4" t="n">
        <v>-0.000369702830443225</v>
      </c>
      <c r="S36" s="9" t="n">
        <f aca="false">B36/K36</f>
        <v>1.98428078203995</v>
      </c>
    </row>
    <row r="37" customFormat="false" ht="12.8" hidden="false" customHeight="false" outlineLevel="0" collapsed="false">
      <c r="A37" s="10" t="n">
        <v>5000</v>
      </c>
      <c r="B37" s="0" t="n">
        <v>-7.0494198</v>
      </c>
      <c r="C37" s="0" t="n">
        <v>0.6362896755</v>
      </c>
      <c r="D37" s="0" t="n">
        <v>0</v>
      </c>
      <c r="E37" s="4" t="n">
        <v>-0.000175158673674342</v>
      </c>
      <c r="F37" s="0" t="n">
        <v>0</v>
      </c>
      <c r="G37" s="0" t="n">
        <v>0</v>
      </c>
      <c r="H37" s="4" t="n">
        <v>-0.000175158673674342</v>
      </c>
      <c r="J37" s="0" t="n">
        <v>5000</v>
      </c>
      <c r="K37" s="0" t="n">
        <v>-5.8438183</v>
      </c>
      <c r="L37" s="4" t="n">
        <v>0.03348893</v>
      </c>
      <c r="M37" s="0" t="n">
        <v>0</v>
      </c>
      <c r="N37" s="4" t="n">
        <v>-0.000175158673674342</v>
      </c>
      <c r="O37" s="0" t="n">
        <v>0</v>
      </c>
      <c r="P37" s="0" t="n">
        <v>0</v>
      </c>
      <c r="Q37" s="4" t="n">
        <v>-0.000175158673674342</v>
      </c>
      <c r="S37" s="9" t="n">
        <f aca="false">B37/K37</f>
        <v>1.20630372782124</v>
      </c>
    </row>
    <row r="38" customFormat="false" ht="12.8" hidden="false" customHeight="false" outlineLevel="0" collapsed="false">
      <c r="A38" s="11"/>
      <c r="S38" s="9"/>
    </row>
    <row r="39" customFormat="false" ht="15" hidden="false" customHeight="false" outlineLevel="0" collapsed="false">
      <c r="A39" s="8" t="s">
        <v>39</v>
      </c>
      <c r="B39" s="0" t="s">
        <v>20</v>
      </c>
      <c r="D39" s="2" t="s">
        <v>46</v>
      </c>
      <c r="J39" s="3" t="s">
        <v>39</v>
      </c>
      <c r="K39" s="0" t="s">
        <v>20</v>
      </c>
      <c r="M39" s="2" t="s">
        <v>47</v>
      </c>
      <c r="S39" s="9"/>
    </row>
    <row r="40" customFormat="false" ht="12.8" hidden="false" customHeight="false" outlineLevel="0" collapsed="false">
      <c r="A40" s="10" t="s">
        <v>25</v>
      </c>
      <c r="B40" s="1" t="s">
        <v>1</v>
      </c>
      <c r="C40" s="1" t="s">
        <v>2</v>
      </c>
      <c r="D40" s="1" t="s">
        <v>3</v>
      </c>
      <c r="E40" s="1" t="s">
        <v>7</v>
      </c>
      <c r="F40" s="1" t="s">
        <v>8</v>
      </c>
      <c r="G40" s="1" t="s">
        <v>9</v>
      </c>
      <c r="H40" s="0" t="s">
        <v>42</v>
      </c>
      <c r="J40" s="0" t="s">
        <v>25</v>
      </c>
      <c r="K40" s="1" t="s">
        <v>1</v>
      </c>
      <c r="L40" s="1" t="s">
        <v>2</v>
      </c>
      <c r="M40" s="1" t="s">
        <v>3</v>
      </c>
      <c r="N40" s="1" t="s">
        <v>7</v>
      </c>
      <c r="O40" s="1" t="s">
        <v>8</v>
      </c>
      <c r="P40" s="1" t="s">
        <v>9</v>
      </c>
      <c r="Q40" s="0" t="s">
        <v>42</v>
      </c>
      <c r="S40" s="9"/>
    </row>
    <row r="41" customFormat="false" ht="12.8" hidden="false" customHeight="false" outlineLevel="0" collapsed="false">
      <c r="A41" s="10" t="n">
        <v>100</v>
      </c>
      <c r="B41" s="0" t="n">
        <v>-695.7038</v>
      </c>
      <c r="C41" s="0" t="n">
        <v>-34.27375594</v>
      </c>
      <c r="D41" s="0" t="n">
        <v>-14.87527337</v>
      </c>
      <c r="E41" s="4"/>
      <c r="F41" s="4"/>
      <c r="G41" s="4"/>
      <c r="H41" s="4"/>
      <c r="J41" s="1" t="n">
        <v>100</v>
      </c>
      <c r="K41" s="0" t="n">
        <v>-42.2268936</v>
      </c>
      <c r="L41" s="0" t="n">
        <v>-42.609426206</v>
      </c>
      <c r="M41" s="0" t="n">
        <v>-282.516203</v>
      </c>
      <c r="N41" s="4"/>
      <c r="O41" s="4"/>
      <c r="P41" s="4"/>
      <c r="Q41" s="4"/>
      <c r="S41" s="9"/>
    </row>
    <row r="42" customFormat="false" ht="12.8" hidden="false" customHeight="false" outlineLevel="0" collapsed="false">
      <c r="A42" s="10" t="n">
        <v>200</v>
      </c>
      <c r="B42" s="0" t="n">
        <v>-637.0477248</v>
      </c>
      <c r="C42" s="0" t="n">
        <v>-33.105954</v>
      </c>
      <c r="D42" s="0" t="n">
        <v>-13.559401</v>
      </c>
      <c r="E42" s="4"/>
      <c r="F42" s="4"/>
      <c r="G42" s="4"/>
      <c r="J42" s="1" t="n">
        <v>200</v>
      </c>
      <c r="K42" s="0" t="n">
        <v>-39.05543755411</v>
      </c>
      <c r="L42" s="0" t="n">
        <v>-40.44316711</v>
      </c>
      <c r="M42" s="0" t="n">
        <v>-257.51258808</v>
      </c>
      <c r="S42" s="9"/>
    </row>
    <row r="43" customFormat="false" ht="12.8" hidden="false" customHeight="false" outlineLevel="0" collapsed="false">
      <c r="A43" s="10" t="n">
        <v>500</v>
      </c>
      <c r="B43" s="0" t="n">
        <v>-343.766473</v>
      </c>
      <c r="C43" s="0" t="n">
        <v>-25.2122854</v>
      </c>
      <c r="D43" s="0" t="n">
        <v>-7.05316068</v>
      </c>
      <c r="J43" s="1" t="n">
        <v>500</v>
      </c>
      <c r="K43" s="0" t="n">
        <v>-22.9344439288</v>
      </c>
      <c r="L43" s="0" t="n">
        <v>-27.79783640966</v>
      </c>
      <c r="M43" s="0" t="n">
        <v>-133.8842225</v>
      </c>
      <c r="S43" s="9"/>
    </row>
    <row r="44" customFormat="false" ht="12.8" hidden="false" customHeight="false" outlineLevel="0" collapsed="false">
      <c r="A44" s="10" t="n">
        <v>1000</v>
      </c>
      <c r="B44" s="0" t="n">
        <v>-219.5533897</v>
      </c>
      <c r="C44" s="0" t="n">
        <v>-20.7226418917</v>
      </c>
      <c r="D44" s="0" t="n">
        <v>-4.3381333451</v>
      </c>
      <c r="J44" s="1" t="n">
        <v>1000</v>
      </c>
      <c r="K44" s="0" t="n">
        <v>-16.025385423</v>
      </c>
      <c r="L44" s="0" t="n">
        <v>-21.39681971</v>
      </c>
      <c r="M44" s="0" t="n">
        <v>-82.28942064</v>
      </c>
      <c r="S44" s="9"/>
    </row>
    <row r="45" customFormat="false" ht="12.8" hidden="false" customHeight="false" outlineLevel="0" collapsed="false">
      <c r="A45" s="10" t="n">
        <v>2000</v>
      </c>
      <c r="B45" s="0" t="n">
        <v>-89.56342733</v>
      </c>
      <c r="C45" s="0" t="n">
        <v>-13.942807582</v>
      </c>
      <c r="D45" s="0" t="n">
        <v>-1.570353</v>
      </c>
      <c r="J45" s="1" t="n">
        <v>2000</v>
      </c>
      <c r="K45" s="0" t="n">
        <v>-8.515889104702</v>
      </c>
      <c r="L45" s="0" t="n">
        <v>-12.890720842</v>
      </c>
      <c r="M45" s="0" t="n">
        <v>-29.687655</v>
      </c>
      <c r="S45" s="9"/>
    </row>
    <row r="46" customFormat="false" ht="12.8" hidden="false" customHeight="false" outlineLevel="0" collapsed="false">
      <c r="A46" s="10" t="n">
        <v>3500</v>
      </c>
      <c r="B46" s="0" t="n">
        <v>-23.41488478</v>
      </c>
      <c r="C46" s="0" t="n">
        <v>-7.5228890537</v>
      </c>
      <c r="D46" s="0" t="n">
        <v>-0.2661365377</v>
      </c>
      <c r="J46" s="1" t="n">
        <v>3500</v>
      </c>
      <c r="K46" s="0" t="n">
        <v>-4.01415043969</v>
      </c>
      <c r="L46" s="0" t="n">
        <v>-6.164221383</v>
      </c>
      <c r="M46" s="0" t="n">
        <v>-4.92235268</v>
      </c>
      <c r="S46" s="9"/>
    </row>
    <row r="47" customFormat="false" ht="12.8" hidden="false" customHeight="false" outlineLevel="0" collapsed="false">
      <c r="A47" s="10" t="n">
        <v>5000</v>
      </c>
      <c r="B47" s="0" t="n">
        <v>-6.073415392</v>
      </c>
      <c r="C47" s="0" t="n">
        <v>-3.627348866</v>
      </c>
      <c r="D47" s="0" t="n">
        <v>0</v>
      </c>
      <c r="J47" s="1" t="n">
        <v>5000</v>
      </c>
      <c r="K47" s="0" t="n">
        <v>-2.11265184</v>
      </c>
      <c r="L47" s="0" t="n">
        <v>-2.65498547</v>
      </c>
      <c r="M47" s="0" t="n">
        <v>0</v>
      </c>
      <c r="S47" s="9"/>
    </row>
    <row r="48" customFormat="false" ht="12.8" hidden="false" customHeight="fals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4"/>
    </row>
    <row r="49" customFormat="false" ht="12.8" hidden="false" customHeight="fals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customFormat="false" ht="15" hidden="false" customHeight="false" outlineLevel="0" collapsed="false">
      <c r="A50" s="8" t="s">
        <v>39</v>
      </c>
      <c r="B50" s="0" t="s">
        <v>20</v>
      </c>
      <c r="D50" s="2" t="s">
        <v>48</v>
      </c>
      <c r="J50" s="3" t="s">
        <v>39</v>
      </c>
      <c r="K50" s="0" t="s">
        <v>20</v>
      </c>
      <c r="M50" s="2" t="s">
        <v>49</v>
      </c>
      <c r="S50" s="9"/>
    </row>
    <row r="51" customFormat="false" ht="12.8" hidden="false" customHeight="false" outlineLevel="0" collapsed="false">
      <c r="A51" s="10" t="s">
        <v>25</v>
      </c>
      <c r="B51" s="1" t="s">
        <v>1</v>
      </c>
      <c r="C51" s="1" t="s">
        <v>2</v>
      </c>
      <c r="D51" s="1" t="s">
        <v>3</v>
      </c>
      <c r="E51" s="1" t="s">
        <v>7</v>
      </c>
      <c r="F51" s="1" t="s">
        <v>8</v>
      </c>
      <c r="G51" s="1" t="s">
        <v>9</v>
      </c>
      <c r="H51" s="0" t="s">
        <v>42</v>
      </c>
      <c r="J51" s="0" t="s">
        <v>25</v>
      </c>
      <c r="K51" s="1" t="s">
        <v>1</v>
      </c>
      <c r="L51" s="1" t="s">
        <v>2</v>
      </c>
      <c r="M51" s="1" t="s">
        <v>3</v>
      </c>
      <c r="N51" s="1" t="s">
        <v>7</v>
      </c>
      <c r="O51" s="1" t="s">
        <v>8</v>
      </c>
      <c r="P51" s="1" t="s">
        <v>9</v>
      </c>
      <c r="Q51" s="0" t="s">
        <v>42</v>
      </c>
      <c r="S51" s="9"/>
    </row>
    <row r="52" customFormat="false" ht="12.8" hidden="false" customHeight="false" outlineLevel="0" collapsed="false">
      <c r="A52" s="10" t="n">
        <v>100</v>
      </c>
      <c r="B52" s="0" t="n">
        <v>-669.541513</v>
      </c>
      <c r="C52" s="0" t="n">
        <v>-39.34497883</v>
      </c>
      <c r="D52" s="0" t="n">
        <v>-14.876098872</v>
      </c>
      <c r="E52" s="4" t="n">
        <v>-6.84609516957046E-010</v>
      </c>
      <c r="F52" s="4" t="n">
        <v>-2.87516931505202E-005</v>
      </c>
      <c r="G52" s="4" t="n">
        <v>-0.00273621964930354</v>
      </c>
      <c r="H52" s="4"/>
      <c r="J52" s="1" t="n">
        <v>100</v>
      </c>
      <c r="K52" s="0" t="n">
        <v>-41.0388414</v>
      </c>
      <c r="L52" s="0" t="n">
        <v>-42.73742961</v>
      </c>
      <c r="M52" s="0" t="n">
        <v>-282.5230816</v>
      </c>
      <c r="N52" s="4" t="n">
        <v>-2.12813661763859E-007</v>
      </c>
      <c r="O52" s="4" t="n">
        <v>-2.87627861140484E-005</v>
      </c>
      <c r="P52" s="4" t="n">
        <v>-0.00273599642728777</v>
      </c>
      <c r="Q52" s="4" t="n">
        <v>-0.00276497202706358</v>
      </c>
      <c r="S52" s="9"/>
    </row>
    <row r="53" customFormat="false" ht="12.8" hidden="false" customHeight="false" outlineLevel="0" collapsed="false">
      <c r="A53" s="10" t="n">
        <v>200</v>
      </c>
      <c r="B53" s="0" t="n">
        <v>-613.09127129557</v>
      </c>
      <c r="C53" s="0" t="n">
        <v>-37.7275450953</v>
      </c>
      <c r="D53" s="0" t="n">
        <v>-13.5601836</v>
      </c>
      <c r="E53" s="4" t="n">
        <v>-7.38303142051005E-010</v>
      </c>
      <c r="F53" s="4" t="n">
        <v>-2.87253559903642E-005</v>
      </c>
      <c r="G53" s="4" t="n">
        <v>-0.00262211689933611</v>
      </c>
      <c r="J53" s="1" t="n">
        <v>200</v>
      </c>
      <c r="K53" s="0" t="n">
        <v>-37.978706683</v>
      </c>
      <c r="L53" s="0" t="n">
        <v>-40.5520918</v>
      </c>
      <c r="M53" s="0" t="n">
        <v>-257.518566</v>
      </c>
      <c r="S53" s="9"/>
    </row>
    <row r="54" customFormat="false" ht="12.8" hidden="false" customHeight="false" outlineLevel="0" collapsed="false">
      <c r="A54" s="10" t="n">
        <v>500</v>
      </c>
      <c r="B54" s="0" t="n">
        <v>-330.8394668</v>
      </c>
      <c r="C54" s="0" t="n">
        <v>-27.6118866813</v>
      </c>
      <c r="D54" s="0" t="n">
        <v>-7.053686671</v>
      </c>
      <c r="J54" s="1" t="n">
        <v>500</v>
      </c>
      <c r="K54" s="0" t="n">
        <v>-22.401731</v>
      </c>
      <c r="L54" s="0" t="n">
        <v>-27.821943</v>
      </c>
      <c r="M54" s="0" t="n">
        <v>-133.885383</v>
      </c>
      <c r="S54" s="9"/>
    </row>
    <row r="55" customFormat="false" ht="12.8" hidden="false" customHeight="false" outlineLevel="0" collapsed="false">
      <c r="A55" s="10" t="n">
        <v>1000</v>
      </c>
      <c r="B55" s="0" t="n">
        <v>-211.29768354</v>
      </c>
      <c r="C55" s="0" t="n">
        <v>-22.19566700101</v>
      </c>
      <c r="D55" s="0" t="n">
        <v>-4.33852841</v>
      </c>
      <c r="J55" s="1" t="n">
        <v>1000</v>
      </c>
      <c r="K55" s="0" t="n">
        <v>-15.71492488</v>
      </c>
      <c r="L55" s="0" t="n">
        <v>-21.391926617</v>
      </c>
      <c r="M55" s="0" t="n">
        <v>-82.288263</v>
      </c>
      <c r="S55" s="9"/>
    </row>
    <row r="56" customFormat="false" ht="12.8" hidden="false" customHeight="false" outlineLevel="0" collapsed="false">
      <c r="A56" s="10" t="n">
        <v>2000</v>
      </c>
      <c r="B56" s="0" t="n">
        <v>-86.1963104827</v>
      </c>
      <c r="C56" s="0" t="n">
        <v>-14.472442942002</v>
      </c>
      <c r="D56" s="0" t="n">
        <v>-1.57056969</v>
      </c>
      <c r="J56" s="1" t="n">
        <v>2000</v>
      </c>
      <c r="K56" s="0" t="n">
        <v>-8.418504344</v>
      </c>
      <c r="L56" s="0" t="n">
        <v>-12.8700424421</v>
      </c>
      <c r="M56" s="0" t="n">
        <v>-29.6844456</v>
      </c>
      <c r="S56" s="9"/>
    </row>
    <row r="57" customFormat="false" ht="12.8" hidden="false" customHeight="false" outlineLevel="0" collapsed="false">
      <c r="A57" s="10" t="n">
        <v>3500</v>
      </c>
      <c r="B57" s="0" t="n">
        <v>-22.535590895</v>
      </c>
      <c r="C57" s="0" t="n">
        <v>-7.609554431</v>
      </c>
      <c r="D57" s="0" t="n">
        <v>-0.266200959</v>
      </c>
      <c r="J57" s="1" t="n">
        <v>3500</v>
      </c>
      <c r="K57" s="0" t="n">
        <v>-3.9987482632</v>
      </c>
      <c r="L57" s="0" t="n">
        <v>-6.15286832</v>
      </c>
      <c r="M57" s="0" t="n">
        <v>-4.9201015</v>
      </c>
      <c r="S57" s="9"/>
    </row>
    <row r="58" customFormat="false" ht="12.8" hidden="false" customHeight="false" outlineLevel="0" collapsed="false">
      <c r="A58" s="10" t="n">
        <v>5000</v>
      </c>
      <c r="B58" s="0" t="n">
        <v>-5.84658562</v>
      </c>
      <c r="C58" s="0" t="n">
        <v>-3.6245506</v>
      </c>
      <c r="D58" s="0" t="n">
        <v>0</v>
      </c>
      <c r="J58" s="1" t="n">
        <v>5000</v>
      </c>
      <c r="K58" s="0" t="n">
        <v>-2.1093576</v>
      </c>
      <c r="L58" s="0" t="n">
        <v>-2.650674958</v>
      </c>
      <c r="M58" s="0" t="n">
        <v>0</v>
      </c>
      <c r="S58" s="9"/>
    </row>
    <row r="59" customFormat="false" ht="12.8" hidden="false" customHeight="fals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customFormat="false" ht="15" hidden="false" customHeight="false" outlineLevel="0" collapsed="false">
      <c r="A60" s="3" t="s">
        <v>39</v>
      </c>
      <c r="B60" s="0" t="s">
        <v>20</v>
      </c>
      <c r="D60" s="2" t="s">
        <v>50</v>
      </c>
      <c r="J60" s="3" t="s">
        <v>39</v>
      </c>
      <c r="K60" s="0" t="s">
        <v>20</v>
      </c>
      <c r="M60" s="2" t="s">
        <v>51</v>
      </c>
    </row>
    <row r="61" customFormat="false" ht="12.8" hidden="false" customHeight="false" outlineLevel="0" collapsed="false">
      <c r="A61" s="0" t="s">
        <v>25</v>
      </c>
      <c r="B61" s="1" t="s">
        <v>1</v>
      </c>
      <c r="C61" s="1" t="s">
        <v>2</v>
      </c>
      <c r="D61" s="1" t="s">
        <v>3</v>
      </c>
      <c r="E61" s="1" t="s">
        <v>7</v>
      </c>
      <c r="F61" s="1" t="s">
        <v>8</v>
      </c>
      <c r="G61" s="1" t="s">
        <v>9</v>
      </c>
      <c r="H61" s="0" t="s">
        <v>42</v>
      </c>
      <c r="J61" s="0" t="s">
        <v>25</v>
      </c>
      <c r="K61" s="1" t="s">
        <v>1</v>
      </c>
      <c r="L61" s="1" t="s">
        <v>2</v>
      </c>
      <c r="M61" s="1" t="s">
        <v>3</v>
      </c>
      <c r="N61" s="1" t="s">
        <v>7</v>
      </c>
      <c r="O61" s="1" t="s">
        <v>8</v>
      </c>
      <c r="P61" s="1" t="s">
        <v>9</v>
      </c>
      <c r="Q61" s="0" t="s">
        <v>42</v>
      </c>
    </row>
    <row r="62" customFormat="false" ht="12.8" hidden="false" customHeight="false" outlineLevel="0" collapsed="false">
      <c r="A62" s="1" t="n">
        <v>100</v>
      </c>
      <c r="B62" s="0" t="n">
        <v>-777.17802228</v>
      </c>
      <c r="C62" s="0" t="n">
        <v>0.979769076821</v>
      </c>
      <c r="D62" s="0" t="n">
        <v>-15.46526723</v>
      </c>
      <c r="E62" s="4" t="n">
        <v>-5.10339459305217E-008</v>
      </c>
      <c r="F62" s="4" t="n">
        <v>-1.2125515017106E-005</v>
      </c>
      <c r="G62" s="4" t="n">
        <v>-0.00275279547810054</v>
      </c>
      <c r="H62" s="4" t="n">
        <v>-0.00276497202706358</v>
      </c>
      <c r="J62" s="1" t="n">
        <v>100</v>
      </c>
      <c r="K62" s="0" t="n">
        <v>-78.20178678</v>
      </c>
      <c r="L62" s="0" t="n">
        <v>-11.88175</v>
      </c>
      <c r="M62" s="0" t="n">
        <v>-287.26225255</v>
      </c>
      <c r="N62" s="4" t="n">
        <v>-9.0774092610084E-006</v>
      </c>
      <c r="O62" s="4" t="n">
        <v>-1.19431431869939E-005</v>
      </c>
      <c r="P62" s="4" t="n">
        <v>-0.00274395147461558</v>
      </c>
      <c r="Q62" s="4" t="n">
        <v>-0.00276497202706358</v>
      </c>
    </row>
    <row r="63" customFormat="false" ht="12.8" hidden="false" customHeight="false" outlineLevel="0" collapsed="false">
      <c r="A63" s="1" t="n">
        <v>200</v>
      </c>
      <c r="J63" s="1" t="n">
        <v>200</v>
      </c>
    </row>
    <row r="64" customFormat="false" ht="12.8" hidden="false" customHeight="false" outlineLevel="0" collapsed="false">
      <c r="A64" s="1" t="n">
        <v>500</v>
      </c>
      <c r="I64" s="4"/>
      <c r="J64" s="1" t="n">
        <v>500</v>
      </c>
    </row>
    <row r="65" customFormat="false" ht="12.8" hidden="false" customHeight="false" outlineLevel="0" collapsed="false">
      <c r="A65" s="1" t="n">
        <v>1000</v>
      </c>
      <c r="J65" s="1" t="n">
        <v>1000</v>
      </c>
    </row>
    <row r="66" customFormat="false" ht="12.8" hidden="false" customHeight="false" outlineLevel="0" collapsed="false">
      <c r="A66" s="1" t="n">
        <v>2000</v>
      </c>
      <c r="J66" s="1" t="n">
        <v>2000</v>
      </c>
    </row>
    <row r="67" customFormat="false" ht="12.8" hidden="false" customHeight="false" outlineLevel="0" collapsed="false">
      <c r="A67" s="1" t="n">
        <v>3500</v>
      </c>
      <c r="J67" s="1" t="n">
        <v>3500</v>
      </c>
    </row>
    <row r="68" customFormat="false" ht="12.8" hidden="false" customHeight="false" outlineLevel="0" collapsed="false">
      <c r="A68" s="1" t="n">
        <v>5000</v>
      </c>
      <c r="J68" s="1" t="n">
        <v>5000</v>
      </c>
    </row>
    <row r="69" customFormat="false" ht="12.8" hidden="false" customHeight="false" outlineLevel="0" collapsed="false"/>
    <row r="70" customFormat="false" ht="15" hidden="false" customHeight="false" outlineLevel="0" collapsed="false">
      <c r="A70" s="3" t="s">
        <v>39</v>
      </c>
      <c r="B70" s="0" t="s">
        <v>20</v>
      </c>
      <c r="D70" s="2" t="s">
        <v>52</v>
      </c>
      <c r="J70" s="3" t="s">
        <v>39</v>
      </c>
      <c r="K70" s="0" t="s">
        <v>20</v>
      </c>
      <c r="M70" s="2" t="s">
        <v>53</v>
      </c>
    </row>
    <row r="71" customFormat="false" ht="12.8" hidden="false" customHeight="false" outlineLevel="0" collapsed="false">
      <c r="A71" s="0" t="s">
        <v>25</v>
      </c>
      <c r="B71" s="1" t="s">
        <v>1</v>
      </c>
      <c r="C71" s="1" t="s">
        <v>2</v>
      </c>
      <c r="D71" s="1" t="s">
        <v>3</v>
      </c>
      <c r="E71" s="1" t="s">
        <v>7</v>
      </c>
      <c r="F71" s="1" t="s">
        <v>8</v>
      </c>
      <c r="G71" s="1" t="s">
        <v>9</v>
      </c>
      <c r="H71" s="0" t="s">
        <v>42</v>
      </c>
      <c r="J71" s="0" t="s">
        <v>25</v>
      </c>
      <c r="K71" s="1" t="s">
        <v>1</v>
      </c>
      <c r="L71" s="1" t="s">
        <v>2</v>
      </c>
      <c r="M71" s="1" t="s">
        <v>3</v>
      </c>
      <c r="N71" s="1" t="s">
        <v>7</v>
      </c>
      <c r="O71" s="1" t="s">
        <v>8</v>
      </c>
      <c r="P71" s="1" t="s">
        <v>9</v>
      </c>
      <c r="Q71" s="0" t="s">
        <v>42</v>
      </c>
    </row>
    <row r="72" customFormat="false" ht="12.8" hidden="false" customHeight="false" outlineLevel="0" collapsed="false">
      <c r="A72" s="1" t="n">
        <v>100</v>
      </c>
      <c r="B72" s="0" t="n">
        <v>-695.8543927</v>
      </c>
      <c r="C72" s="0" t="n">
        <v>-14.42139624</v>
      </c>
      <c r="D72" s="0" t="n">
        <v>-15.50072838</v>
      </c>
      <c r="E72" s="4" t="n">
        <v>-6.36981412982846E-008</v>
      </c>
      <c r="F72" s="4" t="n">
        <v>-1.13478708725748E-005</v>
      </c>
      <c r="G72" s="4" t="n">
        <v>-0.0027535604580497</v>
      </c>
      <c r="H72" s="4" t="n">
        <v>-0.00276497202706358</v>
      </c>
      <c r="J72" s="1" t="n">
        <v>100</v>
      </c>
      <c r="K72" s="0" t="n">
        <v>-76.0327827767</v>
      </c>
      <c r="L72" s="0" t="n">
        <v>-11.786782</v>
      </c>
      <c r="M72" s="0" t="n">
        <v>-286.94523</v>
      </c>
      <c r="N72" s="4" t="n">
        <v>-1.01555021973384E-005</v>
      </c>
      <c r="O72" s="4" t="n">
        <v>-1.13552578466849E-005</v>
      </c>
      <c r="P72" s="4" t="n">
        <v>-0.00274346126701955</v>
      </c>
      <c r="Q72" s="4" t="n">
        <v>-0.00276497202706358</v>
      </c>
    </row>
    <row r="73" customFormat="false" ht="12.8" hidden="false" customHeight="false" outlineLevel="0" collapsed="false">
      <c r="A73" s="1" t="n">
        <v>200</v>
      </c>
      <c r="J73" s="1" t="n">
        <v>200</v>
      </c>
    </row>
    <row r="74" customFormat="false" ht="12.8" hidden="false" customHeight="false" outlineLevel="0" collapsed="false">
      <c r="A74" s="1" t="n">
        <v>500</v>
      </c>
      <c r="J74" s="1" t="n">
        <v>500</v>
      </c>
    </row>
    <row r="75" customFormat="false" ht="12.8" hidden="false" customHeight="false" outlineLevel="0" collapsed="false">
      <c r="A75" s="1" t="n">
        <v>1000</v>
      </c>
      <c r="J75" s="1" t="n">
        <v>1000</v>
      </c>
    </row>
    <row r="76" customFormat="false" ht="12.8" hidden="false" customHeight="false" outlineLevel="0" collapsed="false">
      <c r="A76" s="1" t="n">
        <v>2000</v>
      </c>
      <c r="J76" s="1" t="n">
        <v>2000</v>
      </c>
    </row>
    <row r="77" customFormat="false" ht="12.8" hidden="false" customHeight="false" outlineLevel="0" collapsed="false">
      <c r="A77" s="1" t="n">
        <v>3500</v>
      </c>
      <c r="J77" s="1" t="n">
        <v>3500</v>
      </c>
    </row>
    <row r="78" customFormat="false" ht="12.8" hidden="false" customHeight="false" outlineLevel="0" collapsed="false">
      <c r="A78" s="1" t="n">
        <v>5000</v>
      </c>
      <c r="J78" s="1" t="n">
        <v>5000</v>
      </c>
    </row>
    <row r="79" customFormat="false" ht="12.8" hidden="false" customHeight="false" outlineLevel="0" collapsed="false">
      <c r="A79" s="1"/>
      <c r="J79" s="1"/>
    </row>
    <row r="80" customFormat="false" ht="15" hidden="false" customHeight="false" outlineLevel="0" collapsed="false">
      <c r="A80" s="3" t="s">
        <v>39</v>
      </c>
      <c r="B80" s="0" t="s">
        <v>20</v>
      </c>
      <c r="D80" s="2" t="s">
        <v>54</v>
      </c>
      <c r="J80" s="3" t="s">
        <v>39</v>
      </c>
      <c r="K80" s="0" t="s">
        <v>20</v>
      </c>
      <c r="M80" s="2" t="s">
        <v>55</v>
      </c>
    </row>
    <row r="81" customFormat="false" ht="12.8" hidden="false" customHeight="false" outlineLevel="0" collapsed="false">
      <c r="A81" s="0" t="s">
        <v>25</v>
      </c>
      <c r="B81" s="1" t="s">
        <v>1</v>
      </c>
      <c r="C81" s="1" t="s">
        <v>2</v>
      </c>
      <c r="D81" s="1" t="s">
        <v>3</v>
      </c>
      <c r="E81" s="1" t="s">
        <v>7</v>
      </c>
      <c r="F81" s="1" t="s">
        <v>8</v>
      </c>
      <c r="G81" s="1" t="s">
        <v>9</v>
      </c>
      <c r="H81" s="0" t="s">
        <v>42</v>
      </c>
      <c r="J81" s="0" t="s">
        <v>25</v>
      </c>
      <c r="K81" s="1" t="s">
        <v>1</v>
      </c>
      <c r="L81" s="1" t="s">
        <v>2</v>
      </c>
      <c r="M81" s="1" t="s">
        <v>3</v>
      </c>
      <c r="N81" s="1" t="s">
        <v>7</v>
      </c>
      <c r="O81" s="1" t="s">
        <v>8</v>
      </c>
      <c r="P81" s="1" t="s">
        <v>9</v>
      </c>
      <c r="Q81" s="0" t="s">
        <v>42</v>
      </c>
    </row>
    <row r="82" customFormat="false" ht="12.8" hidden="false" customHeight="false" outlineLevel="0" collapsed="false">
      <c r="A82" s="1" t="n">
        <v>100</v>
      </c>
      <c r="E82" s="4"/>
      <c r="F82" s="4"/>
      <c r="G82" s="4"/>
      <c r="H82" s="4"/>
      <c r="J82" s="1" t="n">
        <v>100</v>
      </c>
      <c r="N82" s="4"/>
      <c r="O82" s="4"/>
      <c r="P82" s="4"/>
      <c r="Q82" s="4"/>
    </row>
    <row r="83" customFormat="false" ht="12.8" hidden="false" customHeight="false" outlineLevel="0" collapsed="false">
      <c r="A83" s="1" t="n">
        <v>200</v>
      </c>
      <c r="J83" s="1" t="n">
        <v>200</v>
      </c>
    </row>
    <row r="84" customFormat="false" ht="12.8" hidden="false" customHeight="false" outlineLevel="0" collapsed="false">
      <c r="A84" s="1" t="n">
        <v>500</v>
      </c>
      <c r="J84" s="1" t="n">
        <v>500</v>
      </c>
    </row>
    <row r="85" customFormat="false" ht="12.8" hidden="false" customHeight="false" outlineLevel="0" collapsed="false">
      <c r="A85" s="1" t="n">
        <v>1000</v>
      </c>
      <c r="J85" s="1" t="n">
        <v>1000</v>
      </c>
    </row>
    <row r="86" customFormat="false" ht="12.8" hidden="false" customHeight="false" outlineLevel="0" collapsed="false">
      <c r="A86" s="1" t="n">
        <v>2000</v>
      </c>
      <c r="J86" s="1" t="n">
        <v>2000</v>
      </c>
    </row>
    <row r="87" customFormat="false" ht="12.8" hidden="false" customHeight="false" outlineLevel="0" collapsed="false">
      <c r="A87" s="1" t="n">
        <v>3500</v>
      </c>
      <c r="J87" s="1" t="n">
        <v>3500</v>
      </c>
    </row>
    <row r="88" customFormat="false" ht="12.8" hidden="false" customHeight="false" outlineLevel="0" collapsed="false">
      <c r="A88" s="1" t="n">
        <v>5000</v>
      </c>
      <c r="J88" s="1" t="n">
        <v>5000</v>
      </c>
    </row>
    <row r="89" customFormat="false" ht="12.8" hidden="false" customHeight="false" outlineLevel="0" collapsed="false">
      <c r="A89" s="1"/>
      <c r="J89" s="1"/>
    </row>
    <row r="90" customFormat="false" ht="12.8" hidden="false" customHeight="false" outlineLevel="0" collapsed="false">
      <c r="A90" s="1"/>
    </row>
    <row r="91" customFormat="false" ht="15" hidden="false" customHeight="false" outlineLevel="0" collapsed="false">
      <c r="A91" s="3" t="s">
        <v>39</v>
      </c>
      <c r="B91" s="0" t="s">
        <v>20</v>
      </c>
      <c r="D91" s="2" t="s">
        <v>56</v>
      </c>
      <c r="J91" s="3" t="s">
        <v>39</v>
      </c>
      <c r="K91" s="0" t="s">
        <v>20</v>
      </c>
      <c r="M91" s="2" t="s">
        <v>57</v>
      </c>
    </row>
    <row r="92" customFormat="false" ht="12.8" hidden="false" customHeight="false" outlineLevel="0" collapsed="false">
      <c r="A92" s="0" t="s">
        <v>25</v>
      </c>
      <c r="B92" s="1" t="s">
        <v>1</v>
      </c>
      <c r="C92" s="1" t="s">
        <v>2</v>
      </c>
      <c r="D92" s="1" t="s">
        <v>3</v>
      </c>
      <c r="E92" s="1" t="s">
        <v>7</v>
      </c>
      <c r="F92" s="1" t="s">
        <v>8</v>
      </c>
      <c r="G92" s="1" t="s">
        <v>9</v>
      </c>
      <c r="H92" s="0" t="s">
        <v>42</v>
      </c>
      <c r="J92" s="0" t="s">
        <v>25</v>
      </c>
      <c r="K92" s="1" t="s">
        <v>1</v>
      </c>
      <c r="L92" s="1" t="s">
        <v>2</v>
      </c>
      <c r="M92" s="1" t="s">
        <v>3</v>
      </c>
      <c r="N92" s="1" t="s">
        <v>7</v>
      </c>
      <c r="O92" s="1" t="s">
        <v>8</v>
      </c>
      <c r="P92" s="1" t="s">
        <v>9</v>
      </c>
      <c r="Q92" s="0" t="s">
        <v>42</v>
      </c>
    </row>
    <row r="93" customFormat="false" ht="12.8" hidden="false" customHeight="false" outlineLevel="0" collapsed="false">
      <c r="A93" s="1" t="n">
        <v>100</v>
      </c>
      <c r="B93" s="0" t="n">
        <v>-695.90798145</v>
      </c>
      <c r="C93" s="0" t="n">
        <v>-7.357770199</v>
      </c>
      <c r="D93" s="0" t="n">
        <v>-15.72325564</v>
      </c>
      <c r="E93" s="4" t="n">
        <v>-1.11169045603098E-007</v>
      </c>
      <c r="F93" s="4" t="n">
        <v>-7.08450145846414E-006</v>
      </c>
      <c r="G93" s="4" t="n">
        <v>-0.00275777635655951</v>
      </c>
      <c r="H93" s="4" t="n">
        <v>-0.00276497202706358</v>
      </c>
      <c r="J93" s="1" t="n">
        <v>100</v>
      </c>
      <c r="K93" s="0" t="n">
        <v>-84.85554510903</v>
      </c>
      <c r="L93" s="0" t="n">
        <v>-6.1204528162</v>
      </c>
      <c r="M93" s="0" t="n">
        <v>-286.452679733</v>
      </c>
      <c r="N93" s="4" t="n">
        <v>-1.53437466286824E-005</v>
      </c>
      <c r="O93" s="4" t="n">
        <v>-6.9404824504273E-006</v>
      </c>
      <c r="P93" s="4" t="n">
        <v>-0.00274268779798447</v>
      </c>
      <c r="Q93" s="4" t="n">
        <v>-0.00276497202706358</v>
      </c>
    </row>
    <row r="94" customFormat="false" ht="12.8" hidden="false" customHeight="false" outlineLevel="0" collapsed="false">
      <c r="A94" s="1" t="n">
        <v>200</v>
      </c>
      <c r="J94" s="1" t="n">
        <v>200</v>
      </c>
    </row>
    <row r="95" customFormat="false" ht="12.8" hidden="false" customHeight="false" outlineLevel="0" collapsed="false">
      <c r="A95" s="1" t="n">
        <v>500</v>
      </c>
      <c r="J95" s="1" t="n">
        <v>500</v>
      </c>
    </row>
    <row r="96" customFormat="false" ht="12.8" hidden="false" customHeight="false" outlineLevel="0" collapsed="false">
      <c r="A96" s="1" t="n">
        <v>1000</v>
      </c>
      <c r="J96" s="1" t="n">
        <v>1000</v>
      </c>
    </row>
    <row r="97" customFormat="false" ht="12.8" hidden="false" customHeight="false" outlineLevel="0" collapsed="false">
      <c r="A97" s="1" t="n">
        <v>2000</v>
      </c>
      <c r="J97" s="1" t="n">
        <v>2000</v>
      </c>
    </row>
    <row r="98" customFormat="false" ht="12.8" hidden="false" customHeight="false" outlineLevel="0" collapsed="false">
      <c r="A98" s="1" t="n">
        <v>3500</v>
      </c>
      <c r="J98" s="1" t="n">
        <v>3500</v>
      </c>
    </row>
    <row r="99" customFormat="false" ht="12.8" hidden="false" customHeight="false" outlineLevel="0" collapsed="false">
      <c r="A99" s="1" t="n">
        <v>5000</v>
      </c>
      <c r="J99" s="1" t="n">
        <v>5000</v>
      </c>
    </row>
    <row r="126" customFormat="false" ht="14.6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75"/>
  <cols>
    <col collapsed="false" hidden="false" max="3" min="1" style="0" width="8.72959183673469"/>
    <col collapsed="false" hidden="false" max="4" min="4" style="0" width="14.9030612244898"/>
    <col collapsed="false" hidden="false" max="10" min="5" style="0" width="8.72959183673469"/>
    <col collapsed="false" hidden="false" max="13" min="11" style="0" width="14.9030612244898"/>
    <col collapsed="false" hidden="false" max="1025" min="14" style="0" width="8.72959183673469"/>
  </cols>
  <sheetData>
    <row r="1" customFormat="false" ht="12.75" hidden="false" customHeight="false" outlineLevel="0" collapsed="false">
      <c r="A1" s="1" t="s">
        <v>0</v>
      </c>
      <c r="B1" s="1" t="s">
        <v>58</v>
      </c>
      <c r="C1" s="1" t="s">
        <v>59</v>
      </c>
      <c r="D1" s="1" t="s">
        <v>60</v>
      </c>
      <c r="E1" s="1" t="s">
        <v>4</v>
      </c>
      <c r="F1" s="1" t="s">
        <v>5</v>
      </c>
      <c r="G1" s="1" t="s">
        <v>6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customFormat="false" ht="12.75" hidden="false" customHeight="false" outlineLevel="0" collapsed="false">
      <c r="A2" s="1" t="n">
        <v>100</v>
      </c>
      <c r="B2" s="1" t="n">
        <v>191.224607337701</v>
      </c>
      <c r="C2" s="1" t="n">
        <v>12.4506140373328</v>
      </c>
      <c r="D2" s="1" t="n">
        <v>162.201304284548</v>
      </c>
      <c r="E2" s="1" t="n">
        <v>1.22</v>
      </c>
      <c r="F2" s="1" t="n">
        <v>10.2</v>
      </c>
      <c r="G2" s="1" t="n">
        <v>510</v>
      </c>
      <c r="I2" s="1" t="n">
        <v>42.4599196407286</v>
      </c>
      <c r="J2" s="1" t="n">
        <v>16.9536569341279</v>
      </c>
      <c r="K2" s="1" t="n">
        <v>213.567019535094</v>
      </c>
      <c r="L2" s="1" t="n">
        <v>0.205823204450997</v>
      </c>
      <c r="M2" s="1" t="n">
        <v>76.4442340767933</v>
      </c>
    </row>
    <row r="3" customFormat="false" ht="12.75" hidden="false" customHeight="false" outlineLevel="0" collapsed="false">
      <c r="A3" s="1" t="n">
        <v>200</v>
      </c>
      <c r="B3" s="1" t="n">
        <v>178.530703288352</v>
      </c>
      <c r="C3" s="1" t="n">
        <v>9.98744074152722</v>
      </c>
      <c r="D3" s="1" t="n">
        <v>146.748870196964</v>
      </c>
      <c r="E3" s="1" t="n">
        <v>1.2</v>
      </c>
      <c r="F3" s="1" t="n">
        <v>10</v>
      </c>
      <c r="G3" s="1" t="n">
        <v>467</v>
      </c>
      <c r="I3" s="1" t="n">
        <v>26.9892283047022</v>
      </c>
      <c r="J3" s="1" t="n">
        <v>13.0921551641295</v>
      </c>
      <c r="K3" s="1" t="n">
        <v>201.681392352933</v>
      </c>
      <c r="L3" s="1" t="n">
        <v>0.139677270618367</v>
      </c>
      <c r="M3" s="1" t="n">
        <v>80.8518175958458</v>
      </c>
    </row>
    <row r="4" customFormat="false" ht="12.75" hidden="false" customHeight="false" outlineLevel="0" collapsed="false">
      <c r="A4" s="1" t="n">
        <v>500</v>
      </c>
      <c r="B4" s="1" t="n">
        <v>145.682175503432</v>
      </c>
      <c r="C4" s="1" t="n">
        <v>9.62475511426747</v>
      </c>
      <c r="D4" s="1" t="n">
        <v>105.560950143997</v>
      </c>
      <c r="E4" s="1" t="n">
        <v>1.13</v>
      </c>
      <c r="F4" s="1" t="n">
        <v>9.38</v>
      </c>
      <c r="G4" s="1" t="n">
        <v>357</v>
      </c>
      <c r="I4" s="1" t="n">
        <v>19.6969536038754</v>
      </c>
      <c r="J4" s="1" t="n">
        <v>11.5074487448486</v>
      </c>
      <c r="K4" s="1" t="n">
        <v>153.581206411384</v>
      </c>
      <c r="L4" s="1" t="n">
        <v>0.0340158108892113</v>
      </c>
      <c r="M4" s="1" t="n">
        <v>62.9572589474022</v>
      </c>
    </row>
    <row r="5" customFormat="false" ht="12.75" hidden="false" customHeight="false" outlineLevel="0" collapsed="false">
      <c r="A5" s="1" t="n">
        <v>1000</v>
      </c>
      <c r="B5" s="1" t="n">
        <v>110.151780340077</v>
      </c>
      <c r="C5" s="1" t="n">
        <v>10.0168308918914</v>
      </c>
      <c r="D5" s="1" t="n">
        <v>56.214748202869</v>
      </c>
      <c r="E5" s="1" t="n">
        <v>1</v>
      </c>
      <c r="F5" s="1" t="n">
        <v>8.33</v>
      </c>
      <c r="G5" s="1" t="n">
        <v>228</v>
      </c>
      <c r="I5" s="1" t="n">
        <v>13.3267247888855</v>
      </c>
      <c r="J5" s="1" t="n">
        <v>11.0795099532146</v>
      </c>
      <c r="K5" s="1" t="n">
        <v>92.9851356329272</v>
      </c>
      <c r="L5" s="1" t="n">
        <v>0.00838401528827094</v>
      </c>
      <c r="M5" s="1" t="n">
        <v>59.3976979843909</v>
      </c>
    </row>
    <row r="6" customFormat="false" ht="12.75" hidden="false" customHeight="false" outlineLevel="0" collapsed="false">
      <c r="A6" s="1" t="n">
        <v>2000</v>
      </c>
      <c r="B6" s="1" t="n">
        <v>60.4562410960544</v>
      </c>
      <c r="C6" s="1" t="n">
        <v>7.14917804457877</v>
      </c>
      <c r="D6" s="1" t="n">
        <v>13.0734784481632</v>
      </c>
      <c r="E6" s="1" t="n">
        <v>0.752</v>
      </c>
      <c r="F6" s="1" t="n">
        <v>6.25</v>
      </c>
      <c r="G6" s="1" t="n">
        <v>93</v>
      </c>
      <c r="I6" s="1" t="n">
        <v>7.47788307198744</v>
      </c>
      <c r="J6" s="1" t="n">
        <v>7.85170525257715</v>
      </c>
      <c r="K6" s="1" t="n">
        <v>32.8617624231711</v>
      </c>
      <c r="L6" s="1" t="n">
        <v>0.00103577092854042</v>
      </c>
      <c r="M6" s="1" t="n">
        <v>39.933770521939</v>
      </c>
    </row>
    <row r="7" customFormat="false" ht="12.75" hidden="false" customHeight="false" outlineLevel="0" collapsed="false">
      <c r="A7" s="1" t="n">
        <v>3500</v>
      </c>
      <c r="B7" s="1" t="n">
        <v>21.4735342334328</v>
      </c>
      <c r="C7" s="1" t="n">
        <v>1.7941193272939</v>
      </c>
      <c r="D7" s="1" t="n">
        <v>0.793296243839222</v>
      </c>
      <c r="E7" s="1" t="n">
        <v>0.378</v>
      </c>
      <c r="F7" s="1" t="n">
        <v>3.13</v>
      </c>
      <c r="G7" s="1" t="n">
        <v>24.3</v>
      </c>
      <c r="I7" s="1" t="n">
        <v>6.22914546089867</v>
      </c>
      <c r="J7" s="1" t="n">
        <v>3.00108887072427</v>
      </c>
      <c r="K7" s="1" t="n">
        <v>4.87486241483259</v>
      </c>
      <c r="L7" s="1" t="n">
        <v>0.000640431327371763</v>
      </c>
      <c r="M7" s="1" t="n">
        <v>18.2777936214685</v>
      </c>
    </row>
    <row r="8" customFormat="false" ht="12.75" hidden="false" customHeight="false" outlineLevel="0" collapsed="false">
      <c r="A8" s="1" t="n">
        <v>5000</v>
      </c>
      <c r="B8" s="1" t="n">
        <v>6.93326926289876</v>
      </c>
      <c r="C8" s="1" t="n">
        <v>-0.0816279748894859</v>
      </c>
      <c r="D8" s="1" t="n">
        <v>0.065855992631291</v>
      </c>
      <c r="E8" s="1" t="n">
        <v>0.004</v>
      </c>
      <c r="F8" s="1" t="n">
        <v>0.001</v>
      </c>
      <c r="G8" s="1" t="n">
        <v>6.33</v>
      </c>
      <c r="I8" s="1" t="n">
        <v>5.727465901118</v>
      </c>
      <c r="J8" s="1" t="n">
        <v>0.482027279105607</v>
      </c>
      <c r="K8" s="1" t="n">
        <v>0</v>
      </c>
      <c r="L8" s="1" t="n">
        <v>0</v>
      </c>
      <c r="M8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75"/>
  <cols>
    <col collapsed="false" hidden="false" max="3" min="1" style="0" width="8.72959183673469"/>
    <col collapsed="false" hidden="false" max="4" min="4" style="0" width="14.9030612244898"/>
    <col collapsed="false" hidden="false" max="10" min="5" style="0" width="8.72959183673469"/>
    <col collapsed="false" hidden="false" max="11" min="11" style="0" width="14.9030612244898"/>
    <col collapsed="false" hidden="false" max="12" min="12" style="0" width="21.6071428571429"/>
    <col collapsed="false" hidden="false" max="1025" min="13" style="0" width="8.72959183673469"/>
  </cols>
  <sheetData>
    <row r="1" customFormat="false" ht="12.75" hidden="false" customHeight="false" outlineLevel="0" collapsed="false">
      <c r="A1" s="1" t="s">
        <v>0</v>
      </c>
      <c r="B1" s="1" t="s">
        <v>58</v>
      </c>
      <c r="C1" s="1" t="s">
        <v>59</v>
      </c>
      <c r="D1" s="1" t="s">
        <v>60</v>
      </c>
      <c r="E1" s="1" t="s">
        <v>4</v>
      </c>
      <c r="F1" s="1" t="s">
        <v>5</v>
      </c>
      <c r="G1" s="1" t="s">
        <v>6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customFormat="false" ht="12.75" hidden="false" customHeight="false" outlineLevel="0" collapsed="false">
      <c r="A2" s="1" t="n">
        <v>100</v>
      </c>
      <c r="B2" s="1" t="n">
        <v>173.491445292649</v>
      </c>
      <c r="C2" s="1" t="n">
        <v>10.7605073418326</v>
      </c>
      <c r="D2" s="1" t="n">
        <v>174.037082856618</v>
      </c>
      <c r="E2" s="1" t="n">
        <v>0</v>
      </c>
      <c r="F2" s="1" t="n">
        <v>0</v>
      </c>
      <c r="G2" s="1" t="n">
        <v>510</v>
      </c>
      <c r="I2" s="1" t="n">
        <v>50.5083474731389</v>
      </c>
      <c r="J2" s="1" t="n">
        <v>16.4949123028876</v>
      </c>
      <c r="K2" s="1" t="n">
        <v>219.436506024443</v>
      </c>
      <c r="L2" s="1" t="n">
        <v>8.25454711232975E-008</v>
      </c>
      <c r="M2" s="1" t="n">
        <v>2.3237456245636E-007</v>
      </c>
    </row>
    <row r="3" customFormat="false" ht="12.75" hidden="false" customHeight="false" outlineLevel="0" collapsed="false">
      <c r="A3" s="1" t="n">
        <v>200</v>
      </c>
      <c r="B3" s="1" t="n">
        <v>148.050275162126</v>
      </c>
      <c r="C3" s="1" t="n">
        <v>8.79516339167184</v>
      </c>
      <c r="D3" s="1" t="n">
        <v>164.418953442491</v>
      </c>
      <c r="E3" s="1" t="n">
        <v>0</v>
      </c>
      <c r="F3" s="1" t="n">
        <v>0</v>
      </c>
      <c r="G3" s="1" t="n">
        <v>467</v>
      </c>
      <c r="I3" s="1" t="n">
        <v>30.7657946865579</v>
      </c>
      <c r="J3" s="1" t="n">
        <v>12.7298281302828</v>
      </c>
      <c r="K3" s="1" t="n">
        <v>210.160959957335</v>
      </c>
      <c r="L3" s="1" t="n">
        <v>8.50265699208371E-008</v>
      </c>
      <c r="M3" s="1" t="n">
        <v>7.73617866144958E-007</v>
      </c>
    </row>
    <row r="4" customFormat="false" ht="12.75" hidden="false" customHeight="false" outlineLevel="0" collapsed="false">
      <c r="A4" s="1" t="n">
        <v>500</v>
      </c>
      <c r="B4" s="1" t="n">
        <v>113.857013226478</v>
      </c>
      <c r="C4" s="1" t="n">
        <v>8.2667726005246</v>
      </c>
      <c r="D4" s="1" t="n">
        <v>123.848388878187</v>
      </c>
      <c r="E4" s="1" t="n">
        <v>0</v>
      </c>
      <c r="F4" s="1" t="n">
        <v>0</v>
      </c>
      <c r="G4" s="1" t="n">
        <v>357</v>
      </c>
      <c r="I4" s="1" t="n">
        <v>23.8742458339973</v>
      </c>
      <c r="J4" s="1" t="n">
        <v>10.9826400535323</v>
      </c>
      <c r="K4" s="1" t="n">
        <v>159.698726980395</v>
      </c>
      <c r="L4" s="1" t="n">
        <v>3.33766840180927E-008</v>
      </c>
      <c r="M4" s="1" t="n">
        <v>4.8643376671461E-007</v>
      </c>
    </row>
    <row r="5" customFormat="false" ht="12.75" hidden="false" customHeight="false" outlineLevel="0" collapsed="false">
      <c r="A5" s="1" t="n">
        <v>1000</v>
      </c>
      <c r="B5" s="1" t="n">
        <v>83.2027270828264</v>
      </c>
      <c r="C5" s="1" t="n">
        <v>8.29021459717634</v>
      </c>
      <c r="D5" s="1" t="n">
        <v>72.2340837551976</v>
      </c>
      <c r="E5" s="1" t="n">
        <v>0</v>
      </c>
      <c r="F5" s="1" t="n">
        <v>0</v>
      </c>
      <c r="G5" s="1" t="n">
        <v>228</v>
      </c>
      <c r="I5" s="1" t="n">
        <v>17.740469864749</v>
      </c>
      <c r="J5" s="1" t="n">
        <v>10.2967697490692</v>
      </c>
      <c r="K5" s="1" t="n">
        <v>98.6942839226063</v>
      </c>
      <c r="L5" s="1" t="n">
        <v>3.24577704977605E-008</v>
      </c>
      <c r="M5" s="1" t="n">
        <v>3.49892067269166E-007</v>
      </c>
    </row>
    <row r="6" customFormat="false" ht="12.75" hidden="false" customHeight="false" outlineLevel="0" collapsed="false">
      <c r="A6" s="1" t="n">
        <v>2000</v>
      </c>
      <c r="B6" s="1" t="n">
        <v>47.8224237515344</v>
      </c>
      <c r="C6" s="1" t="n">
        <v>5.39189752574409</v>
      </c>
      <c r="D6" s="1" t="n">
        <v>21.6793294845565</v>
      </c>
      <c r="E6" s="1" t="n">
        <v>0</v>
      </c>
      <c r="F6" s="1" t="n">
        <v>0</v>
      </c>
      <c r="G6" s="1" t="n">
        <v>93</v>
      </c>
      <c r="I6" s="1" t="n">
        <v>11.1142437255153</v>
      </c>
      <c r="J6" s="1" t="n">
        <v>6.97691779748265</v>
      </c>
      <c r="K6" s="1" t="n">
        <v>36.58230448918</v>
      </c>
      <c r="L6" s="1" t="n">
        <v>3.53863860481642E-008</v>
      </c>
      <c r="M6" s="1" t="n">
        <v>1.26312960937686E-007</v>
      </c>
    </row>
    <row r="7" customFormat="false" ht="12.75" hidden="false" customHeight="false" outlineLevel="0" collapsed="false">
      <c r="A7" s="1" t="n">
        <v>3500</v>
      </c>
      <c r="B7" s="1" t="n">
        <v>20.5220997348291</v>
      </c>
      <c r="C7" s="1" t="n">
        <v>1.52751077062891</v>
      </c>
      <c r="D7" s="1" t="n">
        <v>1.95196590657905</v>
      </c>
      <c r="E7" s="1" t="n">
        <v>0</v>
      </c>
      <c r="F7" s="1" t="n">
        <v>0</v>
      </c>
      <c r="G7" s="1" t="n">
        <v>24.3</v>
      </c>
      <c r="I7" s="1" t="n">
        <v>7.08873599824626</v>
      </c>
      <c r="J7" s="1" t="n">
        <v>2.85088185060463</v>
      </c>
      <c r="K7" s="1" t="n">
        <v>6.82383081686767</v>
      </c>
      <c r="L7" s="1" t="n">
        <v>4.92885747280831E-008</v>
      </c>
      <c r="M7" s="1" t="n">
        <v>1.20473261085559E-007</v>
      </c>
    </row>
    <row r="8" customFormat="false" ht="12.75" hidden="false" customHeight="false" outlineLevel="0" collapsed="false">
      <c r="A8" s="1" t="n">
        <v>5000</v>
      </c>
      <c r="B8" s="1" t="n">
        <v>6.93326874351588</v>
      </c>
      <c r="C8" s="1" t="n">
        <v>-0.0816097009604089</v>
      </c>
      <c r="D8" s="1" t="n">
        <v>0.0658559930598265</v>
      </c>
      <c r="E8" s="1" t="n">
        <v>0</v>
      </c>
      <c r="F8" s="1" t="n">
        <v>0</v>
      </c>
      <c r="G8" s="1" t="n">
        <v>6.33</v>
      </c>
      <c r="I8" s="1" t="n">
        <v>5.72746107879837</v>
      </c>
      <c r="J8" s="1" t="n">
        <v>0.4820311369613</v>
      </c>
      <c r="K8" s="1" t="n">
        <v>0</v>
      </c>
      <c r="L8" s="1" t="n">
        <v>0</v>
      </c>
      <c r="M8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2008-09-09T02:29:05Z</dcterms:created>
  <dc:creator>thullner</dc:creator>
  <dc:language>en-GB</dc:language>
  <dcterms:modified xsi:type="dcterms:W3CDTF">2017-05-30T09:29:35Z</dcterms:modified>
  <cp:revision>0</cp:revision>
</cp:coreProperties>
</file>