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<sst xmlns="http://schemas.openxmlformats.org/spreadsheetml/2006/main" count="33" uniqueCount="31">
  <si>
    <t>I need core-top concentration of POC in mol cm-3 (or for interpretation wt%)</t>
  </si>
  <si>
    <t>Site 1</t>
  </si>
  <si>
    <t>Site 2</t>
  </si>
  <si>
    <t>FROM GENIE</t>
  </si>
  <si>
    <t>Units</t>
  </si>
  <si>
    <t>dum_D</t>
  </si>
  <si>
    <t>m</t>
  </si>
  <si>
    <t>conv_POC_cm3_mol</t>
  </si>
  <si>
    <t>mol/g</t>
  </si>
  <si>
    <r>
      <t xml:space="preserve">deposition rate or </t>
    </r>
    <r>
      <rPr>
        <b val="true"/>
        <sz val="10"/>
        <rFont val="Arial"/>
        <family val="2"/>
        <charset val="1"/>
      </rPr>
      <t xml:space="preserve">loc_new_sed_vol</t>
    </r>
  </si>
  <si>
    <t>cm/yr</t>
  </si>
  <si>
    <t>loc_new_sed(is_POC)</t>
  </si>
  <si>
    <t>cm^3/cm^2</t>
  </si>
  <si>
    <t>loc_new_sed(is_det)</t>
  </si>
  <si>
    <t>loc_new_sed(is_CaCO3)</t>
  </si>
  <si>
    <t>dum_por</t>
  </si>
  <si>
    <t>-</t>
  </si>
  <si>
    <t>dum_den</t>
  </si>
  <si>
    <t>g/cm^3</t>
  </si>
  <si>
    <t>MY CALCULATION</t>
  </si>
  <si>
    <t>units of the Corg flux must be changed from (cm3 cm-2) to (mol cm-2 yr-1)</t>
  </si>
  <si>
    <t>loc_fPOC = conv_POC_cm3_mol*loc_new_sed(is_POC)/dum_dtyr</t>
  </si>
  <si>
    <t>mol cm-2 yr-1</t>
  </si>
  <si>
    <t>CALCULATE SEDIMENT Corg concentration in mol cm-3</t>
  </si>
  <si>
    <t>sed_calcCorg =(1-dum_por) * loc_fPOC / loc_new_sed_vol</t>
  </si>
  <si>
    <t>mol/cm^3</t>
  </si>
  <si>
    <t>!!!! Have to multiply with (1-por), NOT divide!!!</t>
  </si>
  <si>
    <r>
      <t xml:space="preserve">calculate wt%: g/g</t>
    </r>
    <r>
      <rPr>
        <sz val="10"/>
        <rFont val="Arial"/>
        <family val="2"/>
        <charset val="1"/>
      </rPr>
      <t xml:space="preserve"> = mol cm-3 * g/mol * cm3/g</t>
    </r>
  </si>
  <si>
    <t>HERE IS WHAT I, WHEN DIVIDE WITH (1-por):</t>
  </si>
  <si>
    <t>fun_sed_calcCorgwt = 100*fun_sed_calcCorg*12/dum_den</t>
  </si>
  <si>
    <t>or with density of 1 (as in GENIE)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</si>
</sst>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  <font>
      <b val="true"/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21.6683673469388"/>
    <col collapsed="false" hidden="false" max="2" min="2" style="0" width="65.7602040816327"/>
    <col collapsed="false" hidden="false" max="3" min="3" style="0" width="14.4897959183673"/>
    <col collapsed="false" hidden="false" max="4" min="4" style="0" width="18.2602040816327"/>
    <col collapsed="false" hidden="false" max="7" min="5" style="0" width="11.7551020408163"/>
    <col collapsed="false" hidden="false" max="8" min="8" style="0" width="14.9744897959184"/>
    <col collapsed="false" hidden="false" max="1025" min="9" style="0" width="11.7551020408163"/>
  </cols>
  <sheetData>
    <row r="1" customFormat="false" ht="16.9" hidden="false" customHeight="true" outlineLevel="0" collapsed="false">
      <c r="A1" s="1" t="s">
        <v>0</v>
      </c>
    </row>
    <row r="2" customFormat="false" ht="12.1" hidden="false" customHeight="true" outlineLevel="0" collapsed="false"/>
    <row r="3" customFormat="false" ht="12.1" hidden="false" customHeight="true" outlineLevel="0" collapsed="false">
      <c r="C3" s="0" t="s">
        <v>1</v>
      </c>
      <c r="D3" s="0" t="s">
        <v>2</v>
      </c>
    </row>
    <row r="4" customFormat="false" ht="14.5" hidden="false" customHeight="true" outlineLevel="0" collapsed="false">
      <c r="A4" s="2" t="s">
        <v>3</v>
      </c>
      <c r="E4" s="0" t="s">
        <v>4</v>
      </c>
    </row>
    <row r="5" customFormat="false" ht="12.1" hidden="false" customHeight="true" outlineLevel="0" collapsed="false">
      <c r="B5" s="3" t="s">
        <v>5</v>
      </c>
      <c r="C5" s="0" t="n">
        <v>4818.39</v>
      </c>
      <c r="D5" s="0" t="n">
        <v>1276.06</v>
      </c>
      <c r="E5" s="0" t="s">
        <v>6</v>
      </c>
    </row>
    <row r="6" customFormat="false" ht="12.1" hidden="false" customHeight="true" outlineLevel="0" collapsed="false">
      <c r="B6" s="3" t="s">
        <v>7</v>
      </c>
      <c r="C6" s="0" t="n">
        <f aca="false">1/12</f>
        <v>0.0833333333333333</v>
      </c>
      <c r="D6" s="0" t="n">
        <f aca="false">1/12</f>
        <v>0.0833333333333333</v>
      </c>
      <c r="E6" s="0" t="s">
        <v>8</v>
      </c>
    </row>
    <row r="7" customFormat="false" ht="13.25" hidden="false" customHeight="true" outlineLevel="0" collapsed="false">
      <c r="A7" s="3"/>
      <c r="B7" s="3" t="s">
        <v>9</v>
      </c>
      <c r="C7" s="4" t="n">
        <f aca="false">7.74*10^-4</f>
        <v>0.000774</v>
      </c>
      <c r="D7" s="4" t="n">
        <f aca="false">1.73*10^-3</f>
        <v>0.00173</v>
      </c>
      <c r="E7" s="0" t="s">
        <v>10</v>
      </c>
    </row>
    <row r="8" customFormat="false" ht="12.1" hidden="false" customHeight="true" outlineLevel="0" collapsed="false">
      <c r="B8" s="3" t="s">
        <v>11</v>
      </c>
      <c r="C8" s="4" t="n">
        <f aca="false">2.66*10^-4</f>
        <v>0.000266</v>
      </c>
      <c r="D8" s="4" t="n">
        <f aca="false">8.86*10^-4</f>
        <v>0.000886</v>
      </c>
      <c r="E8" s="0" t="s">
        <v>12</v>
      </c>
      <c r="G8" s="0" t="n">
        <f aca="false">+C8+(C9+C10+C8)*100</f>
        <v>0.077676</v>
      </c>
      <c r="H8" s="0" t="n">
        <f aca="false">+D8+(D9+D10+D8)*100</f>
        <v>0.173786</v>
      </c>
    </row>
    <row r="9" customFormat="false" ht="12.1" hidden="false" customHeight="true" outlineLevel="0" collapsed="false">
      <c r="B9" s="3" t="s">
        <v>13</v>
      </c>
      <c r="C9" s="4" t="n">
        <f aca="false">8.61*10^-5</f>
        <v>8.61E-005</v>
      </c>
      <c r="D9" s="4" t="n">
        <f aca="false">1.75*10^-4</f>
        <v>0.000175</v>
      </c>
      <c r="E9" s="0" t="s">
        <v>12</v>
      </c>
    </row>
    <row r="10" customFormat="false" ht="12.1" hidden="false" customHeight="true" outlineLevel="0" collapsed="false">
      <c r="B10" s="3" t="s">
        <v>14</v>
      </c>
      <c r="C10" s="4" t="n">
        <f aca="false">4.22*10^-4</f>
        <v>0.000422</v>
      </c>
      <c r="D10" s="4" t="n">
        <f aca="false">6.68*10^-4</f>
        <v>0.000668</v>
      </c>
      <c r="E10" s="0" t="s">
        <v>12</v>
      </c>
    </row>
    <row r="11" customFormat="false" ht="12.1" hidden="false" customHeight="true" outlineLevel="0" collapsed="false">
      <c r="B11" s="3" t="s">
        <v>15</v>
      </c>
      <c r="C11" s="0" t="n">
        <v>0.8</v>
      </c>
      <c r="D11" s="0" t="n">
        <v>0.8</v>
      </c>
      <c r="E11" s="0" t="s">
        <v>16</v>
      </c>
    </row>
    <row r="12" customFormat="false" ht="12.1" hidden="false" customHeight="true" outlineLevel="0" collapsed="false">
      <c r="B12" s="3" t="s">
        <v>17</v>
      </c>
      <c r="C12" s="0" t="n">
        <v>2.5</v>
      </c>
      <c r="D12" s="0" t="n">
        <v>2.5</v>
      </c>
      <c r="E12" s="5" t="s">
        <v>18</v>
      </c>
    </row>
    <row r="13" customFormat="false" ht="14.5" hidden="false" customHeight="true" outlineLevel="0" collapsed="false">
      <c r="A13" s="2" t="s">
        <v>19</v>
      </c>
    </row>
    <row r="14" customFormat="false" ht="12.1" hidden="false" customHeight="true" outlineLevel="0" collapsed="false">
      <c r="B14" s="0" t="s">
        <v>20</v>
      </c>
    </row>
    <row r="15" customFormat="false" ht="12.1" hidden="false" customHeight="true" outlineLevel="0" collapsed="false">
      <c r="B15" s="3" t="s">
        <v>21</v>
      </c>
      <c r="C15" s="5" t="n">
        <f aca="false">C6*C8</f>
        <v>2.21666666666667E-005</v>
      </c>
      <c r="D15" s="5" t="n">
        <f aca="false">D6*D8</f>
        <v>7.38333333333333E-005</v>
      </c>
      <c r="E15" s="0" t="s">
        <v>22</v>
      </c>
    </row>
    <row r="16" customFormat="false" ht="12.1" hidden="false" customHeight="true" outlineLevel="0" collapsed="false"/>
    <row r="17" customFormat="false" ht="12.1" hidden="false" customHeight="true" outlineLevel="0" collapsed="false">
      <c r="B17" s="6" t="s">
        <v>23</v>
      </c>
    </row>
    <row r="18" customFormat="false" ht="12.1" hidden="false" customHeight="true" outlineLevel="0" collapsed="false">
      <c r="B18" s="3" t="s">
        <v>24</v>
      </c>
      <c r="C18" s="7" t="n">
        <f aca="false">(1-C11)*C15/(C7)</f>
        <v>0.00572782084409992</v>
      </c>
      <c r="D18" s="7" t="n">
        <f aca="false">(1-D11)*D15/(D7)</f>
        <v>0.00853564547206165</v>
      </c>
      <c r="E18" s="0" t="s">
        <v>25</v>
      </c>
      <c r="F18" s="0" t="s">
        <v>26</v>
      </c>
      <c r="I18" s="8" t="n">
        <f aca="false">1/(1-C11)*C15/(C7)</f>
        <v>0.143195521102498</v>
      </c>
      <c r="J18" s="8" t="n">
        <f aca="false">1/(1-D11)*D15/(D7)</f>
        <v>0.213391136801541</v>
      </c>
    </row>
    <row r="19" customFormat="false" ht="12.1" hidden="false" customHeight="true" outlineLevel="0" collapsed="false"/>
    <row r="20" customFormat="false" ht="13.25" hidden="false" customHeight="true" outlineLevel="0" collapsed="false">
      <c r="B20" s="6" t="s">
        <v>27</v>
      </c>
      <c r="H20" s="9" t="s">
        <v>28</v>
      </c>
    </row>
    <row r="21" customFormat="false" ht="12.1" hidden="false" customHeight="true" outlineLevel="0" collapsed="false">
      <c r="B21" s="3" t="s">
        <v>29</v>
      </c>
      <c r="C21" s="10" t="n">
        <f aca="false">100*C18*12/C12</f>
        <v>2.74935400516796</v>
      </c>
      <c r="D21" s="10" t="n">
        <f aca="false">100*D18*12/D12</f>
        <v>4.09710982658959</v>
      </c>
      <c r="I21" s="10" t="n">
        <f aca="false">100*I18*12/C12</f>
        <v>68.7338501291991</v>
      </c>
      <c r="J21" s="10" t="n">
        <f aca="false">100*J18*12/D12</f>
        <v>102.42774566474</v>
      </c>
    </row>
    <row r="22" customFormat="false" ht="12.1" hidden="false" customHeight="true" outlineLevel="0" collapsed="false">
      <c r="B22" s="0" t="s">
        <v>30</v>
      </c>
      <c r="C22" s="11" t="n">
        <f aca="false">100*C18*12/1</f>
        <v>6.87338501291991</v>
      </c>
      <c r="D22" s="11" t="n">
        <f aca="false">100*D18*12/1</f>
        <v>10.242774566474</v>
      </c>
      <c r="I22" s="11" t="n">
        <f aca="false">100*I18*12/1</f>
        <v>171.834625322998</v>
      </c>
      <c r="J22" s="11" t="n">
        <f aca="false">100*J18*12/1</f>
        <v>256.06936416185</v>
      </c>
    </row>
    <row r="24" customFormat="false" ht="12.1" hidden="false" customHeight="false" outlineLevel="0" collapsed="false">
      <c r="C24" s="0" t="n">
        <f aca="false">C8/C7*(1-C11)*1/12</f>
        <v>0.00572782084409991</v>
      </c>
      <c r="D24" s="0" t="n">
        <f aca="false">D8/D7*(1-D11)*1/12</f>
        <v>0.00853564547206165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75510204081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75510204081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2016-06-02T14:21:37Z</dcterms:created>
  <dc:creator>Dominik Huelse</dc:creator>
  <dc:language>en-GB</dc:language>
  <cp:revision>0</cp:revision>
</cp:coreProperties>
</file>