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2" windowHeight="8192" windowWidth="16384" xWindow="0" yWindow="0"/>
  </bookViews>
  <sheets>
    <sheet name="OMEN-BRNS" sheetId="1" state="visible" r:id="rId2"/>
    <sheet name="Sensitivity" sheetId="2" state="visible" r:id="rId3"/>
    <sheet name="Sensitivity_OLD" sheetId="3" state="visible" r:id="rId4"/>
  </sheets>
  <calcPr iterateCount="100" refMode="A1" iterate="false" iterateDelta="0.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charset val="1"/>
            <family val="2"/>
            <b val="true"/>
            <color rgb="00000000"/>
            <sz val="9"/>
          </rPr>
          <t xml:space="preserve">S A:
</t>
        </r>
        <r>
          <rPr>
            <rFont val="Verdana"/>
            <charset val="1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<sst xmlns="http://schemas.openxmlformats.org/spreadsheetml/2006/main" count="332" uniqueCount="187">
  <si>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</si>
  <si>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</si>
  <si>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</si>
  <si>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</si>
  <si>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</si>
  <si>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</si>
  <si>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</si>
  <si>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</si>
  <si>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</si>
  <si>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</si>
  <si>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</si>
  <si>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</si>
  <si>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</si>
  <si>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</si>
  <si>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</si>
  <si>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</si>
  <si>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</si>
  <si>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</si>
  <si>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</si>
  <si>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</si>
  <si>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</t>
  </si>
  <si>
    <t>por depth dep.?</t>
  </si>
  <si>
    <t>k1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</si>
  <si>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</si>
  <si>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</si>
  <si>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</si>
  <si>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</si>
  <si>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</si>
  <si>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</si>
  <si>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</si>
  <si>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</si>
  <si>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</si>
  <si>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</si>
  <si>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</si>
  <si>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</si>
  <si>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</si>
  <si>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</si>
  <si>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</si>
  <si>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</si>
  <si>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</si>
  <si>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</si>
  <si>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</si>
  <si>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</si>
  <si>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</si>
  <si>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</si>
  <si>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</si>
  <si>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</si>
  <si>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</si>
  <si>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</si>
  <si>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</si>
  <si>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</si>
  <si>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</si>
  <si>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</si>
  <si>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</si>
  <si>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</si>
  <si>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</si>
  <si>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</si>
  <si>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</si>
  <si>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</si>
  <si>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</si>
  <si>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</si>
  <si>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</si>
  <si>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</si>
  <si>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</si>
  <si>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</si>
  <si>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</si>
  <si>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</si>
  <si>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</si>
  <si>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</si>
  <si>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</si>
  <si>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</si>
  <si>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</si>
  <si>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</si>
  <si>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</si>
  <si>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</si>
  <si>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</si>
  <si>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</si>
  <si>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</si>
  <si>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</si>
  <si>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</si>
  <si>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</si>
  <si>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</si>
  <si>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</si>
  <si>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</si>
  <si>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</si>
  <si>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</si>
  <si>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</si>
  <si>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</si>
  <si>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</si>
  <si>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</si>
  <si>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</si>
  <si>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</si>
  <si>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</si>
  <si>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</si>
  <si>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</si>
  <si>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</si>
  <si>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</si>
  <si>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</si>
  <si>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</si>
  <si>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</si>
  <si>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</si>
  <si>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</si>
  <si>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</si>
  <si>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</si>
  <si>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</si>
  <si>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</si>
  <si>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</si>
  <si>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</si>
  <si>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</si>
  <si>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</si>
  <si>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</si>
  <si>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</si>
  <si>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</si>
  <si>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</si>
  <si>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</si>
  <si>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</si>
  <si>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</si>
  <si>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</si>
  <si>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</si>
  <si>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</si>
  <si>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</si>
  <si>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</si>
  <si>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</si>
  <si>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</si>
  <si>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</si>
  <si>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</si>
  <si>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</si>
  <si>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</si>
  <si>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</si>
  <si>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</si>
  <si>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</si>
  <si>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</si>
  <si>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</si>
  <si>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Setup 1</t>
  </si>
  <si>
    <t>oxic, 5000m, 0.1 wt% at SWI</t>
  </si>
  <si>
    <t>Range</t>
  </si>
  <si>
    <t>Setup 2</t>
  </si>
  <si>
    <t>anoxic,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</si>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</sst>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6">
    <numFmt formatCode="GENERAL" numFmtId="164"/>
    <numFmt formatCode="0.0" numFmtId="165"/>
    <numFmt formatCode="0.00E+000" numFmtId="166"/>
    <numFmt formatCode="@" numFmtId="167"/>
    <numFmt formatCode="0.00E+00" numFmtId="168"/>
    <numFmt formatCode="0.00" numFmtId="169"/>
  </numFmts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12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2"/>
      <vertAlign val="subscript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2"/>
      <vertAlign val="superscript"/>
    </font>
    <font>
      <name val="Verdana"/>
      <charset val="1"/>
      <family val="2"/>
      <b val="true"/>
      <color rgb="00000000"/>
      <sz val="9"/>
    </font>
    <font>
      <name val="Verdana"/>
      <charset val="1"/>
      <family val="2"/>
      <color rgb="00000000"/>
      <sz val="9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7" xfId="0"/>
    <xf applyAlignment="false" applyBorder="false" applyFont="true" applyProtection="false" borderId="0" fillId="0" fontId="7" numFmtId="165" xfId="0"/>
    <xf applyAlignment="false" applyBorder="false" applyFont="true" applyProtection="false" borderId="0" fillId="0" fontId="8" numFmtId="164" xfId="0"/>
    <xf applyAlignment="false" applyBorder="false" applyFont="true" applyProtection="false" borderId="0" fillId="0" fontId="7" numFmtId="167" xfId="0"/>
    <xf applyAlignment="false" applyBorder="false" applyFont="true" applyProtection="false" borderId="0" fillId="0" fontId="7" numFmtId="166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9" numFmtId="164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9" xfId="0"/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4" xfId="0"/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5" numFmtId="164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3" fontId="0" numFmtId="166" xfId="0"/>
    <xf applyAlignment="false" applyBorder="fals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90" zoomScaleNormal="90" zoomScalePageLayoutView="100">
      <selection activeCell="A11" activeCellId="0" pane="topLeft" sqref="A11"/>
    </sheetView>
  </sheetViews>
  <cols>
    <col collapsed="false" hidden="false" max="1" min="1" style="0" width="15.1843137254902"/>
    <col collapsed="false" hidden="false" max="2" min="2" style="0" width="25.8235294117647"/>
    <col collapsed="false" hidden="false" max="4" min="3" style="0" width="11.9294117647059"/>
    <col collapsed="false" hidden="false" max="5" min="5" style="0" width="15.7647058823529"/>
    <col collapsed="false" hidden="false" max="6" min="6" style="0" width="13.756862745098"/>
    <col collapsed="false" hidden="false" max="7" min="7" style="0" width="13.3490196078431"/>
    <col collapsed="false" hidden="false" max="8" min="8" style="0" width="7.75294117647059"/>
    <col collapsed="false" hidden="false" max="9" min="9" style="0" width="11.9294117647059"/>
    <col collapsed="false" hidden="false" max="10" min="10" style="0" width="39.5254901960784"/>
    <col collapsed="false" hidden="false" max="11" min="11" style="0" width="17.5019607843137"/>
    <col collapsed="false" hidden="false" max="12" min="12" style="0" width="19.2745098039216"/>
    <col collapsed="false" hidden="false" max="13" min="13" style="0" width="17.5019607843137"/>
    <col collapsed="false" hidden="false" max="14" min="14" style="0" width="19.5882352941177"/>
    <col collapsed="false" hidden="false" max="16" min="15" style="0" width="11.9294117647059"/>
    <col collapsed="false" hidden="false" max="17" min="17" style="0" width="25.5137254901961"/>
    <col collapsed="false" hidden="false" max="1025" min="18" style="0" width="11.9294117647059"/>
  </cols>
  <sheetData>
    <row collapsed="false" customFormat="false" customHeight="true" hidden="false" ht="16.9" outlineLevel="0" r="2">
      <c r="B2" s="1" t="s">
        <v>0</v>
      </c>
    </row>
    <row collapsed="false" customFormat="false" customHeight="true" hidden="false" ht="12.1" outlineLevel="0" r="3">
      <c r="J3" s="2" t="s">
        <v>1</v>
      </c>
    </row>
    <row collapsed="false" customFormat="false" customHeight="true" hidden="false" ht="14.5" outlineLevel="0" r="4">
      <c r="A4" s="0" t="s">
        <v>2</v>
      </c>
      <c r="C4" s="2"/>
      <c r="D4" s="2"/>
      <c r="E4" s="2" t="s">
        <v>3</v>
      </c>
      <c r="F4" s="2"/>
      <c r="G4" s="2" t="s">
        <v>4</v>
      </c>
      <c r="H4" s="2"/>
      <c r="I4" s="2"/>
      <c r="J4" s="0" t="s">
        <v>5</v>
      </c>
      <c r="K4" s="3" t="s">
        <v>6</v>
      </c>
      <c r="L4" s="2"/>
      <c r="M4" s="2"/>
      <c r="N4" s="2"/>
      <c r="O4" s="2"/>
      <c r="P4" s="2"/>
      <c r="Q4" s="4" t="s">
        <v>7</v>
      </c>
      <c r="R4" s="4" t="s">
        <v>8</v>
      </c>
      <c r="S4" s="4"/>
      <c r="V4" s="0" t="s">
        <v>9</v>
      </c>
      <c r="W4" s="0" t="s">
        <v>9</v>
      </c>
      <c r="AX4" s="0" t="s">
        <v>10</v>
      </c>
    </row>
    <row collapsed="false" customFormat="false" customHeight="true" hidden="false" ht="12.1" outlineLevel="0" r="5">
      <c r="C5" s="2"/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  <c r="AO5" s="2" t="s">
        <v>48</v>
      </c>
      <c r="AP5" s="2" t="s">
        <v>49</v>
      </c>
      <c r="AQ5" s="2" t="s">
        <v>50</v>
      </c>
      <c r="AR5" s="2" t="s">
        <v>51</v>
      </c>
      <c r="AS5" s="2" t="s">
        <v>52</v>
      </c>
      <c r="AT5" s="2" t="s">
        <v>53</v>
      </c>
      <c r="AU5" s="2" t="s">
        <v>54</v>
      </c>
      <c r="AV5" s="2" t="s">
        <v>55</v>
      </c>
      <c r="AW5" s="2" t="s">
        <v>56</v>
      </c>
      <c r="AX5" s="2" t="s">
        <v>57</v>
      </c>
      <c r="AY5" s="2" t="s">
        <v>58</v>
      </c>
    </row>
    <row collapsed="false" customFormat="false" customHeight="true" hidden="false" ht="12.1" outlineLevel="0" r="6">
      <c r="B6" s="0" t="s">
        <v>59</v>
      </c>
      <c r="C6" s="0" t="s">
        <v>60</v>
      </c>
      <c r="D6" s="0" t="n">
        <v>1000</v>
      </c>
      <c r="E6" s="0" t="n">
        <v>100</v>
      </c>
      <c r="F6" s="0" t="n">
        <v>2000</v>
      </c>
      <c r="G6" s="5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6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7" t="n">
        <v>8E-009</v>
      </c>
      <c r="R6" s="8" t="s">
        <v>61</v>
      </c>
      <c r="S6" s="8"/>
      <c r="T6" s="8" t="s">
        <v>62</v>
      </c>
      <c r="U6" s="8" t="s">
        <v>63</v>
      </c>
      <c r="V6" s="8" t="s">
        <v>64</v>
      </c>
      <c r="W6" s="8" t="s">
        <v>65</v>
      </c>
      <c r="X6" s="8" t="s">
        <v>66</v>
      </c>
      <c r="Y6" s="0" t="n">
        <v>0</v>
      </c>
      <c r="Z6" s="0" t="n">
        <v>0</v>
      </c>
      <c r="AA6" s="8" t="s">
        <v>67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8" t="s">
        <v>68</v>
      </c>
      <c r="AH6" s="8" t="s">
        <v>69</v>
      </c>
      <c r="AI6" s="8" t="s">
        <v>70</v>
      </c>
      <c r="AJ6" s="8" t="s">
        <v>71</v>
      </c>
      <c r="AK6" s="8" t="s">
        <v>72</v>
      </c>
      <c r="AL6" s="8" t="s">
        <v>73</v>
      </c>
      <c r="AM6" s="0" t="n">
        <v>0.35</v>
      </c>
      <c r="AN6" s="8" t="s">
        <v>74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8" t="s">
        <v>75</v>
      </c>
    </row>
    <row collapsed="false" customFormat="false" customHeight="true" hidden="false" ht="12.1" outlineLevel="0" r="7">
      <c r="G7" s="5"/>
      <c r="K7" s="6"/>
      <c r="Q7" s="7"/>
      <c r="R7" s="8"/>
      <c r="S7" s="8"/>
      <c r="T7" s="8"/>
      <c r="U7" s="8"/>
      <c r="V7" s="8"/>
      <c r="W7" s="8"/>
      <c r="X7" s="8"/>
      <c r="AA7" s="8"/>
      <c r="AG7" s="8"/>
      <c r="AH7" s="8"/>
      <c r="AI7" s="8"/>
      <c r="AJ7" s="8"/>
      <c r="AK7" s="8"/>
      <c r="AL7" s="8"/>
      <c r="AN7" s="8"/>
      <c r="AX7" s="8"/>
    </row>
    <row collapsed="false" customFormat="false" customHeight="true" hidden="false" ht="12.1" outlineLevel="0" r="8">
      <c r="B8" s="0" t="s">
        <v>76</v>
      </c>
      <c r="C8" s="0" t="s">
        <v>77</v>
      </c>
      <c r="D8" s="0" t="n">
        <v>500</v>
      </c>
      <c r="E8" s="0" t="n">
        <v>100</v>
      </c>
      <c r="F8" s="6" t="n">
        <v>1000</v>
      </c>
      <c r="G8" s="9" t="n">
        <f aca="false">E8/J8</f>
        <v>374.826018814378</v>
      </c>
      <c r="H8" s="6" t="n">
        <v>8.1</v>
      </c>
      <c r="I8" s="0" t="n">
        <v>35</v>
      </c>
      <c r="J8" s="10" t="n">
        <f aca="false">3.3*10^(-0.87478367-0.00043512*D8)</f>
        <v>0.266790444047381</v>
      </c>
      <c r="K8" s="6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6" t="n">
        <v>0.174</v>
      </c>
      <c r="P8" s="0" t="n">
        <v>0.001</v>
      </c>
      <c r="Q8" s="7" t="n">
        <v>8E-009</v>
      </c>
      <c r="R8" s="6" t="n">
        <f aca="false">S8/(100*12)*2.5</f>
        <v>0.000104166666666667</v>
      </c>
      <c r="S8" s="11" t="s">
        <v>78</v>
      </c>
      <c r="T8" s="11" t="s">
        <v>79</v>
      </c>
      <c r="U8" s="11" t="s">
        <v>80</v>
      </c>
      <c r="V8" s="8" t="s">
        <v>81</v>
      </c>
      <c r="W8" s="8" t="s">
        <v>82</v>
      </c>
      <c r="X8" s="11" t="s">
        <v>83</v>
      </c>
      <c r="Y8" s="0" t="n">
        <v>0</v>
      </c>
      <c r="Z8" s="0" t="n">
        <v>0</v>
      </c>
      <c r="AA8" s="8" t="s">
        <v>67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8" t="s">
        <v>68</v>
      </c>
      <c r="AH8" s="8" t="s">
        <v>69</v>
      </c>
      <c r="AI8" s="8" t="s">
        <v>70</v>
      </c>
      <c r="AJ8" s="8" t="s">
        <v>71</v>
      </c>
      <c r="AK8" s="8" t="s">
        <v>72</v>
      </c>
      <c r="AL8" s="8" t="s">
        <v>73</v>
      </c>
      <c r="AM8" s="0" t="n">
        <v>0.35</v>
      </c>
      <c r="AN8" s="8" t="s">
        <v>74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12" t="n">
        <v>0.00010417</v>
      </c>
      <c r="AY8" s="0" t="n">
        <v>0.05</v>
      </c>
    </row>
    <row collapsed="false" customFormat="false" customHeight="true" hidden="false" ht="12.1" outlineLevel="0" r="9">
      <c r="B9" s="0" t="s">
        <v>84</v>
      </c>
      <c r="C9" s="0" t="s">
        <v>85</v>
      </c>
      <c r="D9" s="3" t="n">
        <v>500</v>
      </c>
      <c r="E9" s="3" t="n">
        <v>100</v>
      </c>
      <c r="F9" s="3" t="n">
        <v>1000</v>
      </c>
      <c r="G9" s="13" t="n">
        <f aca="false">E9/J9</f>
        <v>374.826018814378</v>
      </c>
      <c r="H9" s="3" t="n">
        <v>8.1</v>
      </c>
      <c r="I9" s="3" t="n">
        <v>35</v>
      </c>
      <c r="J9" s="14" t="n">
        <f aca="false">3.3*10^(-0.87478367-0.00043512*D9)</f>
        <v>0.266790444047381</v>
      </c>
      <c r="K9" s="3" t="n">
        <f aca="false">5.2*(10^(0.7624-0.0003972*D9))</f>
        <v>19.0459808634568</v>
      </c>
      <c r="L9" s="3" t="n">
        <v>1</v>
      </c>
      <c r="M9" s="3" t="n">
        <v>0.85</v>
      </c>
      <c r="N9" s="3" t="n">
        <v>1</v>
      </c>
      <c r="O9" s="3" t="n">
        <v>0.174</v>
      </c>
      <c r="P9" s="3" t="n">
        <v>0.001</v>
      </c>
      <c r="Q9" s="15" t="n">
        <v>8E-009</v>
      </c>
      <c r="R9" s="0" t="n">
        <f aca="false">S9/(100*12)*2.5</f>
        <v>0.000104166666666667</v>
      </c>
      <c r="S9" s="8" t="s">
        <v>78</v>
      </c>
      <c r="T9" s="8" t="s">
        <v>79</v>
      </c>
      <c r="U9" s="8" t="s">
        <v>80</v>
      </c>
      <c r="V9" s="11" t="s">
        <v>86</v>
      </c>
      <c r="W9" s="11" t="s">
        <v>86</v>
      </c>
      <c r="X9" s="8" t="s">
        <v>83</v>
      </c>
      <c r="Y9" s="3" t="n">
        <v>0</v>
      </c>
      <c r="Z9" s="3" t="n">
        <v>0</v>
      </c>
      <c r="AA9" s="8" t="s">
        <v>67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8" t="s">
        <v>68</v>
      </c>
      <c r="AH9" s="8" t="s">
        <v>69</v>
      </c>
      <c r="AI9" s="8" t="s">
        <v>70</v>
      </c>
      <c r="AJ9" s="8" t="s">
        <v>71</v>
      </c>
      <c r="AK9" s="8" t="s">
        <v>72</v>
      </c>
      <c r="AL9" s="8" t="s">
        <v>73</v>
      </c>
      <c r="AM9" s="3" t="n">
        <v>0.35</v>
      </c>
      <c r="AN9" s="8" t="s">
        <v>74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15" t="n">
        <v>0.00010417</v>
      </c>
      <c r="AY9" s="3" t="n">
        <v>0.05</v>
      </c>
    </row>
    <row collapsed="false" customFormat="false" customHeight="true" hidden="false" ht="12.1" outlineLevel="0" r="10">
      <c r="B10" s="0" t="s">
        <v>87</v>
      </c>
      <c r="C10" s="0" t="s">
        <v>88</v>
      </c>
      <c r="D10" s="3" t="n">
        <v>500</v>
      </c>
      <c r="E10" s="3" t="n">
        <v>100</v>
      </c>
      <c r="F10" s="3" t="n">
        <v>1000</v>
      </c>
      <c r="G10" s="13" t="n">
        <f aca="false">E10/J10</f>
        <v>374.826018814378</v>
      </c>
      <c r="H10" s="3" t="n">
        <v>8.1</v>
      </c>
      <c r="I10" s="3" t="n">
        <v>35</v>
      </c>
      <c r="J10" s="14" t="n">
        <f aca="false">3.3*10^(-0.87478367-0.00043512*D10)</f>
        <v>0.266790444047381</v>
      </c>
      <c r="K10" s="3" t="n">
        <f aca="false">5.2*(10^(0.7624-0.0003972*D10))</f>
        <v>19.0459808634568</v>
      </c>
      <c r="L10" s="3" t="n">
        <v>1</v>
      </c>
      <c r="M10" s="3" t="n">
        <v>0.85</v>
      </c>
      <c r="N10" s="3" t="n">
        <v>1</v>
      </c>
      <c r="O10" s="3" t="n">
        <v>0.174</v>
      </c>
      <c r="P10" s="3" t="n">
        <v>0.001</v>
      </c>
      <c r="Q10" s="15" t="n">
        <v>8E-009</v>
      </c>
      <c r="R10" s="0" t="n">
        <f aca="false">S10/(100*12)*2.5</f>
        <v>0.000104166666666667</v>
      </c>
      <c r="S10" s="8" t="s">
        <v>78</v>
      </c>
      <c r="T10" s="11" t="s">
        <v>89</v>
      </c>
      <c r="U10" s="11" t="s">
        <v>90</v>
      </c>
      <c r="V10" s="8" t="s">
        <v>81</v>
      </c>
      <c r="W10" s="8" t="s">
        <v>82</v>
      </c>
      <c r="X10" s="8" t="s">
        <v>83</v>
      </c>
      <c r="Y10" s="3" t="n">
        <v>0</v>
      </c>
      <c r="Z10" s="3" t="n">
        <v>0</v>
      </c>
      <c r="AA10" s="8" t="s">
        <v>67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8" t="s">
        <v>68</v>
      </c>
      <c r="AH10" s="8" t="s">
        <v>69</v>
      </c>
      <c r="AI10" s="8" t="s">
        <v>70</v>
      </c>
      <c r="AJ10" s="8" t="s">
        <v>71</v>
      </c>
      <c r="AK10" s="8" t="s">
        <v>72</v>
      </c>
      <c r="AL10" s="8" t="s">
        <v>73</v>
      </c>
      <c r="AM10" s="3" t="n">
        <v>0.35</v>
      </c>
      <c r="AN10" s="8" t="s">
        <v>74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15" t="n">
        <v>0.00010417</v>
      </c>
      <c r="AY10" s="3" t="n">
        <v>0.05</v>
      </c>
    </row>
    <row collapsed="false" customFormat="false" customHeight="true" hidden="false" ht="12.1" outlineLevel="0" r="11">
      <c r="B11" s="0" t="s">
        <v>91</v>
      </c>
      <c r="C11" s="0" t="s">
        <v>92</v>
      </c>
      <c r="D11" s="3" t="n">
        <v>500</v>
      </c>
      <c r="E11" s="3" t="n">
        <v>100</v>
      </c>
      <c r="F11" s="3" t="n">
        <v>1000</v>
      </c>
      <c r="G11" s="13" t="n">
        <f aca="false">E11/J11</f>
        <v>374.826018814378</v>
      </c>
      <c r="H11" s="3" t="n">
        <v>8.1</v>
      </c>
      <c r="I11" s="3" t="n">
        <v>35</v>
      </c>
      <c r="J11" s="14" t="n">
        <f aca="false">3.3*10^(-0.87478367-0.00043512*D11)</f>
        <v>0.266790444047381</v>
      </c>
      <c r="K11" s="3" t="n">
        <f aca="false">5.2*(10^(0.7624-0.0003972*D11))</f>
        <v>19.0459808634568</v>
      </c>
      <c r="L11" s="3" t="n">
        <v>1</v>
      </c>
      <c r="M11" s="3" t="n">
        <v>0.85</v>
      </c>
      <c r="N11" s="3" t="n">
        <v>1</v>
      </c>
      <c r="O11" s="3" t="n">
        <v>0.174</v>
      </c>
      <c r="P11" s="3" t="n">
        <v>0.001</v>
      </c>
      <c r="Q11" s="15" t="n">
        <v>8E-009</v>
      </c>
      <c r="R11" s="0" t="n">
        <f aca="false">S11/(100*12)*2.5</f>
        <v>0.000104166666666667</v>
      </c>
      <c r="S11" s="8" t="s">
        <v>78</v>
      </c>
      <c r="T11" s="11" t="s">
        <v>89</v>
      </c>
      <c r="U11" s="11" t="s">
        <v>90</v>
      </c>
      <c r="V11" s="11" t="s">
        <v>86</v>
      </c>
      <c r="W11" s="11" t="s">
        <v>86</v>
      </c>
      <c r="X11" s="8" t="s">
        <v>83</v>
      </c>
      <c r="Y11" s="3" t="n">
        <v>0</v>
      </c>
      <c r="Z11" s="3" t="n">
        <v>0</v>
      </c>
      <c r="AA11" s="8" t="s">
        <v>67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8" t="s">
        <v>68</v>
      </c>
      <c r="AH11" s="8" t="s">
        <v>69</v>
      </c>
      <c r="AI11" s="8" t="s">
        <v>70</v>
      </c>
      <c r="AJ11" s="8" t="s">
        <v>71</v>
      </c>
      <c r="AK11" s="8" t="s">
        <v>72</v>
      </c>
      <c r="AL11" s="8" t="s">
        <v>73</v>
      </c>
      <c r="AM11" s="3" t="n">
        <v>0.35</v>
      </c>
      <c r="AN11" s="8" t="s">
        <v>74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15" t="n">
        <v>0.00010417</v>
      </c>
      <c r="AY11" s="3" t="n">
        <v>0.05</v>
      </c>
    </row>
    <row collapsed="false" customFormat="false" customHeight="true" hidden="false" ht="12.1" outlineLevel="0" r="12">
      <c r="B12" s="0" t="s">
        <v>93</v>
      </c>
      <c r="C12" s="0" t="s">
        <v>94</v>
      </c>
      <c r="D12" s="6" t="n">
        <v>5000</v>
      </c>
      <c r="E12" s="0" t="n">
        <v>100</v>
      </c>
      <c r="F12" s="6" t="n">
        <v>10000</v>
      </c>
      <c r="G12" s="9" t="n">
        <f aca="false">E12/J12</f>
        <v>34030.6097031119</v>
      </c>
      <c r="H12" s="6" t="n">
        <v>1.4</v>
      </c>
      <c r="I12" s="0" t="n">
        <v>35</v>
      </c>
      <c r="J12" s="10" t="n">
        <f aca="false">3.3*10^(-0.87478367-0.00043512*D12)</f>
        <v>0.00293853095411498</v>
      </c>
      <c r="K12" s="6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6" t="n">
        <v>0.0122</v>
      </c>
      <c r="P12" s="0" t="n">
        <v>0.001</v>
      </c>
      <c r="Q12" s="7" t="n">
        <v>8E-009</v>
      </c>
      <c r="R12" s="6" t="n">
        <f aca="false">S12/(100*12)*2.5</f>
        <v>1.04166666666667E-005</v>
      </c>
      <c r="S12" s="11" t="s">
        <v>95</v>
      </c>
      <c r="T12" s="8" t="s">
        <v>79</v>
      </c>
      <c r="U12" s="8" t="s">
        <v>80</v>
      </c>
      <c r="V12" s="8" t="s">
        <v>81</v>
      </c>
      <c r="W12" s="8" t="s">
        <v>82</v>
      </c>
      <c r="X12" s="8" t="s">
        <v>83</v>
      </c>
      <c r="Y12" s="3" t="n">
        <v>0</v>
      </c>
      <c r="Z12" s="3" t="n">
        <v>0</v>
      </c>
      <c r="AA12" s="8" t="s">
        <v>67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8" t="s">
        <v>68</v>
      </c>
      <c r="AH12" s="8" t="s">
        <v>69</v>
      </c>
      <c r="AI12" s="8" t="s">
        <v>70</v>
      </c>
      <c r="AJ12" s="8" t="s">
        <v>71</v>
      </c>
      <c r="AK12" s="8" t="s">
        <v>72</v>
      </c>
      <c r="AL12" s="8" t="s">
        <v>73</v>
      </c>
      <c r="AM12" s="3" t="n">
        <v>0.35</v>
      </c>
      <c r="AN12" s="8" t="s">
        <v>74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6" t="n">
        <f aca="false">AY12/(100*12)*2.5</f>
        <v>1.04166666666667E-005</v>
      </c>
      <c r="AY12" s="11" t="s">
        <v>95</v>
      </c>
    </row>
    <row collapsed="false" customFormat="false" customHeight="true" hidden="false" ht="12.1" outlineLevel="0" r="14"/>
    <row collapsed="false" customFormat="false" customHeight="true" hidden="false" ht="14.5" outlineLevel="0" r="17">
      <c r="B17" s="4" t="s">
        <v>96</v>
      </c>
      <c r="D17" s="6" t="s">
        <v>97</v>
      </c>
    </row>
    <row collapsed="false" customFormat="false" customHeight="true" hidden="false" ht="12.1" outlineLevel="0" r="18">
      <c r="B18" s="0" t="s">
        <v>98</v>
      </c>
    </row>
    <row collapsed="false" customFormat="false" customHeight="true" hidden="false" ht="12.1" outlineLevel="0" r="19">
      <c r="B19" s="0" t="s">
        <v>99</v>
      </c>
    </row>
    <row collapsed="false" customFormat="false" customHeight="true" hidden="false" ht="12.1" outlineLevel="0" r="20">
      <c r="B20" s="0" t="s">
        <v>100</v>
      </c>
    </row>
    <row collapsed="false" customFormat="false" customHeight="true" hidden="false" ht="12.1" outlineLevel="0" r="21">
      <c r="B21" s="0" t="s">
        <v>101</v>
      </c>
    </row>
    <row collapsed="false" customFormat="false" customHeight="true" hidden="false" ht="12.1" outlineLevel="0" r="22">
      <c r="B22" s="0" t="s">
        <v>102</v>
      </c>
    </row>
    <row collapsed="false" customFormat="false" customHeight="true" hidden="false" ht="12.1" outlineLevel="0" r="23">
      <c r="B23" s="0" t="s">
        <v>103</v>
      </c>
    </row>
    <row collapsed="false" customFormat="false" customHeight="true" hidden="false" ht="12.1" outlineLevel="0" r="24">
      <c r="B24" s="0" t="s">
        <v>104</v>
      </c>
    </row>
    <row collapsed="false" customFormat="false" customHeight="true" hidden="false" ht="12.1" outlineLevel="0" r="25">
      <c r="B25" s="0" t="s">
        <v>105</v>
      </c>
    </row>
    <row collapsed="false" customFormat="false" customHeight="true" hidden="false" ht="12.1" outlineLevel="0" r="26">
      <c r="B26" s="0" t="s">
        <v>106</v>
      </c>
    </row>
    <row collapsed="false" customFormat="false" customHeight="true" hidden="false" ht="12.1" outlineLevel="0" r="27">
      <c r="B27" s="0" t="s">
        <v>107</v>
      </c>
    </row>
    <row collapsed="false" customFormat="false" customHeight="true" hidden="false" ht="12.1" outlineLevel="0" r="28"/>
    <row collapsed="false" customFormat="false" customHeight="true" hidden="false" ht="12.1" outlineLevel="0" r="29">
      <c r="B29" s="0" t="s">
        <v>108</v>
      </c>
      <c r="C29" s="0" t="s">
        <v>109</v>
      </c>
    </row>
    <row collapsed="false" customFormat="false" customHeight="true" hidden="false" ht="12.1" outlineLevel="0" r="30">
      <c r="B30" s="0" t="s">
        <v>110</v>
      </c>
      <c r="C30" s="0" t="s">
        <v>109</v>
      </c>
    </row>
    <row collapsed="false" customFormat="false" customHeight="true" hidden="false" ht="12.1" outlineLevel="0" r="31">
      <c r="B31" s="0" t="s">
        <v>111</v>
      </c>
      <c r="C31" s="0" t="s">
        <v>109</v>
      </c>
    </row>
    <row collapsed="false" customFormat="false" customHeight="true" hidden="false" ht="12.1" outlineLevel="0" r="32">
      <c r="B32" s="0" t="s">
        <v>112</v>
      </c>
      <c r="C32" s="0" t="s">
        <v>109</v>
      </c>
    </row>
    <row collapsed="false" customFormat="false" customHeight="true" hidden="false" ht="12.1" outlineLevel="0" r="33">
      <c r="B33" s="0" t="s">
        <v>113</v>
      </c>
      <c r="C33" s="0" t="s">
        <v>109</v>
      </c>
    </row>
    <row collapsed="false" customFormat="false" customHeight="true" hidden="false" ht="12.1" outlineLevel="0" r="34">
      <c r="B34" s="0" t="s">
        <v>114</v>
      </c>
      <c r="C34" s="0" t="s">
        <v>109</v>
      </c>
    </row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>
      <c r="B37" s="0" t="s">
        <v>115</v>
      </c>
    </row>
    <row collapsed="false" customFormat="false" customHeight="true" hidden="false" ht="12.1" outlineLevel="0" r="38">
      <c r="B38" s="0" t="s">
        <v>116</v>
      </c>
    </row>
    <row collapsed="false" customFormat="false" customHeight="true" hidden="false" ht="12.1" outlineLevel="0" r="39">
      <c r="B39" s="0" t="s">
        <v>117</v>
      </c>
    </row>
    <row collapsed="false" customFormat="false" customHeight="true" hidden="false" ht="12.1" outlineLevel="0" r="40">
      <c r="B40" s="0" t="s">
        <v>118</v>
      </c>
    </row>
    <row collapsed="false" customFormat="false" customHeight="true" hidden="false" ht="12.1" outlineLevel="0" r="41">
      <c r="B41" s="0" t="s">
        <v>119</v>
      </c>
    </row>
    <row collapsed="false" customFormat="false" customHeight="true" hidden="false" ht="12.1" outlineLevel="0" r="42"/>
    <row collapsed="false" customFormat="false" customHeight="true" hidden="false" ht="12.1" outlineLevel="0" r="43">
      <c r="B43" s="0" t="s">
        <v>120</v>
      </c>
    </row>
    <row collapsed="false" customFormat="false" customHeight="true" hidden="false" ht="12.1" outlineLevel="0" r="44">
      <c r="B44" s="0" t="s">
        <v>121</v>
      </c>
    </row>
    <row collapsed="false" customFormat="false" customHeight="true" hidden="false" ht="12.1" outlineLevel="0" r="45">
      <c r="B45" s="0" t="s">
        <v>122</v>
      </c>
    </row>
    <row collapsed="false" customFormat="false" customHeight="true" hidden="false" ht="12.1" outlineLevel="0" r="46">
      <c r="B46" s="0" t="s">
        <v>123</v>
      </c>
    </row>
    <row collapsed="false" customFormat="false" customHeight="true" hidden="false" ht="12.1" outlineLevel="0" r="47">
      <c r="B47" s="0" t="s">
        <v>124</v>
      </c>
    </row>
    <row collapsed="false" customFormat="false" customHeight="true" hidden="false" ht="12.1" outlineLevel="0" r="48">
      <c r="B48" s="0" t="s">
        <v>125</v>
      </c>
    </row>
    <row collapsed="false" customFormat="false" customHeight="true" hidden="false" ht="12.1" outlineLevel="0" r="49">
      <c r="B49" s="0" t="s">
        <v>126</v>
      </c>
    </row>
    <row collapsed="false" customFormat="false" customHeight="true" hidden="false" ht="12.1" outlineLevel="0" r="50"/>
    <row collapsed="false" customFormat="false" customHeight="true" hidden="false" ht="12.1" outlineLevel="0" r="51">
      <c r="B51" s="0" t="s">
        <v>127</v>
      </c>
    </row>
    <row collapsed="false" customFormat="false" customHeight="true" hidden="false" ht="12.1" outlineLevel="0" r="52">
      <c r="B52" s="0" t="s">
        <v>128</v>
      </c>
    </row>
    <row collapsed="false" customFormat="false" customHeight="true" hidden="false" ht="12.1" outlineLevel="0" r="53">
      <c r="B53" s="0" t="s">
        <v>129</v>
      </c>
    </row>
    <row collapsed="false" customFormat="false" customHeight="true" hidden="false" ht="12.1" outlineLevel="0" r="54">
      <c r="B54" s="0" t="s">
        <v>130</v>
      </c>
    </row>
    <row collapsed="false" customFormat="false" customHeight="true" hidden="false" ht="12.1" outlineLevel="0" r="55">
      <c r="B55" s="0" t="s">
        <v>131</v>
      </c>
    </row>
    <row collapsed="false" customFormat="false" customHeight="true" hidden="false" ht="12.1" outlineLevel="0" r="56">
      <c r="B56" s="0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35" activeCellId="0" pane="topLeft" sqref="C35"/>
    </sheetView>
  </sheetViews>
  <cols>
    <col collapsed="false" hidden="false" max="1" min="1" style="0" width="16.6235294117647"/>
    <col collapsed="false" hidden="false" max="2" min="2" style="0" width="11.9294117647059"/>
    <col collapsed="false" hidden="false" max="3" min="3" style="0" width="43.9843137254902"/>
    <col collapsed="false" hidden="false" max="4" min="4" style="0" width="11.9294117647059"/>
    <col collapsed="false" hidden="false" max="5" min="5" style="0" width="30.3450980392157"/>
    <col collapsed="false" hidden="false" max="6" min="6" style="0" width="11.9294117647059"/>
    <col collapsed="false" hidden="false" max="7" min="7" style="0" width="35.6509803921569"/>
    <col collapsed="false" hidden="false" max="8" min="8" style="0" width="20.3058823529412"/>
    <col collapsed="false" hidden="false" max="1025" min="9" style="0" width="11.9294117647059"/>
  </cols>
  <sheetData>
    <row collapsed="false" customFormat="false" customHeight="true" hidden="false" ht="12.1" outlineLevel="0" r="1"/>
    <row collapsed="false" customFormat="false" customHeight="true" hidden="false" ht="14.5" outlineLevel="0" r="2">
      <c r="B2" s="4" t="s">
        <v>133</v>
      </c>
      <c r="C2" s="4" t="s">
        <v>134</v>
      </c>
      <c r="D2" s="16"/>
      <c r="E2" s="16" t="s">
        <v>135</v>
      </c>
      <c r="F2" s="16"/>
      <c r="G2" s="16"/>
    </row>
    <row collapsed="false" customFormat="false" customHeight="true" hidden="false" ht="14.5" outlineLevel="0" r="3">
      <c r="B3" s="4" t="s">
        <v>136</v>
      </c>
      <c r="C3" s="4" t="s">
        <v>137</v>
      </c>
      <c r="D3" s="16"/>
      <c r="E3" s="16"/>
      <c r="F3" s="16"/>
      <c r="G3" s="16"/>
    </row>
    <row collapsed="false" customFormat="false" customHeight="true" hidden="false" ht="14.5" outlineLevel="0" r="4">
      <c r="B4" s="16"/>
      <c r="C4" s="16"/>
      <c r="D4" s="16"/>
      <c r="E4" s="16"/>
      <c r="F4" s="16"/>
      <c r="G4" s="16"/>
    </row>
    <row collapsed="false" customFormat="false" customHeight="true" hidden="false" ht="14.5" outlineLevel="0" r="5">
      <c r="B5" s="16" t="s">
        <v>138</v>
      </c>
      <c r="C5" s="16" t="s">
        <v>139</v>
      </c>
      <c r="D5" s="16" t="s">
        <v>140</v>
      </c>
      <c r="E5" s="16" t="s">
        <v>141</v>
      </c>
      <c r="F5" s="16" t="s">
        <v>142</v>
      </c>
      <c r="G5" s="16" t="s">
        <v>143</v>
      </c>
      <c r="H5" s="4" t="s">
        <v>144</v>
      </c>
    </row>
    <row collapsed="false" customFormat="false" customHeight="true" hidden="false" ht="14.5" outlineLevel="0" r="6">
      <c r="B6" s="16" t="s">
        <v>22</v>
      </c>
      <c r="C6" s="0" t="s">
        <v>145</v>
      </c>
      <c r="D6" s="0" t="s">
        <v>146</v>
      </c>
      <c r="E6" s="7" t="n">
        <f aca="false">1*10^{-3}</f>
        <v>0.001</v>
      </c>
      <c r="F6" s="17" t="n">
        <v>50</v>
      </c>
      <c r="G6" s="0" t="s">
        <v>147</v>
      </c>
      <c r="H6" s="18" t="s">
        <v>148</v>
      </c>
    </row>
    <row collapsed="false" customFormat="false" customHeight="true" hidden="false" ht="14.5" outlineLevel="0" r="7">
      <c r="B7" s="16" t="s">
        <v>149</v>
      </c>
      <c r="C7" s="0" t="s">
        <v>150</v>
      </c>
      <c r="D7" s="0" t="s">
        <v>148</v>
      </c>
      <c r="E7" s="19" t="n">
        <v>0.05</v>
      </c>
      <c r="F7" s="20" t="n">
        <v>0.95</v>
      </c>
      <c r="H7" s="18" t="s">
        <v>148</v>
      </c>
    </row>
    <row collapsed="false" customFormat="false" customHeight="true" hidden="false" ht="17.9" outlineLevel="0" r="8">
      <c r="B8" s="16" t="s">
        <v>151</v>
      </c>
      <c r="C8" s="0" t="s">
        <v>152</v>
      </c>
      <c r="E8" s="0" t="n">
        <v>0.8</v>
      </c>
      <c r="F8" s="0" t="n">
        <v>1.7</v>
      </c>
      <c r="G8" s="0" t="s">
        <v>153</v>
      </c>
      <c r="H8" s="21" t="n">
        <v>1.3</v>
      </c>
    </row>
    <row collapsed="false" customFormat="false" customHeight="true" hidden="false" ht="18.65" outlineLevel="0" r="9">
      <c r="A9" s="22" t="s">
        <v>154</v>
      </c>
      <c r="B9" s="16" t="s">
        <v>155</v>
      </c>
      <c r="C9" s="0" t="s">
        <v>156</v>
      </c>
      <c r="D9" s="0" t="s">
        <v>148</v>
      </c>
      <c r="E9" s="0" t="n">
        <v>100</v>
      </c>
      <c r="F9" s="0" t="n">
        <v>400</v>
      </c>
      <c r="G9" s="0" t="s">
        <v>157</v>
      </c>
      <c r="H9" s="21" t="s">
        <v>158</v>
      </c>
      <c r="I9" s="0" t="s">
        <v>159</v>
      </c>
    </row>
    <row collapsed="false" customFormat="false" customHeight="true" hidden="false" ht="18.65" outlineLevel="0" r="10">
      <c r="A10" s="22" t="s">
        <v>154</v>
      </c>
      <c r="B10" s="16" t="s">
        <v>160</v>
      </c>
      <c r="C10" s="0" t="s">
        <v>161</v>
      </c>
      <c r="D10" s="0" t="s">
        <v>148</v>
      </c>
      <c r="E10" s="0" t="n">
        <v>1.3</v>
      </c>
      <c r="F10" s="0" t="n">
        <v>2</v>
      </c>
      <c r="G10" s="0" t="s">
        <v>157</v>
      </c>
      <c r="H10" s="21" t="n">
        <v>1.3</v>
      </c>
      <c r="I10" s="0" t="s">
        <v>159</v>
      </c>
    </row>
    <row collapsed="false" customFormat="false" customHeight="true" hidden="false" ht="14.5" outlineLevel="0" r="11">
      <c r="B11" s="16" t="s">
        <v>162</v>
      </c>
      <c r="C11" s="0" t="s">
        <v>163</v>
      </c>
      <c r="D11" s="0" t="s">
        <v>146</v>
      </c>
      <c r="E11" s="0" t="n">
        <f aca="false">0.005*24*365</f>
        <v>43.8</v>
      </c>
      <c r="F11" s="0" t="n">
        <f aca="false">0.1*24*365</f>
        <v>876</v>
      </c>
      <c r="G11" s="0" t="s">
        <v>164</v>
      </c>
      <c r="H11" s="21" t="n">
        <f aca="false">0.26*365</f>
        <v>94.9</v>
      </c>
      <c r="I11" s="0" t="s">
        <v>165</v>
      </c>
    </row>
    <row collapsed="false" customFormat="false" customHeight="true" hidden="false" ht="14.5" outlineLevel="0" r="12">
      <c r="B12" s="16" t="s">
        <v>166</v>
      </c>
      <c r="C12" s="0" t="s">
        <v>167</v>
      </c>
      <c r="D12" s="0" t="s">
        <v>146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164</v>
      </c>
      <c r="H12" s="23" t="n">
        <f aca="false">365*5.3*10^{-4}</f>
        <v>0.19345</v>
      </c>
      <c r="I12" s="0" t="s">
        <v>165</v>
      </c>
    </row>
    <row collapsed="false" customFormat="false" customHeight="true" hidden="false" ht="14.5" outlineLevel="0" r="13">
      <c r="B13" s="16" t="s">
        <v>168</v>
      </c>
      <c r="C13" s="0" t="s">
        <v>169</v>
      </c>
      <c r="D13" s="0" t="s">
        <v>146</v>
      </c>
      <c r="E13" s="0" t="n">
        <v>0.001</v>
      </c>
      <c r="F13" s="0" t="n">
        <v>10</v>
      </c>
      <c r="G13" s="0" t="s">
        <v>170</v>
      </c>
      <c r="H13" s="21" t="n">
        <v>1</v>
      </c>
    </row>
    <row collapsed="false" customFormat="false" customHeight="true" hidden="false" ht="17.9" outlineLevel="0" r="14">
      <c r="A14" s="22" t="s">
        <v>171</v>
      </c>
      <c r="B14" s="4" t="s">
        <v>172</v>
      </c>
      <c r="C14" s="0" t="s">
        <v>173</v>
      </c>
      <c r="E14" s="0" t="n">
        <v>0.5</v>
      </c>
      <c r="F14" s="0" t="n">
        <v>1</v>
      </c>
      <c r="H14" s="21" t="n">
        <v>0.8</v>
      </c>
    </row>
    <row collapsed="false" customFormat="false" customHeight="true" hidden="false" ht="17.9" outlineLevel="0" r="15">
      <c r="B15" s="4" t="s">
        <v>174</v>
      </c>
      <c r="C15" s="0" t="s">
        <v>175</v>
      </c>
      <c r="E15" s="0" t="n">
        <v>0.5</v>
      </c>
      <c r="F15" s="0" t="n">
        <v>1</v>
      </c>
      <c r="H15" s="21" t="n">
        <v>0.95</v>
      </c>
    </row>
    <row collapsed="false" customFormat="false" customHeight="true" hidden="false" ht="12.1" outlineLevel="0" r="16">
      <c r="H16" s="21"/>
    </row>
    <row collapsed="false" customFormat="false" customHeight="true" hidden="false" ht="12.1" outlineLevel="0" r="17">
      <c r="H17" s="21"/>
    </row>
    <row collapsed="false" customFormat="false" customHeight="true" hidden="false" ht="12.1" outlineLevel="0" r="18">
      <c r="B18" s="6" t="s">
        <v>176</v>
      </c>
      <c r="H18" s="21"/>
    </row>
    <row collapsed="false" customFormat="false" customHeight="true" hidden="false" ht="14.5" outlineLevel="0" r="19">
      <c r="B19" s="16" t="s">
        <v>177</v>
      </c>
      <c r="C19" s="0" t="s">
        <v>178</v>
      </c>
      <c r="D19" s="0" t="s">
        <v>179</v>
      </c>
      <c r="H19" s="18" t="n">
        <f aca="false">1*10^{-9}</f>
        <v>1E-009</v>
      </c>
      <c r="I19" s="0" t="s">
        <v>165</v>
      </c>
    </row>
    <row collapsed="false" customFormat="false" customHeight="true" hidden="false" ht="14.5" outlineLevel="0" r="20">
      <c r="B20" s="16" t="s">
        <v>180</v>
      </c>
      <c r="C20" s="0" t="s">
        <v>181</v>
      </c>
      <c r="D20" s="0" t="s">
        <v>179</v>
      </c>
      <c r="H20" s="24" t="n">
        <f aca="false">3.7*10^{-9}</f>
        <v>3.7E-009</v>
      </c>
      <c r="I20" s="0" t="s">
        <v>165</v>
      </c>
    </row>
    <row collapsed="false" customFormat="false" customHeight="true" hidden="false" ht="12.1" outlineLevel="0" r="21"/>
    <row collapsed="false" customFormat="false" customHeight="true" hidden="false" ht="12.1" outlineLevel="0" r="22"/>
    <row collapsed="false" customFormat="false" customHeight="true" hidden="false" ht="12.1" outlineLevel="0" r="23">
      <c r="C23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B26" activeCellId="0" pane="topLeft" sqref="B26"/>
    </sheetView>
  </sheetViews>
  <cols>
    <col collapsed="false" hidden="false" max="1" min="1" style="0" width="20.2313725490196"/>
    <col collapsed="false" hidden="false" max="2" min="2" style="0" width="12.7882352941176"/>
    <col collapsed="false" hidden="false" max="3" min="3" style="0" width="44.9960784313725"/>
    <col collapsed="false" hidden="false" max="6" min="4" style="0" width="11.9294117647059"/>
    <col collapsed="false" hidden="false" max="7" min="7" style="0" width="26.4"/>
    <col collapsed="false" hidden="false" max="8" min="8" style="0" width="11.8117647058824"/>
    <col collapsed="false" hidden="false" max="1025" min="9" style="0" width="11.9294117647059"/>
  </cols>
  <sheetData>
    <row collapsed="false" customFormat="false" customHeight="true" hidden="false" ht="14.5" outlineLevel="0" r="2">
      <c r="B2" s="16"/>
      <c r="C2" s="16"/>
      <c r="D2" s="16"/>
      <c r="E2" s="16" t="s">
        <v>135</v>
      </c>
      <c r="F2" s="16"/>
      <c r="G2" s="16"/>
    </row>
    <row collapsed="false" customFormat="false" customHeight="true" hidden="false" ht="14.5" outlineLevel="0" r="3">
      <c r="B3" s="16" t="s">
        <v>138</v>
      </c>
      <c r="C3" s="16" t="s">
        <v>139</v>
      </c>
      <c r="D3" s="16" t="s">
        <v>140</v>
      </c>
      <c r="E3" s="16" t="s">
        <v>141</v>
      </c>
      <c r="F3" s="16" t="s">
        <v>142</v>
      </c>
      <c r="G3" s="16" t="s">
        <v>143</v>
      </c>
      <c r="H3" s="25" t="s">
        <v>183</v>
      </c>
      <c r="I3" s="26"/>
    </row>
    <row collapsed="false" customFormat="false" customHeight="true" hidden="false" ht="14.5" outlineLevel="0" r="4">
      <c r="B4" s="16" t="s">
        <v>22</v>
      </c>
      <c r="C4" s="0" t="s">
        <v>145</v>
      </c>
      <c r="D4" s="0" t="s">
        <v>146</v>
      </c>
      <c r="E4" s="17" t="n">
        <v>6E-007</v>
      </c>
      <c r="F4" s="17" t="n">
        <v>43</v>
      </c>
      <c r="G4" s="0" t="s">
        <v>147</v>
      </c>
      <c r="H4" s="27" t="n">
        <f aca="false">1*10^{-3}</f>
        <v>0.001</v>
      </c>
      <c r="I4" s="26" t="n">
        <v>50</v>
      </c>
    </row>
    <row collapsed="false" customFormat="false" customHeight="true" hidden="false" ht="14.5" outlineLevel="0" r="5">
      <c r="B5" s="16" t="s">
        <v>23</v>
      </c>
      <c r="C5" s="0" t="s">
        <v>184</v>
      </c>
      <c r="D5" s="0" t="s">
        <v>146</v>
      </c>
      <c r="E5" s="17" t="n">
        <v>0</v>
      </c>
      <c r="F5" s="17" t="n">
        <v>2</v>
      </c>
      <c r="G5" s="0" t="s">
        <v>147</v>
      </c>
      <c r="H5" s="27" t="n">
        <f aca="false">1*10^{-6}</f>
        <v>1E-006</v>
      </c>
      <c r="I5" s="27" t="n">
        <f aca="false">1*10^{-3}</f>
        <v>0.001</v>
      </c>
    </row>
    <row collapsed="false" customFormat="false" customHeight="true" hidden="false" ht="17.15" outlineLevel="0" r="6">
      <c r="B6" s="16" t="s">
        <v>151</v>
      </c>
      <c r="C6" s="0" t="s">
        <v>152</v>
      </c>
      <c r="D6" s="0" t="s">
        <v>148</v>
      </c>
    </row>
    <row collapsed="false" customFormat="false" customHeight="true" hidden="false" ht="17.15" outlineLevel="0" r="7">
      <c r="A7" s="22" t="s">
        <v>154</v>
      </c>
      <c r="B7" s="16" t="s">
        <v>155</v>
      </c>
      <c r="C7" s="0" t="s">
        <v>156</v>
      </c>
      <c r="D7" s="0" t="s">
        <v>148</v>
      </c>
      <c r="E7" s="0" t="n">
        <v>250</v>
      </c>
      <c r="F7" s="0" t="n">
        <v>400</v>
      </c>
      <c r="G7" s="0" t="s">
        <v>185</v>
      </c>
    </row>
    <row collapsed="false" customFormat="false" customHeight="true" hidden="false" ht="14.5" outlineLevel="0" r="8">
      <c r="A8" s="22" t="s">
        <v>154</v>
      </c>
      <c r="B8" s="16"/>
      <c r="D8" s="0" t="s">
        <v>148</v>
      </c>
      <c r="E8" s="0" t="n">
        <v>108</v>
      </c>
      <c r="F8" s="0" t="n">
        <v>243</v>
      </c>
      <c r="G8" s="0" t="s">
        <v>165</v>
      </c>
    </row>
    <row collapsed="false" customFormat="false" customHeight="true" hidden="false" ht="17.15" outlineLevel="0" r="9">
      <c r="A9" s="22" t="s">
        <v>154</v>
      </c>
      <c r="B9" s="16" t="s">
        <v>160</v>
      </c>
      <c r="C9" s="0" t="s">
        <v>161</v>
      </c>
      <c r="D9" s="0" t="s">
        <v>148</v>
      </c>
      <c r="E9" s="0" t="n">
        <v>1.3</v>
      </c>
      <c r="F9" s="0" t="n">
        <v>1.9</v>
      </c>
      <c r="G9" s="0" t="s">
        <v>185</v>
      </c>
    </row>
    <row collapsed="false" customFormat="false" customHeight="true" hidden="false" ht="14.5" outlineLevel="0" r="10">
      <c r="A10" s="22" t="s">
        <v>154</v>
      </c>
      <c r="B10" s="16"/>
      <c r="D10" s="0" t="s">
        <v>148</v>
      </c>
      <c r="G10" s="0" t="s">
        <v>165</v>
      </c>
    </row>
    <row collapsed="false" customFormat="false" customHeight="true" hidden="false" ht="14.5" outlineLevel="0" r="11">
      <c r="B11" s="16" t="s">
        <v>162</v>
      </c>
      <c r="C11" s="0" t="s">
        <v>163</v>
      </c>
      <c r="D11" s="0" t="s">
        <v>146</v>
      </c>
      <c r="E11" s="0" t="n">
        <f aca="false">0.005*24*365</f>
        <v>43.8</v>
      </c>
      <c r="F11" s="0" t="n">
        <f aca="false">0.1*24*365</f>
        <v>876</v>
      </c>
      <c r="G11" s="0" t="s">
        <v>164</v>
      </c>
      <c r="H11" s="0" t="n">
        <f aca="false">0.26*365</f>
        <v>94.9</v>
      </c>
      <c r="I11" s="0" t="s">
        <v>165</v>
      </c>
    </row>
    <row collapsed="false" customFormat="false" customHeight="true" hidden="false" ht="14.5" outlineLevel="0" r="12">
      <c r="B12" s="16" t="s">
        <v>166</v>
      </c>
      <c r="C12" s="0" t="s">
        <v>167</v>
      </c>
      <c r="D12" s="0" t="s">
        <v>146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164</v>
      </c>
      <c r="H12" s="28" t="n">
        <f aca="false">365*5.3*10^{-4}</f>
        <v>0.19345</v>
      </c>
      <c r="I12" s="0" t="s">
        <v>165</v>
      </c>
    </row>
    <row collapsed="false" customFormat="false" customHeight="true" hidden="false" ht="14.5" outlineLevel="0" r="13">
      <c r="B13" s="16" t="s">
        <v>168</v>
      </c>
      <c r="C13" s="0" t="s">
        <v>169</v>
      </c>
      <c r="D13" s="0" t="s">
        <v>146</v>
      </c>
      <c r="E13" s="0" t="n">
        <f aca="false">1*10^{-6}*24*365</f>
        <v>0.00876</v>
      </c>
      <c r="F13" s="0" t="n">
        <f aca="false">5*10^{-4}*24*365</f>
        <v>4.38</v>
      </c>
      <c r="G13" s="0" t="s">
        <v>164</v>
      </c>
      <c r="H13" s="3" t="n">
        <f aca="false">365*1*10^{-3}</f>
        <v>0.365</v>
      </c>
      <c r="I13" s="0" t="s">
        <v>165</v>
      </c>
    </row>
    <row collapsed="false" customFormat="false" customHeight="true" hidden="false" ht="14.5" outlineLevel="0" r="14">
      <c r="B14" s="16" t="s">
        <v>168</v>
      </c>
      <c r="C14" s="0" t="s">
        <v>169</v>
      </c>
      <c r="D14" s="0" t="s">
        <v>146</v>
      </c>
      <c r="E14" s="0" t="n">
        <v>0.001</v>
      </c>
      <c r="F14" s="0" t="n">
        <v>10</v>
      </c>
      <c r="G14" s="0" t="s">
        <v>170</v>
      </c>
    </row>
    <row collapsed="false" customFormat="false" customHeight="true" hidden="false" ht="14.5" outlineLevel="0" r="15">
      <c r="B15" s="16" t="s">
        <v>177</v>
      </c>
      <c r="C15" s="0" t="s">
        <v>178</v>
      </c>
      <c r="D15" s="0" t="s">
        <v>179</v>
      </c>
    </row>
    <row collapsed="false" customFormat="false" customHeight="true" hidden="false" ht="14.5" outlineLevel="0" r="16">
      <c r="B16" s="16" t="s">
        <v>180</v>
      </c>
      <c r="C16" s="0" t="s">
        <v>181</v>
      </c>
      <c r="D16" s="0" t="s">
        <v>179</v>
      </c>
    </row>
    <row collapsed="false" customFormat="false" customHeight="true" hidden="false" ht="17.15" outlineLevel="0" r="17">
      <c r="A17" s="22" t="s">
        <v>171</v>
      </c>
      <c r="B17" s="4" t="s">
        <v>172</v>
      </c>
      <c r="C17" s="0" t="s">
        <v>173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4" t="s">
        <v>174</v>
      </c>
      <c r="C18" s="0" t="s">
        <v>175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2016-06-23T14:01:54.00Z</dcterms:modified>
  <cp:revision>0</cp:revision>
</cp:coreProperties>
</file>