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2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318" firstSheet="0" activeTab="2"/>
  </bookViews>
  <sheets>
    <sheet name="Calc_apparent_k" sheetId="1" state="visible" r:id="rId2"/>
    <sheet name="Tromp_Boudreau" sheetId="2" state="visible" r:id="rId3"/>
    <sheet name="sed-rate" sheetId="3" state="visible" r:id="rId4"/>
    <sheet name="Sheet4" sheetId="4" state="visible" r:id="rId5"/>
    <sheet name="Sheet5" sheetId="5" state="visible" r:id="rId6"/>
  </sheets>
  <calcPr iterateCount="100" refMode="A1" iterate="false" iterateDelta="0.001"/>
</workbook>
</file>

<file path=xl/sharedStrings.xml><?xml version="1.0" encoding="utf-8"?>
<sst xmlns="http://schemas.openxmlformats.org/spreadsheetml/2006/main" count="226" uniqueCount="53">
  <si>
    <t>Examples of invariant rates used in HAMOCC</t>
  </si>
  <si>
    <t>Assumptions:</t>
  </si>
  <si>
    <t>Rate constants used in Palastanga et al. (2011)</t>
  </si>
  <si>
    <t>f1*k1 + f2*k2 = k_apparent</t>
  </si>
  <si>
    <t>k_apparent</t>
  </si>
  <si>
    <t>Used for oxic margins</t>
  </si>
  <si>
    <t>Used for anoxic margins</t>
  </si>
  <si>
    <t>k2 = k1/100</t>
  </si>
  <si>
    <t>f1 (labile)</t>
  </si>
  <si>
    <t>f2 (refrac)</t>
  </si>
  <si>
    <t>k1</t>
  </si>
  <si>
    <t>k2</t>
  </si>
  <si>
    <t>k_Apparent check</t>
  </si>
  <si>
    <t>Used for oxic deep sea</t>
  </si>
  <si>
    <t>Used for anoxic deep sea</t>
  </si>
  <si>
    <t>k2 = k1/10</t>
  </si>
  <si>
    <t>k1 and k2 closer together!</t>
  </si>
  <si>
    <t>leads to k1 being smaller</t>
  </si>
  <si>
    <t>&amp; k2 being bigger</t>
  </si>
  <si>
    <t>Tromp et al 1995</t>
  </si>
  <si>
    <t>Boudreau 1997</t>
  </si>
  <si>
    <t>Depth</t>
  </si>
  <si>
    <t>w</t>
  </si>
  <si>
    <t>k1 (oxic)</t>
  </si>
  <si>
    <t>k2 (anoxic)</t>
  </si>
  <si>
    <t>k1_B</t>
  </si>
  <si>
    <t>k2_B</t>
  </si>
  <si>
    <t>Run times</t>
  </si>
  <si>
    <t>10kyrs – Archer explicit – 16level ocean 72x72 sediment grid</t>
  </si>
  <si>
    <t>Exp</t>
  </si>
  <si>
    <t>minutes</t>
  </si>
  <si>
    <t>hours</t>
  </si>
  <si>
    <t>No OMEN</t>
  </si>
  <si>
    <t>EXAMPLE GENIE GRIDS:</t>
  </si>
  <si>
    <t>DEFAULT k = 1.0e-6</t>
  </si>
  <si>
    <t>4 years</t>
  </si>
  <si>
    <t> dum_D </t>
  </si>
  <si>
    <t> loc_new_sed_vol Middelburg </t>
  </si>
  <si>
    <t> loc_new_sed_vol GENIE </t>
  </si>
  <si>
    <t> k1, k2 </t>
  </si>
  <si>
    <t>  9.99999999999999955E-007  9.99999999999999955E-007</t>
  </si>
  <si>
    <t> boudreau1997 oxic k1, k2 </t>
  </si>
  <si>
    <t>  0.19638394253086039       1.96383942530860408E-003</t>
  </si>
  <si>
    <t> dum_POC1_conc_swi </t>
  </si>
  <si>
    <t> dum_POC2_conc_swi </t>
  </si>
  <si>
    <t> loc_mean_OM </t>
  </si>
  <si>
    <t>  </t>
  </si>
  <si>
    <t>  5.27435245328635449E-002  5.27435245328635480E-004</t>
  </si>
  <si>
    <t>  4.48806848341056636E-002  4.48806848341056636E-004</t>
  </si>
  <si>
    <t>  4.83438195143225044E-002  4.83438195143225027E-004</t>
  </si>
  <si>
    <t>  4.31183093186053093E-002  4.31183093186053080E-004</t>
  </si>
  <si>
    <t>  4.94627074871127198E-002  4.94627074871127181E-004</t>
  </si>
  <si>
    <t>  1.88274354166577604E-002  1.88274354166577596E-004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</si>
</sst>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0000"/>
    <numFmt numFmtId="166" formatCode="0.0000"/>
    <numFmt numFmtId="167" formatCode="0.000E+000"/>
    <numFmt numFmtId="168" formatCode="0.00E+000"/>
    <numFmt numFmtId="169" formatCode="0.00000000E+000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2"/>
      <name val="Arial"/>
      <family val="2"/>
      <charset val="1"/>
    </font>
    <font>
      <b val="true"/>
      <sz val="10"/>
      <color rgb="FFFF3333"/>
      <name val="Arial"/>
      <family val="2"/>
      <charset val="1"/>
    </font>
    <font>
      <b val="true"/>
      <sz val="12"/>
      <color rgb="FFFF3333"/>
      <name val="Arial"/>
      <family val="2"/>
      <charset val="1"/>
    </font>
    <font>
      <b val="true"/>
      <sz val="10"/>
      <color rgb="FF336633"/>
      <name val="Arial"/>
      <family val="2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9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3333"/>
      <rgbColor rgb="FF00FF00"/>
      <rgbColor rgb="FF0000FF"/>
      <rgbColor rgb="FFFFFF00"/>
      <rgbColor rgb="FFFF00FF"/>
      <rgbColor rgb="FF00FFFF"/>
      <rgbColor rgb="FF800000"/>
      <rgbColor rgb="FF336633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tx>
            <c:strRef>
              <c:f>Tromp_Boudreau!$C$3:$C$3</c:f>
              <c:strCache>
                <c:ptCount val="1"/>
                <c:pt idx="0">
                  <c:v>k1 (oxic)</c:v>
                </c:pt>
              </c:strCache>
            </c:strRef>
          </c:tx>
          <c:spPr>
            <a:solidFill>
              <a:srgbClr val="99ccff"/>
            </a:solidFill>
            <a:ln>
              <a:noFill/>
            </a:ln>
          </c:spPr>
          <c:marker>
            <c:size val="3"/>
          </c:marker>
          <c:xVal>
            <c:numRef>
              <c:f>Tromp_Boudreau!$B$4:$B$53</c:f>
              <c:numCache>
                <c:formatCode>General</c:formatCode>
                <c:ptCount val="50"/>
                <c:pt idx="0">
                  <c:v>0.01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</c:numCache>
            </c:numRef>
          </c:xVal>
          <c:yVal>
            <c:numRef>
              <c:f>Tromp_Boudreau!$C$4:$C$53</c:f>
              <c:numCache>
                <c:formatCode>General</c:formatCode>
                <c:ptCount val="50"/>
                <c:pt idx="0">
                  <c:v>0.170905661389136</c:v>
                </c:pt>
                <c:pt idx="1">
                  <c:v>0.168778303131111</c:v>
                </c:pt>
                <c:pt idx="2">
                  <c:v>0.166634381481985</c:v>
                </c:pt>
                <c:pt idx="3">
                  <c:v>0.164473418285553</c:v>
                </c:pt>
                <c:pt idx="4">
                  <c:v>0.162294911069372</c:v>
                </c:pt>
                <c:pt idx="5">
                  <c:v>0.160098331250151</c:v>
                </c:pt>
                <c:pt idx="6">
                  <c:v>0.157883122163658</c:v>
                </c:pt>
                <c:pt idx="7">
                  <c:v>0.155648696897595</c:v>
                </c:pt>
                <c:pt idx="8">
                  <c:v>0.153394435902666</c:v>
                </c:pt>
                <c:pt idx="9">
                  <c:v>0.15111968435328</c:v>
                </c:pt>
                <c:pt idx="10">
                  <c:v>0.148823749224871</c:v>
                </c:pt>
                <c:pt idx="11">
                  <c:v>0.146505896049517</c:v>
                </c:pt>
                <c:pt idx="12">
                  <c:v>0.14416534530524</c:v>
                </c:pt>
                <c:pt idx="13">
                  <c:v>0.141801268386831</c:v>
                </c:pt>
                <c:pt idx="14">
                  <c:v>0.139412783096999</c:v>
                </c:pt>
                <c:pt idx="15">
                  <c:v>0.136998948585751</c:v>
                </c:pt>
                <c:pt idx="16">
                  <c:v>0.134558759652636</c:v>
                </c:pt>
                <c:pt idx="17">
                  <c:v>0.132091140310434</c:v>
                </c:pt>
                <c:pt idx="18">
                  <c:v>0.129594936489068</c:v>
                </c:pt>
                <c:pt idx="19">
                  <c:v>0.127068907734232</c:v>
                </c:pt>
                <c:pt idx="20">
                  <c:v>0.124511717725026</c:v>
                </c:pt>
                <c:pt idx="21">
                  <c:v>0.121921923397288</c:v>
                </c:pt>
                <c:pt idx="22">
                  <c:v>0.119297962411986</c:v>
                </c:pt>
                <c:pt idx="23">
                  <c:v>0.116638138648189</c:v>
                </c:pt>
                <c:pt idx="24">
                  <c:v>0.113940605323781</c:v>
                </c:pt>
                <c:pt idx="25">
                  <c:v>0.111203345248834</c:v>
                </c:pt>
                <c:pt idx="26">
                  <c:v>0.108424147589092</c:v>
                </c:pt>
                <c:pt idx="27">
                  <c:v>0.1056005803499</c:v>
                </c:pt>
                <c:pt idx="28">
                  <c:v>0.10272995756971</c:v>
                </c:pt>
                <c:pt idx="29">
                  <c:v>0.0998092999160222</c:v>
                </c:pt>
                <c:pt idx="30">
                  <c:v>0.0968352869750591</c:v>
                </c:pt>
                <c:pt idx="31">
                  <c:v>0.0938041989749743</c:v>
                </c:pt>
                <c:pt idx="32">
                  <c:v>0.0907118449138866</c:v>
                </c:pt>
                <c:pt idx="33">
                  <c:v>0.0875534729761634</c:v>
                </c:pt>
                <c:pt idx="34">
                  <c:v>0.0843236575532816</c:v>
                </c:pt>
                <c:pt idx="35">
                  <c:v>0.0810161548842737</c:v>
                </c:pt>
                <c:pt idx="36">
                  <c:v>0.0776237158778282</c:v>
                </c:pt>
                <c:pt idx="37">
                  <c:v>0.074137839371113</c:v>
                </c:pt>
                <c:pt idx="38">
                  <c:v>0.0705484406991499</c:v>
                </c:pt>
                <c:pt idx="39">
                  <c:v>0.066843396796619</c:v>
                </c:pt>
                <c:pt idx="40">
                  <c:v>0.0630079060121878</c:v>
                </c:pt>
                <c:pt idx="41">
                  <c:v>0.0590235602853991</c:v>
                </c:pt>
                <c:pt idx="42">
                  <c:v>0.0548669524890189</c:v>
                </c:pt>
                <c:pt idx="43">
                  <c:v>0.0505074952233752</c:v>
                </c:pt>
                <c:pt idx="44">
                  <c:v>0.0459038193589834</c:v>
                </c:pt>
                <c:pt idx="45">
                  <c:v>0.0409974126587057</c:v>
                </c:pt>
                <c:pt idx="46">
                  <c:v>0.0357003308772521</c:v>
                </c:pt>
                <c:pt idx="47">
                  <c:v>0.0298682807282454</c:v>
                </c:pt>
                <c:pt idx="48">
                  <c:v>0.0232291674118471</c:v>
                </c:pt>
                <c:pt idx="49">
                  <c:v>0.0151145439100522</c:v>
                </c:pt>
              </c:numCache>
            </c:numRef>
          </c:yVal>
        </c:ser>
        <c:ser>
          <c:idx val="1"/>
          <c:order val="1"/>
          <c:tx>
            <c:strRef>
              <c:f>Tromp_Boudreau!$D$3:$D$3</c:f>
              <c:strCache>
                <c:ptCount val="1"/>
                <c:pt idx="0">
                  <c:v>k2 (anoxic)</c:v>
                </c:pt>
              </c:strCache>
            </c:strRef>
          </c:tx>
          <c:spPr>
            <a:solidFill>
              <a:srgbClr val="99ccff"/>
            </a:solidFill>
            <a:ln>
              <a:noFill/>
            </a:ln>
          </c:spPr>
          <c:marker>
            <c:size val="3"/>
          </c:marker>
          <c:xVal>
            <c:numRef>
              <c:f>Tromp_Boudreau!$B$4:$B$53</c:f>
              <c:numCache>
                <c:formatCode>General</c:formatCode>
                <c:ptCount val="50"/>
                <c:pt idx="0">
                  <c:v>0.01</c:v>
                </c:pt>
                <c:pt idx="1">
                  <c:v>0.0098</c:v>
                </c:pt>
                <c:pt idx="2">
                  <c:v>0.0096</c:v>
                </c:pt>
                <c:pt idx="3">
                  <c:v>0.0094</c:v>
                </c:pt>
                <c:pt idx="4">
                  <c:v>0.0092</c:v>
                </c:pt>
                <c:pt idx="5">
                  <c:v>0.009</c:v>
                </c:pt>
                <c:pt idx="6">
                  <c:v>0.0088</c:v>
                </c:pt>
                <c:pt idx="7">
                  <c:v>0.0086</c:v>
                </c:pt>
                <c:pt idx="8">
                  <c:v>0.0084</c:v>
                </c:pt>
                <c:pt idx="9">
                  <c:v>0.0082</c:v>
                </c:pt>
                <c:pt idx="10">
                  <c:v>0.008</c:v>
                </c:pt>
                <c:pt idx="11">
                  <c:v>0.0078</c:v>
                </c:pt>
                <c:pt idx="12">
                  <c:v>0.0076</c:v>
                </c:pt>
                <c:pt idx="13">
                  <c:v>0.0074</c:v>
                </c:pt>
                <c:pt idx="14">
                  <c:v>0.0072</c:v>
                </c:pt>
                <c:pt idx="15">
                  <c:v>0.007</c:v>
                </c:pt>
                <c:pt idx="16">
                  <c:v>0.0068</c:v>
                </c:pt>
                <c:pt idx="17">
                  <c:v>0.0066</c:v>
                </c:pt>
                <c:pt idx="18">
                  <c:v>0.0064</c:v>
                </c:pt>
                <c:pt idx="19">
                  <c:v>0.0062</c:v>
                </c:pt>
                <c:pt idx="20">
                  <c:v>0.006</c:v>
                </c:pt>
                <c:pt idx="21">
                  <c:v>0.0058</c:v>
                </c:pt>
                <c:pt idx="22">
                  <c:v>0.0056</c:v>
                </c:pt>
                <c:pt idx="23">
                  <c:v>0.0054</c:v>
                </c:pt>
                <c:pt idx="24">
                  <c:v>0.0052</c:v>
                </c:pt>
                <c:pt idx="25">
                  <c:v>0.005</c:v>
                </c:pt>
                <c:pt idx="26">
                  <c:v>0.0048</c:v>
                </c:pt>
                <c:pt idx="27">
                  <c:v>0.0046</c:v>
                </c:pt>
                <c:pt idx="28">
                  <c:v>0.0044</c:v>
                </c:pt>
                <c:pt idx="29">
                  <c:v>0.0042</c:v>
                </c:pt>
                <c:pt idx="30">
                  <c:v>0.004</c:v>
                </c:pt>
                <c:pt idx="31">
                  <c:v>0.0038</c:v>
                </c:pt>
                <c:pt idx="32">
                  <c:v>0.0036</c:v>
                </c:pt>
                <c:pt idx="33">
                  <c:v>0.0034</c:v>
                </c:pt>
                <c:pt idx="34">
                  <c:v>0.0032</c:v>
                </c:pt>
                <c:pt idx="35">
                  <c:v>0.003</c:v>
                </c:pt>
                <c:pt idx="36">
                  <c:v>0.0028</c:v>
                </c:pt>
                <c:pt idx="37">
                  <c:v>0.0026</c:v>
                </c:pt>
                <c:pt idx="38">
                  <c:v>0.0024</c:v>
                </c:pt>
                <c:pt idx="39">
                  <c:v>0.0022</c:v>
                </c:pt>
                <c:pt idx="40">
                  <c:v>0.002</c:v>
                </c:pt>
                <c:pt idx="41">
                  <c:v>0.0018</c:v>
                </c:pt>
                <c:pt idx="42">
                  <c:v>0.0016</c:v>
                </c:pt>
                <c:pt idx="43">
                  <c:v>0.0014</c:v>
                </c:pt>
                <c:pt idx="44">
                  <c:v>0.0012</c:v>
                </c:pt>
                <c:pt idx="45">
                  <c:v>0.001</c:v>
                </c:pt>
                <c:pt idx="46">
                  <c:v>0.0008</c:v>
                </c:pt>
                <c:pt idx="47">
                  <c:v>0.0006</c:v>
                </c:pt>
                <c:pt idx="48">
                  <c:v>0.0004</c:v>
                </c:pt>
                <c:pt idx="49">
                  <c:v>0.0002</c:v>
                </c:pt>
              </c:numCache>
            </c:numRef>
          </c:xVal>
          <c:yVal>
            <c:numRef>
              <c:f>Tromp_Boudreau!$D$4:$D$53</c:f>
              <c:numCache>
                <c:formatCode>General</c:formatCode>
                <c:ptCount val="50"/>
                <c:pt idx="0">
                  <c:v>7.37691629626492E-006</c:v>
                </c:pt>
                <c:pt idx="1">
                  <c:v>7.09281033579122E-006</c:v>
                </c:pt>
                <c:pt idx="2">
                  <c:v>6.81412557411232E-006</c:v>
                </c:pt>
                <c:pt idx="3">
                  <c:v>6.54086827506298E-006</c:v>
                </c:pt>
                <c:pt idx="4">
                  <c:v>6.27304484184586E-006</c:v>
                </c:pt>
                <c:pt idx="5">
                  <c:v>6.01066182319956E-006</c:v>
                </c:pt>
                <c:pt idx="6">
                  <c:v>5.75372591998125E-006</c:v>
                </c:pt>
                <c:pt idx="7">
                  <c:v>5.50224399220194E-006</c:v>
                </c:pt>
                <c:pt idx="8">
                  <c:v>5.25622306655658E-006</c:v>
                </c:pt>
                <c:pt idx="9">
                  <c:v>5.0156703444962E-006</c:v>
                </c:pt>
                <c:pt idx="10">
                  <c:v>4.78059321089525E-006</c:v>
                </c:pt>
                <c:pt idx="11">
                  <c:v>4.55099924337378E-006</c:v>
                </c:pt>
                <c:pt idx="12">
                  <c:v>4.3268962223418E-006</c:v>
                </c:pt>
                <c:pt idx="13">
                  <c:v>4.10829214184202E-006</c:v>
                </c:pt>
                <c:pt idx="14">
                  <c:v>3.89519522127748E-006</c:v>
                </c:pt>
                <c:pt idx="15">
                  <c:v>3.68761391812255E-006</c:v>
                </c:pt>
                <c:pt idx="16">
                  <c:v>3.48555694172981E-006</c:v>
                </c:pt>
                <c:pt idx="17">
                  <c:v>3.28903326836194E-006</c:v>
                </c:pt>
                <c:pt idx="18">
                  <c:v>3.09805215759724E-006</c:v>
                </c:pt>
                <c:pt idx="19">
                  <c:v>2.91262317028041E-006</c:v>
                </c:pt>
                <c:pt idx="20">
                  <c:v>2.73275618821812E-006</c:v>
                </c:pt>
                <c:pt idx="21">
                  <c:v>2.55846143585184E-006</c:v>
                </c:pt>
                <c:pt idx="22">
                  <c:v>2.38974950418042E-006</c:v>
                </c:pt>
                <c:pt idx="23">
                  <c:v>2.22663137725334E-006</c:v>
                </c:pt>
                <c:pt idx="24">
                  <c:v>2.06911846161483E-006</c:v>
                </c:pt>
                <c:pt idx="25">
                  <c:v>1.9172226191516E-006</c:v>
                </c:pt>
                <c:pt idx="26">
                  <c:v>1.77095620388728E-006</c:v>
                </c:pt>
                <c:pt idx="27">
                  <c:v>1.63033210337883E-006</c:v>
                </c:pt>
                <c:pt idx="28">
                  <c:v>1.49536378551187E-006</c:v>
                </c:pt>
                <c:pt idx="29">
                  <c:v>1.36606535167154E-006</c:v>
                </c:pt>
                <c:pt idx="30">
                  <c:v>1.24245159749632E-006</c:v>
                </c:pt>
                <c:pt idx="31">
                  <c:v>1.12453808272104E-006</c:v>
                </c:pt>
                <c:pt idx="32">
                  <c:v>1.01234121200827E-006</c:v>
                </c:pt>
                <c:pt idx="33">
                  <c:v>9.05878329188687E-007</c:v>
                </c:pt>
                <c:pt idx="34">
                  <c:v>8.05167828034625E-007</c:v>
                </c:pt>
                <c:pt idx="35">
                  <c:v>7.10229283654885E-007</c:v>
                </c:pt>
                <c:pt idx="36">
                  <c:v>6.21083609941571E-007</c:v>
                </c:pt>
                <c:pt idx="37">
                  <c:v>5.37753250409072E-007</c:v>
                </c:pt>
                <c:pt idx="38">
                  <c:v>4.60262412539324E-007</c:v>
                </c:pt>
                <c:pt idx="39">
                  <c:v>3.88637359880999E-007</c:v>
                </c:pt>
                <c:pt idx="40">
                  <c:v>3.22906782489461E-007</c:v>
                </c:pt>
                <c:pt idx="41">
                  <c:v>2.63102276346055E-007</c:v>
                </c:pt>
                <c:pt idx="42">
                  <c:v>2.09258978972385E-007</c:v>
                </c:pt>
                <c:pt idx="43">
                  <c:v>1.6141643710492E-007</c:v>
                </c:pt>
                <c:pt idx="44">
                  <c:v>1.1961983471501E-007</c:v>
                </c:pt>
                <c:pt idx="45">
                  <c:v>8.39218126386651E-008</c:v>
                </c:pt>
                <c:pt idx="46">
                  <c:v>5.4385332791367E-008</c:v>
                </c:pt>
                <c:pt idx="47">
                  <c:v>3.10885800521977E-008</c:v>
                </c:pt>
                <c:pt idx="48">
                  <c:v>1.41344683862672E-008</c:v>
                </c:pt>
                <c:pt idx="49">
                  <c:v>3.67347566537464E-009</c:v>
                </c:pt>
              </c:numCache>
            </c:numRef>
          </c:yVal>
        </c:ser>
        <c:ser>
          <c:idx val="2"/>
          <c:order val="2"/>
          <c:tx>
            <c:strRef>
              <c:f>Tromp_Boudreau!$E$3:$E$3</c:f>
              <c:strCache>
                <c:ptCount val="1"/>
                <c:pt idx="0">
                  <c:v>k1_B</c:v>
                </c:pt>
              </c:strCache>
            </c:strRef>
          </c:tx>
          <c:spPr>
            <a:solidFill>
              <a:srgbClr val="99ccff"/>
            </a:solidFill>
            <a:ln>
              <a:noFill/>
            </a:ln>
          </c:spPr>
          <c:marker>
            <c:size val="3"/>
          </c:marker>
          <c:xVal>
            <c:numRef>
              <c:f>Tromp_Boudreau!$B$4:$B$53</c:f>
              <c:numCache>
                <c:formatCode>General</c:formatCode>
                <c:ptCount val="50"/>
                <c:pt idx="0">
                  <c:v>0.01</c:v>
                </c:pt>
                <c:pt idx="1">
                  <c:v>0.0098</c:v>
                </c:pt>
                <c:pt idx="2">
                  <c:v>0.0096</c:v>
                </c:pt>
                <c:pt idx="3">
                  <c:v>0.0094</c:v>
                </c:pt>
                <c:pt idx="4">
                  <c:v>0.0092</c:v>
                </c:pt>
                <c:pt idx="5">
                  <c:v>0.009</c:v>
                </c:pt>
                <c:pt idx="6">
                  <c:v>0.0088</c:v>
                </c:pt>
                <c:pt idx="7">
                  <c:v>0.0086</c:v>
                </c:pt>
                <c:pt idx="8">
                  <c:v>0.0084</c:v>
                </c:pt>
                <c:pt idx="9">
                  <c:v>0.0082</c:v>
                </c:pt>
                <c:pt idx="10">
                  <c:v>0.008</c:v>
                </c:pt>
                <c:pt idx="11">
                  <c:v>0.0078</c:v>
                </c:pt>
                <c:pt idx="12">
                  <c:v>0.0076</c:v>
                </c:pt>
                <c:pt idx="13">
                  <c:v>0.0074</c:v>
                </c:pt>
                <c:pt idx="14">
                  <c:v>0.0072</c:v>
                </c:pt>
                <c:pt idx="15">
                  <c:v>0.007</c:v>
                </c:pt>
                <c:pt idx="16">
                  <c:v>0.0068</c:v>
                </c:pt>
                <c:pt idx="17">
                  <c:v>0.0066</c:v>
                </c:pt>
                <c:pt idx="18">
                  <c:v>0.0064</c:v>
                </c:pt>
                <c:pt idx="19">
                  <c:v>0.0062</c:v>
                </c:pt>
                <c:pt idx="20">
                  <c:v>0.006</c:v>
                </c:pt>
                <c:pt idx="21">
                  <c:v>0.0058</c:v>
                </c:pt>
                <c:pt idx="22">
                  <c:v>0.0056</c:v>
                </c:pt>
                <c:pt idx="23">
                  <c:v>0.0054</c:v>
                </c:pt>
                <c:pt idx="24">
                  <c:v>0.0052</c:v>
                </c:pt>
                <c:pt idx="25">
                  <c:v>0.005</c:v>
                </c:pt>
                <c:pt idx="26">
                  <c:v>0.0048</c:v>
                </c:pt>
                <c:pt idx="27">
                  <c:v>0.0046</c:v>
                </c:pt>
                <c:pt idx="28">
                  <c:v>0.0044</c:v>
                </c:pt>
                <c:pt idx="29">
                  <c:v>0.0042</c:v>
                </c:pt>
                <c:pt idx="30">
                  <c:v>0.004</c:v>
                </c:pt>
                <c:pt idx="31">
                  <c:v>0.0038</c:v>
                </c:pt>
                <c:pt idx="32">
                  <c:v>0.0036</c:v>
                </c:pt>
                <c:pt idx="33">
                  <c:v>0.0034</c:v>
                </c:pt>
                <c:pt idx="34">
                  <c:v>0.0032</c:v>
                </c:pt>
                <c:pt idx="35">
                  <c:v>0.003</c:v>
                </c:pt>
                <c:pt idx="36">
                  <c:v>0.0028</c:v>
                </c:pt>
                <c:pt idx="37">
                  <c:v>0.0026</c:v>
                </c:pt>
                <c:pt idx="38">
                  <c:v>0.0024</c:v>
                </c:pt>
                <c:pt idx="39">
                  <c:v>0.0022</c:v>
                </c:pt>
                <c:pt idx="40">
                  <c:v>0.002</c:v>
                </c:pt>
                <c:pt idx="41">
                  <c:v>0.0018</c:v>
                </c:pt>
                <c:pt idx="42">
                  <c:v>0.0016</c:v>
                </c:pt>
                <c:pt idx="43">
                  <c:v>0.0014</c:v>
                </c:pt>
                <c:pt idx="44">
                  <c:v>0.0012</c:v>
                </c:pt>
                <c:pt idx="45">
                  <c:v>0.001</c:v>
                </c:pt>
                <c:pt idx="46">
                  <c:v>0.0008</c:v>
                </c:pt>
                <c:pt idx="47">
                  <c:v>0.0006</c:v>
                </c:pt>
                <c:pt idx="48">
                  <c:v>0.0004</c:v>
                </c:pt>
                <c:pt idx="49">
                  <c:v>0.0002</c:v>
                </c:pt>
              </c:numCache>
            </c:numRef>
          </c:xVal>
          <c:yVal>
            <c:numRef>
              <c:f>Tromp_Boudreau!$E$4:$E$53</c:f>
              <c:numCache>
                <c:formatCode>General</c:formatCode>
                <c:ptCount val="50"/>
                <c:pt idx="0">
                  <c:v>0.0251063510242887</c:v>
                </c:pt>
                <c:pt idx="1">
                  <c:v>0.0248088698797865</c:v>
                </c:pt>
                <c:pt idx="2">
                  <c:v>0.0245088889545415</c:v>
                </c:pt>
                <c:pt idx="3">
                  <c:v>0.0242063344923744</c:v>
                </c:pt>
                <c:pt idx="4">
                  <c:v>0.0239011289378076</c:v>
                </c:pt>
                <c:pt idx="5">
                  <c:v>0.0235931906530846</c:v>
                </c:pt>
                <c:pt idx="6">
                  <c:v>0.0232824336073207</c:v>
                </c:pt>
                <c:pt idx="7">
                  <c:v>0.022968767034342</c:v>
                </c:pt>
                <c:pt idx="8">
                  <c:v>0.022652095055251</c:v>
                </c:pt>
                <c:pt idx="9">
                  <c:v>0.0223323162611514</c:v>
                </c:pt>
                <c:pt idx="10">
                  <c:v>0.0220093232507475</c:v>
                </c:pt>
                <c:pt idx="11">
                  <c:v>0.0216830021166786</c:v>
                </c:pt>
                <c:pt idx="12">
                  <c:v>0.0213532318734356</c:v>
                </c:pt>
                <c:pt idx="13">
                  <c:v>0.0210198838184959</c:v>
                </c:pt>
                <c:pt idx="14">
                  <c:v>0.0206828208168481</c:v>
                </c:pt>
                <c:pt idx="15">
                  <c:v>0.0203418964973235</c:v>
                </c:pt>
                <c:pt idx="16">
                  <c:v>0.0199969543470115</c:v>
                </c:pt>
                <c:pt idx="17">
                  <c:v>0.0196478266874332</c:v>
                </c:pt>
                <c:pt idx="18">
                  <c:v>0.0192943335129531</c:v>
                </c:pt>
                <c:pt idx="19">
                  <c:v>0.0189362811679701</c:v>
                </c:pt>
                <c:pt idx="20">
                  <c:v>0.0185734608345414</c:v>
                </c:pt>
                <c:pt idx="21">
                  <c:v>0.0182056467959893</c:v>
                </c:pt>
                <c:pt idx="22">
                  <c:v>0.017832594434361</c:v>
                </c:pt>
                <c:pt idx="23">
                  <c:v>0.0174540379098898</c:v>
                </c:pt>
                <c:pt idx="24">
                  <c:v>0.0170696874581801</c:v>
                </c:pt>
                <c:pt idx="25">
                  <c:v>0.0166792262248499</c:v>
                </c:pt>
                <c:pt idx="26">
                  <c:v>0.016282306536583</c:v>
                </c:pt>
                <c:pt idx="27">
                  <c:v>0.0158785454802783</c:v>
                </c:pt>
                <c:pt idx="28">
                  <c:v>0.0154675196258454</c:v>
                </c:pt>
                <c:pt idx="29">
                  <c:v>0.0150487586797388</c:v>
                </c:pt>
                <c:pt idx="30">
                  <c:v>0.0146217377905664</c:v>
                </c:pt>
                <c:pt idx="31">
                  <c:v>0.0141858681376737</c:v>
                </c:pt>
                <c:pt idx="32">
                  <c:v>0.0137404853074231</c:v>
                </c:pt>
                <c:pt idx="33">
                  <c:v>0.0132848347830049</c:v>
                </c:pt>
                <c:pt idx="34">
                  <c:v>0.0128180536155539</c:v>
                </c:pt>
                <c:pt idx="35">
                  <c:v>0.0123391469647662</c:v>
                </c:pt>
                <c:pt idx="36">
                  <c:v>0.0118469576267359</c:v>
                </c:pt>
                <c:pt idx="37">
                  <c:v>0.0113401257883725</c:v>
                </c:pt>
                <c:pt idx="38">
                  <c:v>0.0108170348579644</c:v>
                </c:pt>
                <c:pt idx="39">
                  <c:v>0.0102757369530601</c:v>
                </c:pt>
                <c:pt idx="40">
                  <c:v>0.00971384778988223</c:v>
                </c:pt>
                <c:pt idx="41">
                  <c:v>0.00912839395338729</c:v>
                </c:pt>
                <c:pt idx="42">
                  <c:v>0.00851558300165745</c:v>
                </c:pt>
                <c:pt idx="43">
                  <c:v>0.00787044226942325</c:v>
                </c:pt>
                <c:pt idx="44">
                  <c:v>0.00718622038318236</c:v>
                </c:pt>
                <c:pt idx="45">
                  <c:v>0.00645332587935463</c:v>
                </c:pt>
                <c:pt idx="46">
                  <c:v>0.00565726716653182</c:v>
                </c:pt>
                <c:pt idx="47">
                  <c:v>0.0047741145400528</c:v>
                </c:pt>
                <c:pt idx="48">
                  <c:v>0.0037583653153624</c:v>
                </c:pt>
                <c:pt idx="49">
                  <c:v>0.00249684333935719</c:v>
                </c:pt>
              </c:numCache>
            </c:numRef>
          </c:yVal>
        </c:ser>
        <c:ser>
          <c:idx val="3"/>
          <c:order val="3"/>
          <c:tx>
            <c:strRef>
              <c:f>Tromp_Boudreau!$F$3:$F$3</c:f>
              <c:strCache>
                <c:ptCount val="1"/>
                <c:pt idx="0">
                  <c:v>k2_B</c:v>
                </c:pt>
              </c:strCache>
            </c:strRef>
          </c:tx>
          <c:spPr>
            <a:solidFill>
              <a:srgbClr val="99ccff"/>
            </a:solidFill>
            <a:ln>
              <a:noFill/>
            </a:ln>
          </c:spPr>
          <c:marker>
            <c:size val="3"/>
          </c:marker>
          <c:xVal>
            <c:numRef>
              <c:f>Tromp_Boudreau!$B$4:$B$53</c:f>
              <c:numCache>
                <c:formatCode>General</c:formatCode>
                <c:ptCount val="50"/>
                <c:pt idx="0">
                  <c:v>0.01</c:v>
                </c:pt>
                <c:pt idx="1">
                  <c:v>0.0098</c:v>
                </c:pt>
                <c:pt idx="2">
                  <c:v>0.0096</c:v>
                </c:pt>
                <c:pt idx="3">
                  <c:v>0.0094</c:v>
                </c:pt>
                <c:pt idx="4">
                  <c:v>0.0092</c:v>
                </c:pt>
                <c:pt idx="5">
                  <c:v>0.009</c:v>
                </c:pt>
                <c:pt idx="6">
                  <c:v>0.0088</c:v>
                </c:pt>
                <c:pt idx="7">
                  <c:v>0.0086</c:v>
                </c:pt>
                <c:pt idx="8">
                  <c:v>0.0084</c:v>
                </c:pt>
                <c:pt idx="9">
                  <c:v>0.0082</c:v>
                </c:pt>
                <c:pt idx="10">
                  <c:v>0.008</c:v>
                </c:pt>
                <c:pt idx="11">
                  <c:v>0.0078</c:v>
                </c:pt>
                <c:pt idx="12">
                  <c:v>0.0076</c:v>
                </c:pt>
                <c:pt idx="13">
                  <c:v>0.0074</c:v>
                </c:pt>
                <c:pt idx="14">
                  <c:v>0.0072</c:v>
                </c:pt>
                <c:pt idx="15">
                  <c:v>0.007</c:v>
                </c:pt>
                <c:pt idx="16">
                  <c:v>0.0068</c:v>
                </c:pt>
                <c:pt idx="17">
                  <c:v>0.0066</c:v>
                </c:pt>
                <c:pt idx="18">
                  <c:v>0.0064</c:v>
                </c:pt>
                <c:pt idx="19">
                  <c:v>0.0062</c:v>
                </c:pt>
                <c:pt idx="20">
                  <c:v>0.006</c:v>
                </c:pt>
                <c:pt idx="21">
                  <c:v>0.0058</c:v>
                </c:pt>
                <c:pt idx="22">
                  <c:v>0.0056</c:v>
                </c:pt>
                <c:pt idx="23">
                  <c:v>0.0054</c:v>
                </c:pt>
                <c:pt idx="24">
                  <c:v>0.0052</c:v>
                </c:pt>
                <c:pt idx="25">
                  <c:v>0.005</c:v>
                </c:pt>
                <c:pt idx="26">
                  <c:v>0.0048</c:v>
                </c:pt>
                <c:pt idx="27">
                  <c:v>0.0046</c:v>
                </c:pt>
                <c:pt idx="28">
                  <c:v>0.0044</c:v>
                </c:pt>
                <c:pt idx="29">
                  <c:v>0.0042</c:v>
                </c:pt>
                <c:pt idx="30">
                  <c:v>0.004</c:v>
                </c:pt>
                <c:pt idx="31">
                  <c:v>0.0038</c:v>
                </c:pt>
                <c:pt idx="32">
                  <c:v>0.0036</c:v>
                </c:pt>
                <c:pt idx="33">
                  <c:v>0.0034</c:v>
                </c:pt>
                <c:pt idx="34">
                  <c:v>0.0032</c:v>
                </c:pt>
                <c:pt idx="35">
                  <c:v>0.003</c:v>
                </c:pt>
                <c:pt idx="36">
                  <c:v>0.0028</c:v>
                </c:pt>
                <c:pt idx="37">
                  <c:v>0.0026</c:v>
                </c:pt>
                <c:pt idx="38">
                  <c:v>0.0024</c:v>
                </c:pt>
                <c:pt idx="39">
                  <c:v>0.0022</c:v>
                </c:pt>
                <c:pt idx="40">
                  <c:v>0.002</c:v>
                </c:pt>
                <c:pt idx="41">
                  <c:v>0.0018</c:v>
                </c:pt>
                <c:pt idx="42">
                  <c:v>0.0016</c:v>
                </c:pt>
                <c:pt idx="43">
                  <c:v>0.0014</c:v>
                </c:pt>
                <c:pt idx="44">
                  <c:v>0.0012</c:v>
                </c:pt>
                <c:pt idx="45">
                  <c:v>0.001</c:v>
                </c:pt>
                <c:pt idx="46">
                  <c:v>0.0008</c:v>
                </c:pt>
                <c:pt idx="47">
                  <c:v>0.0006</c:v>
                </c:pt>
                <c:pt idx="48">
                  <c:v>0.0004</c:v>
                </c:pt>
                <c:pt idx="49">
                  <c:v>0.0002</c:v>
                </c:pt>
              </c:numCache>
            </c:numRef>
          </c:xVal>
          <c:yVal>
            <c:numRef>
              <c:f>Tromp_Boudreau!$F$4:$F$53</c:f>
              <c:numCache>
                <c:formatCode>General</c:formatCode>
                <c:ptCount val="50"/>
                <c:pt idx="0">
                  <c:v>4E-006</c:v>
                </c:pt>
                <c:pt idx="1">
                  <c:v>3.8416E-006</c:v>
                </c:pt>
                <c:pt idx="2">
                  <c:v>3.6864E-006</c:v>
                </c:pt>
                <c:pt idx="3">
                  <c:v>3.5344E-006</c:v>
                </c:pt>
                <c:pt idx="4">
                  <c:v>3.3856E-006</c:v>
                </c:pt>
                <c:pt idx="5">
                  <c:v>3.24E-006</c:v>
                </c:pt>
                <c:pt idx="6">
                  <c:v>3.0976E-006</c:v>
                </c:pt>
                <c:pt idx="7">
                  <c:v>2.9584E-006</c:v>
                </c:pt>
                <c:pt idx="8">
                  <c:v>2.8224E-006</c:v>
                </c:pt>
                <c:pt idx="9">
                  <c:v>2.6896E-006</c:v>
                </c:pt>
                <c:pt idx="10">
                  <c:v>2.56E-006</c:v>
                </c:pt>
                <c:pt idx="11">
                  <c:v>2.4336E-006</c:v>
                </c:pt>
                <c:pt idx="12">
                  <c:v>2.3104E-006</c:v>
                </c:pt>
                <c:pt idx="13">
                  <c:v>2.1904E-006</c:v>
                </c:pt>
                <c:pt idx="14">
                  <c:v>2.0736E-006</c:v>
                </c:pt>
                <c:pt idx="15">
                  <c:v>1.96E-006</c:v>
                </c:pt>
                <c:pt idx="16">
                  <c:v>1.8496E-006</c:v>
                </c:pt>
                <c:pt idx="17">
                  <c:v>1.7424E-006</c:v>
                </c:pt>
                <c:pt idx="18">
                  <c:v>1.6384E-006</c:v>
                </c:pt>
                <c:pt idx="19">
                  <c:v>1.5376E-006</c:v>
                </c:pt>
                <c:pt idx="20">
                  <c:v>1.44E-006</c:v>
                </c:pt>
                <c:pt idx="21">
                  <c:v>1.3456E-006</c:v>
                </c:pt>
                <c:pt idx="22">
                  <c:v>1.2544E-006</c:v>
                </c:pt>
                <c:pt idx="23">
                  <c:v>1.1664E-006</c:v>
                </c:pt>
                <c:pt idx="24">
                  <c:v>1.0816E-006</c:v>
                </c:pt>
                <c:pt idx="25">
                  <c:v>1E-006</c:v>
                </c:pt>
                <c:pt idx="26">
                  <c:v>9.216E-007</c:v>
                </c:pt>
                <c:pt idx="27">
                  <c:v>8.464E-007</c:v>
                </c:pt>
                <c:pt idx="28">
                  <c:v>7.74400000000001E-007</c:v>
                </c:pt>
                <c:pt idx="29">
                  <c:v>7.05600000000001E-007</c:v>
                </c:pt>
                <c:pt idx="30">
                  <c:v>6.40000000000001E-007</c:v>
                </c:pt>
                <c:pt idx="31">
                  <c:v>5.77600000000001E-007</c:v>
                </c:pt>
                <c:pt idx="32">
                  <c:v>5.18400000000001E-007</c:v>
                </c:pt>
                <c:pt idx="33">
                  <c:v>4.62400000000001E-007</c:v>
                </c:pt>
                <c:pt idx="34">
                  <c:v>4.096E-007</c:v>
                </c:pt>
                <c:pt idx="35">
                  <c:v>3.6E-007</c:v>
                </c:pt>
                <c:pt idx="36">
                  <c:v>3.136E-007</c:v>
                </c:pt>
                <c:pt idx="37">
                  <c:v>2.704E-007</c:v>
                </c:pt>
                <c:pt idx="38">
                  <c:v>2.304E-007</c:v>
                </c:pt>
                <c:pt idx="39">
                  <c:v>1.936E-007</c:v>
                </c:pt>
                <c:pt idx="40">
                  <c:v>1.6E-007</c:v>
                </c:pt>
                <c:pt idx="41">
                  <c:v>1.296E-007</c:v>
                </c:pt>
                <c:pt idx="42">
                  <c:v>1.024E-007</c:v>
                </c:pt>
                <c:pt idx="43">
                  <c:v>7.84000000000001E-008</c:v>
                </c:pt>
                <c:pt idx="44">
                  <c:v>5.76000000000001E-008</c:v>
                </c:pt>
                <c:pt idx="45">
                  <c:v>4E-008</c:v>
                </c:pt>
                <c:pt idx="46">
                  <c:v>2.56E-008</c:v>
                </c:pt>
                <c:pt idx="47">
                  <c:v>1.44E-008</c:v>
                </c:pt>
                <c:pt idx="48">
                  <c:v>6.40000000000002E-009</c:v>
                </c:pt>
                <c:pt idx="49">
                  <c:v>1.60000000000001E-009</c:v>
                </c:pt>
              </c:numCache>
            </c:numRef>
          </c:yVal>
        </c:ser>
        <c:axId val="76981233"/>
        <c:axId val="24182822"/>
      </c:scatterChart>
      <c:valAx>
        <c:axId val="7698123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4182822"/>
        <c:crossesAt val="0"/>
      </c:valAx>
      <c:valAx>
        <c:axId val="2418282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76981233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808560</xdr:colOff>
      <xdr:row>1</xdr:row>
      <xdr:rowOff>81000</xdr:rowOff>
    </xdr:from>
    <xdr:to>
      <xdr:col>17</xdr:col>
      <xdr:colOff>362160</xdr:colOff>
      <xdr:row>45</xdr:row>
      <xdr:rowOff>82440</xdr:rowOff>
    </xdr:to>
    <xdr:graphicFrame>
      <xdr:nvGraphicFramePr>
        <xdr:cNvPr id="0" name=""/>
        <xdr:cNvGraphicFramePr/>
      </xdr:nvGraphicFramePr>
      <xdr:xfrm>
        <a:off x="7237080" y="243360"/>
        <a:ext cx="8536320" cy="6771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1:O6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5" activeCellId="0" sqref="G5"/>
    </sheetView>
  </sheetViews>
  <sheetFormatPr defaultRowHeight="12.8"/>
  <cols>
    <col collapsed="false" hidden="false" max="2" min="1" style="0" width="11.5714285714286"/>
    <col collapsed="false" hidden="false" max="3" min="3" style="0" width="27.6887755102041"/>
    <col collapsed="false" hidden="false" max="4" min="4" style="0" width="11.5714285714286"/>
    <col collapsed="false" hidden="false" max="5" min="5" style="0" width="14.5867346938776"/>
    <col collapsed="false" hidden="false" max="6" min="6" style="0" width="11.5714285714286"/>
    <col collapsed="false" hidden="false" max="7" min="7" style="0" width="14.5867346938776"/>
    <col collapsed="false" hidden="false" max="8" min="8" style="0" width="11.5714285714286"/>
    <col collapsed="false" hidden="false" max="9" min="9" style="0" width="16.1530612244898"/>
    <col collapsed="false" hidden="false" max="14" min="10" style="0" width="11.5714285714286"/>
    <col collapsed="false" hidden="false" max="15" min="15" style="0" width="16.8112244897959"/>
    <col collapsed="false" hidden="false" max="1025" min="16" style="0" width="11.5714285714286"/>
  </cols>
  <sheetData>
    <row r="1" customFormat="false" ht="12.8" hidden="false" customHeight="false" outlineLevel="0" collapsed="false">
      <c r="C1" s="1"/>
      <c r="D1" s="2"/>
      <c r="E1" s="3" t="s">
        <v>0</v>
      </c>
      <c r="F1" s="2"/>
      <c r="G1" s="2"/>
      <c r="H1" s="2"/>
      <c r="I1" s="2"/>
      <c r="J1" s="2"/>
      <c r="K1" s="2"/>
      <c r="L1" s="2"/>
      <c r="M1" s="2"/>
      <c r="N1" s="2"/>
      <c r="O1" s="4"/>
    </row>
    <row r="2" customFormat="false" ht="15" hidden="false" customHeight="false" outlineLevel="0" collapsed="false">
      <c r="C2" s="5" t="s">
        <v>1</v>
      </c>
      <c r="E2" s="6" t="s">
        <v>2</v>
      </c>
      <c r="O2" s="7"/>
    </row>
    <row r="3" customFormat="false" ht="15" hidden="false" customHeight="false" outlineLevel="0" collapsed="false">
      <c r="C3" s="5" t="s">
        <v>3</v>
      </c>
      <c r="E3" s="0" t="s">
        <v>4</v>
      </c>
      <c r="F3" s="8" t="n">
        <v>0.01</v>
      </c>
      <c r="G3" s="9" t="s">
        <v>5</v>
      </c>
      <c r="K3" s="0" t="s">
        <v>4</v>
      </c>
      <c r="L3" s="8" t="n">
        <v>0.008</v>
      </c>
      <c r="M3" s="9" t="s">
        <v>6</v>
      </c>
      <c r="O3" s="7"/>
    </row>
    <row r="4" customFormat="false" ht="15" hidden="false" customHeight="false" outlineLevel="0" collapsed="false">
      <c r="C4" s="5" t="s">
        <v>7</v>
      </c>
      <c r="E4" s="10" t="s">
        <v>8</v>
      </c>
      <c r="F4" s="10" t="s">
        <v>9</v>
      </c>
      <c r="G4" s="10" t="s">
        <v>10</v>
      </c>
      <c r="H4" s="10" t="s">
        <v>11</v>
      </c>
      <c r="I4" s="11" t="s">
        <v>12</v>
      </c>
      <c r="K4" s="10" t="s">
        <v>8</v>
      </c>
      <c r="L4" s="10" t="s">
        <v>9</v>
      </c>
      <c r="M4" s="10" t="s">
        <v>10</v>
      </c>
      <c r="N4" s="10" t="s">
        <v>11</v>
      </c>
      <c r="O4" s="12" t="s">
        <v>12</v>
      </c>
    </row>
    <row r="5" customFormat="false" ht="12.8" hidden="false" customHeight="false" outlineLevel="0" collapsed="false">
      <c r="C5" s="13"/>
      <c r="E5" s="11" t="n">
        <v>0.95</v>
      </c>
      <c r="F5" s="11" t="n">
        <f aca="false">1-E5</f>
        <v>0.0499999999999999</v>
      </c>
      <c r="G5" s="14" t="n">
        <f aca="false">$F$3/(E5+F5/100)</f>
        <v>0.0105207785376118</v>
      </c>
      <c r="H5" s="14" t="n">
        <f aca="false">G5/100</f>
        <v>0.000105207785376118</v>
      </c>
      <c r="I5" s="11" t="n">
        <f aca="false">E5*G5+F5*H5</f>
        <v>0.01</v>
      </c>
      <c r="K5" s="11" t="n">
        <v>0.95</v>
      </c>
      <c r="L5" s="11" t="n">
        <f aca="false">1-K5</f>
        <v>0.0499999999999999</v>
      </c>
      <c r="M5" s="14" t="n">
        <f aca="false">$L$3/(K5+L5/100)</f>
        <v>0.00841662283008943</v>
      </c>
      <c r="N5" s="14" t="n">
        <f aca="false">M5/100</f>
        <v>8.41662283008943E-005</v>
      </c>
      <c r="O5" s="12" t="n">
        <f aca="false">K5*M5+L5*N5</f>
        <v>0.008</v>
      </c>
    </row>
    <row r="6" customFormat="false" ht="12.8" hidden="false" customHeight="false" outlineLevel="0" collapsed="false">
      <c r="C6" s="13"/>
      <c r="E6" s="11" t="n">
        <v>0.9</v>
      </c>
      <c r="F6" s="11" t="n">
        <f aca="false">1-E6</f>
        <v>0.1</v>
      </c>
      <c r="G6" s="14" t="n">
        <f aca="false">$F$3/(E6+F6/100)</f>
        <v>0.0110987791342952</v>
      </c>
      <c r="H6" s="14" t="n">
        <f aca="false">G6/100</f>
        <v>0.000110987791342952</v>
      </c>
      <c r="I6" s="11" t="n">
        <f aca="false">E6*G6+F6*H6</f>
        <v>0.01</v>
      </c>
      <c r="K6" s="11" t="n">
        <v>0.9</v>
      </c>
      <c r="L6" s="11" t="n">
        <f aca="false">1-K6</f>
        <v>0.1</v>
      </c>
      <c r="M6" s="14" t="n">
        <f aca="false">$L$3/(K6+L6/100)</f>
        <v>0.00887902330743618</v>
      </c>
      <c r="N6" s="14" t="n">
        <f aca="false">M6/100</f>
        <v>8.87902330743618E-005</v>
      </c>
      <c r="O6" s="12" t="n">
        <f aca="false">K6*M6+L6*N6</f>
        <v>0.008</v>
      </c>
    </row>
    <row r="7" customFormat="false" ht="12.8" hidden="false" customHeight="false" outlineLevel="0" collapsed="false">
      <c r="C7" s="13"/>
      <c r="E7" s="11" t="n">
        <v>0.8</v>
      </c>
      <c r="F7" s="11" t="n">
        <f aca="false">1-E7</f>
        <v>0.2</v>
      </c>
      <c r="G7" s="14" t="n">
        <f aca="false">$F$3/(E7+F7/100)</f>
        <v>0.0124688279301746</v>
      </c>
      <c r="H7" s="14" t="n">
        <f aca="false">G7/100</f>
        <v>0.000124688279301746</v>
      </c>
      <c r="I7" s="11" t="n">
        <f aca="false">E7*G7+F7*H7</f>
        <v>0.01</v>
      </c>
      <c r="K7" s="11" t="n">
        <v>0.8</v>
      </c>
      <c r="L7" s="11" t="n">
        <f aca="false">1-K7</f>
        <v>0.2</v>
      </c>
      <c r="M7" s="14" t="n">
        <f aca="false">$L$3/(K7+L7/100)</f>
        <v>0.00997506234413965</v>
      </c>
      <c r="N7" s="14" t="n">
        <f aca="false">M7/100</f>
        <v>9.97506234413965E-005</v>
      </c>
      <c r="O7" s="12" t="n">
        <f aca="false">K7*M7+L7*N7</f>
        <v>0.008</v>
      </c>
    </row>
    <row r="8" customFormat="false" ht="12.8" hidden="false" customHeight="false" outlineLevel="0" collapsed="false">
      <c r="C8" s="13"/>
      <c r="E8" s="11" t="n">
        <v>0.7</v>
      </c>
      <c r="F8" s="11" t="n">
        <f aca="false">1-E8</f>
        <v>0.3</v>
      </c>
      <c r="G8" s="14" t="n">
        <f aca="false">$F$3/(E8+F8/100)</f>
        <v>0.0142247510668563</v>
      </c>
      <c r="H8" s="14" t="n">
        <f aca="false">G8/100</f>
        <v>0.000142247510668563</v>
      </c>
      <c r="I8" s="11" t="n">
        <f aca="false">E8*G8+F8*H8</f>
        <v>0.01</v>
      </c>
      <c r="K8" s="11" t="n">
        <v>0.7</v>
      </c>
      <c r="L8" s="11" t="n">
        <f aca="false">1-K8</f>
        <v>0.3</v>
      </c>
      <c r="M8" s="14" t="n">
        <f aca="false">$L$3/(K8+L8/100)</f>
        <v>0.0113798008534851</v>
      </c>
      <c r="N8" s="14" t="n">
        <f aca="false">M8/100</f>
        <v>0.000113798008534851</v>
      </c>
      <c r="O8" s="12" t="n">
        <f aca="false">K8*M8+L8*N8</f>
        <v>0.008</v>
      </c>
    </row>
    <row r="9" customFormat="false" ht="12.8" hidden="false" customHeight="false" outlineLevel="0" collapsed="false">
      <c r="C9" s="13"/>
      <c r="E9" s="11" t="n">
        <v>0.6</v>
      </c>
      <c r="F9" s="11" t="n">
        <f aca="false">1-E9</f>
        <v>0.4</v>
      </c>
      <c r="G9" s="14" t="n">
        <f aca="false">$F$3/(E9+F9/100)</f>
        <v>0.0165562913907285</v>
      </c>
      <c r="H9" s="14" t="n">
        <f aca="false">G9/100</f>
        <v>0.000165562913907285</v>
      </c>
      <c r="I9" s="11" t="n">
        <f aca="false">E9*G9+F9*H9</f>
        <v>0.01</v>
      </c>
      <c r="K9" s="11" t="n">
        <v>0.6</v>
      </c>
      <c r="L9" s="11" t="n">
        <f aca="false">1-K9</f>
        <v>0.4</v>
      </c>
      <c r="M9" s="14" t="n">
        <f aca="false">$L$3/(K9+L9/100)</f>
        <v>0.0132450331125828</v>
      </c>
      <c r="N9" s="14" t="n">
        <f aca="false">M9/100</f>
        <v>0.000132450331125828</v>
      </c>
      <c r="O9" s="12" t="n">
        <f aca="false">K9*M9+L9*N9</f>
        <v>0.008</v>
      </c>
    </row>
    <row r="10" customFormat="false" ht="12.8" hidden="false" customHeight="false" outlineLevel="0" collapsed="false">
      <c r="C10" s="13"/>
      <c r="E10" s="11" t="n">
        <v>0.5</v>
      </c>
      <c r="F10" s="11" t="n">
        <f aca="false">1-E10</f>
        <v>0.5</v>
      </c>
      <c r="G10" s="14" t="n">
        <f aca="false">$F$3/(E10+F10/100)</f>
        <v>0.0198019801980198</v>
      </c>
      <c r="H10" s="14" t="n">
        <f aca="false">G10/100</f>
        <v>0.000198019801980198</v>
      </c>
      <c r="I10" s="11" t="n">
        <f aca="false">E10*G10+F10*H10</f>
        <v>0.01</v>
      </c>
      <c r="K10" s="11" t="n">
        <v>0.5</v>
      </c>
      <c r="L10" s="11" t="n">
        <f aca="false">1-K10</f>
        <v>0.5</v>
      </c>
      <c r="M10" s="14" t="n">
        <f aca="false">$L$3/(K10+L10/100)</f>
        <v>0.0158415841584158</v>
      </c>
      <c r="N10" s="14" t="n">
        <f aca="false">M10/100</f>
        <v>0.000158415841584158</v>
      </c>
      <c r="O10" s="12" t="n">
        <f aca="false">K10*M10+L10*N10</f>
        <v>0.008</v>
      </c>
    </row>
    <row r="11" customFormat="false" ht="12.8" hidden="false" customHeight="false" outlineLevel="0" collapsed="false">
      <c r="C11" s="13"/>
      <c r="E11" s="11" t="n">
        <v>0.4</v>
      </c>
      <c r="F11" s="11" t="n">
        <f aca="false">1-E11</f>
        <v>0.6</v>
      </c>
      <c r="G11" s="14" t="n">
        <f aca="false">$F$3/(E11+F11/100)</f>
        <v>0.0246305418719212</v>
      </c>
      <c r="H11" s="14" t="n">
        <f aca="false">G11/100</f>
        <v>0.000246305418719212</v>
      </c>
      <c r="I11" s="11" t="n">
        <f aca="false">E11*G11+F11*H11</f>
        <v>0.01</v>
      </c>
      <c r="K11" s="11" t="n">
        <v>0.4</v>
      </c>
      <c r="L11" s="11" t="n">
        <f aca="false">1-K11</f>
        <v>0.6</v>
      </c>
      <c r="M11" s="14" t="n">
        <f aca="false">$L$3/(K11+L11/100)</f>
        <v>0.0197044334975369</v>
      </c>
      <c r="N11" s="14" t="n">
        <f aca="false">M11/100</f>
        <v>0.000197044334975369</v>
      </c>
      <c r="O11" s="12" t="n">
        <f aca="false">K11*M11+L11*N11</f>
        <v>0.008</v>
      </c>
    </row>
    <row r="12" customFormat="false" ht="12.8" hidden="false" customHeight="false" outlineLevel="0" collapsed="false">
      <c r="C12" s="13"/>
      <c r="E12" s="11" t="n">
        <v>0.3</v>
      </c>
      <c r="F12" s="11" t="n">
        <f aca="false">1-E12</f>
        <v>0.7</v>
      </c>
      <c r="G12" s="14" t="n">
        <f aca="false">$F$3/(E12+F12/100)</f>
        <v>0.0325732899022801</v>
      </c>
      <c r="H12" s="14" t="n">
        <f aca="false">G12/100</f>
        <v>0.000325732899022801</v>
      </c>
      <c r="I12" s="11" t="n">
        <f aca="false">E12*G12+F12*H12</f>
        <v>0.01</v>
      </c>
      <c r="K12" s="11" t="n">
        <v>0.3</v>
      </c>
      <c r="L12" s="11" t="n">
        <f aca="false">1-K12</f>
        <v>0.7</v>
      </c>
      <c r="M12" s="14" t="n">
        <f aca="false">$L$3/(K12+L12/100)</f>
        <v>0.0260586319218241</v>
      </c>
      <c r="N12" s="14" t="n">
        <f aca="false">M12/100</f>
        <v>0.000260586319218241</v>
      </c>
      <c r="O12" s="12" t="n">
        <f aca="false">K12*M12+L12*N12</f>
        <v>0.008</v>
      </c>
    </row>
    <row r="13" customFormat="false" ht="12.8" hidden="false" customHeight="false" outlineLevel="0" collapsed="false">
      <c r="C13" s="13"/>
      <c r="E13" s="11" t="n">
        <v>0.2</v>
      </c>
      <c r="F13" s="11" t="n">
        <f aca="false">1-E13</f>
        <v>0.8</v>
      </c>
      <c r="G13" s="14" t="n">
        <f aca="false">$F$3/(E13+F13/100)</f>
        <v>0.048076923076923</v>
      </c>
      <c r="H13" s="14" t="n">
        <f aca="false">G13/100</f>
        <v>0.00048076923076923</v>
      </c>
      <c r="I13" s="11" t="n">
        <f aca="false">E13*G13+F13*H13</f>
        <v>0.01</v>
      </c>
      <c r="K13" s="11" t="n">
        <v>0.2</v>
      </c>
      <c r="L13" s="11" t="n">
        <f aca="false">1-K13</f>
        <v>0.8</v>
      </c>
      <c r="M13" s="14" t="n">
        <f aca="false">$L$3/(K13+L13/100)</f>
        <v>0.0384615384615384</v>
      </c>
      <c r="N13" s="14" t="n">
        <f aca="false">M13/100</f>
        <v>0.000384615384615384</v>
      </c>
      <c r="O13" s="12" t="n">
        <f aca="false">K13*M13+L13*N13</f>
        <v>0.008</v>
      </c>
    </row>
    <row r="14" customFormat="false" ht="12.8" hidden="false" customHeight="false" outlineLevel="0" collapsed="false">
      <c r="C14" s="13"/>
      <c r="E14" s="11" t="n">
        <v>0.1</v>
      </c>
      <c r="F14" s="11" t="n">
        <f aca="false">1-E14</f>
        <v>0.9</v>
      </c>
      <c r="G14" s="14" t="n">
        <f aca="false">$F$3/(E14+F14/100)</f>
        <v>0.0917431192660549</v>
      </c>
      <c r="H14" s="14" t="n">
        <f aca="false">G14/100</f>
        <v>0.000917431192660549</v>
      </c>
      <c r="I14" s="11" t="n">
        <f aca="false">E14*G14+F14*H14</f>
        <v>0.01</v>
      </c>
      <c r="K14" s="11" t="n">
        <v>0.1</v>
      </c>
      <c r="L14" s="11" t="n">
        <f aca="false">1-K14</f>
        <v>0.9</v>
      </c>
      <c r="M14" s="14" t="n">
        <f aca="false">$L$3/(K14+L14/100)</f>
        <v>0.0733944954128439</v>
      </c>
      <c r="N14" s="14" t="n">
        <f aca="false">M14/100</f>
        <v>0.000733944954128439</v>
      </c>
      <c r="O14" s="12" t="n">
        <f aca="false">K14*M14+L14*N14</f>
        <v>0.008</v>
      </c>
    </row>
    <row r="15" customFormat="false" ht="12.8" hidden="false" customHeight="false" outlineLevel="0" collapsed="false">
      <c r="C15" s="13"/>
      <c r="E15" s="11" t="n">
        <v>0.01</v>
      </c>
      <c r="F15" s="11" t="n">
        <f aca="false">1-E15</f>
        <v>0.99</v>
      </c>
      <c r="G15" s="14" t="n">
        <f aca="false">$F$3/(E15+F15/100)</f>
        <v>0.50251256281407</v>
      </c>
      <c r="H15" s="14" t="n">
        <f aca="false">G15/100</f>
        <v>0.0050251256281407</v>
      </c>
      <c r="I15" s="11" t="n">
        <f aca="false">E15*G15+F15*H15</f>
        <v>0.01</v>
      </c>
      <c r="K15" s="11" t="n">
        <v>0.01</v>
      </c>
      <c r="L15" s="11" t="n">
        <f aca="false">1-K15</f>
        <v>0.99</v>
      </c>
      <c r="M15" s="14" t="n">
        <f aca="false">$L$3/(K15+L15/100)</f>
        <v>0.402010050251256</v>
      </c>
      <c r="N15" s="14" t="n">
        <f aca="false">M15/100</f>
        <v>0.00402010050251256</v>
      </c>
      <c r="O15" s="12" t="n">
        <f aca="false">K15*M15+L15*N15</f>
        <v>0.008</v>
      </c>
    </row>
    <row r="16" customFormat="false" ht="12.8" hidden="false" customHeight="false" outlineLevel="0" collapsed="false">
      <c r="C16" s="13"/>
      <c r="E16" s="11"/>
      <c r="F16" s="11"/>
      <c r="G16" s="15"/>
      <c r="H16" s="15"/>
      <c r="I16" s="11"/>
      <c r="O16" s="7"/>
    </row>
    <row r="17" customFormat="false" ht="12.8" hidden="false" customHeight="false" outlineLevel="0" collapsed="false">
      <c r="C17" s="13"/>
      <c r="E17" s="0" t="s">
        <v>4</v>
      </c>
      <c r="F17" s="8" t="n">
        <v>0.005</v>
      </c>
      <c r="G17" s="9" t="s">
        <v>13</v>
      </c>
      <c r="K17" s="0" t="s">
        <v>4</v>
      </c>
      <c r="L17" s="8" t="n">
        <v>0.002</v>
      </c>
      <c r="M17" s="9" t="s">
        <v>14</v>
      </c>
      <c r="O17" s="7"/>
    </row>
    <row r="18" customFormat="false" ht="12.8" hidden="false" customHeight="false" outlineLevel="0" collapsed="false">
      <c r="C18" s="13"/>
      <c r="E18" s="10" t="s">
        <v>8</v>
      </c>
      <c r="F18" s="10" t="s">
        <v>9</v>
      </c>
      <c r="G18" s="10" t="s">
        <v>10</v>
      </c>
      <c r="H18" s="10" t="s">
        <v>11</v>
      </c>
      <c r="I18" s="11" t="s">
        <v>12</v>
      </c>
      <c r="K18" s="10" t="s">
        <v>8</v>
      </c>
      <c r="L18" s="10" t="s">
        <v>9</v>
      </c>
      <c r="M18" s="10" t="s">
        <v>10</v>
      </c>
      <c r="N18" s="10" t="s">
        <v>11</v>
      </c>
      <c r="O18" s="12" t="s">
        <v>12</v>
      </c>
    </row>
    <row r="19" customFormat="false" ht="12.8" hidden="false" customHeight="false" outlineLevel="0" collapsed="false">
      <c r="C19" s="13"/>
      <c r="E19" s="11" t="n">
        <v>0.95</v>
      </c>
      <c r="F19" s="11" t="n">
        <f aca="false">1-E19</f>
        <v>0.0499999999999999</v>
      </c>
      <c r="G19" s="14" t="n">
        <f aca="false">$F$17/(E19+F19/100)</f>
        <v>0.00526038926880589</v>
      </c>
      <c r="H19" s="14" t="n">
        <f aca="false">G19/100</f>
        <v>5.26038926880589E-005</v>
      </c>
      <c r="I19" s="11" t="n">
        <f aca="false">E19*G19+F19*H19</f>
        <v>0.005</v>
      </c>
      <c r="K19" s="11" t="n">
        <v>0.95</v>
      </c>
      <c r="L19" s="11" t="n">
        <f aca="false">1-K19</f>
        <v>0.0499999999999999</v>
      </c>
      <c r="M19" s="14" t="n">
        <f aca="false">$L$17/(K19+L19/100)</f>
        <v>0.00210415570752236</v>
      </c>
      <c r="N19" s="14" t="n">
        <f aca="false">M19/100</f>
        <v>2.10415570752236E-005</v>
      </c>
      <c r="O19" s="12" t="n">
        <f aca="false">K19*M19+L19*N19</f>
        <v>0.002</v>
      </c>
    </row>
    <row r="20" customFormat="false" ht="12.8" hidden="false" customHeight="false" outlineLevel="0" collapsed="false">
      <c r="C20" s="13"/>
      <c r="E20" s="11" t="n">
        <v>0.9</v>
      </c>
      <c r="F20" s="11" t="n">
        <f aca="false">1-E20</f>
        <v>0.1</v>
      </c>
      <c r="G20" s="14" t="n">
        <f aca="false">$F$17/(E20+F20/100)</f>
        <v>0.00554938956714761</v>
      </c>
      <c r="H20" s="14" t="n">
        <f aca="false">G20/100</f>
        <v>5.54938956714761E-005</v>
      </c>
      <c r="I20" s="11" t="n">
        <f aca="false">E20*G20+F20*H20</f>
        <v>0.005</v>
      </c>
      <c r="K20" s="11" t="n">
        <v>0.9</v>
      </c>
      <c r="L20" s="11" t="n">
        <f aca="false">1-K20</f>
        <v>0.1</v>
      </c>
      <c r="M20" s="14" t="n">
        <f aca="false">$L$17/(K20+L20/100)</f>
        <v>0.00221975582685905</v>
      </c>
      <c r="N20" s="14" t="n">
        <f aca="false">M20/100</f>
        <v>2.21975582685905E-005</v>
      </c>
      <c r="O20" s="12" t="n">
        <f aca="false">K20*M20+L20*N20</f>
        <v>0.002</v>
      </c>
    </row>
    <row r="21" customFormat="false" ht="12.8" hidden="false" customHeight="false" outlineLevel="0" collapsed="false">
      <c r="C21" s="13"/>
      <c r="E21" s="11" t="n">
        <v>0.8</v>
      </c>
      <c r="F21" s="11" t="n">
        <f aca="false">1-E21</f>
        <v>0.2</v>
      </c>
      <c r="G21" s="14" t="n">
        <f aca="false">$F$17/(E21+F21/100)</f>
        <v>0.00623441396508728</v>
      </c>
      <c r="H21" s="14" t="n">
        <f aca="false">G21/100</f>
        <v>6.23441396508728E-005</v>
      </c>
      <c r="I21" s="11" t="n">
        <f aca="false">E21*G21+F21*H21</f>
        <v>0.005</v>
      </c>
      <c r="K21" s="11" t="n">
        <v>0.8</v>
      </c>
      <c r="L21" s="11" t="n">
        <f aca="false">1-K21</f>
        <v>0.2</v>
      </c>
      <c r="M21" s="14" t="n">
        <f aca="false">$L$17/(K21+L21/100)</f>
        <v>0.00249376558603491</v>
      </c>
      <c r="N21" s="14" t="n">
        <f aca="false">M21/100</f>
        <v>2.49376558603491E-005</v>
      </c>
      <c r="O21" s="12" t="n">
        <f aca="false">K21*M21+L21*N21</f>
        <v>0.002</v>
      </c>
    </row>
    <row r="22" customFormat="false" ht="12.8" hidden="false" customHeight="false" outlineLevel="0" collapsed="false">
      <c r="C22" s="13"/>
      <c r="E22" s="11" t="n">
        <v>0.7</v>
      </c>
      <c r="F22" s="11" t="n">
        <f aca="false">1-E22</f>
        <v>0.3</v>
      </c>
      <c r="G22" s="14" t="n">
        <f aca="false">$F$17/(E22+F22/100)</f>
        <v>0.00711237553342816</v>
      </c>
      <c r="H22" s="14" t="n">
        <f aca="false">G22/100</f>
        <v>7.11237553342816E-005</v>
      </c>
      <c r="I22" s="11" t="n">
        <f aca="false">E22*G22+F22*H22</f>
        <v>0.005</v>
      </c>
      <c r="K22" s="11" t="n">
        <v>0.7</v>
      </c>
      <c r="L22" s="11" t="n">
        <f aca="false">1-K22</f>
        <v>0.3</v>
      </c>
      <c r="M22" s="14" t="n">
        <f aca="false">$L$17/(K22+L22/100)</f>
        <v>0.00284495021337127</v>
      </c>
      <c r="N22" s="14" t="n">
        <f aca="false">M22/100</f>
        <v>2.84495021337127E-005</v>
      </c>
      <c r="O22" s="12" t="n">
        <f aca="false">K22*M22+L22*N22</f>
        <v>0.002</v>
      </c>
    </row>
    <row r="23" customFormat="false" ht="12.8" hidden="false" customHeight="false" outlineLevel="0" collapsed="false">
      <c r="C23" s="13"/>
      <c r="E23" s="11" t="n">
        <v>0.6</v>
      </c>
      <c r="F23" s="11" t="n">
        <f aca="false">1-E23</f>
        <v>0.4</v>
      </c>
      <c r="G23" s="14" t="n">
        <f aca="false">$F$17/(E23+F23/100)</f>
        <v>0.00827814569536424</v>
      </c>
      <c r="H23" s="14" t="n">
        <f aca="false">G23/100</f>
        <v>8.27814569536424E-005</v>
      </c>
      <c r="I23" s="11" t="n">
        <f aca="false">E23*G23+F23*H23</f>
        <v>0.005</v>
      </c>
      <c r="K23" s="11" t="n">
        <v>0.6</v>
      </c>
      <c r="L23" s="11" t="n">
        <f aca="false">1-K23</f>
        <v>0.4</v>
      </c>
      <c r="M23" s="14" t="n">
        <f aca="false">$L$17/(K23+L23/100)</f>
        <v>0.00331125827814569</v>
      </c>
      <c r="N23" s="14" t="n">
        <f aca="false">M23/100</f>
        <v>3.31125827814569E-005</v>
      </c>
      <c r="O23" s="12" t="n">
        <f aca="false">K23*M23+L23*N23</f>
        <v>0.002</v>
      </c>
    </row>
    <row r="24" customFormat="false" ht="12.8" hidden="false" customHeight="false" outlineLevel="0" collapsed="false">
      <c r="C24" s="13"/>
      <c r="E24" s="11" t="n">
        <v>0.5</v>
      </c>
      <c r="F24" s="11" t="n">
        <f aca="false">1-E24</f>
        <v>0.5</v>
      </c>
      <c r="G24" s="14" t="n">
        <f aca="false">$F$17/(E24+F24/100)</f>
        <v>0.0099009900990099</v>
      </c>
      <c r="H24" s="14" t="n">
        <f aca="false">G24/100</f>
        <v>9.9009900990099E-005</v>
      </c>
      <c r="I24" s="11" t="n">
        <f aca="false">E24*G24+F24*H24</f>
        <v>0.005</v>
      </c>
      <c r="K24" s="11" t="n">
        <v>0.5</v>
      </c>
      <c r="L24" s="11" t="n">
        <f aca="false">1-K24</f>
        <v>0.5</v>
      </c>
      <c r="M24" s="14" t="n">
        <f aca="false">$L$17/(K24+L24/100)</f>
        <v>0.00396039603960396</v>
      </c>
      <c r="N24" s="14" t="n">
        <f aca="false">M24/100</f>
        <v>3.96039603960396E-005</v>
      </c>
      <c r="O24" s="12" t="n">
        <f aca="false">K24*M24+L24*N24</f>
        <v>0.002</v>
      </c>
    </row>
    <row r="25" customFormat="false" ht="12.8" hidden="false" customHeight="false" outlineLevel="0" collapsed="false">
      <c r="C25" s="13"/>
      <c r="E25" s="11" t="n">
        <v>0.4</v>
      </c>
      <c r="F25" s="11" t="n">
        <f aca="false">1-E25</f>
        <v>0.6</v>
      </c>
      <c r="G25" s="14" t="n">
        <f aca="false">$F$17/(E25+F25/100)</f>
        <v>0.0123152709359606</v>
      </c>
      <c r="H25" s="14" t="n">
        <f aca="false">G25/100</f>
        <v>0.000123152709359606</v>
      </c>
      <c r="I25" s="11" t="n">
        <f aca="false">E25*G25+F25*H25</f>
        <v>0.005</v>
      </c>
      <c r="K25" s="11" t="n">
        <v>0.4</v>
      </c>
      <c r="L25" s="11" t="n">
        <f aca="false">1-K25</f>
        <v>0.6</v>
      </c>
      <c r="M25" s="14" t="n">
        <f aca="false">$L$17/(K25+L25/100)</f>
        <v>0.00492610837438424</v>
      </c>
      <c r="N25" s="14" t="n">
        <f aca="false">M25/100</f>
        <v>4.92610837438423E-005</v>
      </c>
      <c r="O25" s="12" t="n">
        <f aca="false">K25*M25+L25*N25</f>
        <v>0.002</v>
      </c>
    </row>
    <row r="26" customFormat="false" ht="12.8" hidden="false" customHeight="false" outlineLevel="0" collapsed="false">
      <c r="C26" s="13"/>
      <c r="E26" s="11" t="n">
        <v>0.3</v>
      </c>
      <c r="F26" s="11" t="n">
        <f aca="false">1-E26</f>
        <v>0.7</v>
      </c>
      <c r="G26" s="14" t="n">
        <f aca="false">$F$17/(E26+F26/100)</f>
        <v>0.0162866449511401</v>
      </c>
      <c r="H26" s="14" t="n">
        <f aca="false">G26/100</f>
        <v>0.000162866449511401</v>
      </c>
      <c r="I26" s="11" t="n">
        <f aca="false">E26*G26+F26*H26</f>
        <v>0.005</v>
      </c>
      <c r="K26" s="11" t="n">
        <v>0.3</v>
      </c>
      <c r="L26" s="11" t="n">
        <f aca="false">1-K26</f>
        <v>0.7</v>
      </c>
      <c r="M26" s="14" t="n">
        <f aca="false">$L$17/(K26+L26/100)</f>
        <v>0.00651465798045602</v>
      </c>
      <c r="N26" s="14" t="n">
        <f aca="false">M26/100</f>
        <v>6.51465798045602E-005</v>
      </c>
      <c r="O26" s="12" t="n">
        <f aca="false">K26*M26+L26*N26</f>
        <v>0.002</v>
      </c>
    </row>
    <row r="27" customFormat="false" ht="12.8" hidden="false" customHeight="false" outlineLevel="0" collapsed="false">
      <c r="C27" s="13"/>
      <c r="E27" s="11" t="n">
        <v>0.2</v>
      </c>
      <c r="F27" s="11" t="n">
        <f aca="false">1-E27</f>
        <v>0.8</v>
      </c>
      <c r="G27" s="14" t="n">
        <f aca="false">$F$17/(E27+F27/100)</f>
        <v>0.0240384615384615</v>
      </c>
      <c r="H27" s="14" t="n">
        <f aca="false">G27/100</f>
        <v>0.000240384615384615</v>
      </c>
      <c r="I27" s="11" t="n">
        <f aca="false">E27*G27+F27*H27</f>
        <v>0.005</v>
      </c>
      <c r="K27" s="11" t="n">
        <v>0.2</v>
      </c>
      <c r="L27" s="11" t="n">
        <f aca="false">1-K27</f>
        <v>0.8</v>
      </c>
      <c r="M27" s="14" t="n">
        <f aca="false">$L$17/(K27+L27/100)</f>
        <v>0.00961538461538461</v>
      </c>
      <c r="N27" s="14" t="n">
        <f aca="false">M27/100</f>
        <v>9.61538461538461E-005</v>
      </c>
      <c r="O27" s="12" t="n">
        <f aca="false">K27*M27+L27*N27</f>
        <v>0.002</v>
      </c>
    </row>
    <row r="28" customFormat="false" ht="12.8" hidden="false" customHeight="false" outlineLevel="0" collapsed="false">
      <c r="C28" s="13"/>
      <c r="E28" s="11" t="n">
        <v>0.1</v>
      </c>
      <c r="F28" s="11" t="n">
        <f aca="false">1-E28</f>
        <v>0.9</v>
      </c>
      <c r="G28" s="14" t="n">
        <f aca="false">$F$17/(E28+F28/100)</f>
        <v>0.0458715596330274</v>
      </c>
      <c r="H28" s="14" t="n">
        <f aca="false">G28/100</f>
        <v>0.000458715596330274</v>
      </c>
      <c r="I28" s="11" t="n">
        <f aca="false">E28*G28+F28*H28</f>
        <v>0.005</v>
      </c>
      <c r="K28" s="11" t="n">
        <v>0.1</v>
      </c>
      <c r="L28" s="11" t="n">
        <f aca="false">1-K28</f>
        <v>0.9</v>
      </c>
      <c r="M28" s="14" t="n">
        <f aca="false">$L$17/(K28+L28/100)</f>
        <v>0.018348623853211</v>
      </c>
      <c r="N28" s="14" t="n">
        <f aca="false">M28/100</f>
        <v>0.00018348623853211</v>
      </c>
      <c r="O28" s="12" t="n">
        <f aca="false">K28*M28+L28*N28</f>
        <v>0.002</v>
      </c>
    </row>
    <row r="29" customFormat="false" ht="12.8" hidden="false" customHeight="false" outlineLevel="0" collapsed="false">
      <c r="C29" s="13"/>
      <c r="E29" s="11" t="n">
        <v>0.01</v>
      </c>
      <c r="F29" s="11" t="n">
        <f aca="false">1-E29</f>
        <v>0.99</v>
      </c>
      <c r="G29" s="14" t="n">
        <f aca="false">$F$17/(E29+F29/100)</f>
        <v>0.251256281407035</v>
      </c>
      <c r="H29" s="14" t="n">
        <f aca="false">G29/100</f>
        <v>0.00251256281407035</v>
      </c>
      <c r="I29" s="11" t="n">
        <f aca="false">E29*G29+F29*H29</f>
        <v>0.005</v>
      </c>
      <c r="K29" s="11" t="n">
        <v>0.01</v>
      </c>
      <c r="L29" s="11" t="n">
        <f aca="false">1-K29</f>
        <v>0.99</v>
      </c>
      <c r="M29" s="14" t="n">
        <f aca="false">$L$17/(K29+L29/100)</f>
        <v>0.100502512562814</v>
      </c>
      <c r="N29" s="14" t="n">
        <f aca="false">M29/100</f>
        <v>0.00100502512562814</v>
      </c>
      <c r="O29" s="12" t="n">
        <f aca="false">K29*M29+L29*N29</f>
        <v>0.002</v>
      </c>
    </row>
    <row r="30" customFormat="false" ht="12.8" hidden="false" customHeight="false" outlineLevel="0" collapsed="false">
      <c r="C30" s="16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8"/>
    </row>
    <row r="32" customFormat="false" ht="12.8" hidden="false" customHeight="false" outlineLevel="0" collapsed="false">
      <c r="C32" s="1"/>
      <c r="D32" s="2"/>
      <c r="E32" s="3" t="s">
        <v>0</v>
      </c>
      <c r="F32" s="2"/>
      <c r="G32" s="2"/>
      <c r="H32" s="2"/>
      <c r="I32" s="2"/>
      <c r="J32" s="2"/>
      <c r="K32" s="2"/>
      <c r="L32" s="2"/>
      <c r="M32" s="2"/>
      <c r="N32" s="2"/>
      <c r="O32" s="4"/>
    </row>
    <row r="33" customFormat="false" ht="15" hidden="false" customHeight="false" outlineLevel="0" collapsed="false">
      <c r="C33" s="5" t="s">
        <v>1</v>
      </c>
      <c r="E33" s="6" t="s">
        <v>2</v>
      </c>
      <c r="O33" s="7"/>
    </row>
    <row r="34" customFormat="false" ht="15" hidden="false" customHeight="false" outlineLevel="0" collapsed="false">
      <c r="C34" s="5" t="s">
        <v>3</v>
      </c>
      <c r="E34" s="0" t="s">
        <v>4</v>
      </c>
      <c r="F34" s="8" t="n">
        <v>0.01</v>
      </c>
      <c r="G34" s="9" t="s">
        <v>5</v>
      </c>
      <c r="K34" s="0" t="s">
        <v>4</v>
      </c>
      <c r="L34" s="8" t="n">
        <v>0.008</v>
      </c>
      <c r="M34" s="9" t="s">
        <v>6</v>
      </c>
      <c r="O34" s="7"/>
    </row>
    <row r="35" customFormat="false" ht="15" hidden="false" customHeight="false" outlineLevel="0" collapsed="false">
      <c r="C35" s="19" t="s">
        <v>15</v>
      </c>
      <c r="E35" s="10" t="s">
        <v>8</v>
      </c>
      <c r="F35" s="10" t="s">
        <v>9</v>
      </c>
      <c r="G35" s="10" t="s">
        <v>10</v>
      </c>
      <c r="H35" s="10" t="s">
        <v>11</v>
      </c>
      <c r="I35" s="11" t="s">
        <v>12</v>
      </c>
      <c r="K35" s="10" t="s">
        <v>8</v>
      </c>
      <c r="L35" s="10" t="s">
        <v>9</v>
      </c>
      <c r="M35" s="10" t="s">
        <v>10</v>
      </c>
      <c r="N35" s="10" t="s">
        <v>11</v>
      </c>
      <c r="O35" s="12" t="s">
        <v>12</v>
      </c>
    </row>
    <row r="36" customFormat="false" ht="12.8" hidden="false" customHeight="false" outlineLevel="0" collapsed="false">
      <c r="C36" s="20" t="s">
        <v>16</v>
      </c>
      <c r="E36" s="11" t="n">
        <v>0.95</v>
      </c>
      <c r="F36" s="11" t="n">
        <f aca="false">1-E36</f>
        <v>0.0499999999999999</v>
      </c>
      <c r="G36" s="14" t="n">
        <f aca="false">$F$3/(E36+F36/10)</f>
        <v>0.0104712041884817</v>
      </c>
      <c r="H36" s="14" t="n">
        <f aca="false">G36/10</f>
        <v>0.00104712041884817</v>
      </c>
      <c r="I36" s="11" t="n">
        <f aca="false">E36*G36+F36*H36</f>
        <v>0.01</v>
      </c>
      <c r="K36" s="11" t="n">
        <v>0.95</v>
      </c>
      <c r="L36" s="11" t="n">
        <f aca="false">1-K36</f>
        <v>0.0499999999999999</v>
      </c>
      <c r="M36" s="14" t="n">
        <f aca="false">$L$3/(K36+L36/10)</f>
        <v>0.00837696335078534</v>
      </c>
      <c r="N36" s="14" t="n">
        <f aca="false">M36/10</f>
        <v>0.000837696335078534</v>
      </c>
      <c r="O36" s="12" t="n">
        <f aca="false">K36*M36+L36*N36</f>
        <v>0.008</v>
      </c>
    </row>
    <row r="37" customFormat="false" ht="12.8" hidden="false" customHeight="false" outlineLevel="0" collapsed="false">
      <c r="C37" s="20" t="s">
        <v>17</v>
      </c>
      <c r="E37" s="11" t="n">
        <v>0.9</v>
      </c>
      <c r="F37" s="11" t="n">
        <f aca="false">1-E37</f>
        <v>0.1</v>
      </c>
      <c r="G37" s="14" t="n">
        <f aca="false">$F$3/(E37+F37/10)</f>
        <v>0.010989010989011</v>
      </c>
      <c r="H37" s="14" t="n">
        <f aca="false">G37/10</f>
        <v>0.0010989010989011</v>
      </c>
      <c r="I37" s="11" t="n">
        <f aca="false">E37*G37+F37*H37</f>
        <v>0.01</v>
      </c>
      <c r="K37" s="11" t="n">
        <v>0.9</v>
      </c>
      <c r="L37" s="11" t="n">
        <f aca="false">1-K37</f>
        <v>0.1</v>
      </c>
      <c r="M37" s="14" t="n">
        <f aca="false">$L$3/(K37+L37/10)</f>
        <v>0.00879120879120879</v>
      </c>
      <c r="N37" s="14" t="n">
        <f aca="false">M37/10</f>
        <v>0.000879120879120879</v>
      </c>
      <c r="O37" s="12" t="n">
        <f aca="false">K37*M37+L37*N37</f>
        <v>0.008</v>
      </c>
    </row>
    <row r="38" customFormat="false" ht="12.8" hidden="false" customHeight="false" outlineLevel="0" collapsed="false">
      <c r="C38" s="20" t="s">
        <v>18</v>
      </c>
      <c r="E38" s="11" t="n">
        <v>0.8</v>
      </c>
      <c r="F38" s="11" t="n">
        <f aca="false">1-E38</f>
        <v>0.2</v>
      </c>
      <c r="G38" s="14" t="n">
        <f aca="false">$F$3/(E38+F38/10)</f>
        <v>0.0121951219512195</v>
      </c>
      <c r="H38" s="14" t="n">
        <f aca="false">G38/10</f>
        <v>0.00121951219512195</v>
      </c>
      <c r="I38" s="11" t="n">
        <f aca="false">E38*G38+F38*H38</f>
        <v>0.01</v>
      </c>
      <c r="K38" s="11" t="n">
        <v>0.8</v>
      </c>
      <c r="L38" s="11" t="n">
        <f aca="false">1-K38</f>
        <v>0.2</v>
      </c>
      <c r="M38" s="14" t="n">
        <f aca="false">$L$3/(K38+L38/10)</f>
        <v>0.00975609756097561</v>
      </c>
      <c r="N38" s="14" t="n">
        <f aca="false">M38/10</f>
        <v>0.000975609756097561</v>
      </c>
      <c r="O38" s="12" t="n">
        <f aca="false">K38*M38+L38*N38</f>
        <v>0.008</v>
      </c>
    </row>
    <row r="39" customFormat="false" ht="12.8" hidden="false" customHeight="false" outlineLevel="0" collapsed="false">
      <c r="C39" s="13"/>
      <c r="E39" s="11" t="n">
        <v>0.7</v>
      </c>
      <c r="F39" s="11" t="n">
        <f aca="false">1-E39</f>
        <v>0.3</v>
      </c>
      <c r="G39" s="14" t="n">
        <f aca="false">$F$3/(E39+F39/10)</f>
        <v>0.0136986301369863</v>
      </c>
      <c r="H39" s="14" t="n">
        <f aca="false">G39/10</f>
        <v>0.00136986301369863</v>
      </c>
      <c r="I39" s="11" t="n">
        <f aca="false">E39*G39+F39*H39</f>
        <v>0.01</v>
      </c>
      <c r="K39" s="11" t="n">
        <v>0.7</v>
      </c>
      <c r="L39" s="11" t="n">
        <f aca="false">1-K39</f>
        <v>0.3</v>
      </c>
      <c r="M39" s="14" t="n">
        <f aca="false">$L$3/(K39+L39/10)</f>
        <v>0.010958904109589</v>
      </c>
      <c r="N39" s="14" t="n">
        <f aca="false">M39/10</f>
        <v>0.0010958904109589</v>
      </c>
      <c r="O39" s="12" t="n">
        <f aca="false">K39*M39+L39*N39</f>
        <v>0.008</v>
      </c>
    </row>
    <row r="40" customFormat="false" ht="12.8" hidden="false" customHeight="false" outlineLevel="0" collapsed="false">
      <c r="C40" s="13"/>
      <c r="E40" s="11" t="n">
        <v>0.6</v>
      </c>
      <c r="F40" s="11" t="n">
        <f aca="false">1-E40</f>
        <v>0.4</v>
      </c>
      <c r="G40" s="14" t="n">
        <f aca="false">$F$3/(E40+F40/10)</f>
        <v>0.015625</v>
      </c>
      <c r="H40" s="14" t="n">
        <f aca="false">G40/10</f>
        <v>0.0015625</v>
      </c>
      <c r="I40" s="11" t="n">
        <f aca="false">E40*G40+F40*H40</f>
        <v>0.01</v>
      </c>
      <c r="K40" s="11" t="n">
        <v>0.6</v>
      </c>
      <c r="L40" s="11" t="n">
        <f aca="false">1-K40</f>
        <v>0.4</v>
      </c>
      <c r="M40" s="14" t="n">
        <f aca="false">$L$3/(K40+L40/10)</f>
        <v>0.0125</v>
      </c>
      <c r="N40" s="14" t="n">
        <f aca="false">M40/10</f>
        <v>0.00125</v>
      </c>
      <c r="O40" s="12" t="n">
        <f aca="false">K40*M40+L40*N40</f>
        <v>0.008</v>
      </c>
    </row>
    <row r="41" customFormat="false" ht="12.8" hidden="false" customHeight="false" outlineLevel="0" collapsed="false">
      <c r="C41" s="13"/>
      <c r="E41" s="11" t="n">
        <v>0.5</v>
      </c>
      <c r="F41" s="11" t="n">
        <f aca="false">1-E41</f>
        <v>0.5</v>
      </c>
      <c r="G41" s="14" t="n">
        <f aca="false">$F$3/(E41+F41/10)</f>
        <v>0.0181818181818182</v>
      </c>
      <c r="H41" s="14" t="n">
        <f aca="false">G41/10</f>
        <v>0.00181818181818182</v>
      </c>
      <c r="I41" s="11" t="n">
        <f aca="false">E41*G41+F41*H41</f>
        <v>0.01</v>
      </c>
      <c r="K41" s="11" t="n">
        <v>0.5</v>
      </c>
      <c r="L41" s="11" t="n">
        <f aca="false">1-K41</f>
        <v>0.5</v>
      </c>
      <c r="M41" s="14" t="n">
        <f aca="false">$L$3/(K41+L41/10)</f>
        <v>0.0145454545454545</v>
      </c>
      <c r="N41" s="14" t="n">
        <f aca="false">M41/10</f>
        <v>0.00145454545454545</v>
      </c>
      <c r="O41" s="12" t="n">
        <f aca="false">K41*M41+L41*N41</f>
        <v>0.008</v>
      </c>
    </row>
    <row r="42" customFormat="false" ht="12.8" hidden="false" customHeight="false" outlineLevel="0" collapsed="false">
      <c r="C42" s="13"/>
      <c r="E42" s="11" t="n">
        <v>0.4</v>
      </c>
      <c r="F42" s="11" t="n">
        <f aca="false">1-E42</f>
        <v>0.6</v>
      </c>
      <c r="G42" s="14" t="n">
        <f aca="false">$F$3/(E42+F42/10)</f>
        <v>0.0217391304347826</v>
      </c>
      <c r="H42" s="14" t="n">
        <f aca="false">G42/10</f>
        <v>0.00217391304347826</v>
      </c>
      <c r="I42" s="11" t="n">
        <f aca="false">E42*G42+F42*H42</f>
        <v>0.01</v>
      </c>
      <c r="K42" s="11" t="n">
        <v>0.4</v>
      </c>
      <c r="L42" s="11" t="n">
        <f aca="false">1-K42</f>
        <v>0.6</v>
      </c>
      <c r="M42" s="14" t="n">
        <f aca="false">$L$3/(K42+L42/10)</f>
        <v>0.0173913043478261</v>
      </c>
      <c r="N42" s="14" t="n">
        <f aca="false">M42/10</f>
        <v>0.00173913043478261</v>
      </c>
      <c r="O42" s="12" t="n">
        <f aca="false">K42*M42+L42*N42</f>
        <v>0.008</v>
      </c>
    </row>
    <row r="43" customFormat="false" ht="12.8" hidden="false" customHeight="false" outlineLevel="0" collapsed="false">
      <c r="C43" s="13"/>
      <c r="E43" s="11" t="n">
        <v>0.3</v>
      </c>
      <c r="F43" s="11" t="n">
        <f aca="false">1-E43</f>
        <v>0.7</v>
      </c>
      <c r="G43" s="14" t="n">
        <f aca="false">$F$3/(E43+F43/10)</f>
        <v>0.027027027027027</v>
      </c>
      <c r="H43" s="14" t="n">
        <f aca="false">G43/10</f>
        <v>0.0027027027027027</v>
      </c>
      <c r="I43" s="11" t="n">
        <f aca="false">E43*G43+F43*H43</f>
        <v>0.01</v>
      </c>
      <c r="K43" s="11" t="n">
        <v>0.3</v>
      </c>
      <c r="L43" s="11" t="n">
        <f aca="false">1-K43</f>
        <v>0.7</v>
      </c>
      <c r="M43" s="14" t="n">
        <f aca="false">$L$3/(K43+L43/10)</f>
        <v>0.0216216216216216</v>
      </c>
      <c r="N43" s="14" t="n">
        <f aca="false">M43/10</f>
        <v>0.00216216216216216</v>
      </c>
      <c r="O43" s="12" t="n">
        <f aca="false">K43*M43+L43*N43</f>
        <v>0.008</v>
      </c>
    </row>
    <row r="44" customFormat="false" ht="12.8" hidden="false" customHeight="false" outlineLevel="0" collapsed="false">
      <c r="C44" s="13"/>
      <c r="E44" s="11" t="n">
        <v>0.2</v>
      </c>
      <c r="F44" s="11" t="n">
        <f aca="false">1-E44</f>
        <v>0.8</v>
      </c>
      <c r="G44" s="14" t="n">
        <f aca="false">$F$3/(E44+F44/10)</f>
        <v>0.0357142857142857</v>
      </c>
      <c r="H44" s="14" t="n">
        <f aca="false">G44/10</f>
        <v>0.00357142857142857</v>
      </c>
      <c r="I44" s="11" t="n">
        <f aca="false">E44*G44+F44*H44</f>
        <v>0.01</v>
      </c>
      <c r="K44" s="11" t="n">
        <v>0.2</v>
      </c>
      <c r="L44" s="11" t="n">
        <f aca="false">1-K44</f>
        <v>0.8</v>
      </c>
      <c r="M44" s="14" t="n">
        <f aca="false">$L$3/(K44+L44/10)</f>
        <v>0.0285714285714286</v>
      </c>
      <c r="N44" s="14" t="n">
        <f aca="false">M44/10</f>
        <v>0.00285714285714286</v>
      </c>
      <c r="O44" s="12" t="n">
        <f aca="false">K44*M44+L44*N44</f>
        <v>0.008</v>
      </c>
    </row>
    <row r="45" customFormat="false" ht="12.8" hidden="false" customHeight="false" outlineLevel="0" collapsed="false">
      <c r="C45" s="13"/>
      <c r="E45" s="11" t="n">
        <v>0.1</v>
      </c>
      <c r="F45" s="11" t="n">
        <f aca="false">1-E45</f>
        <v>0.9</v>
      </c>
      <c r="G45" s="14" t="n">
        <f aca="false">$F$3/(E45+F45/10)</f>
        <v>0.0526315789473684</v>
      </c>
      <c r="H45" s="14" t="n">
        <f aca="false">G45/10</f>
        <v>0.00526315789473684</v>
      </c>
      <c r="I45" s="11" t="n">
        <f aca="false">E45*G45+F45*H45</f>
        <v>0.01</v>
      </c>
      <c r="K45" s="11" t="n">
        <v>0.1</v>
      </c>
      <c r="L45" s="11" t="n">
        <f aca="false">1-K45</f>
        <v>0.9</v>
      </c>
      <c r="M45" s="14" t="n">
        <f aca="false">$L$3/(K45+L45/10)</f>
        <v>0.0421052631578947</v>
      </c>
      <c r="N45" s="14" t="n">
        <f aca="false">M45/10</f>
        <v>0.00421052631578947</v>
      </c>
      <c r="O45" s="12" t="n">
        <f aca="false">K45*M45+L45*N45</f>
        <v>0.008</v>
      </c>
    </row>
    <row r="46" customFormat="false" ht="12.8" hidden="false" customHeight="false" outlineLevel="0" collapsed="false">
      <c r="C46" s="13"/>
      <c r="E46" s="11" t="n">
        <v>0.01</v>
      </c>
      <c r="F46" s="11" t="n">
        <f aca="false">1-E46</f>
        <v>0.99</v>
      </c>
      <c r="G46" s="14" t="n">
        <f aca="false">$F$3/(E46+F46/10)</f>
        <v>0.091743119266055</v>
      </c>
      <c r="H46" s="14" t="n">
        <f aca="false">G46/10</f>
        <v>0.0091743119266055</v>
      </c>
      <c r="I46" s="11" t="n">
        <f aca="false">E46*G46+F46*H46</f>
        <v>0.01</v>
      </c>
      <c r="K46" s="11" t="n">
        <v>0.01</v>
      </c>
      <c r="L46" s="11" t="n">
        <f aca="false">1-K46</f>
        <v>0.99</v>
      </c>
      <c r="M46" s="14" t="n">
        <f aca="false">$L$3/(K46+L46/10)</f>
        <v>0.073394495412844</v>
      </c>
      <c r="N46" s="14" t="n">
        <f aca="false">M46/10</f>
        <v>0.0073394495412844</v>
      </c>
      <c r="O46" s="12" t="n">
        <f aca="false">K46*M46+L46*N46</f>
        <v>0.008</v>
      </c>
    </row>
    <row r="47" customFormat="false" ht="12.8" hidden="false" customHeight="false" outlineLevel="0" collapsed="false">
      <c r="C47" s="13"/>
      <c r="E47" s="11"/>
      <c r="F47" s="11"/>
      <c r="G47" s="15"/>
      <c r="H47" s="15"/>
      <c r="I47" s="11"/>
      <c r="O47" s="7"/>
    </row>
    <row r="48" customFormat="false" ht="12.8" hidden="false" customHeight="false" outlineLevel="0" collapsed="false">
      <c r="C48" s="13"/>
      <c r="E48" s="0" t="s">
        <v>4</v>
      </c>
      <c r="F48" s="8" t="n">
        <v>0.005</v>
      </c>
      <c r="G48" s="9" t="s">
        <v>13</v>
      </c>
      <c r="K48" s="0" t="s">
        <v>4</v>
      </c>
      <c r="L48" s="8" t="n">
        <v>0.002</v>
      </c>
      <c r="M48" s="9" t="s">
        <v>14</v>
      </c>
      <c r="O48" s="7"/>
    </row>
    <row r="49" customFormat="false" ht="12.8" hidden="false" customHeight="false" outlineLevel="0" collapsed="false">
      <c r="C49" s="13"/>
      <c r="E49" s="10" t="s">
        <v>8</v>
      </c>
      <c r="F49" s="10" t="s">
        <v>9</v>
      </c>
      <c r="G49" s="10" t="s">
        <v>10</v>
      </c>
      <c r="H49" s="10" t="s">
        <v>11</v>
      </c>
      <c r="I49" s="11" t="s">
        <v>12</v>
      </c>
      <c r="K49" s="10" t="s">
        <v>8</v>
      </c>
      <c r="L49" s="10" t="s">
        <v>9</v>
      </c>
      <c r="M49" s="10" t="s">
        <v>10</v>
      </c>
      <c r="N49" s="10" t="s">
        <v>11</v>
      </c>
      <c r="O49" s="12" t="s">
        <v>12</v>
      </c>
    </row>
    <row r="50" customFormat="false" ht="12.8" hidden="false" customHeight="false" outlineLevel="0" collapsed="false">
      <c r="C50" s="13"/>
      <c r="E50" s="11" t="n">
        <v>0.95</v>
      </c>
      <c r="F50" s="11" t="n">
        <f aca="false">1-E50</f>
        <v>0.0499999999999999</v>
      </c>
      <c r="G50" s="14" t="n">
        <f aca="false">$F$17/(E50+F50/10)</f>
        <v>0.00523560209424084</v>
      </c>
      <c r="H50" s="14" t="n">
        <f aca="false">G50/10</f>
        <v>0.000523560209424084</v>
      </c>
      <c r="I50" s="11" t="n">
        <f aca="false">E50*G50+F50*H50</f>
        <v>0.005</v>
      </c>
      <c r="K50" s="11" t="n">
        <v>0.95</v>
      </c>
      <c r="L50" s="11" t="n">
        <f aca="false">1-K50</f>
        <v>0.0499999999999999</v>
      </c>
      <c r="M50" s="14" t="n">
        <f aca="false">$L$17/(K50+L50/10)</f>
        <v>0.00209424083769633</v>
      </c>
      <c r="N50" s="14" t="n">
        <f aca="false">M50/10</f>
        <v>0.000209424083769633</v>
      </c>
      <c r="O50" s="12" t="n">
        <f aca="false">K50*M50+L50*N50</f>
        <v>0.002</v>
      </c>
    </row>
    <row r="51" customFormat="false" ht="12.8" hidden="false" customHeight="false" outlineLevel="0" collapsed="false">
      <c r="C51" s="13"/>
      <c r="E51" s="11" t="n">
        <v>0.9</v>
      </c>
      <c r="F51" s="11" t="n">
        <f aca="false">1-E51</f>
        <v>0.1</v>
      </c>
      <c r="G51" s="14" t="n">
        <f aca="false">$F$17/(E51+F51/10)</f>
        <v>0.00549450549450549</v>
      </c>
      <c r="H51" s="14" t="n">
        <f aca="false">G51/10</f>
        <v>0.000549450549450549</v>
      </c>
      <c r="I51" s="11" t="n">
        <f aca="false">E51*G51+F51*H51</f>
        <v>0.005</v>
      </c>
      <c r="K51" s="11" t="n">
        <v>0.9</v>
      </c>
      <c r="L51" s="11" t="n">
        <f aca="false">1-K51</f>
        <v>0.1</v>
      </c>
      <c r="M51" s="14" t="n">
        <f aca="false">$L$17/(K51+L51/10)</f>
        <v>0.0021978021978022</v>
      </c>
      <c r="N51" s="14" t="n">
        <f aca="false">M51/10</f>
        <v>0.00021978021978022</v>
      </c>
      <c r="O51" s="12" t="n">
        <f aca="false">K51*M51+L51*N51</f>
        <v>0.002</v>
      </c>
    </row>
    <row r="52" customFormat="false" ht="12.8" hidden="false" customHeight="false" outlineLevel="0" collapsed="false">
      <c r="C52" s="13"/>
      <c r="E52" s="11" t="n">
        <v>0.8</v>
      </c>
      <c r="F52" s="11" t="n">
        <f aca="false">1-E52</f>
        <v>0.2</v>
      </c>
      <c r="G52" s="14" t="n">
        <f aca="false">$F$17/(E52+F52/10)</f>
        <v>0.00609756097560976</v>
      </c>
      <c r="H52" s="14" t="n">
        <f aca="false">G52/10</f>
        <v>0.000609756097560975</v>
      </c>
      <c r="I52" s="11" t="n">
        <f aca="false">E52*G52+F52*H52</f>
        <v>0.005</v>
      </c>
      <c r="K52" s="11" t="n">
        <v>0.8</v>
      </c>
      <c r="L52" s="11" t="n">
        <f aca="false">1-K52</f>
        <v>0.2</v>
      </c>
      <c r="M52" s="14" t="n">
        <f aca="false">$L$17/(K52+L52/10)</f>
        <v>0.0024390243902439</v>
      </c>
      <c r="N52" s="14" t="n">
        <f aca="false">M52/10</f>
        <v>0.00024390243902439</v>
      </c>
      <c r="O52" s="12" t="n">
        <f aca="false">K52*M52+L52*N52</f>
        <v>0.002</v>
      </c>
    </row>
    <row r="53" customFormat="false" ht="12.8" hidden="false" customHeight="false" outlineLevel="0" collapsed="false">
      <c r="C53" s="13"/>
      <c r="E53" s="11" t="n">
        <v>0.7</v>
      </c>
      <c r="F53" s="11" t="n">
        <f aca="false">1-E53</f>
        <v>0.3</v>
      </c>
      <c r="G53" s="14" t="n">
        <f aca="false">$F$17/(E53+F53/10)</f>
        <v>0.00684931506849315</v>
      </c>
      <c r="H53" s="14" t="n">
        <f aca="false">G53/10</f>
        <v>0.000684931506849315</v>
      </c>
      <c r="I53" s="11" t="n">
        <f aca="false">E53*G53+F53*H53</f>
        <v>0.005</v>
      </c>
      <c r="K53" s="11" t="n">
        <v>0.7</v>
      </c>
      <c r="L53" s="11" t="n">
        <f aca="false">1-K53</f>
        <v>0.3</v>
      </c>
      <c r="M53" s="14" t="n">
        <f aca="false">$L$17/(K53+L53/10)</f>
        <v>0.00273972602739726</v>
      </c>
      <c r="N53" s="14" t="n">
        <f aca="false">M53/10</f>
        <v>0.000273972602739726</v>
      </c>
      <c r="O53" s="12" t="n">
        <f aca="false">K53*M53+L53*N53</f>
        <v>0.002</v>
      </c>
    </row>
    <row r="54" customFormat="false" ht="12.8" hidden="false" customHeight="false" outlineLevel="0" collapsed="false">
      <c r="C54" s="13"/>
      <c r="E54" s="11" t="n">
        <v>0.6</v>
      </c>
      <c r="F54" s="11" t="n">
        <f aca="false">1-E54</f>
        <v>0.4</v>
      </c>
      <c r="G54" s="14" t="n">
        <f aca="false">$F$17/(E54+F54/10)</f>
        <v>0.0078125</v>
      </c>
      <c r="H54" s="14" t="n">
        <f aca="false">G54/10</f>
        <v>0.00078125</v>
      </c>
      <c r="I54" s="11" t="n">
        <f aca="false">E54*G54+F54*H54</f>
        <v>0.005</v>
      </c>
      <c r="K54" s="11" t="n">
        <v>0.6</v>
      </c>
      <c r="L54" s="11" t="n">
        <f aca="false">1-K54</f>
        <v>0.4</v>
      </c>
      <c r="M54" s="14" t="n">
        <f aca="false">$L$17/(K54+L54/10)</f>
        <v>0.003125</v>
      </c>
      <c r="N54" s="14" t="n">
        <f aca="false">M54/10</f>
        <v>0.0003125</v>
      </c>
      <c r="O54" s="12" t="n">
        <f aca="false">K54*M54+L54*N54</f>
        <v>0.002</v>
      </c>
    </row>
    <row r="55" customFormat="false" ht="12.8" hidden="false" customHeight="false" outlineLevel="0" collapsed="false">
      <c r="C55" s="13"/>
      <c r="E55" s="11" t="n">
        <v>0.5</v>
      </c>
      <c r="F55" s="11" t="n">
        <f aca="false">1-E55</f>
        <v>0.5</v>
      </c>
      <c r="G55" s="14" t="n">
        <f aca="false">$F$17/(E55+F55/10)</f>
        <v>0.00909090909090909</v>
      </c>
      <c r="H55" s="14" t="n">
        <f aca="false">G55/10</f>
        <v>0.000909090909090909</v>
      </c>
      <c r="I55" s="11" t="n">
        <f aca="false">E55*G55+F55*H55</f>
        <v>0.005</v>
      </c>
      <c r="K55" s="11" t="n">
        <v>0.5</v>
      </c>
      <c r="L55" s="11" t="n">
        <f aca="false">1-K55</f>
        <v>0.5</v>
      </c>
      <c r="M55" s="14" t="n">
        <f aca="false">$L$17/(K55+L55/10)</f>
        <v>0.00363636363636364</v>
      </c>
      <c r="N55" s="14" t="n">
        <f aca="false">M55/10</f>
        <v>0.000363636363636364</v>
      </c>
      <c r="O55" s="12" t="n">
        <f aca="false">K55*M55+L55*N55</f>
        <v>0.002</v>
      </c>
    </row>
    <row r="56" customFormat="false" ht="12.8" hidden="false" customHeight="false" outlineLevel="0" collapsed="false">
      <c r="C56" s="13"/>
      <c r="E56" s="11" t="n">
        <v>0.4</v>
      </c>
      <c r="F56" s="11" t="n">
        <f aca="false">1-E56</f>
        <v>0.6</v>
      </c>
      <c r="G56" s="14" t="n">
        <f aca="false">$F$17/(E56+F56/10)</f>
        <v>0.0108695652173913</v>
      </c>
      <c r="H56" s="14" t="n">
        <f aca="false">G56/10</f>
        <v>0.00108695652173913</v>
      </c>
      <c r="I56" s="11" t="n">
        <f aca="false">E56*G56+F56*H56</f>
        <v>0.005</v>
      </c>
      <c r="K56" s="11" t="n">
        <v>0.4</v>
      </c>
      <c r="L56" s="11" t="n">
        <f aca="false">1-K56</f>
        <v>0.6</v>
      </c>
      <c r="M56" s="14" t="n">
        <f aca="false">$L$17/(K56+L56/10)</f>
        <v>0.00434782608695652</v>
      </c>
      <c r="N56" s="14" t="n">
        <f aca="false">M56/10</f>
        <v>0.000434782608695652</v>
      </c>
      <c r="O56" s="12" t="n">
        <f aca="false">K56*M56+L56*N56</f>
        <v>0.002</v>
      </c>
    </row>
    <row r="57" customFormat="false" ht="12.8" hidden="false" customHeight="false" outlineLevel="0" collapsed="false">
      <c r="C57" s="13"/>
      <c r="E57" s="11" t="n">
        <v>0.3</v>
      </c>
      <c r="F57" s="11" t="n">
        <f aca="false">1-E57</f>
        <v>0.7</v>
      </c>
      <c r="G57" s="14" t="n">
        <f aca="false">$F$17/(E57+F57/10)</f>
        <v>0.0135135135135135</v>
      </c>
      <c r="H57" s="14" t="n">
        <f aca="false">G57/10</f>
        <v>0.00135135135135135</v>
      </c>
      <c r="I57" s="11" t="n">
        <f aca="false">E57*G57+F57*H57</f>
        <v>0.005</v>
      </c>
      <c r="K57" s="11" t="n">
        <v>0.3</v>
      </c>
      <c r="L57" s="11" t="n">
        <f aca="false">1-K57</f>
        <v>0.7</v>
      </c>
      <c r="M57" s="14" t="n">
        <f aca="false">$L$17/(K57+L57/10)</f>
        <v>0.0054054054054054</v>
      </c>
      <c r="N57" s="14" t="n">
        <f aca="false">M57/10</f>
        <v>0.00054054054054054</v>
      </c>
      <c r="O57" s="12" t="n">
        <f aca="false">K57*M57+L57*N57</f>
        <v>0.002</v>
      </c>
    </row>
    <row r="58" customFormat="false" ht="12.8" hidden="false" customHeight="false" outlineLevel="0" collapsed="false">
      <c r="C58" s="13"/>
      <c r="E58" s="11" t="n">
        <v>0.2</v>
      </c>
      <c r="F58" s="11" t="n">
        <f aca="false">1-E58</f>
        <v>0.8</v>
      </c>
      <c r="G58" s="14" t="n">
        <f aca="false">$F$17/(E58+F58/10)</f>
        <v>0.0178571428571429</v>
      </c>
      <c r="H58" s="14" t="n">
        <f aca="false">G58/10</f>
        <v>0.00178571428571429</v>
      </c>
      <c r="I58" s="11" t="n">
        <f aca="false">E58*G58+F58*H58</f>
        <v>0.005</v>
      </c>
      <c r="K58" s="11" t="n">
        <v>0.2</v>
      </c>
      <c r="L58" s="11" t="n">
        <f aca="false">1-K58</f>
        <v>0.8</v>
      </c>
      <c r="M58" s="14" t="n">
        <f aca="false">$L$17/(K58+L58/10)</f>
        <v>0.00714285714285714</v>
      </c>
      <c r="N58" s="14" t="n">
        <f aca="false">M58/10</f>
        <v>0.000714285714285714</v>
      </c>
      <c r="O58" s="12" t="n">
        <f aca="false">K58*M58+L58*N58</f>
        <v>0.002</v>
      </c>
    </row>
    <row r="59" customFormat="false" ht="12.8" hidden="false" customHeight="false" outlineLevel="0" collapsed="false">
      <c r="C59" s="13"/>
      <c r="E59" s="11" t="n">
        <v>0.1</v>
      </c>
      <c r="F59" s="11" t="n">
        <f aca="false">1-E59</f>
        <v>0.9</v>
      </c>
      <c r="G59" s="14" t="n">
        <f aca="false">$F$17/(E59+F59/10)</f>
        <v>0.0263157894736842</v>
      </c>
      <c r="H59" s="14" t="n">
        <f aca="false">G59/10</f>
        <v>0.00263157894736842</v>
      </c>
      <c r="I59" s="11" t="n">
        <f aca="false">E59*G59+F59*H59</f>
        <v>0.005</v>
      </c>
      <c r="K59" s="11" t="n">
        <v>0.1</v>
      </c>
      <c r="L59" s="11" t="n">
        <f aca="false">1-K59</f>
        <v>0.9</v>
      </c>
      <c r="M59" s="14" t="n">
        <f aca="false">$L$17/(K59+L59/10)</f>
        <v>0.0105263157894737</v>
      </c>
      <c r="N59" s="14" t="n">
        <f aca="false">M59/10</f>
        <v>0.00105263157894737</v>
      </c>
      <c r="O59" s="12" t="n">
        <f aca="false">K59*M59+L59*N59</f>
        <v>0.002</v>
      </c>
    </row>
    <row r="60" customFormat="false" ht="12.8" hidden="false" customHeight="false" outlineLevel="0" collapsed="false">
      <c r="C60" s="13"/>
      <c r="E60" s="11" t="n">
        <v>0.01</v>
      </c>
      <c r="F60" s="11" t="n">
        <f aca="false">1-E60</f>
        <v>0.99</v>
      </c>
      <c r="G60" s="14" t="n">
        <f aca="false">$F$17/(E60+F60/10)</f>
        <v>0.0458715596330275</v>
      </c>
      <c r="H60" s="14" t="n">
        <f aca="false">G60/10</f>
        <v>0.00458715596330275</v>
      </c>
      <c r="I60" s="11" t="n">
        <f aca="false">E60*G60+F60*H60</f>
        <v>0.005</v>
      </c>
      <c r="K60" s="11" t="n">
        <v>0.01</v>
      </c>
      <c r="L60" s="11" t="n">
        <f aca="false">1-K60</f>
        <v>0.99</v>
      </c>
      <c r="M60" s="14" t="n">
        <f aca="false">$L$17/(K60+L60/10)</f>
        <v>0.018348623853211</v>
      </c>
      <c r="N60" s="14" t="n">
        <f aca="false">M60/10</f>
        <v>0.0018348623853211</v>
      </c>
      <c r="O60" s="12" t="n">
        <f aca="false">K60*M60+L60*N60</f>
        <v>0.002</v>
      </c>
    </row>
    <row r="61" customFormat="false" ht="12.8" hidden="false" customHeight="false" outlineLevel="0" collapsed="false">
      <c r="C61" s="16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8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V6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S17" activeCellId="0" sqref="S17"/>
    </sheetView>
  </sheetViews>
  <sheetFormatPr defaultRowHeight="12.8"/>
  <cols>
    <col collapsed="false" hidden="false" max="2" min="1" style="0" width="11.5714285714286"/>
    <col collapsed="false" hidden="false" max="6" min="3" style="0" width="16.9897959183673"/>
    <col collapsed="false" hidden="false" max="1025" min="7" style="0" width="11.5714285714286"/>
  </cols>
  <sheetData>
    <row r="2" customFormat="false" ht="12.1" hidden="false" customHeight="false" outlineLevel="0" collapsed="false">
      <c r="C2" s="21" t="s">
        <v>19</v>
      </c>
      <c r="D2" s="21"/>
      <c r="E2" s="21" t="s">
        <v>20</v>
      </c>
      <c r="F2" s="21"/>
    </row>
    <row r="3" customFormat="false" ht="12.1" hidden="false" customHeight="false" outlineLevel="0" collapsed="false">
      <c r="A3" s="0" t="s">
        <v>21</v>
      </c>
      <c r="B3" s="0" t="s">
        <v>22</v>
      </c>
      <c r="C3" s="0" t="s">
        <v>23</v>
      </c>
      <c r="D3" s="0" t="s">
        <v>24</v>
      </c>
      <c r="E3" s="0" t="s">
        <v>25</v>
      </c>
      <c r="F3" s="0" t="s">
        <v>26</v>
      </c>
    </row>
    <row r="4" customFormat="false" ht="12.1" hidden="false" customHeight="false" outlineLevel="0" collapsed="false">
      <c r="B4" s="0" t="n">
        <v>0.01</v>
      </c>
      <c r="C4" s="22" t="n">
        <f aca="false">2.97*B4^(0.62)</f>
        <v>0.170905661389136</v>
      </c>
      <c r="D4" s="23" t="n">
        <f aca="false">0.057*B4^(1.944)</f>
        <v>7.37691629626492E-006</v>
      </c>
      <c r="E4" s="22" t="n">
        <f aca="false">0.38*B4^0.59</f>
        <v>0.0251063510242887</v>
      </c>
      <c r="F4" s="23" t="n">
        <f aca="false">0.04*B4^2</f>
        <v>4E-006</v>
      </c>
    </row>
    <row r="5" customFormat="false" ht="12.1" hidden="false" customHeight="false" outlineLevel="0" collapsed="false">
      <c r="B5" s="0" t="n">
        <f aca="false">B4-0.0002</f>
        <v>0.0098</v>
      </c>
      <c r="C5" s="22" t="n">
        <f aca="false">2.97*B5^(0.62)</f>
        <v>0.168778303131111</v>
      </c>
      <c r="D5" s="23" t="n">
        <f aca="false">0.057*B5^(1.944)</f>
        <v>7.09281033579122E-006</v>
      </c>
      <c r="E5" s="22" t="n">
        <f aca="false">0.38*B5^0.59</f>
        <v>0.0248088698797865</v>
      </c>
      <c r="F5" s="23" t="n">
        <f aca="false">0.04*B5^2</f>
        <v>3.8416E-006</v>
      </c>
    </row>
    <row r="6" customFormat="false" ht="12.1" hidden="false" customHeight="false" outlineLevel="0" collapsed="false">
      <c r="B6" s="0" t="n">
        <f aca="false">B5-0.0002</f>
        <v>0.0096</v>
      </c>
      <c r="C6" s="22" t="n">
        <f aca="false">2.97*B6^(0.62)</f>
        <v>0.166634381481985</v>
      </c>
      <c r="D6" s="23" t="n">
        <f aca="false">0.057*B6^(1.944)</f>
        <v>6.81412557411232E-006</v>
      </c>
      <c r="E6" s="22" t="n">
        <f aca="false">0.38*B6^0.59</f>
        <v>0.0245088889545415</v>
      </c>
      <c r="F6" s="23" t="n">
        <f aca="false">0.04*B6^2</f>
        <v>3.6864E-006</v>
      </c>
    </row>
    <row r="7" customFormat="false" ht="12.1" hidden="false" customHeight="false" outlineLevel="0" collapsed="false">
      <c r="B7" s="0" t="n">
        <f aca="false">B6-0.0002</f>
        <v>0.0094</v>
      </c>
      <c r="C7" s="22" t="n">
        <f aca="false">2.97*B7^(0.62)</f>
        <v>0.164473418285553</v>
      </c>
      <c r="D7" s="23" t="n">
        <f aca="false">0.057*B7^(1.944)</f>
        <v>6.54086827506298E-006</v>
      </c>
      <c r="E7" s="22" t="n">
        <f aca="false">0.38*B7^0.59</f>
        <v>0.0242063344923744</v>
      </c>
      <c r="F7" s="23" t="n">
        <f aca="false">0.04*B7^2</f>
        <v>3.5344E-006</v>
      </c>
    </row>
    <row r="8" customFormat="false" ht="12.1" hidden="false" customHeight="false" outlineLevel="0" collapsed="false">
      <c r="B8" s="0" t="n">
        <f aca="false">B7-0.0002</f>
        <v>0.0092</v>
      </c>
      <c r="C8" s="22" t="n">
        <f aca="false">2.97*B8^(0.62)</f>
        <v>0.162294911069372</v>
      </c>
      <c r="D8" s="23" t="n">
        <f aca="false">0.057*B8^(1.944)</f>
        <v>6.27304484184586E-006</v>
      </c>
      <c r="E8" s="22" t="n">
        <f aca="false">0.38*B8^0.59</f>
        <v>0.0239011289378076</v>
      </c>
      <c r="F8" s="23" t="n">
        <f aca="false">0.04*B8^2</f>
        <v>3.3856E-006</v>
      </c>
    </row>
    <row r="9" customFormat="false" ht="12.1" hidden="false" customHeight="false" outlineLevel="0" collapsed="false">
      <c r="B9" s="0" t="n">
        <f aca="false">B8-0.0002</f>
        <v>0.009</v>
      </c>
      <c r="C9" s="22" t="n">
        <f aca="false">2.97*B9^(0.62)</f>
        <v>0.160098331250151</v>
      </c>
      <c r="D9" s="23" t="n">
        <f aca="false">0.057*B9^(1.944)</f>
        <v>6.01066182319956E-006</v>
      </c>
      <c r="E9" s="22" t="n">
        <f aca="false">0.38*B9^0.59</f>
        <v>0.0235931906530846</v>
      </c>
      <c r="F9" s="23" t="n">
        <f aca="false">0.04*B9^2</f>
        <v>3.24E-006</v>
      </c>
    </row>
    <row r="10" customFormat="false" ht="12.1" hidden="false" customHeight="false" outlineLevel="0" collapsed="false">
      <c r="B10" s="0" t="n">
        <f aca="false">B9-0.0002</f>
        <v>0.0088</v>
      </c>
      <c r="C10" s="22" t="n">
        <f aca="false">2.97*B10^(0.62)</f>
        <v>0.157883122163658</v>
      </c>
      <c r="D10" s="23" t="n">
        <f aca="false">0.057*B10^(1.944)</f>
        <v>5.75372591998125E-006</v>
      </c>
      <c r="E10" s="22" t="n">
        <f aca="false">0.38*B10^0.59</f>
        <v>0.0232824336073207</v>
      </c>
      <c r="F10" s="23" t="n">
        <f aca="false">0.04*B10^2</f>
        <v>3.0976E-006</v>
      </c>
    </row>
    <row r="11" customFormat="false" ht="12.1" hidden="false" customHeight="false" outlineLevel="0" collapsed="false">
      <c r="B11" s="0" t="n">
        <f aca="false">B10-0.0002</f>
        <v>0.0086</v>
      </c>
      <c r="C11" s="22" t="n">
        <f aca="false">2.97*B11^(0.62)</f>
        <v>0.155648696897595</v>
      </c>
      <c r="D11" s="23" t="n">
        <f aca="false">0.057*B11^(1.944)</f>
        <v>5.50224399220194E-006</v>
      </c>
      <c r="E11" s="22" t="n">
        <f aca="false">0.38*B11^0.59</f>
        <v>0.022968767034342</v>
      </c>
      <c r="F11" s="23" t="n">
        <f aca="false">0.04*B11^2</f>
        <v>2.9584E-006</v>
      </c>
    </row>
    <row r="12" customFormat="false" ht="12.1" hidden="false" customHeight="false" outlineLevel="0" collapsed="false">
      <c r="B12" s="0" t="n">
        <f aca="false">B11-0.0002</f>
        <v>0.0084</v>
      </c>
      <c r="C12" s="22" t="n">
        <f aca="false">2.97*B12^(0.62)</f>
        <v>0.153394435902666</v>
      </c>
      <c r="D12" s="23" t="n">
        <f aca="false">0.057*B12^(1.944)</f>
        <v>5.25622306655658E-006</v>
      </c>
      <c r="E12" s="22" t="n">
        <f aca="false">0.38*B12^0.59</f>
        <v>0.022652095055251</v>
      </c>
      <c r="F12" s="23" t="n">
        <f aca="false">0.04*B12^2</f>
        <v>2.8224E-006</v>
      </c>
    </row>
    <row r="13" customFormat="false" ht="12.1" hidden="false" customHeight="false" outlineLevel="0" collapsed="false">
      <c r="B13" s="0" t="n">
        <f aca="false">B12-0.0002</f>
        <v>0.0082</v>
      </c>
      <c r="C13" s="22" t="n">
        <f aca="false">2.97*B13^(0.62)</f>
        <v>0.15111968435328</v>
      </c>
      <c r="D13" s="23" t="n">
        <f aca="false">0.057*B13^(1.944)</f>
        <v>5.0156703444962E-006</v>
      </c>
      <c r="E13" s="22" t="n">
        <f aca="false">0.38*B13^0.59</f>
        <v>0.0223323162611514</v>
      </c>
      <c r="F13" s="23" t="n">
        <f aca="false">0.04*B13^2</f>
        <v>2.6896E-006</v>
      </c>
    </row>
    <row r="14" customFormat="false" ht="12.1" hidden="false" customHeight="false" outlineLevel="0" collapsed="false">
      <c r="B14" s="0" t="n">
        <f aca="false">B13-0.0002</f>
        <v>0.008</v>
      </c>
      <c r="C14" s="22" t="n">
        <f aca="false">2.97*B14^(0.62)</f>
        <v>0.148823749224871</v>
      </c>
      <c r="D14" s="23" t="n">
        <f aca="false">0.057*B14^(1.944)</f>
        <v>4.78059321089525E-006</v>
      </c>
      <c r="E14" s="22" t="n">
        <f aca="false">0.38*B14^0.59</f>
        <v>0.0220093232507475</v>
      </c>
      <c r="F14" s="23" t="n">
        <f aca="false">0.04*B14^2</f>
        <v>2.56E-006</v>
      </c>
    </row>
    <row r="15" customFormat="false" ht="12.1" hidden="false" customHeight="false" outlineLevel="0" collapsed="false">
      <c r="B15" s="0" t="n">
        <f aca="false">B14-0.0002</f>
        <v>0.0078</v>
      </c>
      <c r="C15" s="22" t="n">
        <f aca="false">2.97*B15^(0.62)</f>
        <v>0.146505896049517</v>
      </c>
      <c r="D15" s="23" t="n">
        <f aca="false">0.057*B15^(1.944)</f>
        <v>4.55099924337378E-006</v>
      </c>
      <c r="E15" s="22" t="n">
        <f aca="false">0.38*B15^0.59</f>
        <v>0.0216830021166786</v>
      </c>
      <c r="F15" s="23" t="n">
        <f aca="false">0.04*B15^2</f>
        <v>2.4336E-006</v>
      </c>
    </row>
    <row r="16" customFormat="false" ht="12.1" hidden="false" customHeight="false" outlineLevel="0" collapsed="false">
      <c r="B16" s="0" t="n">
        <f aca="false">B15-0.0002</f>
        <v>0.0076</v>
      </c>
      <c r="C16" s="22" t="n">
        <f aca="false">2.97*B16^(0.62)</f>
        <v>0.14416534530524</v>
      </c>
      <c r="D16" s="23" t="n">
        <f aca="false">0.057*B16^(1.944)</f>
        <v>4.3268962223418E-006</v>
      </c>
      <c r="E16" s="22" t="n">
        <f aca="false">0.38*B16^0.59</f>
        <v>0.0213532318734356</v>
      </c>
      <c r="F16" s="23" t="n">
        <f aca="false">0.04*B16^2</f>
        <v>2.3104E-006</v>
      </c>
      <c r="S16" s="6" t="s">
        <v>27</v>
      </c>
    </row>
    <row r="17" customFormat="false" ht="12.8" hidden="false" customHeight="false" outlineLevel="0" collapsed="false">
      <c r="B17" s="0" t="n">
        <f aca="false">B16-0.0002</f>
        <v>0.0074</v>
      </c>
      <c r="C17" s="22" t="n">
        <f aca="false">2.97*B17^(0.62)</f>
        <v>0.141801268386831</v>
      </c>
      <c r="D17" s="23" t="n">
        <f aca="false">0.057*B17^(1.944)</f>
        <v>4.10829214184202E-006</v>
      </c>
      <c r="E17" s="22" t="n">
        <f aca="false">0.38*B17^0.59</f>
        <v>0.0210198838184959</v>
      </c>
      <c r="F17" s="23" t="n">
        <f aca="false">0.04*B17^2</f>
        <v>2.1904E-006</v>
      </c>
      <c r="S17" s="6" t="s">
        <v>28</v>
      </c>
    </row>
    <row r="18" customFormat="false" ht="12.1" hidden="false" customHeight="false" outlineLevel="0" collapsed="false">
      <c r="B18" s="0" t="n">
        <f aca="false">B17-0.0002</f>
        <v>0.0072</v>
      </c>
      <c r="C18" s="22" t="n">
        <f aca="false">2.97*B18^(0.62)</f>
        <v>0.139412783096999</v>
      </c>
      <c r="D18" s="23" t="n">
        <f aca="false">0.057*B18^(1.944)</f>
        <v>3.89519522127748E-006</v>
      </c>
      <c r="E18" s="22" t="n">
        <f aca="false">0.38*B18^0.59</f>
        <v>0.0206828208168481</v>
      </c>
      <c r="F18" s="23" t="n">
        <f aca="false">0.04*B18^2</f>
        <v>2.0736E-006</v>
      </c>
      <c r="S18" s="0" t="s">
        <v>29</v>
      </c>
      <c r="T18" s="0" t="s">
        <v>30</v>
      </c>
      <c r="U18" s="0" t="s">
        <v>31</v>
      </c>
    </row>
    <row r="19" customFormat="false" ht="12.1" hidden="false" customHeight="false" outlineLevel="0" collapsed="false">
      <c r="B19" s="0" t="n">
        <f aca="false">B18-0.0002</f>
        <v>0.007</v>
      </c>
      <c r="C19" s="22" t="n">
        <f aca="false">2.97*B19^(0.62)</f>
        <v>0.136998948585751</v>
      </c>
      <c r="D19" s="23" t="n">
        <f aca="false">0.057*B19^(1.944)</f>
        <v>3.68761391812255E-006</v>
      </c>
      <c r="E19" s="22" t="n">
        <f aca="false">0.38*B19^0.59</f>
        <v>0.0203418964973235</v>
      </c>
      <c r="F19" s="23" t="n">
        <f aca="false">0.04*B19^2</f>
        <v>1.96E-006</v>
      </c>
      <c r="S19" s="0" t="n">
        <v>3575</v>
      </c>
      <c r="T19" s="0" t="n">
        <v>1584</v>
      </c>
      <c r="U19" s="0" t="n">
        <f aca="false">+T19/60</f>
        <v>26.4</v>
      </c>
    </row>
    <row r="20" customFormat="false" ht="12.1" hidden="false" customHeight="false" outlineLevel="0" collapsed="false">
      <c r="B20" s="0" t="n">
        <f aca="false">B19-0.0002</f>
        <v>0.0068</v>
      </c>
      <c r="C20" s="22" t="n">
        <f aca="false">2.97*B20^(0.62)</f>
        <v>0.134558759652636</v>
      </c>
      <c r="D20" s="23" t="n">
        <f aca="false">0.057*B20^(1.944)</f>
        <v>3.48555694172981E-006</v>
      </c>
      <c r="E20" s="22" t="n">
        <f aca="false">0.38*B20^0.59</f>
        <v>0.0199969543470115</v>
      </c>
      <c r="F20" s="23" t="n">
        <f aca="false">0.04*B20^2</f>
        <v>1.8496E-006</v>
      </c>
      <c r="S20" s="0" t="n">
        <v>3576</v>
      </c>
      <c r="T20" s="0" t="n">
        <v>1524</v>
      </c>
      <c r="U20" s="0" t="n">
        <f aca="false">+T20/60</f>
        <v>25.4</v>
      </c>
    </row>
    <row r="21" customFormat="false" ht="12.1" hidden="false" customHeight="false" outlineLevel="0" collapsed="false">
      <c r="B21" s="0" t="n">
        <f aca="false">B20-0.0002</f>
        <v>0.0066</v>
      </c>
      <c r="C21" s="22" t="n">
        <f aca="false">2.97*B21^(0.62)</f>
        <v>0.132091140310434</v>
      </c>
      <c r="D21" s="23" t="n">
        <f aca="false">0.057*B21^(1.944)</f>
        <v>3.28903326836194E-006</v>
      </c>
      <c r="E21" s="22" t="n">
        <f aca="false">0.38*B21^0.59</f>
        <v>0.0196478266874332</v>
      </c>
      <c r="F21" s="23" t="n">
        <f aca="false">0.04*B21^2</f>
        <v>1.7424E-006</v>
      </c>
      <c r="S21" s="0" t="n">
        <v>3577</v>
      </c>
      <c r="T21" s="0" t="n">
        <v>1454</v>
      </c>
      <c r="U21" s="0" t="n">
        <f aca="false">+T21/60</f>
        <v>24.2333333333333</v>
      </c>
    </row>
    <row r="22" customFormat="false" ht="12.1" hidden="false" customHeight="false" outlineLevel="0" collapsed="false">
      <c r="B22" s="0" t="n">
        <f aca="false">B21-0.0002</f>
        <v>0.0064</v>
      </c>
      <c r="C22" s="22" t="n">
        <f aca="false">2.97*B22^(0.62)</f>
        <v>0.129594936489068</v>
      </c>
      <c r="D22" s="23" t="n">
        <f aca="false">0.057*B22^(1.944)</f>
        <v>3.09805215759724E-006</v>
      </c>
      <c r="E22" s="22" t="n">
        <f aca="false">0.38*B22^0.59</f>
        <v>0.0192943335129531</v>
      </c>
      <c r="F22" s="23" t="n">
        <f aca="false">0.04*B22^2</f>
        <v>1.6384E-006</v>
      </c>
      <c r="S22" s="0" t="n">
        <v>3578</v>
      </c>
      <c r="T22" s="0" t="n">
        <v>1443</v>
      </c>
      <c r="U22" s="0" t="n">
        <f aca="false">+T22/60</f>
        <v>24.05</v>
      </c>
    </row>
    <row r="23" customFormat="false" ht="12.1" hidden="false" customHeight="false" outlineLevel="0" collapsed="false">
      <c r="B23" s="0" t="n">
        <f aca="false">B22-0.0002</f>
        <v>0.0062</v>
      </c>
      <c r="C23" s="22" t="n">
        <f aca="false">2.97*B23^(0.62)</f>
        <v>0.127068907734232</v>
      </c>
      <c r="D23" s="23" t="n">
        <f aca="false">0.057*B23^(1.944)</f>
        <v>2.91262317028041E-006</v>
      </c>
      <c r="E23" s="22" t="n">
        <f aca="false">0.38*B23^0.59</f>
        <v>0.0189362811679701</v>
      </c>
      <c r="F23" s="23" t="n">
        <f aca="false">0.04*B23^2</f>
        <v>1.5376E-006</v>
      </c>
      <c r="S23" s="0" t="n">
        <v>3580</v>
      </c>
      <c r="T23" s="0" t="n">
        <v>1687</v>
      </c>
      <c r="U23" s="0" t="n">
        <f aca="false">+T23/60</f>
        <v>28.1166666666667</v>
      </c>
      <c r="V23" s="0" t="n">
        <f aca="false">AVERAGE(U19:U23)</f>
        <v>25.64</v>
      </c>
    </row>
    <row r="24" customFormat="false" ht="12.1" hidden="false" customHeight="false" outlineLevel="0" collapsed="false">
      <c r="B24" s="0" t="n">
        <f aca="false">B23-0.0002</f>
        <v>0.006</v>
      </c>
      <c r="C24" s="22" t="n">
        <f aca="false">2.97*B24^(0.62)</f>
        <v>0.124511717725026</v>
      </c>
      <c r="D24" s="23" t="n">
        <f aca="false">0.057*B24^(1.944)</f>
        <v>2.73275618821812E-006</v>
      </c>
      <c r="E24" s="22" t="n">
        <f aca="false">0.38*B24^0.59</f>
        <v>0.0185734608345414</v>
      </c>
      <c r="F24" s="23" t="n">
        <f aca="false">0.04*B24^2</f>
        <v>1.44E-006</v>
      </c>
    </row>
    <row r="25" customFormat="false" ht="12.1" hidden="false" customHeight="false" outlineLevel="0" collapsed="false">
      <c r="B25" s="0" t="n">
        <f aca="false">B24-0.0002</f>
        <v>0.0058</v>
      </c>
      <c r="C25" s="22" t="n">
        <f aca="false">2.97*B25^(0.62)</f>
        <v>0.121921923397288</v>
      </c>
      <c r="D25" s="23" t="n">
        <f aca="false">0.057*B25^(1.944)</f>
        <v>2.55846143585184E-006</v>
      </c>
      <c r="E25" s="22" t="n">
        <f aca="false">0.38*B25^0.59</f>
        <v>0.0182056467959893</v>
      </c>
      <c r="F25" s="23" t="n">
        <f aca="false">0.04*B25^2</f>
        <v>1.3456E-006</v>
      </c>
      <c r="S25" s="0" t="s">
        <v>32</v>
      </c>
      <c r="T25" s="0" t="n">
        <v>1195</v>
      </c>
      <c r="U25" s="0" t="n">
        <f aca="false">+T25/60</f>
        <v>19.9166666666667</v>
      </c>
    </row>
    <row r="26" customFormat="false" ht="12.1" hidden="false" customHeight="false" outlineLevel="0" collapsed="false">
      <c r="B26" s="0" t="n">
        <f aca="false">B25-0.0002</f>
        <v>0.0056</v>
      </c>
      <c r="C26" s="22" t="n">
        <f aca="false">2.97*B26^(0.62)</f>
        <v>0.119297962411986</v>
      </c>
      <c r="D26" s="23" t="n">
        <f aca="false">0.057*B26^(1.944)</f>
        <v>2.38974950418042E-006</v>
      </c>
      <c r="E26" s="22" t="n">
        <f aca="false">0.38*B26^0.59</f>
        <v>0.017832594434361</v>
      </c>
      <c r="F26" s="23" t="n">
        <f aca="false">0.04*B26^2</f>
        <v>1.2544E-006</v>
      </c>
    </row>
    <row r="27" customFormat="false" ht="12.1" hidden="false" customHeight="false" outlineLevel="0" collapsed="false">
      <c r="B27" s="0" t="n">
        <f aca="false">B26-0.0002</f>
        <v>0.0054</v>
      </c>
      <c r="C27" s="22" t="n">
        <f aca="false">2.97*B27^(0.62)</f>
        <v>0.116638138648189</v>
      </c>
      <c r="D27" s="23" t="n">
        <f aca="false">0.057*B27^(1.944)</f>
        <v>2.22663137725334E-006</v>
      </c>
      <c r="E27" s="22" t="n">
        <f aca="false">0.38*B27^0.59</f>
        <v>0.0174540379098898</v>
      </c>
      <c r="F27" s="23" t="n">
        <f aca="false">0.04*B27^2</f>
        <v>1.1664E-006</v>
      </c>
    </row>
    <row r="28" customFormat="false" ht="12.1" hidden="false" customHeight="false" outlineLevel="0" collapsed="false">
      <c r="B28" s="0" t="n">
        <f aca="false">B27-0.0002</f>
        <v>0.0052</v>
      </c>
      <c r="C28" s="22" t="n">
        <f aca="false">2.97*B28^(0.62)</f>
        <v>0.113940605323781</v>
      </c>
      <c r="D28" s="23" t="n">
        <f aca="false">0.057*B28^(1.944)</f>
        <v>2.06911846161483E-006</v>
      </c>
      <c r="E28" s="22" t="n">
        <f aca="false">0.38*B28^0.59</f>
        <v>0.0170696874581801</v>
      </c>
      <c r="F28" s="23" t="n">
        <f aca="false">0.04*B28^2</f>
        <v>1.0816E-006</v>
      </c>
    </row>
    <row r="29" customFormat="false" ht="12.1" hidden="false" customHeight="false" outlineLevel="0" collapsed="false">
      <c r="B29" s="0" t="n">
        <f aca="false">B28-0.0002</f>
        <v>0.005</v>
      </c>
      <c r="C29" s="22" t="n">
        <f aca="false">2.97*B29^(0.62)</f>
        <v>0.111203345248834</v>
      </c>
      <c r="D29" s="23" t="n">
        <f aca="false">0.057*B29^(1.944)</f>
        <v>1.9172226191516E-006</v>
      </c>
      <c r="E29" s="22" t="n">
        <f aca="false">0.38*B29^0.59</f>
        <v>0.0166792262248499</v>
      </c>
      <c r="F29" s="23" t="n">
        <f aca="false">0.04*B29^2</f>
        <v>1E-006</v>
      </c>
    </row>
    <row r="30" customFormat="false" ht="12.1" hidden="false" customHeight="false" outlineLevel="0" collapsed="false">
      <c r="B30" s="0" t="n">
        <f aca="false">B29-0.0002</f>
        <v>0.0048</v>
      </c>
      <c r="C30" s="22" t="n">
        <f aca="false">2.97*B30^(0.62)</f>
        <v>0.108424147589092</v>
      </c>
      <c r="D30" s="23" t="n">
        <f aca="false">0.057*B30^(1.944)</f>
        <v>1.77095620388728E-006</v>
      </c>
      <c r="E30" s="22" t="n">
        <f aca="false">0.38*B30^0.59</f>
        <v>0.016282306536583</v>
      </c>
      <c r="F30" s="23" t="n">
        <f aca="false">0.04*B30^2</f>
        <v>9.216E-007</v>
      </c>
    </row>
    <row r="31" customFormat="false" ht="12.1" hidden="false" customHeight="false" outlineLevel="0" collapsed="false">
      <c r="B31" s="0" t="n">
        <f aca="false">B30-0.0002</f>
        <v>0.0046</v>
      </c>
      <c r="C31" s="22" t="n">
        <f aca="false">2.97*B31^(0.62)</f>
        <v>0.1056005803499</v>
      </c>
      <c r="D31" s="23" t="n">
        <f aca="false">0.057*B31^(1.944)</f>
        <v>1.63033210337883E-006</v>
      </c>
      <c r="E31" s="22" t="n">
        <f aca="false">0.38*B31^0.59</f>
        <v>0.0158785454802783</v>
      </c>
      <c r="F31" s="23" t="n">
        <f aca="false">0.04*B31^2</f>
        <v>8.464E-007</v>
      </c>
    </row>
    <row r="32" customFormat="false" ht="12.1" hidden="false" customHeight="false" outlineLevel="0" collapsed="false">
      <c r="B32" s="0" t="n">
        <f aca="false">B31-0.0002</f>
        <v>0.0044</v>
      </c>
      <c r="C32" s="22" t="n">
        <f aca="false">2.97*B32^(0.62)</f>
        <v>0.10272995756971</v>
      </c>
      <c r="D32" s="23" t="n">
        <f aca="false">0.057*B32^(1.944)</f>
        <v>1.49536378551187E-006</v>
      </c>
      <c r="E32" s="22" t="n">
        <f aca="false">0.38*B32^0.59</f>
        <v>0.0154675196258454</v>
      </c>
      <c r="F32" s="23" t="n">
        <f aca="false">0.04*B32^2</f>
        <v>7.74400000000001E-007</v>
      </c>
    </row>
    <row r="33" customFormat="false" ht="12.1" hidden="false" customHeight="false" outlineLevel="0" collapsed="false">
      <c r="B33" s="0" t="n">
        <f aca="false">B32-0.0002</f>
        <v>0.0042</v>
      </c>
      <c r="C33" s="22" t="n">
        <f aca="false">2.97*B33^(0.62)</f>
        <v>0.0998092999160222</v>
      </c>
      <c r="D33" s="23" t="n">
        <f aca="false">0.057*B33^(1.944)</f>
        <v>1.36606535167154E-006</v>
      </c>
      <c r="E33" s="22" t="n">
        <f aca="false">0.38*B33^0.59</f>
        <v>0.0150487586797388</v>
      </c>
      <c r="F33" s="23" t="n">
        <f aca="false">0.04*B33^2</f>
        <v>7.05600000000001E-007</v>
      </c>
    </row>
    <row r="34" customFormat="false" ht="12.1" hidden="false" customHeight="false" outlineLevel="0" collapsed="false">
      <c r="B34" s="0" t="n">
        <f aca="false">B33-0.0002</f>
        <v>0.004</v>
      </c>
      <c r="C34" s="22" t="n">
        <f aca="false">2.97*B34^(0.62)</f>
        <v>0.0968352869750591</v>
      </c>
      <c r="D34" s="23" t="n">
        <f aca="false">0.057*B34^(1.944)</f>
        <v>1.24245159749632E-006</v>
      </c>
      <c r="E34" s="22" t="n">
        <f aca="false">0.38*B34^0.59</f>
        <v>0.0146217377905664</v>
      </c>
      <c r="F34" s="23" t="n">
        <f aca="false">0.04*B34^2</f>
        <v>6.40000000000001E-007</v>
      </c>
    </row>
    <row r="35" customFormat="false" ht="12.1" hidden="false" customHeight="false" outlineLevel="0" collapsed="false">
      <c r="B35" s="0" t="n">
        <f aca="false">B34-0.0002</f>
        <v>0.0038</v>
      </c>
      <c r="C35" s="22" t="n">
        <f aca="false">2.97*B35^(0.62)</f>
        <v>0.0938041989749743</v>
      </c>
      <c r="D35" s="23" t="n">
        <f aca="false">0.057*B35^(1.944)</f>
        <v>1.12453808272104E-006</v>
      </c>
      <c r="E35" s="22" t="n">
        <f aca="false">0.38*B35^0.59</f>
        <v>0.0141858681376737</v>
      </c>
      <c r="F35" s="23" t="n">
        <f aca="false">0.04*B35^2</f>
        <v>5.77600000000001E-007</v>
      </c>
    </row>
    <row r="36" customFormat="false" ht="12.1" hidden="false" customHeight="false" outlineLevel="0" collapsed="false">
      <c r="B36" s="0" t="n">
        <f aca="false">B35-0.0002</f>
        <v>0.0036</v>
      </c>
      <c r="C36" s="22" t="n">
        <f aca="false">2.97*B36^(0.62)</f>
        <v>0.0907118449138866</v>
      </c>
      <c r="D36" s="23" t="n">
        <f aca="false">0.057*B36^(1.944)</f>
        <v>1.01234121200827E-006</v>
      </c>
      <c r="E36" s="22" t="n">
        <f aca="false">0.38*B36^0.59</f>
        <v>0.0137404853074231</v>
      </c>
      <c r="F36" s="23" t="n">
        <f aca="false">0.04*B36^2</f>
        <v>5.18400000000001E-007</v>
      </c>
    </row>
    <row r="37" customFormat="false" ht="12.1" hidden="false" customHeight="false" outlineLevel="0" collapsed="false">
      <c r="B37" s="0" t="n">
        <f aca="false">B36-0.0002</f>
        <v>0.0034</v>
      </c>
      <c r="C37" s="22" t="n">
        <f aca="false">2.97*B37^(0.62)</f>
        <v>0.0875534729761634</v>
      </c>
      <c r="D37" s="23" t="n">
        <f aca="false">0.057*B37^(1.944)</f>
        <v>9.05878329188687E-007</v>
      </c>
      <c r="E37" s="22" t="n">
        <f aca="false">0.38*B37^0.59</f>
        <v>0.0132848347830049</v>
      </c>
      <c r="F37" s="23" t="n">
        <f aca="false">0.04*B37^2</f>
        <v>4.62400000000001E-007</v>
      </c>
    </row>
    <row r="38" customFormat="false" ht="12.1" hidden="false" customHeight="false" outlineLevel="0" collapsed="false">
      <c r="B38" s="0" t="n">
        <f aca="false">B37-0.0002</f>
        <v>0.0032</v>
      </c>
      <c r="C38" s="22" t="n">
        <f aca="false">2.97*B38^(0.62)</f>
        <v>0.0843236575532816</v>
      </c>
      <c r="D38" s="23" t="n">
        <f aca="false">0.057*B38^(1.944)</f>
        <v>8.05167828034625E-007</v>
      </c>
      <c r="E38" s="22" t="n">
        <f aca="false">0.38*B38^0.59</f>
        <v>0.0128180536155539</v>
      </c>
      <c r="F38" s="23" t="n">
        <f aca="false">0.04*B38^2</f>
        <v>4.096E-007</v>
      </c>
    </row>
    <row r="39" customFormat="false" ht="12.1" hidden="false" customHeight="false" outlineLevel="0" collapsed="false">
      <c r="B39" s="0" t="n">
        <f aca="false">B38-0.0002</f>
        <v>0.003</v>
      </c>
      <c r="C39" s="22" t="n">
        <f aca="false">2.97*B39^(0.62)</f>
        <v>0.0810161548842737</v>
      </c>
      <c r="D39" s="23" t="n">
        <f aca="false">0.057*B39^(1.944)</f>
        <v>7.10229283654885E-007</v>
      </c>
      <c r="E39" s="22" t="n">
        <f aca="false">0.38*B39^0.59</f>
        <v>0.0123391469647662</v>
      </c>
      <c r="F39" s="23" t="n">
        <f aca="false">0.04*B39^2</f>
        <v>3.6E-007</v>
      </c>
    </row>
    <row r="40" customFormat="false" ht="12.1" hidden="false" customHeight="false" outlineLevel="0" collapsed="false">
      <c r="B40" s="0" t="n">
        <f aca="false">B39-0.0002</f>
        <v>0.0028</v>
      </c>
      <c r="C40" s="22" t="n">
        <f aca="false">2.97*B40^(0.62)</f>
        <v>0.0776237158778282</v>
      </c>
      <c r="D40" s="23" t="n">
        <f aca="false">0.057*B40^(1.944)</f>
        <v>6.21083609941571E-007</v>
      </c>
      <c r="E40" s="22" t="n">
        <f aca="false">0.38*B40^0.59</f>
        <v>0.0118469576267359</v>
      </c>
      <c r="F40" s="23" t="n">
        <f aca="false">0.04*B40^2</f>
        <v>3.136E-007</v>
      </c>
    </row>
    <row r="41" customFormat="false" ht="12.1" hidden="false" customHeight="false" outlineLevel="0" collapsed="false">
      <c r="B41" s="0" t="n">
        <f aca="false">B40-0.0002</f>
        <v>0.0026</v>
      </c>
      <c r="C41" s="22" t="n">
        <f aca="false">2.97*B41^(0.62)</f>
        <v>0.074137839371113</v>
      </c>
      <c r="D41" s="23" t="n">
        <f aca="false">0.057*B41^(1.944)</f>
        <v>5.37753250409072E-007</v>
      </c>
      <c r="E41" s="22" t="n">
        <f aca="false">0.38*B41^0.59</f>
        <v>0.0113401257883725</v>
      </c>
      <c r="F41" s="23" t="n">
        <f aca="false">0.04*B41^2</f>
        <v>2.704E-007</v>
      </c>
    </row>
    <row r="42" customFormat="false" ht="12.1" hidden="false" customHeight="false" outlineLevel="0" collapsed="false">
      <c r="B42" s="0" t="n">
        <f aca="false">B41-0.0002</f>
        <v>0.0024</v>
      </c>
      <c r="C42" s="22" t="n">
        <f aca="false">2.97*B42^(0.62)</f>
        <v>0.0705484406991499</v>
      </c>
      <c r="D42" s="23" t="n">
        <f aca="false">0.057*B42^(1.944)</f>
        <v>4.60262412539324E-007</v>
      </c>
      <c r="E42" s="22" t="n">
        <f aca="false">0.38*B42^0.59</f>
        <v>0.0108170348579644</v>
      </c>
      <c r="F42" s="23" t="n">
        <f aca="false">0.04*B42^2</f>
        <v>2.304E-007</v>
      </c>
    </row>
    <row r="43" customFormat="false" ht="12.1" hidden="false" customHeight="false" outlineLevel="0" collapsed="false">
      <c r="B43" s="0" t="n">
        <f aca="false">B42-0.0002</f>
        <v>0.0022</v>
      </c>
      <c r="C43" s="22" t="n">
        <f aca="false">2.97*B43^(0.62)</f>
        <v>0.066843396796619</v>
      </c>
      <c r="D43" s="23" t="n">
        <f aca="false">0.057*B43^(1.944)</f>
        <v>3.88637359880999E-007</v>
      </c>
      <c r="E43" s="22" t="n">
        <f aca="false">0.38*B43^0.59</f>
        <v>0.0102757369530601</v>
      </c>
      <c r="F43" s="23" t="n">
        <f aca="false">0.04*B43^2</f>
        <v>1.936E-007</v>
      </c>
    </row>
    <row r="44" customFormat="false" ht="12.1" hidden="false" customHeight="false" outlineLevel="0" collapsed="false">
      <c r="B44" s="0" t="n">
        <f aca="false">B43-0.0002</f>
        <v>0.002</v>
      </c>
      <c r="C44" s="22" t="n">
        <f aca="false">2.97*B44^(0.62)</f>
        <v>0.0630079060121878</v>
      </c>
      <c r="D44" s="23" t="n">
        <f aca="false">0.057*B44^(1.944)</f>
        <v>3.22906782489461E-007</v>
      </c>
      <c r="E44" s="22" t="n">
        <f aca="false">0.38*B44^0.59</f>
        <v>0.00971384778988223</v>
      </c>
      <c r="F44" s="23" t="n">
        <f aca="false">0.04*B44^2</f>
        <v>1.6E-007</v>
      </c>
    </row>
    <row r="45" customFormat="false" ht="12.1" hidden="false" customHeight="false" outlineLevel="0" collapsed="false">
      <c r="B45" s="0" t="n">
        <f aca="false">B44-0.0002</f>
        <v>0.0018</v>
      </c>
      <c r="C45" s="22" t="n">
        <f aca="false">2.97*B45^(0.62)</f>
        <v>0.0590235602853991</v>
      </c>
      <c r="D45" s="23" t="n">
        <f aca="false">0.057*B45^(1.944)</f>
        <v>2.63102276346055E-007</v>
      </c>
      <c r="E45" s="22" t="n">
        <f aca="false">0.38*B45^0.59</f>
        <v>0.00912839395338729</v>
      </c>
      <c r="F45" s="23" t="n">
        <f aca="false">0.04*B45^2</f>
        <v>1.296E-007</v>
      </c>
    </row>
    <row r="46" customFormat="false" ht="12.1" hidden="false" customHeight="false" outlineLevel="0" collapsed="false">
      <c r="B46" s="0" t="n">
        <f aca="false">B45-0.0002</f>
        <v>0.0016</v>
      </c>
      <c r="C46" s="22" t="n">
        <f aca="false">2.97*B46^(0.62)</f>
        <v>0.0548669524890189</v>
      </c>
      <c r="D46" s="23" t="n">
        <f aca="false">0.057*B46^(1.944)</f>
        <v>2.09258978972385E-007</v>
      </c>
      <c r="E46" s="22" t="n">
        <f aca="false">0.38*B46^0.59</f>
        <v>0.00851558300165745</v>
      </c>
      <c r="F46" s="23" t="n">
        <f aca="false">0.04*B46^2</f>
        <v>1.024E-007</v>
      </c>
    </row>
    <row r="47" customFormat="false" ht="12.1" hidden="false" customHeight="false" outlineLevel="0" collapsed="false">
      <c r="B47" s="0" t="n">
        <f aca="false">B46-0.0002</f>
        <v>0.0014</v>
      </c>
      <c r="C47" s="22" t="n">
        <f aca="false">2.97*B47^(0.62)</f>
        <v>0.0505074952233752</v>
      </c>
      <c r="D47" s="23" t="n">
        <f aca="false">0.057*B47^(1.944)</f>
        <v>1.6141643710492E-007</v>
      </c>
      <c r="E47" s="22" t="n">
        <f aca="false">0.38*B47^0.59</f>
        <v>0.00787044226942325</v>
      </c>
      <c r="F47" s="23" t="n">
        <f aca="false">0.04*B47^2</f>
        <v>7.84000000000001E-008</v>
      </c>
    </row>
    <row r="48" customFormat="false" ht="12.1" hidden="false" customHeight="false" outlineLevel="0" collapsed="false">
      <c r="B48" s="0" t="n">
        <f aca="false">B47-0.0002</f>
        <v>0.0012</v>
      </c>
      <c r="C48" s="22" t="n">
        <f aca="false">2.97*B48^(0.62)</f>
        <v>0.0459038193589834</v>
      </c>
      <c r="D48" s="23" t="n">
        <f aca="false">0.057*B48^(1.944)</f>
        <v>1.1961983471501E-007</v>
      </c>
      <c r="E48" s="22" t="n">
        <f aca="false">0.38*B48^0.59</f>
        <v>0.00718622038318236</v>
      </c>
      <c r="F48" s="23" t="n">
        <f aca="false">0.04*B48^2</f>
        <v>5.76000000000001E-008</v>
      </c>
    </row>
    <row r="49" customFormat="false" ht="12.1" hidden="false" customHeight="false" outlineLevel="0" collapsed="false">
      <c r="B49" s="0" t="n">
        <f aca="false">B48-0.0002</f>
        <v>0.001</v>
      </c>
      <c r="C49" s="22" t="n">
        <f aca="false">2.97*B49^(0.62)</f>
        <v>0.0409974126587057</v>
      </c>
      <c r="D49" s="23" t="n">
        <f aca="false">0.057*B49^(1.944)</f>
        <v>8.39218126386651E-008</v>
      </c>
      <c r="E49" s="22" t="n">
        <f aca="false">0.38*B49^0.59</f>
        <v>0.00645332587935463</v>
      </c>
      <c r="F49" s="23" t="n">
        <f aca="false">0.04*B49^2</f>
        <v>4E-008</v>
      </c>
    </row>
    <row r="50" customFormat="false" ht="12.1" hidden="false" customHeight="false" outlineLevel="0" collapsed="false">
      <c r="B50" s="0" t="n">
        <f aca="false">B49-0.0002</f>
        <v>0.0008</v>
      </c>
      <c r="C50" s="22" t="n">
        <f aca="false">2.97*B50^(0.62)</f>
        <v>0.0357003308772521</v>
      </c>
      <c r="D50" s="23" t="n">
        <f aca="false">0.057*B50^(1.944)</f>
        <v>5.4385332791367E-008</v>
      </c>
      <c r="E50" s="22" t="n">
        <f aca="false">0.38*B50^0.59</f>
        <v>0.00565726716653182</v>
      </c>
      <c r="F50" s="23" t="n">
        <f aca="false">0.04*B50^2</f>
        <v>2.56E-008</v>
      </c>
    </row>
    <row r="51" customFormat="false" ht="12.1" hidden="false" customHeight="false" outlineLevel="0" collapsed="false">
      <c r="B51" s="0" t="n">
        <f aca="false">B50-0.0002</f>
        <v>0.0006</v>
      </c>
      <c r="C51" s="22" t="n">
        <f aca="false">2.97*B51^(0.62)</f>
        <v>0.0298682807282454</v>
      </c>
      <c r="D51" s="23" t="n">
        <f aca="false">0.057*B51^(1.944)</f>
        <v>3.10885800521977E-008</v>
      </c>
      <c r="E51" s="22" t="n">
        <f aca="false">0.38*B51^0.59</f>
        <v>0.0047741145400528</v>
      </c>
      <c r="F51" s="23" t="n">
        <f aca="false">0.04*B51^2</f>
        <v>1.44E-008</v>
      </c>
    </row>
    <row r="52" customFormat="false" ht="12.1" hidden="false" customHeight="false" outlineLevel="0" collapsed="false">
      <c r="B52" s="0" t="n">
        <f aca="false">B51-0.0002</f>
        <v>0.0004</v>
      </c>
      <c r="C52" s="22" t="n">
        <f aca="false">2.97*B52^(0.62)</f>
        <v>0.0232291674118471</v>
      </c>
      <c r="D52" s="23" t="n">
        <f aca="false">0.057*B52^(1.944)</f>
        <v>1.41344683862672E-008</v>
      </c>
      <c r="E52" s="22" t="n">
        <f aca="false">0.38*B52^0.59</f>
        <v>0.0037583653153624</v>
      </c>
      <c r="F52" s="23" t="n">
        <f aca="false">0.04*B52^2</f>
        <v>6.40000000000002E-009</v>
      </c>
    </row>
    <row r="53" customFormat="false" ht="12.1" hidden="false" customHeight="false" outlineLevel="0" collapsed="false">
      <c r="B53" s="0" t="n">
        <f aca="false">B52-0.0002</f>
        <v>0.0002</v>
      </c>
      <c r="C53" s="22" t="n">
        <f aca="false">2.97*B53^(0.62)</f>
        <v>0.0151145439100522</v>
      </c>
      <c r="D53" s="23" t="n">
        <f aca="false">0.057*B53^(1.944)</f>
        <v>3.67347566537464E-009</v>
      </c>
      <c r="E53" s="22" t="n">
        <f aca="false">0.38*B53^0.59</f>
        <v>0.00249684333935719</v>
      </c>
      <c r="F53" s="23" t="n">
        <f aca="false">0.04*B53^2</f>
        <v>1.60000000000001E-009</v>
      </c>
    </row>
    <row r="54" customFormat="false" ht="12.1" hidden="false" customHeight="false" outlineLevel="0" collapsed="false">
      <c r="B54" s="0" t="n">
        <f aca="false">B53-0.0002</f>
        <v>0</v>
      </c>
      <c r="C54" s="0" t="n">
        <f aca="false">2.97*B54^(0.62)</f>
        <v>0</v>
      </c>
      <c r="D54" s="24" t="n">
        <f aca="false">0.057*B54^(1.944)</f>
        <v>0</v>
      </c>
      <c r="E54" s="0" t="n">
        <f aca="false">0.38*B54^0.59</f>
        <v>0</v>
      </c>
      <c r="F54" s="24" t="n">
        <f aca="false">0.04*B54^2</f>
        <v>0</v>
      </c>
    </row>
    <row r="55" customFormat="false" ht="12.1" hidden="false" customHeight="false" outlineLevel="0" collapsed="false">
      <c r="A55" s="6" t="s">
        <v>33</v>
      </c>
    </row>
    <row r="56" customFormat="false" ht="12.1" hidden="false" customHeight="false" outlineLevel="0" collapsed="false">
      <c r="A56" s="0" t="n">
        <v>270.737</v>
      </c>
      <c r="B56" s="25" t="n">
        <v>0.00448963749440691</v>
      </c>
      <c r="C56" s="26" t="n">
        <f aca="false">2.97*B56^(0.62)</f>
        <v>0.104022536776874</v>
      </c>
      <c r="D56" s="27" t="n">
        <f aca="false">0.057*B56^(1.944)</f>
        <v>1.55515462681334E-006</v>
      </c>
      <c r="E56" s="26" t="n">
        <f aca="false">0.38*B56^0.59</f>
        <v>0.0156526635261272</v>
      </c>
      <c r="F56" s="27" t="n">
        <f aca="false">0.04*B56^2</f>
        <v>8.06273793247375E-007</v>
      </c>
    </row>
    <row r="57" customFormat="false" ht="12.1" hidden="false" customHeight="false" outlineLevel="0" collapsed="false">
      <c r="A57" s="0" t="n">
        <v>847.58</v>
      </c>
      <c r="B57" s="25" t="n">
        <v>0.00326686414564173</v>
      </c>
      <c r="C57" s="26" t="n">
        <f aca="false">2.97*B57^(0.62)</f>
        <v>0.0854117687386061</v>
      </c>
      <c r="D57" s="27" t="n">
        <f aca="false">0.057*B57^(1.944)</f>
        <v>8.38196155302728E-007</v>
      </c>
      <c r="E57" s="26" t="n">
        <f aca="false">0.38*B57^0.59</f>
        <v>0.01297540524603</v>
      </c>
      <c r="F57" s="27" t="n">
        <f aca="false">0.04*B57^2</f>
        <v>4.26896053843179E-007</v>
      </c>
    </row>
    <row r="58" customFormat="false" ht="12.1" hidden="false" customHeight="false" outlineLevel="0" collapsed="false">
      <c r="A58" s="0" t="n">
        <v>2738</v>
      </c>
      <c r="B58" s="25" t="n">
        <v>0.00148681748399815</v>
      </c>
      <c r="C58" s="26" t="n">
        <f aca="false">2.97*B58^(0.62)</f>
        <v>0.0524271437927417</v>
      </c>
      <c r="D58" s="27" t="n">
        <f aca="false">0.057*B58^(1.944)</f>
        <v>1.81444473852152E-007</v>
      </c>
      <c r="E58" s="26" t="n">
        <f aca="false">0.38*B58^0.59</f>
        <v>0.00815484321487877</v>
      </c>
      <c r="F58" s="27" t="n">
        <f aca="false">0.04*B58^2</f>
        <v>8.84250492289036E-008</v>
      </c>
    </row>
    <row r="59" customFormat="false" ht="12.1" hidden="false" customHeight="false" outlineLevel="0" collapsed="false">
      <c r="A59" s="0" t="n">
        <v>4338.66</v>
      </c>
      <c r="B59" s="25" t="n">
        <v>0.00165426731175644</v>
      </c>
      <c r="C59" s="26" t="n">
        <f aca="false">2.97*B59^(0.62)</f>
        <v>0.0560134052823008</v>
      </c>
      <c r="D59" s="27" t="n">
        <f aca="false">0.057*B59^(1.944)</f>
        <v>2.23277167228799E-007</v>
      </c>
      <c r="E59" s="26" t="n">
        <f aca="false">0.38*B59^0.59</f>
        <v>0.00868482261731556</v>
      </c>
      <c r="F59" s="27" t="n">
        <f aca="false">0.04*B59^2</f>
        <v>1.09464013549835E-007</v>
      </c>
    </row>
    <row r="60" customFormat="false" ht="12.1" hidden="false" customHeight="false" outlineLevel="0" collapsed="false">
      <c r="A60" s="0" t="n">
        <v>5086.67</v>
      </c>
      <c r="B60" s="25" t="n">
        <v>0.00172994925903795</v>
      </c>
      <c r="C60" s="26" t="n">
        <f aca="false">2.97*B60^(0.62)</f>
        <v>0.0575886815321441</v>
      </c>
      <c r="D60" s="27" t="n">
        <f aca="false">0.057*B60^(1.944)</f>
        <v>2.43563225835732E-007</v>
      </c>
      <c r="E60" s="26" t="n">
        <f aca="false">0.38*B60^0.59</f>
        <v>0.00891709271065583</v>
      </c>
      <c r="F60" s="27" t="n">
        <f aca="false">0.04*B60^2</f>
        <v>1.19708977553838E-007</v>
      </c>
    </row>
  </sheetData>
  <mergeCells count="2">
    <mergeCell ref="C2:D2"/>
    <mergeCell ref="E2:F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6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2" activeCellId="0" sqref="G2"/>
    </sheetView>
  </sheetViews>
  <sheetFormatPr defaultRowHeight="12.8"/>
  <cols>
    <col collapsed="false" hidden="false" max="1" min="1" style="0" width="25.7448979591837"/>
    <col collapsed="false" hidden="false" max="6" min="2" style="0" width="11.5714285714286"/>
    <col collapsed="false" hidden="false" max="7" min="7" style="0" width="25.7448979591837"/>
    <col collapsed="false" hidden="false" max="1025" min="8" style="0" width="11.5714285714286"/>
  </cols>
  <sheetData>
    <row r="1" customFormat="false" ht="12.8" hidden="false" customHeight="false" outlineLevel="0" collapsed="false">
      <c r="A1" s="6" t="s">
        <v>34</v>
      </c>
      <c r="G1" s="6" t="s">
        <v>20</v>
      </c>
    </row>
    <row r="2" customFormat="false" ht="12.8" hidden="false" customHeight="false" outlineLevel="0" collapsed="false">
      <c r="A2" s="6" t="s">
        <v>35</v>
      </c>
      <c r="G2" s="6" t="s">
        <v>35</v>
      </c>
    </row>
    <row r="3" customFormat="false" ht="12.8" hidden="false" customHeight="false" outlineLevel="0" collapsed="false">
      <c r="A3" s="0" t="s">
        <v>36</v>
      </c>
      <c r="B3" s="0" t="n">
        <v>3224.39</v>
      </c>
      <c r="G3" s="0" t="s">
        <v>36</v>
      </c>
      <c r="H3" s="0" t="n">
        <v>3224.39</v>
      </c>
    </row>
    <row r="4" customFormat="false" ht="12.8" hidden="false" customHeight="false" outlineLevel="0" collapsed="false">
      <c r="A4" s="0" t="s">
        <v>37</v>
      </c>
      <c r="B4" s="25" t="n">
        <v>0.0174073913465891</v>
      </c>
      <c r="G4" s="0" t="s">
        <v>37</v>
      </c>
      <c r="H4" s="25" t="n">
        <v>0.0174073913465891</v>
      </c>
    </row>
    <row r="5" customFormat="false" ht="12.8" hidden="false" customHeight="false" outlineLevel="0" collapsed="false">
      <c r="A5" s="0" t="s">
        <v>38</v>
      </c>
      <c r="B5" s="25" t="n">
        <v>0.00905420943797329</v>
      </c>
      <c r="G5" s="0" t="s">
        <v>38</v>
      </c>
      <c r="H5" s="25" t="n">
        <v>0.00838855821647622</v>
      </c>
    </row>
    <row r="6" customFormat="false" ht="12.8" hidden="false" customHeight="false" outlineLevel="0" collapsed="false">
      <c r="A6" s="0" t="s">
        <v>39</v>
      </c>
      <c r="B6" s="0" t="s">
        <v>40</v>
      </c>
      <c r="G6" s="0" t="s">
        <v>41</v>
      </c>
      <c r="H6" s="0" t="s">
        <v>42</v>
      </c>
    </row>
    <row r="7" customFormat="false" ht="12.8" hidden="false" customHeight="false" outlineLevel="0" collapsed="false">
      <c r="A7" s="0" t="s">
        <v>43</v>
      </c>
      <c r="B7" s="0" t="n">
        <v>0.733567390573683</v>
      </c>
      <c r="G7" s="0" t="s">
        <v>39</v>
      </c>
      <c r="H7" s="0" t="s">
        <v>42</v>
      </c>
    </row>
    <row r="8" customFormat="false" ht="12.8" hidden="false" customHeight="false" outlineLevel="0" collapsed="false">
      <c r="A8" s="0" t="s">
        <v>44</v>
      </c>
      <c r="B8" s="0" t="n">
        <v>6.16628412805505</v>
      </c>
      <c r="G8" s="0" t="s">
        <v>43</v>
      </c>
      <c r="H8" s="25" t="n">
        <v>0.0105579786502628</v>
      </c>
    </row>
    <row r="9" customFormat="false" ht="12.8" hidden="false" customHeight="false" outlineLevel="0" collapsed="false">
      <c r="A9" s="0" t="s">
        <v>45</v>
      </c>
      <c r="B9" s="0" t="n">
        <v>6.89970872110144</v>
      </c>
      <c r="G9" s="0" t="s">
        <v>44</v>
      </c>
      <c r="H9" s="0" t="n">
        <v>1.85502754530844</v>
      </c>
    </row>
    <row r="10" customFormat="false" ht="12.8" hidden="false" customHeight="false" outlineLevel="0" collapsed="false">
      <c r="A10" s="0" t="s">
        <v>46</v>
      </c>
      <c r="G10" s="0" t="s">
        <v>45</v>
      </c>
      <c r="H10" s="0" t="n">
        <v>1.7860288485136</v>
      </c>
    </row>
    <row r="11" customFormat="false" ht="12.8" hidden="false" customHeight="false" outlineLevel="0" collapsed="false">
      <c r="A11" s="0" t="s">
        <v>36</v>
      </c>
      <c r="B11" s="0" t="n">
        <v>1885.33</v>
      </c>
      <c r="G11" s="0" t="s">
        <v>46</v>
      </c>
    </row>
    <row r="12" customFormat="false" ht="12.8" hidden="false" customHeight="false" outlineLevel="0" collapsed="false">
      <c r="A12" s="0" t="s">
        <v>37</v>
      </c>
      <c r="B12" s="25" t="n">
        <v>0.0665863915555153</v>
      </c>
      <c r="G12" s="0" t="s">
        <v>36</v>
      </c>
      <c r="H12" s="0" t="n">
        <v>1885.33</v>
      </c>
    </row>
    <row r="13" customFormat="false" ht="12.8" hidden="false" customHeight="false" outlineLevel="0" collapsed="false">
      <c r="A13" s="0" t="s">
        <v>38</v>
      </c>
      <c r="B13" s="25" t="n">
        <v>0.0121820294071994</v>
      </c>
      <c r="G13" s="0" t="s">
        <v>37</v>
      </c>
      <c r="H13" s="25" t="n">
        <v>0.0665863915555153</v>
      </c>
    </row>
    <row r="14" customFormat="false" ht="12.8" hidden="false" customHeight="false" outlineLevel="0" collapsed="false">
      <c r="A14" s="0" t="s">
        <v>39</v>
      </c>
      <c r="B14" s="0" t="s">
        <v>40</v>
      </c>
      <c r="G14" s="0" t="s">
        <v>38</v>
      </c>
      <c r="H14" s="25" t="n">
        <v>0.0112686798808896</v>
      </c>
    </row>
    <row r="15" customFormat="false" ht="12.8" hidden="false" customHeight="false" outlineLevel="0" collapsed="false">
      <c r="A15" s="0" t="s">
        <v>43</v>
      </c>
      <c r="B15" s="0" t="n">
        <v>4.82102591004869</v>
      </c>
      <c r="G15" s="0" t="s">
        <v>41</v>
      </c>
      <c r="H15" s="0" t="s">
        <v>47</v>
      </c>
    </row>
    <row r="16" customFormat="false" ht="12.8" hidden="false" customHeight="false" outlineLevel="0" collapsed="false">
      <c r="A16" s="0" t="s">
        <v>44</v>
      </c>
      <c r="B16" s="0" t="n">
        <v>4.7100584682048</v>
      </c>
      <c r="G16" s="0" t="s">
        <v>39</v>
      </c>
      <c r="H16" s="0" t="s">
        <v>47</v>
      </c>
    </row>
    <row r="17" customFormat="false" ht="12.8" hidden="false" customHeight="false" outlineLevel="0" collapsed="false">
      <c r="A17" s="0" t="s">
        <v>45</v>
      </c>
      <c r="B17" s="0" t="n">
        <v>9.53102565960586</v>
      </c>
      <c r="G17" s="0" t="s">
        <v>43</v>
      </c>
      <c r="H17" s="0" t="n">
        <v>0.126974631540773</v>
      </c>
    </row>
    <row r="18" customFormat="false" ht="12.8" hidden="false" customHeight="false" outlineLevel="0" collapsed="false">
      <c r="A18" s="0" t="s">
        <v>46</v>
      </c>
      <c r="G18" s="0" t="s">
        <v>44</v>
      </c>
      <c r="H18" s="0" t="n">
        <v>3.09742234137423</v>
      </c>
    </row>
    <row r="19" customFormat="false" ht="12.8" hidden="false" customHeight="false" outlineLevel="0" collapsed="false">
      <c r="A19" s="0" t="s">
        <v>36</v>
      </c>
      <c r="B19" s="0" t="n">
        <v>1707.04</v>
      </c>
      <c r="G19" s="0" t="s">
        <v>45</v>
      </c>
      <c r="H19" s="0" t="n">
        <v>3.18462410915096</v>
      </c>
    </row>
    <row r="20" customFormat="false" ht="12.8" hidden="false" customHeight="false" outlineLevel="0" collapsed="false">
      <c r="A20" s="0" t="s">
        <v>37</v>
      </c>
      <c r="B20" s="25" t="n">
        <v>0.0796091569963983</v>
      </c>
      <c r="G20" s="0" t="s">
        <v>46</v>
      </c>
    </row>
    <row r="21" customFormat="false" ht="12.8" hidden="false" customHeight="false" outlineLevel="0" collapsed="false">
      <c r="A21" s="0" t="s">
        <v>38</v>
      </c>
      <c r="B21" s="25" t="n">
        <v>0.0133703247435226</v>
      </c>
      <c r="G21" s="0" t="s">
        <v>36</v>
      </c>
      <c r="H21" s="0" t="n">
        <v>1707.04</v>
      </c>
    </row>
    <row r="22" customFormat="false" ht="12.8" hidden="false" customHeight="false" outlineLevel="0" collapsed="false">
      <c r="A22" s="0" t="s">
        <v>39</v>
      </c>
      <c r="B22" s="0" t="s">
        <v>40</v>
      </c>
      <c r="G22" s="0" t="s">
        <v>37</v>
      </c>
      <c r="H22" s="25" t="n">
        <v>0.0796091569963983</v>
      </c>
    </row>
    <row r="23" customFormat="false" ht="12.8" hidden="false" customHeight="false" outlineLevel="0" collapsed="false">
      <c r="A23" s="0" t="s">
        <v>43</v>
      </c>
      <c r="B23" s="0" t="n">
        <v>7.15329229537103</v>
      </c>
      <c r="G23" s="0" t="s">
        <v>38</v>
      </c>
      <c r="H23" s="25" t="n">
        <v>0.0124963864811004</v>
      </c>
    </row>
    <row r="24" customFormat="false" ht="12.8" hidden="false" customHeight="false" outlineLevel="0" collapsed="false">
      <c r="A24" s="0" t="s">
        <v>44</v>
      </c>
      <c r="B24" s="0" t="n">
        <v>4.12322934641132</v>
      </c>
      <c r="G24" s="0" t="s">
        <v>41</v>
      </c>
      <c r="H24" s="0" t="s">
        <v>48</v>
      </c>
    </row>
    <row r="25" customFormat="false" ht="12.8" hidden="false" customHeight="false" outlineLevel="0" collapsed="false">
      <c r="A25" s="0" t="s">
        <v>45</v>
      </c>
      <c r="B25" s="0" t="n">
        <v>11.2764625888247</v>
      </c>
      <c r="G25" s="0" t="s">
        <v>39</v>
      </c>
      <c r="H25" s="0" t="s">
        <v>48</v>
      </c>
    </row>
    <row r="26" customFormat="false" ht="12.8" hidden="false" customHeight="false" outlineLevel="0" collapsed="false">
      <c r="A26" s="0" t="s">
        <v>46</v>
      </c>
      <c r="G26" s="0" t="s">
        <v>43</v>
      </c>
      <c r="H26" s="0" t="n">
        <v>0.230555884990333</v>
      </c>
    </row>
    <row r="27" customFormat="false" ht="12.8" hidden="false" customHeight="false" outlineLevel="0" collapsed="false">
      <c r="A27" s="0" t="s">
        <v>36</v>
      </c>
      <c r="B27" s="0" t="n">
        <v>1631.73</v>
      </c>
      <c r="G27" s="0" t="s">
        <v>44</v>
      </c>
      <c r="H27" s="0" t="n">
        <v>2.94768993553845</v>
      </c>
    </row>
    <row r="28" customFormat="false" ht="12.8" hidden="false" customHeight="false" outlineLevel="0" collapsed="false">
      <c r="A28" s="0" t="s">
        <v>37</v>
      </c>
      <c r="B28" s="25" t="n">
        <v>0.0858483420562948</v>
      </c>
      <c r="G28" s="0" t="s">
        <v>45</v>
      </c>
      <c r="H28" s="0" t="n">
        <v>3.12901332289223</v>
      </c>
    </row>
    <row r="29" customFormat="false" ht="12.8" hidden="false" customHeight="false" outlineLevel="0" collapsed="false">
      <c r="A29" s="0" t="s">
        <v>38</v>
      </c>
      <c r="B29" s="25" t="n">
        <v>0.0147866557709214</v>
      </c>
      <c r="G29" s="0" t="s">
        <v>46</v>
      </c>
    </row>
    <row r="30" customFormat="false" ht="12.8" hidden="false" customHeight="false" outlineLevel="0" collapsed="false">
      <c r="A30" s="0" t="s">
        <v>39</v>
      </c>
      <c r="B30" s="0" t="s">
        <v>40</v>
      </c>
      <c r="G30" s="0" t="s">
        <v>36</v>
      </c>
      <c r="H30" s="0" t="n">
        <v>1631.73</v>
      </c>
    </row>
    <row r="31" customFormat="false" ht="12.8" hidden="false" customHeight="false" outlineLevel="0" collapsed="false">
      <c r="A31" s="0" t="s">
        <v>43</v>
      </c>
      <c r="B31" s="0" t="n">
        <v>7.22104189591477</v>
      </c>
      <c r="G31" s="0" t="s">
        <v>37</v>
      </c>
      <c r="H31" s="25" t="n">
        <v>0.0858483420562948</v>
      </c>
    </row>
    <row r="32" customFormat="false" ht="12.8" hidden="false" customHeight="false" outlineLevel="0" collapsed="false">
      <c r="A32" s="0" t="s">
        <v>44</v>
      </c>
      <c r="B32" s="0" t="n">
        <v>4.162280894934</v>
      </c>
      <c r="G32" s="0" t="s">
        <v>38</v>
      </c>
      <c r="H32" s="25" t="n">
        <v>0.0141742089005532</v>
      </c>
    </row>
    <row r="33" customFormat="false" ht="12.8" hidden="false" customHeight="false" outlineLevel="0" collapsed="false">
      <c r="A33" s="0" t="s">
        <v>45</v>
      </c>
      <c r="B33" s="0" t="n">
        <v>11.3832671605332</v>
      </c>
      <c r="G33" s="0" t="s">
        <v>41</v>
      </c>
      <c r="H33" s="0" t="s">
        <v>49</v>
      </c>
    </row>
    <row r="34" customFormat="false" ht="12.8" hidden="false" customHeight="false" outlineLevel="0" collapsed="false">
      <c r="A34" s="0" t="s">
        <v>46</v>
      </c>
      <c r="G34" s="0" t="s">
        <v>39</v>
      </c>
      <c r="H34" s="0" t="s">
        <v>49</v>
      </c>
    </row>
    <row r="35" customFormat="false" ht="12.8" hidden="false" customHeight="false" outlineLevel="0" collapsed="false">
      <c r="A35" s="0" t="s">
        <v>36</v>
      </c>
      <c r="B35" s="0" t="n">
        <v>1276.06</v>
      </c>
      <c r="G35" s="0" t="s">
        <v>43</v>
      </c>
      <c r="H35" s="0" t="n">
        <v>0.243740988673165</v>
      </c>
    </row>
    <row r="36" customFormat="false" ht="12.8" hidden="false" customHeight="false" outlineLevel="0" collapsed="false">
      <c r="A36" s="0" t="s">
        <v>37</v>
      </c>
      <c r="B36" s="0" t="n">
        <v>0.122600161613828</v>
      </c>
      <c r="G36" s="0" t="s">
        <v>44</v>
      </c>
      <c r="H36" s="0" t="n">
        <v>3.00051480320737</v>
      </c>
    </row>
    <row r="37" customFormat="false" ht="12.8" hidden="false" customHeight="false" outlineLevel="0" collapsed="false">
      <c r="A37" s="0" t="s">
        <v>38</v>
      </c>
      <c r="B37" s="25" t="n">
        <v>0.0162094513521557</v>
      </c>
      <c r="G37" s="0" t="s">
        <v>45</v>
      </c>
      <c r="H37" s="0" t="n">
        <v>3.19226785638621</v>
      </c>
    </row>
    <row r="38" customFormat="false" ht="12.8" hidden="false" customHeight="false" outlineLevel="0" collapsed="false">
      <c r="A38" s="0" t="s">
        <v>39</v>
      </c>
      <c r="B38" s="0" t="s">
        <v>40</v>
      </c>
      <c r="G38" s="0" t="s">
        <v>46</v>
      </c>
    </row>
    <row r="39" customFormat="false" ht="12.8" hidden="false" customHeight="false" outlineLevel="0" collapsed="false">
      <c r="A39" s="0" t="s">
        <v>43</v>
      </c>
      <c r="B39" s="0" t="n">
        <v>9.54813216436608</v>
      </c>
      <c r="G39" s="0" t="s">
        <v>36</v>
      </c>
      <c r="H39" s="0" t="n">
        <v>1276.06</v>
      </c>
    </row>
    <row r="40" customFormat="false" ht="12.8" hidden="false" customHeight="false" outlineLevel="0" collapsed="false">
      <c r="A40" s="0" t="s">
        <v>44</v>
      </c>
      <c r="B40" s="0" t="n">
        <v>3.49452531337901</v>
      </c>
      <c r="G40" s="0" t="s">
        <v>37</v>
      </c>
      <c r="H40" s="0" t="n">
        <v>0.122600161613828</v>
      </c>
    </row>
    <row r="41" customFormat="false" ht="12.8" hidden="false" customHeight="false" outlineLevel="0" collapsed="false">
      <c r="A41" s="0" t="s">
        <v>45</v>
      </c>
      <c r="B41" s="0" t="n">
        <v>13.042611359173</v>
      </c>
      <c r="G41" s="0" t="s">
        <v>38</v>
      </c>
      <c r="H41" s="25" t="n">
        <v>0.0148325327507379</v>
      </c>
    </row>
    <row r="42" customFormat="false" ht="12.8" hidden="false" customHeight="false" outlineLevel="0" collapsed="false">
      <c r="A42" s="0" t="s">
        <v>46</v>
      </c>
      <c r="G42" s="0" t="s">
        <v>41</v>
      </c>
      <c r="H42" s="0" t="s">
        <v>50</v>
      </c>
    </row>
    <row r="43" customFormat="false" ht="12.8" hidden="false" customHeight="false" outlineLevel="0" collapsed="false">
      <c r="A43" s="0" t="s">
        <v>36</v>
      </c>
      <c r="B43" s="0" t="n">
        <v>1733.14</v>
      </c>
      <c r="G43" s="0" t="s">
        <v>39</v>
      </c>
      <c r="H43" s="0" t="s">
        <v>50</v>
      </c>
    </row>
    <row r="44" customFormat="false" ht="12.8" hidden="false" customHeight="false" outlineLevel="0" collapsed="false">
      <c r="A44" s="0" t="s">
        <v>37</v>
      </c>
      <c r="B44" s="25" t="n">
        <v>0.0775543912150806</v>
      </c>
      <c r="G44" s="0" t="s">
        <v>43</v>
      </c>
      <c r="H44" s="0" t="n">
        <v>0.346713028636503</v>
      </c>
    </row>
    <row r="45" customFormat="false" ht="12.8" hidden="false" customHeight="false" outlineLevel="0" collapsed="false">
      <c r="A45" s="0" t="s">
        <v>38</v>
      </c>
      <c r="B45" s="25" t="n">
        <v>0.0270356845332595</v>
      </c>
      <c r="G45" s="0" t="s">
        <v>44</v>
      </c>
      <c r="H45" s="0" t="n">
        <v>2.57417709180406</v>
      </c>
    </row>
    <row r="46" customFormat="false" ht="12.8" hidden="false" customHeight="false" outlineLevel="0" collapsed="false">
      <c r="A46" s="0" t="s">
        <v>39</v>
      </c>
      <c r="B46" s="0" t="s">
        <v>40</v>
      </c>
      <c r="G46" s="0" t="s">
        <v>45</v>
      </c>
      <c r="H46" s="0" t="n">
        <v>2.87224516711447</v>
      </c>
    </row>
    <row r="47" customFormat="false" ht="12.8" hidden="false" customHeight="false" outlineLevel="0" collapsed="false">
      <c r="A47" s="0" t="s">
        <v>43</v>
      </c>
      <c r="B47" s="0" t="n">
        <v>14.5861799249095</v>
      </c>
      <c r="G47" s="0" t="s">
        <v>46</v>
      </c>
    </row>
    <row r="48" customFormat="false" ht="12.8" hidden="false" customHeight="false" outlineLevel="0" collapsed="false">
      <c r="A48" s="0" t="s">
        <v>44</v>
      </c>
      <c r="B48" s="0" t="n">
        <v>2.57887732799694</v>
      </c>
      <c r="G48" s="0" t="s">
        <v>36</v>
      </c>
      <c r="H48" s="0" t="n">
        <v>1733.14</v>
      </c>
    </row>
    <row r="49" customFormat="false" ht="12.8" hidden="false" customHeight="false" outlineLevel="0" collapsed="false">
      <c r="A49" s="0" t="s">
        <v>45</v>
      </c>
      <c r="B49" s="0" t="n">
        <v>17.1649659667583</v>
      </c>
      <c r="G49" s="0" t="s">
        <v>37</v>
      </c>
      <c r="H49" s="25" t="n">
        <v>0.0775543912150806</v>
      </c>
    </row>
    <row r="50" customFormat="false" ht="12.8" hidden="false" customHeight="false" outlineLevel="0" collapsed="false">
      <c r="A50" s="0" t="s">
        <v>46</v>
      </c>
      <c r="G50" s="0" t="s">
        <v>38</v>
      </c>
      <c r="H50" s="25" t="n">
        <v>0.0240218462854766</v>
      </c>
    </row>
    <row r="51" customFormat="false" ht="12.8" hidden="false" customHeight="false" outlineLevel="0" collapsed="false">
      <c r="A51" s="0" t="s">
        <v>36</v>
      </c>
      <c r="B51" s="0" t="n">
        <v>1145.54</v>
      </c>
      <c r="G51" s="0" t="s">
        <v>41</v>
      </c>
      <c r="H51" s="0" t="s">
        <v>51</v>
      </c>
    </row>
    <row r="52" customFormat="false" ht="12.8" hidden="false" customHeight="false" outlineLevel="0" collapsed="false">
      <c r="A52" s="0" t="s">
        <v>37</v>
      </c>
      <c r="B52" s="0" t="n">
        <v>0.139727826991123</v>
      </c>
      <c r="G52" s="0" t="s">
        <v>39</v>
      </c>
      <c r="H52" s="0" t="s">
        <v>51</v>
      </c>
    </row>
    <row r="53" customFormat="false" ht="12.8" hidden="false" customHeight="false" outlineLevel="0" collapsed="false">
      <c r="A53" s="0" t="s">
        <v>38</v>
      </c>
      <c r="B53" s="25" t="n">
        <v>0.00539919856208694</v>
      </c>
      <c r="G53" s="0" t="s">
        <v>43</v>
      </c>
      <c r="H53" s="0" t="n">
        <v>0.787616519847601</v>
      </c>
    </row>
    <row r="54" customFormat="false" ht="12.8" hidden="false" customHeight="false" outlineLevel="0" collapsed="false">
      <c r="A54" s="0" t="s">
        <v>39</v>
      </c>
      <c r="B54" s="0" t="s">
        <v>40</v>
      </c>
      <c r="G54" s="0" t="s">
        <v>44</v>
      </c>
      <c r="H54" s="0" t="n">
        <v>1.9896617741242</v>
      </c>
    </row>
    <row r="55" customFormat="false" ht="12.8" hidden="false" customHeight="false" outlineLevel="0" collapsed="false">
      <c r="A55" s="0" t="s">
        <v>43</v>
      </c>
      <c r="B55" s="0" t="n">
        <v>18.7412552816673</v>
      </c>
      <c r="G55" s="0" t="s">
        <v>45</v>
      </c>
      <c r="H55" s="0" t="n">
        <v>2.61417434358327</v>
      </c>
    </row>
    <row r="56" customFormat="false" ht="12.8" hidden="false" customHeight="false" outlineLevel="0" collapsed="false">
      <c r="A56" s="0" t="s">
        <v>44</v>
      </c>
      <c r="B56" s="0" t="n">
        <v>3.31350624995081</v>
      </c>
      <c r="G56" s="0" t="s">
        <v>46</v>
      </c>
    </row>
    <row r="57" customFormat="false" ht="12.8" hidden="false" customHeight="false" outlineLevel="0" collapsed="false">
      <c r="A57" s="0" t="s">
        <v>45</v>
      </c>
      <c r="B57" s="0" t="n">
        <v>22.0546920049182</v>
      </c>
      <c r="G57" s="0" t="s">
        <v>36</v>
      </c>
      <c r="H57" s="0" t="n">
        <v>1145.54</v>
      </c>
    </row>
    <row r="58" customFormat="false" ht="12.8" hidden="false" customHeight="false" outlineLevel="0" collapsed="false">
      <c r="G58" s="0" t="s">
        <v>37</v>
      </c>
      <c r="H58" s="0" t="n">
        <v>0.139727826991123</v>
      </c>
    </row>
    <row r="59" customFormat="false" ht="12.8" hidden="false" customHeight="false" outlineLevel="0" collapsed="false">
      <c r="G59" s="0" t="s">
        <v>38</v>
      </c>
      <c r="H59" s="25" t="n">
        <v>0.00467317393173504</v>
      </c>
    </row>
    <row r="60" customFormat="false" ht="12.8" hidden="false" customHeight="false" outlineLevel="0" collapsed="false">
      <c r="G60" s="0" t="s">
        <v>41</v>
      </c>
      <c r="H60" s="0" t="s">
        <v>52</v>
      </c>
    </row>
    <row r="61" customFormat="false" ht="12.8" hidden="false" customHeight="false" outlineLevel="0" collapsed="false">
      <c r="G61" s="0" t="s">
        <v>39</v>
      </c>
      <c r="H61" s="0" t="s">
        <v>52</v>
      </c>
    </row>
    <row r="62" customFormat="false" ht="12.8" hidden="false" customHeight="false" outlineLevel="0" collapsed="false">
      <c r="G62" s="0" t="s">
        <v>43</v>
      </c>
      <c r="H62" s="0" t="n">
        <v>0.454771937101082</v>
      </c>
    </row>
    <row r="63" customFormat="false" ht="12.8" hidden="false" customHeight="false" outlineLevel="0" collapsed="false">
      <c r="G63" s="0" t="s">
        <v>44</v>
      </c>
      <c r="H63" s="0" t="n">
        <v>2.23547135492507</v>
      </c>
    </row>
    <row r="64" customFormat="false" ht="12.8" hidden="false" customHeight="false" outlineLevel="0" collapsed="false">
      <c r="G64" s="0" t="s">
        <v>45</v>
      </c>
      <c r="H64" s="0" t="n">
        <v>2.6637119688558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20" zoomScaleNormal="2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11.5204081632653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20" zoomScaleNormal="2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11.5204081632653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2017-04-04T13:16:23Z</dcterms:created>
  <dc:creator>Dominik Huelse</dc:creator>
  <dc:language>en-GB</dc:language>
  <cp:revision>0</cp:revision>
</cp:coreProperties>
</file>