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FCB22C8E-A14E-4C7D-97C2-A2B2E23A775C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42" l="1"/>
  <c r="Y22" i="142"/>
  <c r="Z22" i="142"/>
  <c r="AA22" i="142"/>
  <c r="AB22" i="142"/>
  <c r="AC22" i="142"/>
  <c r="AA18" i="142"/>
  <c r="AB18" i="142" s="1"/>
  <c r="AC18" i="142" s="1"/>
  <c r="AC17" i="142" s="1"/>
  <c r="Z18" i="142"/>
  <c r="Y18" i="142"/>
  <c r="W18" i="142"/>
  <c r="X17" i="142" s="1"/>
  <c r="Q21" i="142"/>
  <c r="R21" i="142"/>
  <c r="S21" i="142"/>
  <c r="T21" i="142"/>
  <c r="U21" i="142"/>
  <c r="E7" i="142"/>
  <c r="E115" i="142"/>
  <c r="E114" i="142"/>
  <c r="AB17" i="142" l="1"/>
  <c r="B7" i="139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<sst xmlns="http://schemas.openxmlformats.org/spreadsheetml/2006/main" count="112" uniqueCount="91">
  <si>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</si>
  <si>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</si>
  <si>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</si>
  <si>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</si>
  <si>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</si>
  <si>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</si>
  <si>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</si>
  <si>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</si>
  <si>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</si>
  <si>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</si>
  <si>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</si>
  <si>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</si>
  <si>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</si>
  <si>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</si>
  <si>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</si>
  <si>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</si>
  <si>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</si>
  <si>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</si>
  <si>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</si>
  <si>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</si>
  <si>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</si>
  <si>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</si>
  <si>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</si>
  <si>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</si>
  <si>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</si>
  <si>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</si>
  <si>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</si>
  <si>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</si>
  <si>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</si>
  <si>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</si>
  <si>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</si>
  <si>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</si>
  <si>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</si>
  <si>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</si>
  <si>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</si>
  <si>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</si>
  <si>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</si>
  <si>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</si>
  <si>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</si>
  <si>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</si>
  <si>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</si>
  <si>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</si>
  <si>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</si>
  <si>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</si>
  <si>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</si>
  <si>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</si>
  <si>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</si>
  <si>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</si>
  <si>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</si>
  <si>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</si>
  <si>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</si>
  <si>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</si>
  <si>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</si>
  <si>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</si>
  <si>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</si>
  <si>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</si>
  <si>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</si>
  <si>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</si>
  <si>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</si>
  <si>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</si>
  <si>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</si>
  <si>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</si>
  <si>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</si>
  <si>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</si>
  <si>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</si>
  <si>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</si>
  <si>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</si>
  <si>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</si>
  <si>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</si>
  <si>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</si>
  <si>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</si>
  <si>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</si>
  <si>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</si>
  <si>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</si>
  <si>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</si>
  <si>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</si>
  <si>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</si>
  <si>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</si>
  <si>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</si>
  <si>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</si>
  <si>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</si>
  <si>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</si>
  <si>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</si>
  <si>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</si>
  <si>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</si>
  <si>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</si>
  <si>
    <t>poprzednio</t>
  </si>
  <si>
    <t>NOWY BAZOWY</t>
  </si>
  <si>
    <t>po zmianach (na podstawie oszacowania danych z PSE 2024 do 2025 i od 30 z prognozą w PEP)</t>
  </si>
  <si>
    <t>Wzrost o 15%</t>
  </si>
  <si>
    <t>NOWE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</si>
</sst>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9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185" fontId="50" fillId="44" borderId="19" xfId="0" applyNumberFormat="1" applyFont="1" applyFill="1" applyBorder="1"/>
    <xf numFmtId="2" fontId="50" fillId="0" borderId="0" xfId="1237" applyNumberFormat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5" t="s">
        <v>69</v>
      </c>
      <c r="E14" s="75"/>
      <c r="F14" s="76" t="s">
        <v>68</v>
      </c>
      <c r="G14" s="76"/>
      <c r="H14" s="76"/>
      <c r="J14" s="26"/>
      <c r="K14" s="21"/>
      <c r="L14" s="17"/>
    </row>
    <row r="15" spans="1:15">
      <c r="A15" s="17"/>
      <c r="B15" s="25"/>
      <c r="C15" s="27"/>
      <c r="D15" s="29"/>
      <c r="E15" s="29"/>
      <c r="F15" s="76"/>
      <c r="G15" s="76"/>
      <c r="H15" s="76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5" t="s">
        <v>67</v>
      </c>
      <c r="E18" s="75"/>
      <c r="F18" s="77" t="s">
        <v>77</v>
      </c>
      <c r="G18" s="77"/>
      <c r="H18" s="77"/>
      <c r="I18" s="77"/>
      <c r="J18" s="26"/>
      <c r="K18" s="21"/>
      <c r="L18" s="17"/>
    </row>
    <row r="19" spans="1:12">
      <c r="A19" s="17"/>
      <c r="B19" s="25"/>
      <c r="C19" s="27"/>
      <c r="D19" s="29"/>
      <c r="E19" s="29"/>
      <c r="F19" s="77"/>
      <c r="G19" s="77"/>
      <c r="H19" s="77"/>
      <c r="I19" s="77"/>
      <c r="J19" s="26"/>
      <c r="K19" s="21"/>
      <c r="L19" s="17"/>
    </row>
    <row r="20" spans="1:12">
      <c r="A20" s="17"/>
      <c r="B20" s="25"/>
      <c r="C20" s="27"/>
      <c r="D20" s="29"/>
      <c r="E20" s="29"/>
      <c r="F20" s="77"/>
      <c r="G20" s="77"/>
      <c r="H20" s="77"/>
      <c r="I20" s="77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5" t="s">
        <v>66</v>
      </c>
      <c r="E22" s="75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5" t="s">
        <v>64</v>
      </c>
      <c r="E28" s="75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5" t="s">
        <v>62</v>
      </c>
      <c r="E32" s="75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8" t="s">
        <v>70</v>
      </c>
      <c r="E4" s="78"/>
      <c r="F4" s="78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AC115"/>
  <sheetViews>
    <sheetView tabSelected="1" topLeftCell="E1" zoomScaleNormal="100" workbookViewId="0">
      <selection activeCell="N17" sqref="N17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23" width="9.109375" style="9"/>
    <col min="24" max="29" width="9.5546875" style="9" bestFit="1" customWidth="1"/>
    <col min="30" max="16384" width="9.109375" style="9"/>
  </cols>
  <sheetData>
    <row r="1" spans="1:29">
      <c r="D1"/>
    </row>
    <row r="2" spans="1:29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9">
      <c r="D3"/>
    </row>
    <row r="4" spans="1:29">
      <c r="B4" s="10" t="s">
        <v>53</v>
      </c>
      <c r="F4"/>
      <c r="P4" s="49" t="s">
        <v>72</v>
      </c>
    </row>
    <row r="5" spans="1:29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9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9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617.36522400000001</v>
      </c>
      <c r="I7" s="73">
        <v>832.80240000000003</v>
      </c>
      <c r="J7" s="11">
        <v>880.57799999999997</v>
      </c>
      <c r="K7" s="11">
        <v>934.64639999999997</v>
      </c>
      <c r="L7" s="11">
        <v>990.72518400000001</v>
      </c>
      <c r="M7" s="11">
        <v>1050.1686950400001</v>
      </c>
    </row>
    <row r="8" spans="1:29">
      <c r="C8"/>
      <c r="D8"/>
      <c r="E8"/>
      <c r="F8"/>
      <c r="G8"/>
      <c r="H8"/>
      <c r="I8"/>
      <c r="J8"/>
      <c r="K8"/>
    </row>
    <row r="9" spans="1:29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9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W13" s="49" t="s">
        <v>90</v>
      </c>
    </row>
    <row r="14" spans="1:2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 s="9" t="s">
        <v>86</v>
      </c>
      <c r="W14" s="9" t="s">
        <v>88</v>
      </c>
    </row>
    <row r="15" spans="1:29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49" t="s">
        <v>87</v>
      </c>
    </row>
    <row r="16" spans="1:2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49">
        <v>2024</v>
      </c>
      <c r="X16" s="49">
        <v>2025</v>
      </c>
      <c r="Y16" s="49">
        <v>2030</v>
      </c>
      <c r="Z16" s="49">
        <v>2035</v>
      </c>
      <c r="AA16" s="49">
        <v>2040</v>
      </c>
      <c r="AB16" s="49">
        <v>2045</v>
      </c>
      <c r="AC16" s="49">
        <v>2050</v>
      </c>
    </row>
    <row r="17" spans="1:2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664.70523119999996</v>
      </c>
      <c r="R17" s="9">
        <v>716.06254679999995</v>
      </c>
      <c r="S17" s="9">
        <v>772.98984359999997</v>
      </c>
      <c r="T17" s="9">
        <v>820.30770359999997</v>
      </c>
      <c r="U17" s="9">
        <v>870.17664960000002</v>
      </c>
      <c r="W17" s="9">
        <v>168.95599999999999</v>
      </c>
      <c r="X17" s="74">
        <f>X18/3.6</f>
        <v>171.49033999999997</v>
      </c>
      <c r="Y17" s="74">
        <v>201.16</v>
      </c>
      <c r="Z17" s="74">
        <v>212.7</v>
      </c>
      <c r="AA17" s="74">
        <v>225.76</v>
      </c>
      <c r="AB17" s="74">
        <f>AB18/3.6</f>
        <v>239.3056</v>
      </c>
      <c r="AC17" s="74">
        <f>AC18/3.6</f>
        <v>253.66393600000004</v>
      </c>
    </row>
    <row r="18" spans="1:2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W18" s="9">
        <f>W17*3.6</f>
        <v>608.24159999999995</v>
      </c>
      <c r="X18" s="9">
        <f>W18*1.015</f>
        <v>617.3652239999999</v>
      </c>
      <c r="Y18" s="9">
        <f t="shared" ref="Y18" si="0">Y17*3.6</f>
        <v>724.17600000000004</v>
      </c>
      <c r="Z18" s="9">
        <f t="shared" ref="Z18" si="1">Z17*3.6</f>
        <v>765.72</v>
      </c>
      <c r="AA18" s="9">
        <f t="shared" ref="AA18" si="2">AA17*3.6</f>
        <v>812.73599999999999</v>
      </c>
      <c r="AB18" s="9">
        <f>AA18*1.06</f>
        <v>861.50016000000005</v>
      </c>
      <c r="AC18" s="9">
        <f>AB18*1.06</f>
        <v>913.1901696000001</v>
      </c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  <c r="X19" s="9">
        <v>617.36522400000001</v>
      </c>
      <c r="Y19" s="9">
        <v>724.17600000000004</v>
      </c>
      <c r="Z19" s="9">
        <v>765.72</v>
      </c>
      <c r="AA19" s="9">
        <v>812.73599999999999</v>
      </c>
      <c r="AB19" s="9">
        <v>861.50016000000005</v>
      </c>
      <c r="AC19" s="9">
        <v>913.19016959999999</v>
      </c>
    </row>
    <row r="20" spans="1:2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  <c r="W20" s="49" t="s">
        <v>89</v>
      </c>
    </row>
    <row r="21" spans="1:2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3">Q17*1.15</f>
        <v>764.41101587999992</v>
      </c>
      <c r="R21" s="9">
        <f t="shared" si="3"/>
        <v>823.4719288199999</v>
      </c>
      <c r="S21" s="9">
        <f t="shared" si="3"/>
        <v>888.93832013999986</v>
      </c>
      <c r="T21" s="9">
        <f t="shared" si="3"/>
        <v>943.35385913999994</v>
      </c>
      <c r="U21" s="9">
        <f t="shared" si="3"/>
        <v>1000.70314704</v>
      </c>
      <c r="W21" s="49">
        <v>2024</v>
      </c>
      <c r="X21" s="49">
        <v>2025</v>
      </c>
      <c r="Y21" s="49">
        <v>2030</v>
      </c>
      <c r="Z21" s="49">
        <v>2035</v>
      </c>
      <c r="AA21" s="49">
        <v>2040</v>
      </c>
      <c r="AB21" s="49">
        <v>2045</v>
      </c>
      <c r="AC21" s="49">
        <v>2050</v>
      </c>
    </row>
    <row r="22" spans="1:2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X22" s="9">
        <v>617.36522400000001</v>
      </c>
      <c r="Y22" s="9">
        <f>Y18*1.15</f>
        <v>832.80240000000003</v>
      </c>
      <c r="Z22" s="9">
        <f>Z18*1.15</f>
        <v>880.57799999999997</v>
      </c>
      <c r="AA22" s="9">
        <f>AA18*1.15</f>
        <v>934.64639999999997</v>
      </c>
      <c r="AB22" s="9">
        <f>AB18*1.15</f>
        <v>990.72518400000001</v>
      </c>
      <c r="AC22" s="9">
        <f>AC18*1.15</f>
        <v>1050.1686950400001</v>
      </c>
    </row>
    <row r="23" spans="1:29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9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9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9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9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9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9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9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9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2025-09-05T10:35:07Z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