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ag\Desktop\"/>
    </mc:Choice>
  </mc:AlternateContent>
  <xr:revisionPtr revIDLastSave="0" documentId="8_{41E529D1-7961-4A75-A6DA-543785728B84}" xr6:coauthVersionLast="47" xr6:coauthVersionMax="47" xr10:uidLastSave="{00000000-0000-0000-0000-000000000000}"/>
  <bookViews>
    <workbookView xWindow="-120" yWindow="-120" windowWidth="29040" windowHeight="15840" firstSheet="1" xr2:uid="{00000000-000D-0000-FFFF-FFFF00000000}"/>
  </bookViews>
  <sheets>
    <sheet name="Data" sheetId="1" r:id="rId1"/>
    <sheet name="Weekly upda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AZ18" i="1"/>
  <c r="AL4" i="1"/>
  <c r="AS2" i="1"/>
  <c r="G5" i="2"/>
  <c r="G6" i="2"/>
  <c r="C11" i="2"/>
  <c r="C10" i="2"/>
  <c r="C9" i="2"/>
  <c r="C8" i="2"/>
  <c r="C6" i="2"/>
  <c r="C5" i="2"/>
  <c r="AU2" i="1"/>
  <c r="D9" i="2"/>
  <c r="D10" i="2"/>
  <c r="D11" i="2" s="1"/>
  <c r="D8" i="2"/>
  <c r="D7" i="2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3" i="1"/>
  <c r="AO3" i="1"/>
  <c r="AO2" i="1"/>
  <c r="AS3" i="1"/>
  <c r="AS4" i="1"/>
  <c r="AY20" i="1"/>
  <c r="AK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BB12" i="1"/>
  <c r="BC12" i="1" s="1"/>
  <c r="BB13" i="1"/>
  <c r="BC13" i="1" s="1"/>
  <c r="BB11" i="1"/>
  <c r="BC11" i="1" s="1"/>
  <c r="BB14" i="1"/>
  <c r="BC14" i="1" s="1"/>
  <c r="BB16" i="1"/>
  <c r="BC16" i="1" s="1"/>
  <c r="BB15" i="1"/>
  <c r="BC15" i="1" s="1"/>
  <c r="BB17" i="1"/>
  <c r="BC17" i="1" s="1"/>
  <c r="BB9" i="1"/>
  <c r="BC9" i="1" s="1"/>
  <c r="BB8" i="1"/>
  <c r="BC8" i="1" s="1"/>
  <c r="BB10" i="1"/>
  <c r="BC10" i="1" s="1"/>
  <c r="BB7" i="1"/>
  <c r="BC7" i="1" s="1"/>
  <c r="BB6" i="1"/>
  <c r="BC6" i="1" s="1"/>
  <c r="BB5" i="1"/>
  <c r="BC5" i="1" s="1"/>
  <c r="BB2" i="1"/>
  <c r="BC2" i="1" s="1"/>
  <c r="BB4" i="1"/>
  <c r="BC4" i="1" s="1"/>
  <c r="BB3" i="1"/>
  <c r="BC3" i="1" s="1"/>
  <c r="D6" i="2"/>
  <c r="AO262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W10" i="1"/>
  <c r="AO7" i="1" s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W20" i="1"/>
  <c r="X20" i="1"/>
  <c r="Y20" i="1"/>
  <c r="AO17" i="1" s="1"/>
  <c r="Z20" i="1"/>
  <c r="AA20" i="1"/>
  <c r="AB20" i="1"/>
  <c r="AC20" i="1"/>
  <c r="AD20" i="1"/>
  <c r="AE20" i="1"/>
  <c r="AF20" i="1"/>
  <c r="AG20" i="1"/>
  <c r="AH20" i="1"/>
  <c r="AI20" i="1"/>
  <c r="AJ20" i="1"/>
  <c r="AK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W26" i="1"/>
  <c r="AO23" i="1" s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W28" i="1"/>
  <c r="X28" i="1"/>
  <c r="Y28" i="1"/>
  <c r="AO25" i="1" s="1"/>
  <c r="Z28" i="1"/>
  <c r="AA28" i="1"/>
  <c r="AB28" i="1"/>
  <c r="AC28" i="1"/>
  <c r="AD28" i="1"/>
  <c r="AE28" i="1"/>
  <c r="AF28" i="1"/>
  <c r="AG28" i="1"/>
  <c r="AH28" i="1"/>
  <c r="AI28" i="1"/>
  <c r="AJ28" i="1"/>
  <c r="AK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W34" i="1"/>
  <c r="AO31" i="1" s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W36" i="1"/>
  <c r="X36" i="1"/>
  <c r="Y36" i="1"/>
  <c r="AO33" i="1" s="1"/>
  <c r="Z36" i="1"/>
  <c r="AA36" i="1"/>
  <c r="AB36" i="1"/>
  <c r="AC36" i="1"/>
  <c r="AD36" i="1"/>
  <c r="AE36" i="1"/>
  <c r="AF36" i="1"/>
  <c r="AG36" i="1"/>
  <c r="AH36" i="1"/>
  <c r="AI36" i="1"/>
  <c r="AJ36" i="1"/>
  <c r="AK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W42" i="1"/>
  <c r="AO39" i="1" s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W44" i="1"/>
  <c r="X44" i="1"/>
  <c r="Y44" i="1"/>
  <c r="AO41" i="1" s="1"/>
  <c r="Z44" i="1"/>
  <c r="AA44" i="1"/>
  <c r="AB44" i="1"/>
  <c r="AC44" i="1"/>
  <c r="AD44" i="1"/>
  <c r="AE44" i="1"/>
  <c r="AF44" i="1"/>
  <c r="AG44" i="1"/>
  <c r="AH44" i="1"/>
  <c r="AI44" i="1"/>
  <c r="AJ44" i="1"/>
  <c r="AK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50" i="1"/>
  <c r="AO47" i="1" s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W52" i="1"/>
  <c r="X52" i="1"/>
  <c r="Y52" i="1"/>
  <c r="AO49" i="1" s="1"/>
  <c r="Z52" i="1"/>
  <c r="AA52" i="1"/>
  <c r="AB52" i="1"/>
  <c r="AC52" i="1"/>
  <c r="AD52" i="1"/>
  <c r="AE52" i="1"/>
  <c r="AF52" i="1"/>
  <c r="AG52" i="1"/>
  <c r="AH52" i="1"/>
  <c r="AI52" i="1"/>
  <c r="AJ52" i="1"/>
  <c r="AK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W58" i="1"/>
  <c r="AO55" i="1" s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W60" i="1"/>
  <c r="X60" i="1"/>
  <c r="Y60" i="1"/>
  <c r="AO57" i="1" s="1"/>
  <c r="Z60" i="1"/>
  <c r="AA60" i="1"/>
  <c r="AB60" i="1"/>
  <c r="AC60" i="1"/>
  <c r="AD60" i="1"/>
  <c r="AE60" i="1"/>
  <c r="AF60" i="1"/>
  <c r="AG60" i="1"/>
  <c r="AH60" i="1"/>
  <c r="AI60" i="1"/>
  <c r="AJ60" i="1"/>
  <c r="AK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W66" i="1"/>
  <c r="AO63" i="1" s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W68" i="1"/>
  <c r="X68" i="1"/>
  <c r="Y68" i="1"/>
  <c r="AO65" i="1" s="1"/>
  <c r="Z68" i="1"/>
  <c r="AA68" i="1"/>
  <c r="AB68" i="1"/>
  <c r="AC68" i="1"/>
  <c r="AD68" i="1"/>
  <c r="AE68" i="1"/>
  <c r="AF68" i="1"/>
  <c r="AG68" i="1"/>
  <c r="AH68" i="1"/>
  <c r="AI68" i="1"/>
  <c r="AJ68" i="1"/>
  <c r="AK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W74" i="1"/>
  <c r="AO71" i="1" s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W76" i="1"/>
  <c r="X76" i="1"/>
  <c r="Y76" i="1"/>
  <c r="AO73" i="1" s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W82" i="1"/>
  <c r="AO79" i="1" s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W84" i="1"/>
  <c r="X84" i="1"/>
  <c r="Y84" i="1"/>
  <c r="AO81" i="1" s="1"/>
  <c r="Z84" i="1"/>
  <c r="AA84" i="1"/>
  <c r="AB84" i="1"/>
  <c r="AC84" i="1"/>
  <c r="AD84" i="1"/>
  <c r="AE84" i="1"/>
  <c r="AF84" i="1"/>
  <c r="AG84" i="1"/>
  <c r="AH84" i="1"/>
  <c r="AI84" i="1"/>
  <c r="AJ84" i="1"/>
  <c r="AK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W90" i="1"/>
  <c r="AO87" i="1" s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W92" i="1"/>
  <c r="X92" i="1"/>
  <c r="Y92" i="1"/>
  <c r="AO89" i="1" s="1"/>
  <c r="Z92" i="1"/>
  <c r="AA92" i="1"/>
  <c r="AB92" i="1"/>
  <c r="AC92" i="1"/>
  <c r="AD92" i="1"/>
  <c r="AE92" i="1"/>
  <c r="AF92" i="1"/>
  <c r="AG92" i="1"/>
  <c r="AH92" i="1"/>
  <c r="AI92" i="1"/>
  <c r="AJ92" i="1"/>
  <c r="AK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W98" i="1"/>
  <c r="AO95" i="1" s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W100" i="1"/>
  <c r="X100" i="1"/>
  <c r="Y100" i="1"/>
  <c r="AO97" i="1" s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W106" i="1"/>
  <c r="AO103" i="1" s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W108" i="1"/>
  <c r="X108" i="1"/>
  <c r="Y108" i="1"/>
  <c r="AO105" i="1" s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W114" i="1"/>
  <c r="AO111" i="1" s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W116" i="1"/>
  <c r="X116" i="1"/>
  <c r="Y116" i="1"/>
  <c r="AO113" i="1" s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W122" i="1"/>
  <c r="AO119" i="1" s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W124" i="1"/>
  <c r="X124" i="1"/>
  <c r="Y124" i="1"/>
  <c r="AO121" i="1" s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W130" i="1"/>
  <c r="AO127" i="1" s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W132" i="1"/>
  <c r="X132" i="1"/>
  <c r="Y132" i="1"/>
  <c r="AO129" i="1" s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W138" i="1"/>
  <c r="AO135" i="1" s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AO137" i="1" s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W146" i="1"/>
  <c r="AO143" i="1" s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W148" i="1"/>
  <c r="X148" i="1"/>
  <c r="Y148" i="1"/>
  <c r="AO145" i="1" s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W154" i="1"/>
  <c r="AO151" i="1" s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W156" i="1"/>
  <c r="X156" i="1"/>
  <c r="Y156" i="1"/>
  <c r="AO153" i="1" s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W162" i="1"/>
  <c r="AO159" i="1" s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W164" i="1"/>
  <c r="X164" i="1"/>
  <c r="Y164" i="1"/>
  <c r="AO161" i="1" s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W170" i="1"/>
  <c r="AO167" i="1" s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W172" i="1"/>
  <c r="X172" i="1"/>
  <c r="Y172" i="1"/>
  <c r="AO169" i="1" s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W178" i="1"/>
  <c r="AO175" i="1" s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W180" i="1"/>
  <c r="X180" i="1"/>
  <c r="Y180" i="1"/>
  <c r="AO177" i="1" s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W186" i="1"/>
  <c r="AO183" i="1" s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W191" i="1"/>
  <c r="X191" i="1"/>
  <c r="Y191" i="1"/>
  <c r="Z191" i="1"/>
  <c r="AA191" i="1"/>
  <c r="AB191" i="1"/>
  <c r="AO188" i="1" s="1"/>
  <c r="AC191" i="1"/>
  <c r="AD191" i="1"/>
  <c r="AE191" i="1"/>
  <c r="AF191" i="1"/>
  <c r="AG191" i="1"/>
  <c r="AH191" i="1"/>
  <c r="AI191" i="1"/>
  <c r="AJ191" i="1"/>
  <c r="AK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W5" i="1"/>
  <c r="X5" i="1"/>
  <c r="Y5" i="1"/>
  <c r="Z5" i="1"/>
  <c r="AA5" i="1"/>
  <c r="AB5" i="1"/>
  <c r="AC5" i="1"/>
  <c r="AD5" i="1"/>
  <c r="AZ10" i="1" s="1"/>
  <c r="BA10" i="1" s="1"/>
  <c r="AE5" i="1"/>
  <c r="AF5" i="1"/>
  <c r="AZ12" i="1" s="1"/>
  <c r="BA12" i="1" s="1"/>
  <c r="AG5" i="1"/>
  <c r="AH5" i="1"/>
  <c r="AI5" i="1"/>
  <c r="AJ5" i="1"/>
  <c r="AK5" i="1"/>
  <c r="V6" i="1"/>
  <c r="V7" i="1"/>
  <c r="AO4" i="1" s="1"/>
  <c r="V8" i="1"/>
  <c r="AO5" i="1" s="1"/>
  <c r="V9" i="1"/>
  <c r="AO6" i="1" s="1"/>
  <c r="V10" i="1"/>
  <c r="V11" i="1"/>
  <c r="AO8" i="1" s="1"/>
  <c r="V12" i="1"/>
  <c r="AO9" i="1" s="1"/>
  <c r="V13" i="1"/>
  <c r="AO10" i="1" s="1"/>
  <c r="V14" i="1"/>
  <c r="AO11" i="1" s="1"/>
  <c r="V15" i="1"/>
  <c r="AO12" i="1" s="1"/>
  <c r="V16" i="1"/>
  <c r="AO13" i="1" s="1"/>
  <c r="V17" i="1"/>
  <c r="AO14" i="1" s="1"/>
  <c r="V18" i="1"/>
  <c r="AO15" i="1" s="1"/>
  <c r="V19" i="1"/>
  <c r="AO16" i="1" s="1"/>
  <c r="V20" i="1"/>
  <c r="V21" i="1"/>
  <c r="AO18" i="1" s="1"/>
  <c r="V22" i="1"/>
  <c r="AO19" i="1" s="1"/>
  <c r="V23" i="1"/>
  <c r="AO20" i="1" s="1"/>
  <c r="V24" i="1"/>
  <c r="AO21" i="1" s="1"/>
  <c r="V25" i="1"/>
  <c r="AO22" i="1" s="1"/>
  <c r="V26" i="1"/>
  <c r="V27" i="1"/>
  <c r="AO24" i="1" s="1"/>
  <c r="V28" i="1"/>
  <c r="V29" i="1"/>
  <c r="AO26" i="1" s="1"/>
  <c r="V30" i="1"/>
  <c r="AO27" i="1" s="1"/>
  <c r="V31" i="1"/>
  <c r="AO28" i="1" s="1"/>
  <c r="V32" i="1"/>
  <c r="AO29" i="1" s="1"/>
  <c r="V33" i="1"/>
  <c r="AO30" i="1" s="1"/>
  <c r="V34" i="1"/>
  <c r="V35" i="1"/>
  <c r="AO32" i="1" s="1"/>
  <c r="V36" i="1"/>
  <c r="V37" i="1"/>
  <c r="AO34" i="1" s="1"/>
  <c r="V38" i="1"/>
  <c r="AO35" i="1" s="1"/>
  <c r="V39" i="1"/>
  <c r="AO36" i="1" s="1"/>
  <c r="V40" i="1"/>
  <c r="AO37" i="1" s="1"/>
  <c r="V41" i="1"/>
  <c r="AO38" i="1" s="1"/>
  <c r="V42" i="1"/>
  <c r="V43" i="1"/>
  <c r="AO40" i="1" s="1"/>
  <c r="V44" i="1"/>
  <c r="V45" i="1"/>
  <c r="AO42" i="1" s="1"/>
  <c r="V46" i="1"/>
  <c r="AO43" i="1" s="1"/>
  <c r="V47" i="1"/>
  <c r="AO44" i="1" s="1"/>
  <c r="V48" i="1"/>
  <c r="AO45" i="1" s="1"/>
  <c r="V49" i="1"/>
  <c r="AO46" i="1" s="1"/>
  <c r="V50" i="1"/>
  <c r="V51" i="1"/>
  <c r="AO48" i="1" s="1"/>
  <c r="V52" i="1"/>
  <c r="V53" i="1"/>
  <c r="AO50" i="1" s="1"/>
  <c r="V54" i="1"/>
  <c r="AO51" i="1" s="1"/>
  <c r="V55" i="1"/>
  <c r="AO52" i="1" s="1"/>
  <c r="V56" i="1"/>
  <c r="AO53" i="1" s="1"/>
  <c r="V57" i="1"/>
  <c r="AO54" i="1" s="1"/>
  <c r="V58" i="1"/>
  <c r="V59" i="1"/>
  <c r="AO56" i="1" s="1"/>
  <c r="V60" i="1"/>
  <c r="V61" i="1"/>
  <c r="AO58" i="1" s="1"/>
  <c r="V62" i="1"/>
  <c r="AO59" i="1" s="1"/>
  <c r="V63" i="1"/>
  <c r="AO60" i="1" s="1"/>
  <c r="V64" i="1"/>
  <c r="AO61" i="1" s="1"/>
  <c r="V65" i="1"/>
  <c r="AO62" i="1" s="1"/>
  <c r="V66" i="1"/>
  <c r="V67" i="1"/>
  <c r="AO64" i="1" s="1"/>
  <c r="V68" i="1"/>
  <c r="V69" i="1"/>
  <c r="AO66" i="1" s="1"/>
  <c r="V70" i="1"/>
  <c r="AO67" i="1" s="1"/>
  <c r="V71" i="1"/>
  <c r="AO68" i="1" s="1"/>
  <c r="V72" i="1"/>
  <c r="AO69" i="1" s="1"/>
  <c r="V73" i="1"/>
  <c r="AO70" i="1" s="1"/>
  <c r="V74" i="1"/>
  <c r="V75" i="1"/>
  <c r="AO72" i="1" s="1"/>
  <c r="V76" i="1"/>
  <c r="V77" i="1"/>
  <c r="AO74" i="1" s="1"/>
  <c r="V78" i="1"/>
  <c r="AO75" i="1" s="1"/>
  <c r="V79" i="1"/>
  <c r="AO76" i="1" s="1"/>
  <c r="V80" i="1"/>
  <c r="AO77" i="1" s="1"/>
  <c r="V81" i="1"/>
  <c r="AO78" i="1" s="1"/>
  <c r="V82" i="1"/>
  <c r="V83" i="1"/>
  <c r="AO80" i="1" s="1"/>
  <c r="V84" i="1"/>
  <c r="V85" i="1"/>
  <c r="AO82" i="1" s="1"/>
  <c r="V86" i="1"/>
  <c r="AO83" i="1" s="1"/>
  <c r="V87" i="1"/>
  <c r="AO84" i="1" s="1"/>
  <c r="V88" i="1"/>
  <c r="AO85" i="1" s="1"/>
  <c r="V89" i="1"/>
  <c r="AO86" i="1" s="1"/>
  <c r="V90" i="1"/>
  <c r="V91" i="1"/>
  <c r="AO88" i="1" s="1"/>
  <c r="V92" i="1"/>
  <c r="V93" i="1"/>
  <c r="AO90" i="1" s="1"/>
  <c r="V94" i="1"/>
  <c r="AO91" i="1" s="1"/>
  <c r="V95" i="1"/>
  <c r="AO92" i="1" s="1"/>
  <c r="V96" i="1"/>
  <c r="AO93" i="1" s="1"/>
  <c r="V97" i="1"/>
  <c r="AO94" i="1" s="1"/>
  <c r="V98" i="1"/>
  <c r="V99" i="1"/>
  <c r="AO96" i="1" s="1"/>
  <c r="V100" i="1"/>
  <c r="V101" i="1"/>
  <c r="AO98" i="1" s="1"/>
  <c r="V102" i="1"/>
  <c r="AO99" i="1" s="1"/>
  <c r="V103" i="1"/>
  <c r="AO100" i="1" s="1"/>
  <c r="V104" i="1"/>
  <c r="AO101" i="1" s="1"/>
  <c r="V105" i="1"/>
  <c r="AO102" i="1" s="1"/>
  <c r="V106" i="1"/>
  <c r="V107" i="1"/>
  <c r="AO104" i="1" s="1"/>
  <c r="V108" i="1"/>
  <c r="V109" i="1"/>
  <c r="AO106" i="1" s="1"/>
  <c r="V110" i="1"/>
  <c r="AO107" i="1" s="1"/>
  <c r="V111" i="1"/>
  <c r="AO108" i="1" s="1"/>
  <c r="V112" i="1"/>
  <c r="AO109" i="1" s="1"/>
  <c r="V113" i="1"/>
  <c r="AO110" i="1" s="1"/>
  <c r="V114" i="1"/>
  <c r="V115" i="1"/>
  <c r="AO112" i="1" s="1"/>
  <c r="V116" i="1"/>
  <c r="V117" i="1"/>
  <c r="AO114" i="1" s="1"/>
  <c r="V118" i="1"/>
  <c r="AO115" i="1" s="1"/>
  <c r="V119" i="1"/>
  <c r="AO116" i="1" s="1"/>
  <c r="V120" i="1"/>
  <c r="AO117" i="1" s="1"/>
  <c r="V121" i="1"/>
  <c r="AO118" i="1" s="1"/>
  <c r="V122" i="1"/>
  <c r="V123" i="1"/>
  <c r="AO120" i="1" s="1"/>
  <c r="V124" i="1"/>
  <c r="V125" i="1"/>
  <c r="AO122" i="1" s="1"/>
  <c r="V126" i="1"/>
  <c r="AO123" i="1" s="1"/>
  <c r="V127" i="1"/>
  <c r="AO124" i="1" s="1"/>
  <c r="V128" i="1"/>
  <c r="AO125" i="1" s="1"/>
  <c r="V129" i="1"/>
  <c r="AO126" i="1" s="1"/>
  <c r="V130" i="1"/>
  <c r="V131" i="1"/>
  <c r="AO128" i="1" s="1"/>
  <c r="V132" i="1"/>
  <c r="V133" i="1"/>
  <c r="AO130" i="1" s="1"/>
  <c r="V134" i="1"/>
  <c r="AO131" i="1" s="1"/>
  <c r="V135" i="1"/>
  <c r="AO132" i="1" s="1"/>
  <c r="V136" i="1"/>
  <c r="AO133" i="1" s="1"/>
  <c r="V137" i="1"/>
  <c r="AO134" i="1" s="1"/>
  <c r="V138" i="1"/>
  <c r="V139" i="1"/>
  <c r="AO136" i="1" s="1"/>
  <c r="V140" i="1"/>
  <c r="V141" i="1"/>
  <c r="AO138" i="1" s="1"/>
  <c r="V142" i="1"/>
  <c r="AO139" i="1" s="1"/>
  <c r="V143" i="1"/>
  <c r="AO140" i="1" s="1"/>
  <c r="V144" i="1"/>
  <c r="AO141" i="1" s="1"/>
  <c r="V145" i="1"/>
  <c r="AO142" i="1" s="1"/>
  <c r="V146" i="1"/>
  <c r="V147" i="1"/>
  <c r="AO144" i="1" s="1"/>
  <c r="V148" i="1"/>
  <c r="V149" i="1"/>
  <c r="AO146" i="1" s="1"/>
  <c r="V150" i="1"/>
  <c r="AO147" i="1" s="1"/>
  <c r="V151" i="1"/>
  <c r="AO148" i="1" s="1"/>
  <c r="V152" i="1"/>
  <c r="AO149" i="1" s="1"/>
  <c r="V153" i="1"/>
  <c r="AO150" i="1" s="1"/>
  <c r="V154" i="1"/>
  <c r="V155" i="1"/>
  <c r="AO152" i="1" s="1"/>
  <c r="V156" i="1"/>
  <c r="V157" i="1"/>
  <c r="AO154" i="1" s="1"/>
  <c r="V158" i="1"/>
  <c r="AO155" i="1" s="1"/>
  <c r="V159" i="1"/>
  <c r="AO156" i="1" s="1"/>
  <c r="V160" i="1"/>
  <c r="AO157" i="1" s="1"/>
  <c r="V161" i="1"/>
  <c r="AO158" i="1" s="1"/>
  <c r="V162" i="1"/>
  <c r="V163" i="1"/>
  <c r="AO160" i="1" s="1"/>
  <c r="V164" i="1"/>
  <c r="V165" i="1"/>
  <c r="AO162" i="1" s="1"/>
  <c r="V166" i="1"/>
  <c r="AO163" i="1" s="1"/>
  <c r="V167" i="1"/>
  <c r="AO164" i="1" s="1"/>
  <c r="V168" i="1"/>
  <c r="AO165" i="1" s="1"/>
  <c r="V169" i="1"/>
  <c r="AO166" i="1" s="1"/>
  <c r="V170" i="1"/>
  <c r="V171" i="1"/>
  <c r="AO168" i="1" s="1"/>
  <c r="V172" i="1"/>
  <c r="V173" i="1"/>
  <c r="AO170" i="1" s="1"/>
  <c r="V174" i="1"/>
  <c r="AO171" i="1" s="1"/>
  <c r="V175" i="1"/>
  <c r="AO172" i="1" s="1"/>
  <c r="V176" i="1"/>
  <c r="AO173" i="1" s="1"/>
  <c r="V177" i="1"/>
  <c r="AO174" i="1" s="1"/>
  <c r="V178" i="1"/>
  <c r="V179" i="1"/>
  <c r="AO176" i="1" s="1"/>
  <c r="V180" i="1"/>
  <c r="V181" i="1"/>
  <c r="AO178" i="1" s="1"/>
  <c r="V182" i="1"/>
  <c r="AO179" i="1" s="1"/>
  <c r="V183" i="1"/>
  <c r="AO180" i="1" s="1"/>
  <c r="V184" i="1"/>
  <c r="AO181" i="1" s="1"/>
  <c r="V185" i="1"/>
  <c r="AO182" i="1" s="1"/>
  <c r="V186" i="1"/>
  <c r="V187" i="1"/>
  <c r="AO184" i="1" s="1"/>
  <c r="V188" i="1"/>
  <c r="AO185" i="1" s="1"/>
  <c r="V189" i="1"/>
  <c r="AO186" i="1" s="1"/>
  <c r="V190" i="1"/>
  <c r="AO187" i="1" s="1"/>
  <c r="V191" i="1"/>
  <c r="V192" i="1"/>
  <c r="AO189" i="1" s="1"/>
  <c r="V193" i="1"/>
  <c r="AO190" i="1" s="1"/>
  <c r="V194" i="1"/>
  <c r="AO191" i="1" s="1"/>
  <c r="V195" i="1"/>
  <c r="V196" i="1"/>
  <c r="V197" i="1"/>
  <c r="V198" i="1"/>
  <c r="V199" i="1"/>
  <c r="V200" i="1"/>
  <c r="AO197" i="1" s="1"/>
  <c r="V201" i="1"/>
  <c r="V202" i="1"/>
  <c r="V203" i="1"/>
  <c r="V204" i="1"/>
  <c r="V205" i="1"/>
  <c r="V206" i="1"/>
  <c r="V207" i="1"/>
  <c r="V208" i="1"/>
  <c r="AO205" i="1" s="1"/>
  <c r="V209" i="1"/>
  <c r="V210" i="1"/>
  <c r="V211" i="1"/>
  <c r="V212" i="1"/>
  <c r="V213" i="1"/>
  <c r="V214" i="1"/>
  <c r="V215" i="1"/>
  <c r="V216" i="1"/>
  <c r="AO213" i="1" s="1"/>
  <c r="V217" i="1"/>
  <c r="V218" i="1"/>
  <c r="V219" i="1"/>
  <c r="V220" i="1"/>
  <c r="V221" i="1"/>
  <c r="V222" i="1"/>
  <c r="V223" i="1"/>
  <c r="V224" i="1"/>
  <c r="AO221" i="1" s="1"/>
  <c r="V225" i="1"/>
  <c r="V226" i="1"/>
  <c r="V227" i="1"/>
  <c r="V228" i="1"/>
  <c r="V229" i="1"/>
  <c r="V230" i="1"/>
  <c r="V231" i="1"/>
  <c r="V232" i="1"/>
  <c r="AO229" i="1" s="1"/>
  <c r="V233" i="1"/>
  <c r="V234" i="1"/>
  <c r="V235" i="1"/>
  <c r="V236" i="1"/>
  <c r="V237" i="1"/>
  <c r="V238" i="1"/>
  <c r="V239" i="1"/>
  <c r="V240" i="1"/>
  <c r="AO237" i="1" s="1"/>
  <c r="V241" i="1"/>
  <c r="V242" i="1"/>
  <c r="V243" i="1"/>
  <c r="V244" i="1"/>
  <c r="V245" i="1"/>
  <c r="V246" i="1"/>
  <c r="V247" i="1"/>
  <c r="V248" i="1"/>
  <c r="AO245" i="1" s="1"/>
  <c r="V249" i="1"/>
  <c r="V250" i="1"/>
  <c r="V251" i="1"/>
  <c r="V252" i="1"/>
  <c r="V253" i="1"/>
  <c r="V254" i="1"/>
  <c r="V255" i="1"/>
  <c r="V256" i="1"/>
  <c r="AO253" i="1" s="1"/>
  <c r="V257" i="1"/>
  <c r="V258" i="1"/>
  <c r="V259" i="1"/>
  <c r="V260" i="1"/>
  <c r="V261" i="1"/>
  <c r="V262" i="1"/>
  <c r="V263" i="1"/>
  <c r="V264" i="1"/>
  <c r="AO261" i="1" s="1"/>
  <c r="V5" i="1"/>
  <c r="G7" i="2" l="1"/>
  <c r="G10" i="2"/>
  <c r="G11" i="2" s="1"/>
  <c r="G8" i="2"/>
  <c r="G9" i="2" s="1"/>
  <c r="C7" i="2"/>
  <c r="AO260" i="1"/>
  <c r="AO252" i="1"/>
  <c r="AO244" i="1"/>
  <c r="AO236" i="1"/>
  <c r="AO228" i="1"/>
  <c r="AO220" i="1"/>
  <c r="AO212" i="1"/>
  <c r="AO204" i="1"/>
  <c r="AO196" i="1"/>
  <c r="AZ3" i="1"/>
  <c r="BA3" i="1" s="1"/>
  <c r="AO235" i="1"/>
  <c r="AO203" i="1"/>
  <c r="AO202" i="1"/>
  <c r="AO251" i="1"/>
  <c r="AO219" i="1"/>
  <c r="AO258" i="1"/>
  <c r="AO226" i="1"/>
  <c r="AZ9" i="1"/>
  <c r="BA9" i="1" s="1"/>
  <c r="AO257" i="1"/>
  <c r="AO249" i="1"/>
  <c r="AO233" i="1"/>
  <c r="AO225" i="1"/>
  <c r="AO217" i="1"/>
  <c r="AO209" i="1"/>
  <c r="AO201" i="1"/>
  <c r="AO193" i="1"/>
  <c r="AZ16" i="1"/>
  <c r="BA16" i="1" s="1"/>
  <c r="AZ8" i="1"/>
  <c r="BA8" i="1" s="1"/>
  <c r="AO234" i="1"/>
  <c r="AO210" i="1"/>
  <c r="AO241" i="1"/>
  <c r="AO256" i="1"/>
  <c r="AO248" i="1"/>
  <c r="AO240" i="1"/>
  <c r="AO232" i="1"/>
  <c r="AO224" i="1"/>
  <c r="AO216" i="1"/>
  <c r="AO208" i="1"/>
  <c r="AO200" i="1"/>
  <c r="AO192" i="1"/>
  <c r="AZ15" i="1"/>
  <c r="BA15" i="1" s="1"/>
  <c r="AZ7" i="1"/>
  <c r="BA7" i="1" s="1"/>
  <c r="AO243" i="1"/>
  <c r="AO211" i="1"/>
  <c r="AO218" i="1"/>
  <c r="AZ17" i="1"/>
  <c r="BA17" i="1" s="1"/>
  <c r="AO247" i="1"/>
  <c r="AO239" i="1"/>
  <c r="AO231" i="1"/>
  <c r="AO223" i="1"/>
  <c r="AO215" i="1"/>
  <c r="AO207" i="1"/>
  <c r="AO199" i="1"/>
  <c r="AZ14" i="1"/>
  <c r="BA14" i="1" s="1"/>
  <c r="AZ6" i="1"/>
  <c r="BA6" i="1" s="1"/>
  <c r="AZ4" i="1"/>
  <c r="BA4" i="1" s="1"/>
  <c r="AO259" i="1"/>
  <c r="AO227" i="1"/>
  <c r="AO195" i="1"/>
  <c r="AO250" i="1"/>
  <c r="AO242" i="1"/>
  <c r="AO194" i="1"/>
  <c r="AO255" i="1"/>
  <c r="AO254" i="1"/>
  <c r="AO246" i="1"/>
  <c r="AO238" i="1"/>
  <c r="AO230" i="1"/>
  <c r="AO222" i="1"/>
  <c r="AO214" i="1"/>
  <c r="AO206" i="1"/>
  <c r="AO198" i="1"/>
  <c r="AZ13" i="1"/>
  <c r="BA13" i="1" s="1"/>
  <c r="AZ5" i="1"/>
  <c r="BA5" i="1" s="1"/>
  <c r="AT2" i="1"/>
  <c r="D5" i="2"/>
  <c r="BE2" i="1"/>
  <c r="AZ2" i="1"/>
  <c r="BA2" i="1" s="1"/>
  <c r="BA18" i="1" s="1"/>
  <c r="AY21" i="1"/>
  <c r="AY22" i="1" s="1"/>
  <c r="AZ11" i="1"/>
  <c r="BA11" i="1" s="1"/>
</calcChain>
</file>

<file path=xl/sharedStrings.xml><?xml version="1.0" encoding="utf-8"?>
<sst xmlns="http://schemas.openxmlformats.org/spreadsheetml/2006/main" count="240" uniqueCount="222">
  <si>
    <t>Stock 
prices</t>
  </si>
  <si>
    <t>LLOY.L</t>
  </si>
  <si>
    <t>BLK</t>
  </si>
  <si>
    <t>BAX</t>
  </si>
  <si>
    <t>COLD</t>
  </si>
  <si>
    <t>CRM</t>
  </si>
  <si>
    <t>DIS</t>
  </si>
  <si>
    <t>EL</t>
  </si>
  <si>
    <t>EZJ.L</t>
  </si>
  <si>
    <t>GAW.L</t>
  </si>
  <si>
    <t>4I7.F</t>
  </si>
  <si>
    <t>IFX.DE</t>
  </si>
  <si>
    <t>MELI</t>
  </si>
  <si>
    <t>NEE</t>
  </si>
  <si>
    <t>PFE</t>
  </si>
  <si>
    <t>TTE.PA</t>
  </si>
  <si>
    <t>SQ</t>
  </si>
  <si>
    <t>^GSPC (S&amp;P500)</t>
  </si>
  <si>
    <t>Stock 
return</t>
  </si>
  <si>
    <t>Portifolio 
Returns</t>
  </si>
  <si>
    <t>Date</t>
  </si>
  <si>
    <t>Benchmark</t>
  </si>
  <si>
    <t>Change %
Benchmark</t>
  </si>
  <si>
    <t>return</t>
  </si>
  <si>
    <t>Company Name</t>
  </si>
  <si>
    <t>Weights</t>
  </si>
  <si>
    <t>Returns</t>
  </si>
  <si>
    <t>Weight Ret</t>
  </si>
  <si>
    <t>Variance</t>
  </si>
  <si>
    <t>Standard
 deviation</t>
  </si>
  <si>
    <t>Volititlity 
(standard deviation)</t>
  </si>
  <si>
    <t>LLoyds Banking Group</t>
  </si>
  <si>
    <t>BlackRock Inc.</t>
  </si>
  <si>
    <t>09/24/2023</t>
  </si>
  <si>
    <t>Baxter</t>
  </si>
  <si>
    <t>09/17/2023</t>
  </si>
  <si>
    <t>Americold</t>
  </si>
  <si>
    <t>Salesforce</t>
  </si>
  <si>
    <t>Disney</t>
  </si>
  <si>
    <t>08/27/2023</t>
  </si>
  <si>
    <t>Eestee Lauder</t>
  </si>
  <si>
    <t>08/20/2023</t>
  </si>
  <si>
    <t>Easy Jet</t>
  </si>
  <si>
    <t>08/13/2023</t>
  </si>
  <si>
    <t>Games Workshop</t>
  </si>
  <si>
    <t>Granite Reit</t>
  </si>
  <si>
    <t>07/30/2023</t>
  </si>
  <si>
    <t>Infineon Technologies</t>
  </si>
  <si>
    <t>07/23/2023</t>
  </si>
  <si>
    <t>Mercado Libre</t>
  </si>
  <si>
    <t>07/16/2023</t>
  </si>
  <si>
    <t>Next Era Energy</t>
  </si>
  <si>
    <t>Pfizer</t>
  </si>
  <si>
    <t>Total S.A.</t>
  </si>
  <si>
    <t>06/25/2023</t>
  </si>
  <si>
    <t>Block Inc.</t>
  </si>
  <si>
    <t>06/18/2023</t>
  </si>
  <si>
    <t>Total Portfolio</t>
  </si>
  <si>
    <t>market variance</t>
  </si>
  <si>
    <t>05/28/2023</t>
  </si>
  <si>
    <t>covariance</t>
  </si>
  <si>
    <t>05/21/2023</t>
  </si>
  <si>
    <t>Beta</t>
  </si>
  <si>
    <t>05/14/2023</t>
  </si>
  <si>
    <t>04/30/2023</t>
  </si>
  <si>
    <t>04/23/2023</t>
  </si>
  <si>
    <t>04/16/2023</t>
  </si>
  <si>
    <t>03/26/2023</t>
  </si>
  <si>
    <t>03/19/2023</t>
  </si>
  <si>
    <t>02/26/2023</t>
  </si>
  <si>
    <t>02/19/2023</t>
  </si>
  <si>
    <t>01/29/2023</t>
  </si>
  <si>
    <t>01/22/2023</t>
  </si>
  <si>
    <t>01/15/2023</t>
  </si>
  <si>
    <t>12/25/2022</t>
  </si>
  <si>
    <t>12/18/2022</t>
  </si>
  <si>
    <t>11/27/2022</t>
  </si>
  <si>
    <t>11/20/2022</t>
  </si>
  <si>
    <t>11/13/2022</t>
  </si>
  <si>
    <t>10/30/2022</t>
  </si>
  <si>
    <t>10/23/2022</t>
  </si>
  <si>
    <t>10/16/2022</t>
  </si>
  <si>
    <t>09/25/2022</t>
  </si>
  <si>
    <t>09/18/2022</t>
  </si>
  <si>
    <t>08/28/2022</t>
  </si>
  <si>
    <t>08/21/2022</t>
  </si>
  <si>
    <t>08/14/2022</t>
  </si>
  <si>
    <t>07/31/2022</t>
  </si>
  <si>
    <t>07/24/2022</t>
  </si>
  <si>
    <t>07/17/2022</t>
  </si>
  <si>
    <t>06/26/2022</t>
  </si>
  <si>
    <t>06/19/2022</t>
  </si>
  <si>
    <t>05/29/2022</t>
  </si>
  <si>
    <t>05/22/2022</t>
  </si>
  <si>
    <t>05/15/2022</t>
  </si>
  <si>
    <t>04/24/2022</t>
  </si>
  <si>
    <t>04/17/2022</t>
  </si>
  <si>
    <t>03/27/2022</t>
  </si>
  <si>
    <t>03/20/2022</t>
  </si>
  <si>
    <t>03/13/2022</t>
  </si>
  <si>
    <t>02/27/2022</t>
  </si>
  <si>
    <t>02/20/2022</t>
  </si>
  <si>
    <t>02/13/2022</t>
  </si>
  <si>
    <t>01/30/2022</t>
  </si>
  <si>
    <t>01/23/2022</t>
  </si>
  <si>
    <t>01/16/2022</t>
  </si>
  <si>
    <t>12/26/2021</t>
  </si>
  <si>
    <t>12/19/2021</t>
  </si>
  <si>
    <t>11/28/2021</t>
  </si>
  <si>
    <t>11/21/2021</t>
  </si>
  <si>
    <t>11/14/2021</t>
  </si>
  <si>
    <t>10/31/2021</t>
  </si>
  <si>
    <t>10/24/2021</t>
  </si>
  <si>
    <t>10/17/2021</t>
  </si>
  <si>
    <t>09/26/2021</t>
  </si>
  <si>
    <t>09/19/2021</t>
  </si>
  <si>
    <t>08/29/2021</t>
  </si>
  <si>
    <t>08/22/2021</t>
  </si>
  <si>
    <t>08/15/2021</t>
  </si>
  <si>
    <t>07/25/2021</t>
  </si>
  <si>
    <t>07/18/2021</t>
  </si>
  <si>
    <t>06/27/2021</t>
  </si>
  <si>
    <t>06/20/2021</t>
  </si>
  <si>
    <t>06/13/2021</t>
  </si>
  <si>
    <t>05/30/2021</t>
  </si>
  <si>
    <t>05/23/2021</t>
  </si>
  <si>
    <t>05/16/2021</t>
  </si>
  <si>
    <t>04/25/2021</t>
  </si>
  <si>
    <t>04/18/2021</t>
  </si>
  <si>
    <t>03/28/2021</t>
  </si>
  <si>
    <t>03/21/2021</t>
  </si>
  <si>
    <t>03/14/2021</t>
  </si>
  <si>
    <t>02/28/2021</t>
  </si>
  <si>
    <t>02/21/2021</t>
  </si>
  <si>
    <t>02/14/2021</t>
  </si>
  <si>
    <t>01/31/2021</t>
  </si>
  <si>
    <t>01/24/2021</t>
  </si>
  <si>
    <t>01/17/2021</t>
  </si>
  <si>
    <t>12/27/2020</t>
  </si>
  <si>
    <t>12/20/2020</t>
  </si>
  <si>
    <t>12/13/2020</t>
  </si>
  <si>
    <t>11/29/2020</t>
  </si>
  <si>
    <t>11/22/2020</t>
  </si>
  <si>
    <t>11/15/2020</t>
  </si>
  <si>
    <t>10/25/2020</t>
  </si>
  <si>
    <t>10/18/2020</t>
  </si>
  <si>
    <t>09/27/2020</t>
  </si>
  <si>
    <t>09/20/2020</t>
  </si>
  <si>
    <t>09/13/2020</t>
  </si>
  <si>
    <t>08/30/2020</t>
  </si>
  <si>
    <t>08/23/2020</t>
  </si>
  <si>
    <t>08/16/2020</t>
  </si>
  <si>
    <t>07/26/2020</t>
  </si>
  <si>
    <t>07/19/2020</t>
  </si>
  <si>
    <t>06/28/2020</t>
  </si>
  <si>
    <t>06/21/2020</t>
  </si>
  <si>
    <t>06/14/2020</t>
  </si>
  <si>
    <t>05/31/2020</t>
  </si>
  <si>
    <t>05/24/2020</t>
  </si>
  <si>
    <t>05/17/2020</t>
  </si>
  <si>
    <t>04/26/2020</t>
  </si>
  <si>
    <t>04/19/2020</t>
  </si>
  <si>
    <t>03/29/2020</t>
  </si>
  <si>
    <t>03/22/2020</t>
  </si>
  <si>
    <t>03/15/2020</t>
  </si>
  <si>
    <t>02/23/2020</t>
  </si>
  <si>
    <t>02/16/2020</t>
  </si>
  <si>
    <t>01/26/2020</t>
  </si>
  <si>
    <t>01/19/2020</t>
  </si>
  <si>
    <t>12/29/2019</t>
  </si>
  <si>
    <t>12/22/2019</t>
  </si>
  <si>
    <t>12/15/2019</t>
  </si>
  <si>
    <t>11/24/2019</t>
  </si>
  <si>
    <t>11/17/2019</t>
  </si>
  <si>
    <t>10/27/2019</t>
  </si>
  <si>
    <t>10/20/2019</t>
  </si>
  <si>
    <t>10/13/2019</t>
  </si>
  <si>
    <t>09/29/2019</t>
  </si>
  <si>
    <t>09/22/2019</t>
  </si>
  <si>
    <t>09/15/2019</t>
  </si>
  <si>
    <t>08/25/2019</t>
  </si>
  <si>
    <t>08/18/2019</t>
  </si>
  <si>
    <t>07/28/2019</t>
  </si>
  <si>
    <t>07/21/2019</t>
  </si>
  <si>
    <t>07/14/2019</t>
  </si>
  <si>
    <t>06/30/2019</t>
  </si>
  <si>
    <t>06/23/2019</t>
  </si>
  <si>
    <t>06/16/2019</t>
  </si>
  <si>
    <t>05/26/2019</t>
  </si>
  <si>
    <t>05/19/2019</t>
  </si>
  <si>
    <t>04/28/2019</t>
  </si>
  <si>
    <t>04/21/2019</t>
  </si>
  <si>
    <t>04/14/2019</t>
  </si>
  <si>
    <t>03/31/2019</t>
  </si>
  <si>
    <t>03/24/2019</t>
  </si>
  <si>
    <t>03/17/2019</t>
  </si>
  <si>
    <t>02/24/2019</t>
  </si>
  <si>
    <t>02/17/2019</t>
  </si>
  <si>
    <t>01/27/2019</t>
  </si>
  <si>
    <t>01/20/2019</t>
  </si>
  <si>
    <t>01/13/2019</t>
  </si>
  <si>
    <t>12/30/2018</t>
  </si>
  <si>
    <t>12/23/2018</t>
  </si>
  <si>
    <t>12/16/2018</t>
  </si>
  <si>
    <t>11/25/2018</t>
  </si>
  <si>
    <t>11/18/2018</t>
  </si>
  <si>
    <t>10/28/2018</t>
  </si>
  <si>
    <t>10/21/2018</t>
  </si>
  <si>
    <t>10/14/2018</t>
  </si>
  <si>
    <t>09/30/2018</t>
  </si>
  <si>
    <t>WEEKLY UPDATE</t>
  </si>
  <si>
    <t>Risk Statistics</t>
  </si>
  <si>
    <t>SMIF Portfolio</t>
  </si>
  <si>
    <t>FTADWR</t>
  </si>
  <si>
    <t>SP500</t>
  </si>
  <si>
    <t>Mean</t>
  </si>
  <si>
    <t>Standard Deviation</t>
  </si>
  <si>
    <t>Sharpe Ratio</t>
  </si>
  <si>
    <t>VaR (95) %</t>
  </si>
  <si>
    <t>VaR (95) abs</t>
  </si>
  <si>
    <t>VaR (99) %</t>
  </si>
  <si>
    <t>VaR (99)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</si>
</sst>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\ hh:mm:ss"/>
    <numFmt numFmtId="165" formatCode="0.000%"/>
    <numFmt numFmtId="166" formatCode="0.000000000000000000%"/>
    <numFmt numFmtId="167" formatCode="0.0000000000000000%"/>
    <numFmt numFmtId="168" formatCode="0.0000000000000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Helvetica Neue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wrapText="1"/>
    </xf>
    <xf numFmtId="0" fontId="4" fillId="4" borderId="4" xfId="0" applyFont="1" applyFill="1" applyBorder="1" applyAlignment="1">
      <alignment vertical="top" wrapText="1"/>
    </xf>
    <xf numFmtId="10" fontId="6" fillId="0" borderId="5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5" borderId="0" xfId="0" applyFill="1"/>
    <xf numFmtId="165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9" fontId="8" fillId="0" borderId="0" xfId="0" applyNumberFormat="1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0" fillId="0" borderId="0" xfId="0" applyFont="1"/>
    <xf numFmtId="164" fontId="9" fillId="0" borderId="1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 wrapText="1"/>
    </xf>
    <xf numFmtId="168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 vertical="center"/>
    </xf>
    <xf numFmtId="0" fontId="0" fillId="0" borderId="12" xfId="0" applyBorder="1"/>
    <xf numFmtId="10" fontId="0" fillId="0" borderId="12" xfId="2" applyNumberFormat="1" applyFont="1" applyBorder="1" applyAlignment="1">
      <alignment horizontal="center"/>
    </xf>
    <xf numFmtId="167" fontId="0" fillId="0" borderId="12" xfId="0" applyNumberFormat="1" applyBorder="1" applyAlignment="1">
      <alignment horizontal="center" vertical="center"/>
    </xf>
    <xf numFmtId="10" fontId="0" fillId="0" borderId="12" xfId="2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64"/>
  <sheetViews>
    <sheetView tabSelected="1" workbookViewId="0">
      <selection activeCell="BE1" sqref="BE1"/>
    </sheetView>
  </sheetViews>
  <sheetFormatPr defaultColWidth="8.85546875" defaultRowHeight="15"/>
  <cols>
    <col min="1" max="1" width="19.42578125" bestFit="1" customWidth="1"/>
    <col min="18" max="18" width="15.42578125" bestFit="1" customWidth="1"/>
    <col min="21" max="21" width="19.42578125" bestFit="1" customWidth="1"/>
    <col min="22" max="25" width="10" bestFit="1" customWidth="1"/>
    <col min="26" max="26" width="7.85546875" customWidth="1"/>
    <col min="27" max="28" width="12" bestFit="1" customWidth="1"/>
    <col min="29" max="35" width="10" bestFit="1" customWidth="1"/>
    <col min="36" max="36" width="13" bestFit="1" customWidth="1"/>
    <col min="37" max="37" width="11" bestFit="1" customWidth="1"/>
    <col min="38" max="38" width="15.42578125" bestFit="1" customWidth="1"/>
    <col min="39" max="39" width="11" customWidth="1"/>
    <col min="41" max="41" width="10" bestFit="1" customWidth="1"/>
    <col min="42" max="42" width="9.7109375" bestFit="1" customWidth="1"/>
    <col min="43" max="43" width="10.7109375" bestFit="1" customWidth="1"/>
    <col min="44" max="44" width="10.85546875" bestFit="1" customWidth="1"/>
    <col min="45" max="45" width="11.85546875" customWidth="1"/>
    <col min="46" max="46" width="12" customWidth="1"/>
    <col min="47" max="47" width="21.7109375" customWidth="1"/>
    <col min="48" max="48" width="13.7109375" customWidth="1"/>
    <col min="50" max="50" width="28.140625" customWidth="1"/>
    <col min="51" max="51" width="10.42578125" customWidth="1"/>
    <col min="52" max="52" width="9.7109375" customWidth="1"/>
    <col min="53" max="53" width="25" bestFit="1" customWidth="1"/>
    <col min="54" max="54" width="9.7109375" customWidth="1"/>
    <col min="57" max="57" width="11.7109375" customWidth="1"/>
    <col min="58" max="73" width="9.28515625" bestFit="1" customWidth="1"/>
  </cols>
  <sheetData>
    <row r="1" spans="1:57" ht="60">
      <c r="A1" s="2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3" t="s">
        <v>16</v>
      </c>
      <c r="R1" s="33" t="s">
        <v>17</v>
      </c>
      <c r="S1" s="30"/>
      <c r="T1" s="30"/>
      <c r="U1" s="34" t="s">
        <v>18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33" t="s">
        <v>16</v>
      </c>
      <c r="AL1" s="1" t="s">
        <v>17</v>
      </c>
      <c r="AM1" s="30"/>
      <c r="AO1" s="12" t="s">
        <v>19</v>
      </c>
      <c r="AP1" s="36"/>
      <c r="AQ1" t="s">
        <v>20</v>
      </c>
      <c r="AR1" t="s">
        <v>21</v>
      </c>
      <c r="AS1" s="28" t="s">
        <v>22</v>
      </c>
      <c r="AT1" t="s">
        <v>23</v>
      </c>
      <c r="AX1" s="8" t="s">
        <v>24</v>
      </c>
      <c r="AY1" s="9" t="s">
        <v>25</v>
      </c>
      <c r="AZ1" t="s">
        <v>26</v>
      </c>
      <c r="BA1" t="s">
        <v>27</v>
      </c>
      <c r="BB1" t="s">
        <v>28</v>
      </c>
      <c r="BC1" s="28" t="s">
        <v>29</v>
      </c>
      <c r="BE1" s="28" t="s">
        <v>30</v>
      </c>
    </row>
    <row r="2" spans="1:57" ht="13.5" customHeight="1">
      <c r="A2" s="32">
        <v>45201</v>
      </c>
      <c r="B2" s="31">
        <v>42.625</v>
      </c>
      <c r="C2" s="31">
        <v>648.26</v>
      </c>
      <c r="D2" s="31">
        <v>36.619999999999997</v>
      </c>
      <c r="E2" s="31">
        <v>29.32</v>
      </c>
      <c r="F2" s="31">
        <v>207.36</v>
      </c>
      <c r="G2" s="31">
        <v>82.94</v>
      </c>
      <c r="H2" s="31">
        <v>145.26</v>
      </c>
      <c r="I2" s="31">
        <v>449.3</v>
      </c>
      <c r="J2" s="31">
        <v>9845</v>
      </c>
      <c r="K2" s="31">
        <v>49.305</v>
      </c>
      <c r="L2" s="31">
        <v>32.69</v>
      </c>
      <c r="M2" s="31">
        <v>1237.53</v>
      </c>
      <c r="N2" s="31">
        <v>50.24</v>
      </c>
      <c r="O2" s="31">
        <v>33.130000000000003</v>
      </c>
      <c r="P2" s="31">
        <v>60.34</v>
      </c>
      <c r="Q2" s="31">
        <v>43.83</v>
      </c>
      <c r="R2">
        <v>4308.5</v>
      </c>
      <c r="U2" s="32">
        <v>45201</v>
      </c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O2" s="16">
        <f t="shared" ref="AO2:AO33" si="0">$AY$2*V5+$AY$3*W5+$AY$4*X5+$AY$5*Y5+$AY$6*Z5+$AY$7*AA5+$AY$8*AB5+$AY$9*AC5+$AY$10*AD5+$AY$11*AE5+$AY$12*AF5+$AY$13*AG5+$AY$14*AH5+$AY$15*AI5+$AY$16*AJ5+$AY$17*AK5</f>
        <v>-3.3585833089092146E-2</v>
      </c>
      <c r="AP2" s="16"/>
      <c r="AQ2" s="6">
        <v>45207</v>
      </c>
      <c r="AR2">
        <v>440.81</v>
      </c>
      <c r="AS2" s="14">
        <f>(AR2-AR3)/AR2</f>
        <v>-3.5616251899911371E-3</v>
      </c>
      <c r="AT2" s="4">
        <f>AVERAGE(AS4:AS264)</f>
        <v>1.3852118396689061E-3</v>
      </c>
      <c r="AU2" s="35">
        <f>COVAR(AO2:AO18,AS2:AS18)/VAR(AS2:AS18)</f>
        <v>-0.561618770001162</v>
      </c>
      <c r="AX2" s="10" t="s">
        <v>31</v>
      </c>
      <c r="AY2" s="11">
        <v>8.7999999999999995E-2</v>
      </c>
      <c r="AZ2" s="15">
        <f>AVERAGE(V5:V264)</f>
        <v>2.156381166320638E-4</v>
      </c>
      <c r="BA2" s="17">
        <f>AY2*AZ2</f>
        <v>1.8976154263621614E-5</v>
      </c>
      <c r="BB2">
        <f>VAR(B4:B252)</f>
        <v>90.58392269102454</v>
      </c>
      <c r="BC2">
        <f>SQRT(BB2)</f>
        <v>9.5175586518300239</v>
      </c>
      <c r="BE2" s="27">
        <f>SQRT(_xlfn.VAR.S(V5:V264)*252)</f>
        <v>0.79705074701271983</v>
      </c>
    </row>
    <row r="3" spans="1:57" ht="17.25" customHeight="1">
      <c r="A3" s="32">
        <v>45194</v>
      </c>
      <c r="B3" s="31">
        <v>44.37</v>
      </c>
      <c r="C3" s="31">
        <v>646.49</v>
      </c>
      <c r="D3" s="31">
        <v>37.74</v>
      </c>
      <c r="E3" s="31">
        <v>30.41</v>
      </c>
      <c r="F3" s="31">
        <v>202.78</v>
      </c>
      <c r="G3" s="31">
        <v>81.05</v>
      </c>
      <c r="H3" s="31">
        <v>144.55000000000001</v>
      </c>
      <c r="I3" s="31">
        <v>427.3</v>
      </c>
      <c r="J3" s="31">
        <v>10570</v>
      </c>
      <c r="K3" s="31">
        <v>50.05</v>
      </c>
      <c r="L3" s="31">
        <v>31.355</v>
      </c>
      <c r="M3" s="31">
        <v>1267.8800000000001</v>
      </c>
      <c r="N3" s="31">
        <v>57.29</v>
      </c>
      <c r="O3" s="31">
        <v>33.17</v>
      </c>
      <c r="P3" s="31">
        <v>62.31</v>
      </c>
      <c r="Q3" s="31">
        <v>44.26</v>
      </c>
      <c r="R3">
        <v>4288.05</v>
      </c>
      <c r="U3" s="32">
        <v>45194</v>
      </c>
      <c r="V3" s="14">
        <f t="shared" ref="V3:V66" si="1">(B2-B3)/B3</f>
        <v>-3.932837502817213E-2</v>
      </c>
      <c r="W3" s="14">
        <f t="shared" ref="W3:W66" si="2">(C2-C3)/C3</f>
        <v>2.7378613744991906E-3</v>
      </c>
      <c r="X3" s="14">
        <f t="shared" ref="X3:X66" si="3">(D2-D3)/D3</f>
        <v>-2.9676735559088618E-2</v>
      </c>
      <c r="Y3" s="14">
        <f t="shared" ref="Y3:Y66" si="4">(E2-E3)/E3</f>
        <v>-3.5843472541926991E-2</v>
      </c>
      <c r="Z3" s="14">
        <f t="shared" ref="Z3:Z66" si="5">(F2-F3)/F3</f>
        <v>2.2586053851464703E-2</v>
      </c>
      <c r="AA3" s="14">
        <f t="shared" ref="AA3:AA66" si="6">(G2-G3)/G3</f>
        <v>2.3318938926588532E-2</v>
      </c>
      <c r="AB3" s="14">
        <f t="shared" ref="AB3:AB66" si="7">(H2-H3)/H3</f>
        <v>4.9117952265650602E-3</v>
      </c>
      <c r="AC3" s="14">
        <f t="shared" ref="AC3:AC66" si="8">(I2-I3)/I3</f>
        <v>5.1486075356892112E-2</v>
      </c>
      <c r="AD3" s="14">
        <f t="shared" ref="AD3:AD66" si="9">(J2-J3)/J3</f>
        <v>-6.8590350047303683E-2</v>
      </c>
      <c r="AE3" s="14">
        <f t="shared" ref="AE3:AE66" si="10">(K2-K3)/K3</f>
        <v>-1.4885114885114835E-2</v>
      </c>
      <c r="AF3" s="14">
        <f t="shared" ref="AF3:AF66" si="11">(L2-L3)/L3</f>
        <v>4.2576941476638409E-2</v>
      </c>
      <c r="AG3" s="14">
        <f t="shared" ref="AG3:AG66" si="12">(M2-M3)/M3</f>
        <v>-2.3937596617976571E-2</v>
      </c>
      <c r="AH3" s="14">
        <f t="shared" ref="AH3:AH66" si="13">(N2-N3)/N3</f>
        <v>-0.12305812532728221</v>
      </c>
      <c r="AI3" s="14">
        <f t="shared" ref="AI3:AI66" si="14">(O2-O3)/O3</f>
        <v>-1.2059089538739567E-3</v>
      </c>
      <c r="AJ3" s="14">
        <f t="shared" ref="AJ3:AJ66" si="15">(P2-P3)/P3</f>
        <v>-3.1616112983469731E-2</v>
      </c>
      <c r="AK3" s="14">
        <f t="shared" ref="AK3:AK66" si="16">(Q2-Q3)/Q3</f>
        <v>-9.7153185720741022E-3</v>
      </c>
      <c r="AL3" s="14">
        <f t="shared" ref="AL3:AL66" si="17">(R2-R3)/R3</f>
        <v>4.7690675248655721E-3</v>
      </c>
      <c r="AM3" s="14"/>
      <c r="AO3" s="16">
        <f t="shared" si="0"/>
        <v>1.7451823690896272E-2</v>
      </c>
      <c r="AQ3" s="6">
        <v>45200</v>
      </c>
      <c r="AR3">
        <v>442.38</v>
      </c>
      <c r="AS3" s="14">
        <f>(AR3-AR4)/AR3</f>
        <v>-9.6749400967494677E-3</v>
      </c>
      <c r="AX3" s="10" t="s">
        <v>32</v>
      </c>
      <c r="AY3" s="11">
        <v>9.7799999999999998E-2</v>
      </c>
      <c r="AZ3" s="16">
        <f>AVERAGE(W5:W264)</f>
        <v>2.2858849847371631E-3</v>
      </c>
      <c r="BA3" s="17">
        <f t="shared" ref="BA3:BA17" si="18">AY3*AZ3</f>
        <v>2.2355955150729455E-4</v>
      </c>
      <c r="BB3">
        <f>VAR(C4:C252)</f>
        <v>23825.373766572604</v>
      </c>
      <c r="BC3">
        <f>SQRT(BB3)</f>
        <v>154.3547011482728</v>
      </c>
      <c r="BE3" s="27">
        <v>0.71129799999999999</v>
      </c>
    </row>
    <row r="4" spans="1:57">
      <c r="A4" s="2">
        <v>45187</v>
      </c>
      <c r="B4">
        <v>45.340000152587891</v>
      </c>
      <c r="C4">
        <v>660.0999755859375</v>
      </c>
      <c r="D4">
        <v>37.700000762939453</v>
      </c>
      <c r="E4">
        <v>31.860000610351559</v>
      </c>
      <c r="F4">
        <v>206.42999267578119</v>
      </c>
      <c r="G4">
        <v>81.25</v>
      </c>
      <c r="H4">
        <v>147.6199951171875</v>
      </c>
      <c r="I4">
        <v>434.39999389648438</v>
      </c>
      <c r="J4">
        <v>10700</v>
      </c>
      <c r="K4">
        <v>51.580001831054688</v>
      </c>
      <c r="L4">
        <v>31.395000457763668</v>
      </c>
      <c r="M4">
        <v>1276.9599609375</v>
      </c>
      <c r="N4">
        <v>67.699996948242188</v>
      </c>
      <c r="O4">
        <v>32.689998626708977</v>
      </c>
      <c r="P4">
        <v>61.909999847412109</v>
      </c>
      <c r="Q4">
        <v>44.709999084472699</v>
      </c>
      <c r="R4">
        <v>4320.0600000000004</v>
      </c>
      <c r="U4" s="2">
        <v>45187</v>
      </c>
      <c r="V4" s="14">
        <f t="shared" si="1"/>
        <v>-2.1393915953318056E-2</v>
      </c>
      <c r="W4" s="14">
        <f t="shared" si="2"/>
        <v>-2.0618051945626267E-2</v>
      </c>
      <c r="X4" s="14">
        <f t="shared" si="3"/>
        <v>1.0609876989676257E-3</v>
      </c>
      <c r="Y4" s="14">
        <f t="shared" si="4"/>
        <v>-4.5511631593642923E-2</v>
      </c>
      <c r="Z4" s="14">
        <f t="shared" si="5"/>
        <v>-1.7681503683013099E-2</v>
      </c>
      <c r="AA4" s="14">
        <f t="shared" si="6"/>
        <v>-2.4615384615384963E-3</v>
      </c>
      <c r="AB4" s="14">
        <f t="shared" si="7"/>
        <v>-2.079660763266105E-2</v>
      </c>
      <c r="AC4" s="14">
        <f t="shared" si="8"/>
        <v>-1.6344369236285627E-2</v>
      </c>
      <c r="AD4" s="14">
        <f t="shared" si="9"/>
        <v>-1.2149532710280374E-2</v>
      </c>
      <c r="AE4" s="14">
        <f t="shared" si="10"/>
        <v>-2.9662694392025488E-2</v>
      </c>
      <c r="AF4" s="14">
        <f t="shared" si="11"/>
        <v>-1.2741027928150957E-3</v>
      </c>
      <c r="AG4" s="14">
        <f t="shared" si="12"/>
        <v>-7.1106073919762498E-3</v>
      </c>
      <c r="AH4" s="14">
        <f t="shared" si="13"/>
        <v>-0.15376657928361223</v>
      </c>
      <c r="AI4" s="14">
        <f t="shared" si="14"/>
        <v>1.4683432042081671E-2</v>
      </c>
      <c r="AJ4" s="14">
        <f t="shared" si="15"/>
        <v>6.4609942428325374E-3</v>
      </c>
      <c r="AK4" s="14">
        <f t="shared" si="16"/>
        <v>-1.0064842175963736E-2</v>
      </c>
      <c r="AL4" s="14">
        <f>(R3-R4)/R4</f>
        <v>-7.4096193108429548E-3</v>
      </c>
      <c r="AM4" s="14"/>
      <c r="AO4" s="16">
        <f t="shared" si="0"/>
        <v>-9.1894819954529226E-3</v>
      </c>
      <c r="AQ4" t="s">
        <v>33</v>
      </c>
      <c r="AR4">
        <v>446.66</v>
      </c>
      <c r="AS4" s="14">
        <f>(AR4-AR5)/AR4</f>
        <v>-5.5970984641561807E-4</v>
      </c>
      <c r="AX4" s="10" t="s">
        <v>34</v>
      </c>
      <c r="AY4" s="11">
        <v>1.9699999999999999E-2</v>
      </c>
      <c r="AZ4" s="15">
        <f>AVERAGE(X5:X264)</f>
        <v>-2.0842554528621325E-3</v>
      </c>
      <c r="BA4" s="17">
        <f t="shared" si="18"/>
        <v>-4.1059832421384008E-5</v>
      </c>
      <c r="BB4">
        <f>VAR(D6:D254)</f>
        <v>232.52917437335088</v>
      </c>
      <c r="BC4">
        <f t="shared" ref="BC4:BC17" si="19">SQRT(BB4)</f>
        <v>15.248907317357231</v>
      </c>
      <c r="BE4" s="27">
        <v>0.57424699999999995</v>
      </c>
    </row>
    <row r="5" spans="1:57" ht="16.5" customHeight="1">
      <c r="A5" s="2">
        <v>45180</v>
      </c>
      <c r="B5">
        <v>43.200000762939453</v>
      </c>
      <c r="C5">
        <v>697.40997314453125</v>
      </c>
      <c r="D5">
        <v>39.080001831054688</v>
      </c>
      <c r="E5">
        <v>33.009998321533203</v>
      </c>
      <c r="F5">
        <v>214.61000061035159</v>
      </c>
      <c r="G5">
        <v>85.580001831054688</v>
      </c>
      <c r="H5">
        <v>155.69999694824219</v>
      </c>
      <c r="I5">
        <v>445.70001220703119</v>
      </c>
      <c r="J5">
        <v>11490</v>
      </c>
      <c r="K5">
        <v>52.75</v>
      </c>
      <c r="L5">
        <v>32.345001220703118</v>
      </c>
      <c r="M5">
        <v>1396.660034179688</v>
      </c>
      <c r="N5">
        <v>68.639999389648438</v>
      </c>
      <c r="O5">
        <v>34.069999694824219</v>
      </c>
      <c r="P5">
        <v>62.369998931884773</v>
      </c>
      <c r="Q5">
        <v>52.830001831054688</v>
      </c>
      <c r="R5">
        <v>4450.32</v>
      </c>
      <c r="U5" s="2">
        <v>45180</v>
      </c>
      <c r="V5" s="14">
        <f t="shared" si="1"/>
        <v>4.9537022033673356E-2</v>
      </c>
      <c r="W5" s="14">
        <f t="shared" si="2"/>
        <v>-5.3497940946223933E-2</v>
      </c>
      <c r="X5" s="14">
        <f t="shared" si="3"/>
        <v>-3.5312205820282869E-2</v>
      </c>
      <c r="Y5" s="14">
        <f t="shared" si="4"/>
        <v>-3.4837860334923844E-2</v>
      </c>
      <c r="Z5" s="14">
        <f t="shared" si="5"/>
        <v>-3.8115688510816953E-2</v>
      </c>
      <c r="AA5" s="14">
        <f t="shared" si="6"/>
        <v>-5.0595953942635295E-2</v>
      </c>
      <c r="AB5" s="14">
        <f t="shared" si="7"/>
        <v>-5.1894682013003783E-2</v>
      </c>
      <c r="AC5" s="14">
        <f t="shared" si="8"/>
        <v>-2.5353417099073065E-2</v>
      </c>
      <c r="AD5" s="14">
        <f t="shared" si="9"/>
        <v>-6.875543951261967E-2</v>
      </c>
      <c r="AE5" s="14">
        <f t="shared" si="10"/>
        <v>-2.2180060074792653E-2</v>
      </c>
      <c r="AF5" s="14">
        <f t="shared" si="11"/>
        <v>-2.9370868050281013E-2</v>
      </c>
      <c r="AG5" s="14">
        <f t="shared" si="12"/>
        <v>-8.5704516713326309E-2</v>
      </c>
      <c r="AH5" s="14">
        <f t="shared" si="13"/>
        <v>-1.3694674384685546E-2</v>
      </c>
      <c r="AI5" s="14">
        <f t="shared" si="14"/>
        <v>-4.0504874683778933E-2</v>
      </c>
      <c r="AJ5" s="14">
        <f t="shared" si="15"/>
        <v>-7.375326156010286E-3</v>
      </c>
      <c r="AK5" s="14">
        <f t="shared" si="16"/>
        <v>-0.1537005955924246</v>
      </c>
      <c r="AL5" s="14">
        <f t="shared" si="17"/>
        <v>-2.9269805317370282E-2</v>
      </c>
      <c r="AM5" s="14"/>
      <c r="AO5" s="16">
        <f t="shared" si="0"/>
        <v>3.0868543738456988E-2</v>
      </c>
      <c r="AQ5" t="s">
        <v>35</v>
      </c>
      <c r="AR5">
        <v>446.91</v>
      </c>
      <c r="AS5" s="4">
        <v>-2.7400000000000001E-2</v>
      </c>
      <c r="AX5" s="10" t="s">
        <v>36</v>
      </c>
      <c r="AY5" s="11">
        <v>2.3E-2</v>
      </c>
      <c r="AZ5" s="15">
        <f>AVERAGE(Y5:Y264)</f>
        <v>1.7642986958222777E-3</v>
      </c>
      <c r="BA5" s="17">
        <f t="shared" si="18"/>
        <v>4.0578870003912388E-5</v>
      </c>
      <c r="BB5">
        <f>VAR(E6:E254)</f>
        <v>16.254382234417143</v>
      </c>
      <c r="BC5">
        <f t="shared" si="19"/>
        <v>4.0316723867915094</v>
      </c>
      <c r="BE5" s="27">
        <v>0.65270499999999998</v>
      </c>
    </row>
    <row r="6" spans="1:57" ht="18.75" customHeight="1">
      <c r="A6" s="2">
        <v>45173</v>
      </c>
      <c r="B6">
        <v>41.340000152587891</v>
      </c>
      <c r="C6">
        <v>690.6199951171875</v>
      </c>
      <c r="D6">
        <v>38.669998168945313</v>
      </c>
      <c r="E6">
        <v>32.869998931884773</v>
      </c>
      <c r="F6">
        <v>224.75999450683591</v>
      </c>
      <c r="G6">
        <v>81.580001831054688</v>
      </c>
      <c r="H6">
        <v>154</v>
      </c>
      <c r="I6">
        <v>431.5</v>
      </c>
      <c r="J6">
        <v>10520</v>
      </c>
      <c r="K6">
        <v>51.340000152587891</v>
      </c>
      <c r="L6">
        <v>32.200000762939453</v>
      </c>
      <c r="M6">
        <v>1428.18994140625</v>
      </c>
      <c r="N6">
        <v>66.830001831054688</v>
      </c>
      <c r="O6">
        <v>34.25</v>
      </c>
      <c r="P6">
        <v>60.380001068115227</v>
      </c>
      <c r="Q6">
        <v>53.080001831054688</v>
      </c>
      <c r="R6">
        <v>4457.49</v>
      </c>
      <c r="U6" s="2">
        <v>45173</v>
      </c>
      <c r="V6" s="14">
        <f t="shared" si="1"/>
        <v>4.4992757704068999E-2</v>
      </c>
      <c r="W6" s="14">
        <f t="shared" si="2"/>
        <v>9.8317136418727587E-3</v>
      </c>
      <c r="X6" s="14">
        <f t="shared" si="3"/>
        <v>1.0602629467891632E-2</v>
      </c>
      <c r="Y6" s="14">
        <f t="shared" si="4"/>
        <v>4.2591844903477399E-3</v>
      </c>
      <c r="Z6" s="14">
        <f t="shared" si="5"/>
        <v>-4.5159254958851737E-2</v>
      </c>
      <c r="AA6" s="14">
        <f t="shared" si="6"/>
        <v>4.9031624297872202E-2</v>
      </c>
      <c r="AB6" s="14">
        <f t="shared" si="7"/>
        <v>1.1038941222351866E-2</v>
      </c>
      <c r="AC6" s="14">
        <f t="shared" si="8"/>
        <v>3.2908487154185845E-2</v>
      </c>
      <c r="AD6" s="14">
        <f t="shared" si="9"/>
        <v>9.2205323193916347E-2</v>
      </c>
      <c r="AE6" s="14">
        <f t="shared" si="10"/>
        <v>2.7463962665006648E-2</v>
      </c>
      <c r="AF6" s="14">
        <f t="shared" si="11"/>
        <v>4.5031196996291019E-3</v>
      </c>
      <c r="AG6" s="14">
        <f t="shared" si="12"/>
        <v>-2.207683047782601E-2</v>
      </c>
      <c r="AH6" s="14">
        <f t="shared" si="13"/>
        <v>2.7083607795932711E-2</v>
      </c>
      <c r="AI6" s="14">
        <f t="shared" si="14"/>
        <v>-5.2554833627965324E-3</v>
      </c>
      <c r="AJ6" s="14">
        <f t="shared" si="15"/>
        <v>3.2957897127636859E-2</v>
      </c>
      <c r="AK6" s="14">
        <f t="shared" si="16"/>
        <v>-4.7098717290121944E-3</v>
      </c>
      <c r="AL6" s="14">
        <f t="shared" si="17"/>
        <v>-1.6085285665251236E-3</v>
      </c>
      <c r="AM6" s="14"/>
      <c r="AO6" s="16">
        <f t="shared" si="0"/>
        <v>-2.9594196072797816E-4</v>
      </c>
      <c r="AQ6" s="6">
        <v>45208</v>
      </c>
      <c r="AR6">
        <v>459.5</v>
      </c>
      <c r="AS6" s="4">
        <v>4.8999999999999998E-3</v>
      </c>
      <c r="AX6" s="10" t="s">
        <v>37</v>
      </c>
      <c r="AY6" s="11">
        <v>8.3099999999999993E-2</v>
      </c>
      <c r="AZ6" s="16">
        <f>AVERAGE(Z5:Z264)</f>
        <v>2.4175138707146614E-3</v>
      </c>
      <c r="BA6" s="17">
        <f t="shared" si="18"/>
        <v>2.0089540265638835E-4</v>
      </c>
      <c r="BB6">
        <f>VAR(F8:F256)</f>
        <v>1781.1296838293783</v>
      </c>
      <c r="BC6">
        <f t="shared" si="19"/>
        <v>42.203432133291933</v>
      </c>
      <c r="BE6" s="27">
        <v>0.857402</v>
      </c>
    </row>
    <row r="7" spans="1:57">
      <c r="A7" s="2">
        <v>45166</v>
      </c>
      <c r="B7">
        <v>42.115001678466797</v>
      </c>
      <c r="C7">
        <v>706.19000244140625</v>
      </c>
      <c r="D7">
        <v>40.599998474121087</v>
      </c>
      <c r="E7">
        <v>33.529998779296882</v>
      </c>
      <c r="F7">
        <v>221.5299987792969</v>
      </c>
      <c r="G7">
        <v>81.639999389648438</v>
      </c>
      <c r="H7">
        <v>161.69999694824219</v>
      </c>
      <c r="I7">
        <v>425</v>
      </c>
      <c r="J7">
        <v>10720</v>
      </c>
      <c r="K7">
        <v>51.009998321533203</v>
      </c>
      <c r="L7">
        <v>32.875</v>
      </c>
      <c r="M7">
        <v>1421.640014648438</v>
      </c>
      <c r="N7">
        <v>66.870002746582031</v>
      </c>
      <c r="O7">
        <v>35.779998779296882</v>
      </c>
      <c r="P7">
        <v>58.889999389648438</v>
      </c>
      <c r="Q7">
        <v>58.169998168945313</v>
      </c>
      <c r="R7">
        <v>4515.7700000000004</v>
      </c>
      <c r="U7" s="2">
        <v>45166</v>
      </c>
      <c r="V7" s="14">
        <f t="shared" si="1"/>
        <v>-1.8402030036607144E-2</v>
      </c>
      <c r="W7" s="14">
        <f t="shared" si="2"/>
        <v>-2.2047901089495555E-2</v>
      </c>
      <c r="X7" s="14">
        <f t="shared" si="3"/>
        <v>-4.7536955116044617E-2</v>
      </c>
      <c r="Y7" s="14">
        <f t="shared" si="4"/>
        <v>-1.9683861361176867E-2</v>
      </c>
      <c r="Z7" s="14">
        <f t="shared" si="5"/>
        <v>1.4580398796268422E-2</v>
      </c>
      <c r="AA7" s="14">
        <f t="shared" si="6"/>
        <v>-7.3490395691205022E-4</v>
      </c>
      <c r="AB7" s="14">
        <f t="shared" si="7"/>
        <v>-4.7619029644798597E-2</v>
      </c>
      <c r="AC7" s="14">
        <f t="shared" si="8"/>
        <v>1.5294117647058824E-2</v>
      </c>
      <c r="AD7" s="14">
        <f t="shared" si="9"/>
        <v>-1.8656716417910446E-2</v>
      </c>
      <c r="AE7" s="14">
        <f t="shared" si="10"/>
        <v>6.4693558500938343E-3</v>
      </c>
      <c r="AF7" s="14">
        <f t="shared" si="11"/>
        <v>-2.0532296184351234E-2</v>
      </c>
      <c r="AG7" s="14">
        <f t="shared" si="12"/>
        <v>4.6073033189290178E-3</v>
      </c>
      <c r="AH7" s="14">
        <f t="shared" si="13"/>
        <v>-5.9818923111063188E-4</v>
      </c>
      <c r="AI7" s="14">
        <f t="shared" si="14"/>
        <v>-4.2761286514693068E-2</v>
      </c>
      <c r="AJ7" s="14">
        <f t="shared" si="15"/>
        <v>2.5301438171328954E-2</v>
      </c>
      <c r="AK7" s="14">
        <f t="shared" si="16"/>
        <v>-8.7502088673057157E-2</v>
      </c>
      <c r="AL7" s="14">
        <f t="shared" si="17"/>
        <v>-1.2905883160568551E-2</v>
      </c>
      <c r="AM7" s="14"/>
      <c r="AO7" s="16">
        <f t="shared" si="0"/>
        <v>-3.1967264865946525E-2</v>
      </c>
      <c r="AQ7" s="6">
        <v>44994</v>
      </c>
      <c r="AR7">
        <v>457.24</v>
      </c>
      <c r="AS7" s="4">
        <v>-1.3299999999999999E-2</v>
      </c>
      <c r="AX7" s="10" t="s">
        <v>38</v>
      </c>
      <c r="AY7" s="11">
        <v>4.3900000000000002E-2</v>
      </c>
      <c r="AZ7" s="15">
        <f>AVERAGE(AA5:AA264)</f>
        <v>-4.8817828319767888E-4</v>
      </c>
      <c r="BA7" s="17">
        <f t="shared" si="18"/>
        <v>-2.1431026632378105E-5</v>
      </c>
      <c r="BB7">
        <f>VAR(G10:G258)</f>
        <v>892.58841684109893</v>
      </c>
      <c r="BC7">
        <f t="shared" si="19"/>
        <v>29.876218248652204</v>
      </c>
      <c r="BE7" s="27">
        <v>0.67859400000000003</v>
      </c>
    </row>
    <row r="8" spans="1:57" ht="18.75" customHeight="1">
      <c r="A8" s="2">
        <v>45159</v>
      </c>
      <c r="B8">
        <v>41.794998168945313</v>
      </c>
      <c r="C8">
        <v>675.96002197265625</v>
      </c>
      <c r="D8">
        <v>41.529998779296882</v>
      </c>
      <c r="E8">
        <v>32.819999694824219</v>
      </c>
      <c r="F8">
        <v>209.4700012207031</v>
      </c>
      <c r="G8">
        <v>83.360000610351563</v>
      </c>
      <c r="H8">
        <v>153.19999694824219</v>
      </c>
      <c r="I8">
        <v>412.39999389648438</v>
      </c>
      <c r="J8">
        <v>10620</v>
      </c>
      <c r="K8">
        <v>49.334999084472663</v>
      </c>
      <c r="L8">
        <v>31.97500038146973</v>
      </c>
      <c r="M8">
        <v>1237.839965820312</v>
      </c>
      <c r="N8">
        <v>67.959999084472656</v>
      </c>
      <c r="O8">
        <v>36.380001068115227</v>
      </c>
      <c r="P8">
        <v>57.319999694824219</v>
      </c>
      <c r="Q8">
        <v>55.860000610351563</v>
      </c>
      <c r="R8">
        <v>4405.71</v>
      </c>
      <c r="U8" s="2">
        <v>45159</v>
      </c>
      <c r="V8" s="14">
        <f t="shared" si="1"/>
        <v>7.6565025371685422E-3</v>
      </c>
      <c r="W8" s="14">
        <f t="shared" si="2"/>
        <v>4.4721550810844925E-2</v>
      </c>
      <c r="X8" s="14">
        <f t="shared" si="3"/>
        <v>-2.239345852423694E-2</v>
      </c>
      <c r="Y8" s="14">
        <f t="shared" si="4"/>
        <v>2.163312282372238E-2</v>
      </c>
      <c r="Z8" s="14">
        <f t="shared" si="5"/>
        <v>5.7573864936808189E-2</v>
      </c>
      <c r="AA8" s="14">
        <f t="shared" si="6"/>
        <v>-2.0633411805536107E-2</v>
      </c>
      <c r="AB8" s="14">
        <f t="shared" si="7"/>
        <v>5.548302982585359E-2</v>
      </c>
      <c r="AC8" s="14">
        <f t="shared" si="8"/>
        <v>3.0552876551880659E-2</v>
      </c>
      <c r="AD8" s="14">
        <f t="shared" si="9"/>
        <v>9.4161958568738224E-3</v>
      </c>
      <c r="AE8" s="14">
        <f t="shared" si="10"/>
        <v>3.3951540856270467E-2</v>
      </c>
      <c r="AF8" s="14">
        <f t="shared" si="11"/>
        <v>2.8146977569759184E-2</v>
      </c>
      <c r="AG8" s="14">
        <f t="shared" si="12"/>
        <v>0.14848450034195032</v>
      </c>
      <c r="AH8" s="14">
        <f t="shared" si="13"/>
        <v>-1.6038792710043825E-2</v>
      </c>
      <c r="AI8" s="14">
        <f t="shared" si="14"/>
        <v>-1.6492640769716998E-2</v>
      </c>
      <c r="AJ8" s="14">
        <f t="shared" si="15"/>
        <v>2.7390085540527031E-2</v>
      </c>
      <c r="AK8" s="14">
        <f t="shared" si="16"/>
        <v>4.1353339300996682E-2</v>
      </c>
      <c r="AL8" s="14">
        <f t="shared" si="17"/>
        <v>2.4981217556307701E-2</v>
      </c>
      <c r="AM8" s="14"/>
      <c r="AO8" s="16">
        <f t="shared" si="0"/>
        <v>-3.1778050787581317E-3</v>
      </c>
      <c r="AQ8" t="s">
        <v>39</v>
      </c>
      <c r="AR8">
        <v>463.39</v>
      </c>
      <c r="AS8" s="4">
        <v>2.64E-2</v>
      </c>
      <c r="AX8" s="10" t="s">
        <v>40</v>
      </c>
      <c r="AY8" s="11">
        <v>3.56E-2</v>
      </c>
      <c r="AZ8" s="16">
        <f>AVERAGE(AB5:AB264)</f>
        <v>1.1140021223674749E-3</v>
      </c>
      <c r="BA8" s="17">
        <f t="shared" si="18"/>
        <v>3.9658475556282103E-5</v>
      </c>
      <c r="BB8">
        <f>VAR(H12:H260)</f>
        <v>3449.8703780733949</v>
      </c>
      <c r="BC8">
        <f t="shared" si="19"/>
        <v>58.735597196873677</v>
      </c>
      <c r="BE8" s="27">
        <v>0.73114900000000005</v>
      </c>
    </row>
    <row r="9" spans="1:57">
      <c r="A9" s="2">
        <v>45152</v>
      </c>
      <c r="B9">
        <v>42.244998931884773</v>
      </c>
      <c r="C9">
        <v>670.25</v>
      </c>
      <c r="D9">
        <v>41.790000915527337</v>
      </c>
      <c r="E9">
        <v>32.009998321533203</v>
      </c>
      <c r="F9">
        <v>204.83000183105469</v>
      </c>
      <c r="G9">
        <v>85.959999084472656</v>
      </c>
      <c r="H9">
        <v>156.69000244140619</v>
      </c>
      <c r="I9">
        <v>426.5</v>
      </c>
      <c r="J9">
        <v>10890</v>
      </c>
      <c r="K9">
        <v>49.330001831054688</v>
      </c>
      <c r="L9">
        <v>31.995000839233398</v>
      </c>
      <c r="M9">
        <v>1199.589965820312</v>
      </c>
      <c r="N9">
        <v>67.830001831054688</v>
      </c>
      <c r="O9">
        <v>36.659999847412109</v>
      </c>
      <c r="P9">
        <v>57.009998321533203</v>
      </c>
      <c r="Q9">
        <v>56.880001068115227</v>
      </c>
      <c r="R9">
        <v>4369.71</v>
      </c>
      <c r="U9" s="2">
        <v>45152</v>
      </c>
      <c r="V9" s="14">
        <f t="shared" si="1"/>
        <v>-1.0652166512420441E-2</v>
      </c>
      <c r="W9" s="14">
        <f t="shared" si="2"/>
        <v>8.5192420330566961E-3</v>
      </c>
      <c r="X9" s="14">
        <f t="shared" si="3"/>
        <v>-6.2216350929499287E-3</v>
      </c>
      <c r="Y9" s="14">
        <f t="shared" si="4"/>
        <v>2.530463654370534E-2</v>
      </c>
      <c r="Z9" s="14">
        <f t="shared" si="5"/>
        <v>2.2652928517158902E-2</v>
      </c>
      <c r="AA9" s="14">
        <f t="shared" si="6"/>
        <v>-3.0246608908942429E-2</v>
      </c>
      <c r="AB9" s="14">
        <f t="shared" si="7"/>
        <v>-2.2273313158375142E-2</v>
      </c>
      <c r="AC9" s="14">
        <f t="shared" si="8"/>
        <v>-3.3059803290775208E-2</v>
      </c>
      <c r="AD9" s="14">
        <f t="shared" si="9"/>
        <v>-2.4793388429752067E-2</v>
      </c>
      <c r="AE9" s="14">
        <f t="shared" si="10"/>
        <v>1.0130251839621739E-4</v>
      </c>
      <c r="AF9" s="14">
        <f t="shared" si="11"/>
        <v>-6.2511196246455654E-4</v>
      </c>
      <c r="AG9" s="14">
        <f t="shared" si="12"/>
        <v>3.1885895255754006E-2</v>
      </c>
      <c r="AH9" s="14">
        <f t="shared" si="13"/>
        <v>1.9165155522441982E-3</v>
      </c>
      <c r="AI9" s="14">
        <f t="shared" si="14"/>
        <v>-7.6377190524360488E-3</v>
      </c>
      <c r="AJ9" s="14">
        <f t="shared" si="15"/>
        <v>5.437666767548829E-3</v>
      </c>
      <c r="AK9" s="14">
        <f t="shared" si="16"/>
        <v>-1.7932497162617644E-2</v>
      </c>
      <c r="AL9" s="14">
        <f t="shared" si="17"/>
        <v>8.2385329918919104E-3</v>
      </c>
      <c r="AM9" s="14"/>
      <c r="AO9" s="16">
        <f t="shared" si="0"/>
        <v>-3.27769130332181E-2</v>
      </c>
      <c r="AQ9" t="s">
        <v>41</v>
      </c>
      <c r="AR9">
        <v>451.49</v>
      </c>
      <c r="AS9" s="4">
        <v>5.1999999999999998E-3</v>
      </c>
      <c r="AX9" s="10" t="s">
        <v>42</v>
      </c>
      <c r="AY9" s="11">
        <v>4.0800000000000003E-2</v>
      </c>
      <c r="AZ9" s="15">
        <f>AVERAGE(AC5:AC264)</f>
        <v>-8.662937515511905E-4</v>
      </c>
      <c r="BA9" s="17">
        <f t="shared" si="18"/>
        <v>-3.5344785063288574E-5</v>
      </c>
      <c r="BB9">
        <f>VAR(I14:I262)</f>
        <v>102369.1913843447</v>
      </c>
      <c r="BC9">
        <f t="shared" si="19"/>
        <v>319.95185791669456</v>
      </c>
      <c r="BE9" s="27">
        <v>1.3258989999999999</v>
      </c>
    </row>
    <row r="10" spans="1:57" ht="17.25" customHeight="1">
      <c r="A10" s="2">
        <v>45145</v>
      </c>
      <c r="B10">
        <v>42.950000762939453</v>
      </c>
      <c r="C10">
        <v>695.6099853515625</v>
      </c>
      <c r="D10">
        <v>43.240001678466797</v>
      </c>
      <c r="E10">
        <v>31.95999908447266</v>
      </c>
      <c r="F10">
        <v>208.69999694824219</v>
      </c>
      <c r="G10">
        <v>89.019996643066406</v>
      </c>
      <c r="H10">
        <v>167.6300048828125</v>
      </c>
      <c r="I10">
        <v>447.79998779296881</v>
      </c>
      <c r="J10">
        <v>11380</v>
      </c>
      <c r="K10">
        <v>50.479999542236328</v>
      </c>
      <c r="L10">
        <v>33.354999542236328</v>
      </c>
      <c r="M10">
        <v>1330</v>
      </c>
      <c r="N10">
        <v>68.919998168945313</v>
      </c>
      <c r="O10">
        <v>36.040000915527337</v>
      </c>
      <c r="P10">
        <v>57.169998168945313</v>
      </c>
      <c r="Q10">
        <v>60.569999694824219</v>
      </c>
      <c r="R10">
        <v>4464.05</v>
      </c>
      <c r="U10" s="2">
        <v>45145</v>
      </c>
      <c r="V10" s="14">
        <f t="shared" si="1"/>
        <v>-1.6414477730650238E-2</v>
      </c>
      <c r="W10" s="14">
        <f t="shared" si="2"/>
        <v>-3.6457189927694207E-2</v>
      </c>
      <c r="X10" s="14">
        <f t="shared" si="3"/>
        <v>-3.3533781374979685E-2</v>
      </c>
      <c r="Y10" s="14">
        <f t="shared" si="4"/>
        <v>1.5644317425789534E-3</v>
      </c>
      <c r="Z10" s="14">
        <f t="shared" si="5"/>
        <v>-1.8543340554754598E-2</v>
      </c>
      <c r="AA10" s="14">
        <f t="shared" si="6"/>
        <v>-3.437427178146369E-2</v>
      </c>
      <c r="AB10" s="14">
        <f t="shared" si="7"/>
        <v>-6.5262793788345291E-2</v>
      </c>
      <c r="AC10" s="14">
        <f t="shared" si="8"/>
        <v>-4.7565851660577585E-2</v>
      </c>
      <c r="AD10" s="14">
        <f t="shared" si="9"/>
        <v>-4.3057996485061513E-2</v>
      </c>
      <c r="AE10" s="14">
        <f t="shared" si="10"/>
        <v>-2.278125439005688E-2</v>
      </c>
      <c r="AF10" s="14">
        <f t="shared" si="11"/>
        <v>-4.0773458901740008E-2</v>
      </c>
      <c r="AG10" s="14">
        <f t="shared" si="12"/>
        <v>-9.8052657277960864E-2</v>
      </c>
      <c r="AH10" s="14">
        <f t="shared" si="13"/>
        <v>-1.5815385473729841E-2</v>
      </c>
      <c r="AI10" s="14">
        <f t="shared" si="14"/>
        <v>1.7203077584208793E-2</v>
      </c>
      <c r="AJ10" s="14">
        <f t="shared" si="15"/>
        <v>-2.7986680520661819E-3</v>
      </c>
      <c r="AK10" s="14">
        <f t="shared" si="16"/>
        <v>-6.0921225776798316E-2</v>
      </c>
      <c r="AL10" s="14">
        <f t="shared" si="17"/>
        <v>-2.1133275836964224E-2</v>
      </c>
      <c r="AM10" s="14"/>
      <c r="AO10" s="16">
        <f t="shared" si="0"/>
        <v>-3.3151708070526214E-3</v>
      </c>
      <c r="AQ10" t="s">
        <v>43</v>
      </c>
      <c r="AR10">
        <v>449.17</v>
      </c>
      <c r="AS10" s="4">
        <v>-2.5499999999999998E-2</v>
      </c>
      <c r="AX10" s="10" t="s">
        <v>44</v>
      </c>
      <c r="AY10" s="11">
        <v>7.9200000000000007E-2</v>
      </c>
      <c r="AZ10" s="15">
        <f>AVERAGE(AD5:AD264)</f>
        <v>5.5588188529708937E-3</v>
      </c>
      <c r="BA10" s="17">
        <f t="shared" si="18"/>
        <v>4.4025845315529482E-4</v>
      </c>
      <c r="BB10">
        <f>VAR(J16:J264)</f>
        <v>7145365.0885477373</v>
      </c>
      <c r="BC10">
        <f t="shared" si="19"/>
        <v>2673.0815716224856</v>
      </c>
      <c r="BE10" s="27">
        <v>0.88921700000000004</v>
      </c>
    </row>
    <row r="11" spans="1:57" ht="18" customHeight="1">
      <c r="A11" s="2">
        <v>45138</v>
      </c>
      <c r="B11">
        <v>43.139999389648438</v>
      </c>
      <c r="C11">
        <v>710.280029296875</v>
      </c>
      <c r="D11">
        <v>43.919998168945313</v>
      </c>
      <c r="E11">
        <v>32.209999084472663</v>
      </c>
      <c r="F11">
        <v>214.5899963378906</v>
      </c>
      <c r="G11">
        <v>86.300003051757813</v>
      </c>
      <c r="H11">
        <v>170.6600036621094</v>
      </c>
      <c r="I11">
        <v>451.29998779296881</v>
      </c>
      <c r="J11">
        <v>11270</v>
      </c>
      <c r="K11">
        <v>52.330001831054688</v>
      </c>
      <c r="L11">
        <v>34.25</v>
      </c>
      <c r="M11">
        <v>1296.160034179688</v>
      </c>
      <c r="N11">
        <v>69.169998168945313</v>
      </c>
      <c r="O11">
        <v>35.020000457763672</v>
      </c>
      <c r="P11">
        <v>55.569999694824219</v>
      </c>
      <c r="Q11">
        <v>63.520000457763672</v>
      </c>
      <c r="R11">
        <v>4478.03</v>
      </c>
      <c r="U11" s="2">
        <v>45138</v>
      </c>
      <c r="V11" s="14">
        <f t="shared" si="1"/>
        <v>-4.404233412079627E-3</v>
      </c>
      <c r="W11" s="14">
        <f t="shared" si="2"/>
        <v>-2.065388767840589E-2</v>
      </c>
      <c r="X11" s="14">
        <f t="shared" si="3"/>
        <v>-1.5482616548907861E-2</v>
      </c>
      <c r="Y11" s="14">
        <f t="shared" si="4"/>
        <v>-7.7615649520623546E-3</v>
      </c>
      <c r="Z11" s="14">
        <f t="shared" si="5"/>
        <v>-2.7447688569667027E-2</v>
      </c>
      <c r="AA11" s="14">
        <f t="shared" si="6"/>
        <v>3.1517885227388659E-2</v>
      </c>
      <c r="AB11" s="14">
        <f t="shared" si="7"/>
        <v>-1.7754592255230541E-2</v>
      </c>
      <c r="AC11" s="14">
        <f t="shared" si="8"/>
        <v>-7.755373575604004E-3</v>
      </c>
      <c r="AD11" s="14">
        <f t="shared" si="9"/>
        <v>9.7604259094942331E-3</v>
      </c>
      <c r="AE11" s="14">
        <f t="shared" si="10"/>
        <v>-3.5352612728564728E-2</v>
      </c>
      <c r="AF11" s="14">
        <f t="shared" si="11"/>
        <v>-2.6131400226676552E-2</v>
      </c>
      <c r="AG11" s="14">
        <f t="shared" si="12"/>
        <v>2.6107860856648492E-2</v>
      </c>
      <c r="AH11" s="14">
        <f t="shared" si="13"/>
        <v>-3.6142837446573833E-3</v>
      </c>
      <c r="AI11" s="14">
        <f t="shared" si="14"/>
        <v>2.9126226283002182E-2</v>
      </c>
      <c r="AJ11" s="14">
        <f t="shared" si="15"/>
        <v>2.8792486645813627E-2</v>
      </c>
      <c r="AK11" s="14">
        <f t="shared" si="16"/>
        <v>-4.6442077167505626E-2</v>
      </c>
      <c r="AL11" s="14">
        <f t="shared" si="17"/>
        <v>-3.1219085178079567E-3</v>
      </c>
      <c r="AM11" s="14"/>
      <c r="AO11" s="16">
        <f t="shared" si="0"/>
        <v>1.7544212960776556E-2</v>
      </c>
      <c r="AQ11" s="6">
        <v>45085</v>
      </c>
      <c r="AR11">
        <v>460.94</v>
      </c>
      <c r="AS11" s="4">
        <v>-4.7000000000000002E-3</v>
      </c>
      <c r="AX11" s="10" t="s">
        <v>45</v>
      </c>
      <c r="AY11" s="11">
        <v>6.0400000000000002E-2</v>
      </c>
      <c r="AZ11" s="16">
        <f>AVERAGE(AE14:AE188)</f>
        <v>2.6060978149755362E-3</v>
      </c>
      <c r="BA11" s="17">
        <f t="shared" si="18"/>
        <v>1.5740830802452239E-4</v>
      </c>
      <c r="BB11">
        <f>VAR(K18:K266)</f>
        <v>72.447492329860864</v>
      </c>
      <c r="BC11">
        <f t="shared" si="19"/>
        <v>8.5116092679270032</v>
      </c>
      <c r="BE11" s="27">
        <v>0.56999999999999995</v>
      </c>
    </row>
    <row r="12" spans="1:57" ht="16.5" customHeight="1">
      <c r="A12" s="2">
        <v>45131</v>
      </c>
      <c r="B12">
        <v>45.125</v>
      </c>
      <c r="C12">
        <v>738.34002685546875</v>
      </c>
      <c r="D12">
        <v>47.009998321533203</v>
      </c>
      <c r="E12">
        <v>31.979999542236332</v>
      </c>
      <c r="F12">
        <v>225.6000061035156</v>
      </c>
      <c r="G12">
        <v>86.129997253417969</v>
      </c>
      <c r="H12">
        <v>180.44000244140619</v>
      </c>
      <c r="I12">
        <v>450.20001220703119</v>
      </c>
      <c r="J12">
        <v>11700</v>
      </c>
      <c r="K12">
        <v>53.529998779296882</v>
      </c>
      <c r="L12">
        <v>39.375</v>
      </c>
      <c r="M12">
        <v>1225.02001953125</v>
      </c>
      <c r="N12">
        <v>72.849998474121094</v>
      </c>
      <c r="O12">
        <v>36.069999694824219</v>
      </c>
      <c r="P12">
        <v>54.439998626708977</v>
      </c>
      <c r="Q12">
        <v>78.360000610351563</v>
      </c>
      <c r="R12">
        <v>4582.2299999999996</v>
      </c>
      <c r="U12" s="2">
        <v>45131</v>
      </c>
      <c r="V12" s="14">
        <f t="shared" si="1"/>
        <v>-4.3988933193386426E-2</v>
      </c>
      <c r="W12" s="14">
        <f t="shared" si="2"/>
        <v>-3.8004166830964102E-2</v>
      </c>
      <c r="X12" s="14">
        <f t="shared" si="3"/>
        <v>-6.573070118942119E-2</v>
      </c>
      <c r="Y12" s="14">
        <f t="shared" si="4"/>
        <v>7.1919807857585734E-3</v>
      </c>
      <c r="Z12" s="14">
        <f t="shared" si="5"/>
        <v>-4.8803233456355066E-2</v>
      </c>
      <c r="AA12" s="14">
        <f t="shared" si="6"/>
        <v>1.9738279781855825E-3</v>
      </c>
      <c r="AB12" s="14">
        <f t="shared" si="7"/>
        <v>-5.4200834886779736E-2</v>
      </c>
      <c r="AC12" s="14">
        <f t="shared" si="8"/>
        <v>2.4433042117106242E-3</v>
      </c>
      <c r="AD12" s="14">
        <f t="shared" si="9"/>
        <v>-3.6752136752136753E-2</v>
      </c>
      <c r="AE12" s="14">
        <f t="shared" si="10"/>
        <v>-2.2417279574202087E-2</v>
      </c>
      <c r="AF12" s="14">
        <f t="shared" si="11"/>
        <v>-0.13015873015873017</v>
      </c>
      <c r="AG12" s="14">
        <f t="shared" si="12"/>
        <v>5.8072532296786016E-2</v>
      </c>
      <c r="AH12" s="14">
        <f t="shared" si="13"/>
        <v>-5.051476159581593E-2</v>
      </c>
      <c r="AI12" s="14">
        <f t="shared" si="14"/>
        <v>-2.9110042859557164E-2</v>
      </c>
      <c r="AJ12" s="14">
        <f t="shared" si="15"/>
        <v>2.0756816616833054E-2</v>
      </c>
      <c r="AK12" s="14">
        <f t="shared" si="16"/>
        <v>-0.18938233839966928</v>
      </c>
      <c r="AL12" s="14">
        <f t="shared" si="17"/>
        <v>-2.2740019597444875E-2</v>
      </c>
      <c r="AM12" s="14"/>
      <c r="AO12" s="16">
        <f t="shared" si="0"/>
        <v>2.6916804277800247E-2</v>
      </c>
      <c r="AQ12" t="s">
        <v>46</v>
      </c>
      <c r="AR12">
        <v>463.11</v>
      </c>
      <c r="AS12" s="4">
        <v>-2.3199999999999998E-2</v>
      </c>
      <c r="AX12" s="10" t="s">
        <v>47</v>
      </c>
      <c r="AY12" s="11">
        <v>9.5100000000000004E-2</v>
      </c>
      <c r="AZ12" s="15">
        <f>AVERAGE(AF5:AF264)</f>
        <v>3.4764168928728559E-3</v>
      </c>
      <c r="BA12" s="17">
        <f t="shared" si="18"/>
        <v>3.3060724651220861E-4</v>
      </c>
      <c r="BB12">
        <f>VAR(L4:L252)</f>
        <v>59.595715103034664</v>
      </c>
      <c r="BC12">
        <f t="shared" si="19"/>
        <v>7.7198261057510011</v>
      </c>
      <c r="BE12" s="27">
        <v>0.91682200000000003</v>
      </c>
    </row>
    <row r="13" spans="1:57" ht="15" customHeight="1">
      <c r="A13" s="2">
        <v>45124</v>
      </c>
      <c r="B13">
        <v>45.854999542236328</v>
      </c>
      <c r="C13">
        <v>751.21002197265625</v>
      </c>
      <c r="D13">
        <v>48.560001373291023</v>
      </c>
      <c r="E13">
        <v>33.180000305175781</v>
      </c>
      <c r="F13">
        <v>228.05999755859381</v>
      </c>
      <c r="G13">
        <v>87.180000305175781</v>
      </c>
      <c r="H13">
        <v>179.6600036621094</v>
      </c>
      <c r="I13">
        <v>476.5</v>
      </c>
      <c r="J13">
        <v>11380</v>
      </c>
      <c r="K13">
        <v>52.229999542236328</v>
      </c>
      <c r="L13">
        <v>36.895000457763672</v>
      </c>
      <c r="M13">
        <v>1221.030029296875</v>
      </c>
      <c r="N13">
        <v>75.900001525878906</v>
      </c>
      <c r="O13">
        <v>37.400001525878913</v>
      </c>
      <c r="P13">
        <v>53.990001678466797</v>
      </c>
      <c r="Q13">
        <v>76.120002746582031</v>
      </c>
      <c r="R13">
        <v>4536.34</v>
      </c>
      <c r="U13" s="2">
        <v>45124</v>
      </c>
      <c r="V13" s="14">
        <f t="shared" si="1"/>
        <v>-1.5919737204749873E-2</v>
      </c>
      <c r="W13" s="14">
        <f t="shared" si="2"/>
        <v>-1.7132352791821463E-2</v>
      </c>
      <c r="X13" s="14">
        <f t="shared" si="3"/>
        <v>-3.1919337065965413E-2</v>
      </c>
      <c r="Y13" s="14">
        <f t="shared" si="4"/>
        <v>-3.6166387941601687E-2</v>
      </c>
      <c r="Z13" s="14">
        <f t="shared" si="5"/>
        <v>-1.0786597743631837E-2</v>
      </c>
      <c r="AA13" s="14">
        <f t="shared" si="6"/>
        <v>-1.2044081762815444E-2</v>
      </c>
      <c r="AB13" s="14">
        <f t="shared" si="7"/>
        <v>4.3415271256687206E-3</v>
      </c>
      <c r="AC13" s="14">
        <f t="shared" si="8"/>
        <v>-5.5194098201403585E-2</v>
      </c>
      <c r="AD13" s="14">
        <f t="shared" si="9"/>
        <v>2.8119507908611598E-2</v>
      </c>
      <c r="AE13" s="14">
        <f t="shared" si="10"/>
        <v>2.4889895624243614E-2</v>
      </c>
      <c r="AF13" s="14">
        <f t="shared" si="11"/>
        <v>6.7217766945832133E-2</v>
      </c>
      <c r="AG13" s="14">
        <f t="shared" si="12"/>
        <v>3.2677249032709039E-3</v>
      </c>
      <c r="AH13" s="14">
        <f t="shared" si="13"/>
        <v>-4.018449262768304E-2</v>
      </c>
      <c r="AI13" s="14">
        <f t="shared" si="14"/>
        <v>-3.5561544834012922E-2</v>
      </c>
      <c r="AJ13" s="14">
        <f t="shared" si="15"/>
        <v>8.3348200454243689E-3</v>
      </c>
      <c r="AK13" s="14">
        <f t="shared" si="16"/>
        <v>2.9427191052881465E-2</v>
      </c>
      <c r="AL13" s="14">
        <f t="shared" si="17"/>
        <v>1.0116084773187066E-2</v>
      </c>
      <c r="AM13" s="14"/>
      <c r="AO13" s="16">
        <f t="shared" si="0"/>
        <v>-1.6686272983244176E-2</v>
      </c>
      <c r="AQ13" t="s">
        <v>48</v>
      </c>
      <c r="AR13">
        <v>474.13</v>
      </c>
      <c r="AS13" s="4">
        <v>9.4999999999999998E-3</v>
      </c>
      <c r="AX13" s="10" t="s">
        <v>49</v>
      </c>
      <c r="AY13" s="11">
        <v>9.2899999999999996E-2</v>
      </c>
      <c r="AZ13" s="15">
        <f>AVERAGE(AG5:AG264)</f>
        <v>8.1437278096773234E-3</v>
      </c>
      <c r="BA13" s="17">
        <f t="shared" si="18"/>
        <v>7.5655231351902331E-4</v>
      </c>
      <c r="BB13">
        <f>VAR(M4:M252)</f>
        <v>171650.41276232814</v>
      </c>
      <c r="BC13">
        <f t="shared" si="19"/>
        <v>414.3071478532903</v>
      </c>
      <c r="BE13" s="27">
        <v>1.258545</v>
      </c>
    </row>
    <row r="14" spans="1:57" ht="15.75" customHeight="1">
      <c r="A14" s="2">
        <v>45117</v>
      </c>
      <c r="B14">
        <v>44.360000610351563</v>
      </c>
      <c r="C14">
        <v>728.030029296875</v>
      </c>
      <c r="D14">
        <v>46.860000610351563</v>
      </c>
      <c r="E14">
        <v>32.319999694824219</v>
      </c>
      <c r="F14">
        <v>229.33000183105469</v>
      </c>
      <c r="G14">
        <v>88.620002746582031</v>
      </c>
      <c r="H14">
        <v>193.6300048828125</v>
      </c>
      <c r="I14">
        <v>477.79998779296881</v>
      </c>
      <c r="J14">
        <v>11100</v>
      </c>
      <c r="K14">
        <v>52.369998931884773</v>
      </c>
      <c r="L14">
        <v>38.575000762939453</v>
      </c>
      <c r="M14">
        <v>1135.719970703125</v>
      </c>
      <c r="N14">
        <v>73.199996948242188</v>
      </c>
      <c r="O14">
        <v>36.319999694824219</v>
      </c>
      <c r="P14">
        <v>51.279998779296882</v>
      </c>
      <c r="Q14">
        <v>75.459999084472656</v>
      </c>
      <c r="R14">
        <v>4505.42</v>
      </c>
      <c r="U14" s="2">
        <v>45117</v>
      </c>
      <c r="V14" s="14">
        <f t="shared" si="1"/>
        <v>3.3701508370491372E-2</v>
      </c>
      <c r="W14" s="14">
        <f t="shared" si="2"/>
        <v>3.1839335938063276E-2</v>
      </c>
      <c r="X14" s="14">
        <f t="shared" si="3"/>
        <v>3.6278291523622455E-2</v>
      </c>
      <c r="Y14" s="14">
        <f t="shared" si="4"/>
        <v>2.6608930026979068E-2</v>
      </c>
      <c r="Z14" s="14">
        <f t="shared" si="5"/>
        <v>-5.537889775959105E-3</v>
      </c>
      <c r="AA14" s="14">
        <f t="shared" si="6"/>
        <v>-1.6249180735460868E-2</v>
      </c>
      <c r="AB14" s="14">
        <f t="shared" si="7"/>
        <v>-7.2147915449147101E-2</v>
      </c>
      <c r="AC14" s="14">
        <f t="shared" si="8"/>
        <v>-2.7207782046492911E-3</v>
      </c>
      <c r="AD14" s="14">
        <f t="shared" si="9"/>
        <v>2.5225225225225224E-2</v>
      </c>
      <c r="AE14" s="14">
        <f t="shared" si="10"/>
        <v>-2.6732746324958936E-3</v>
      </c>
      <c r="AF14" s="14">
        <f t="shared" si="11"/>
        <v>-4.3551530056995483E-2</v>
      </c>
      <c r="AG14" s="14">
        <f t="shared" si="12"/>
        <v>7.5115398860983743E-2</v>
      </c>
      <c r="AH14" s="14">
        <f t="shared" si="13"/>
        <v>3.6885309975433767E-2</v>
      </c>
      <c r="AI14" s="14">
        <f t="shared" si="14"/>
        <v>2.9735733483736794E-2</v>
      </c>
      <c r="AJ14" s="14">
        <f t="shared" si="15"/>
        <v>5.2847171678639275E-2</v>
      </c>
      <c r="AK14" s="14">
        <f t="shared" si="16"/>
        <v>8.7464043217194178E-3</v>
      </c>
      <c r="AL14" s="14">
        <f t="shared" si="17"/>
        <v>6.862845195342515E-3</v>
      </c>
      <c r="AM14" s="14"/>
      <c r="AO14" s="16">
        <f t="shared" si="0"/>
        <v>1.5422281258808356E-2</v>
      </c>
      <c r="AQ14" t="s">
        <v>50</v>
      </c>
      <c r="AR14">
        <v>469.66</v>
      </c>
      <c r="AS14" s="4">
        <v>3.0000000000000001E-3</v>
      </c>
      <c r="AX14" s="10" t="s">
        <v>51</v>
      </c>
      <c r="AY14" s="11">
        <v>0.1069</v>
      </c>
      <c r="AZ14" s="16">
        <f>AVERAGE(AH5:AH264)</f>
        <v>2.5623988040219502E-3</v>
      </c>
      <c r="BA14" s="17">
        <f t="shared" si="18"/>
        <v>2.7392043214994645E-4</v>
      </c>
      <c r="BB14">
        <f>VAR(N16:N264)</f>
        <v>187.01313357312992</v>
      </c>
      <c r="BC14">
        <f t="shared" si="19"/>
        <v>13.675274533738982</v>
      </c>
      <c r="BE14" s="27">
        <v>0.59987999999999997</v>
      </c>
    </row>
    <row r="15" spans="1:57">
      <c r="A15" s="2">
        <v>45110</v>
      </c>
      <c r="B15">
        <v>43.095001220703118</v>
      </c>
      <c r="C15">
        <v>684.0999755859375</v>
      </c>
      <c r="D15">
        <v>45.299999237060547</v>
      </c>
      <c r="E15">
        <v>31.620000839233398</v>
      </c>
      <c r="F15">
        <v>209.5899963378906</v>
      </c>
      <c r="G15">
        <v>88.639999389648438</v>
      </c>
      <c r="H15">
        <v>192.46000671386719</v>
      </c>
      <c r="I15">
        <v>488.10000610351563</v>
      </c>
      <c r="J15">
        <v>10820</v>
      </c>
      <c r="K15">
        <v>54.639999389648438</v>
      </c>
      <c r="L15">
        <v>35.744998931884773</v>
      </c>
      <c r="M15">
        <v>1153.819946289062</v>
      </c>
      <c r="N15">
        <v>72.050003051757813</v>
      </c>
      <c r="O15">
        <v>35.529998779296882</v>
      </c>
      <c r="P15">
        <v>51.099998474121087</v>
      </c>
      <c r="Q15">
        <v>67.269996643066406</v>
      </c>
      <c r="R15">
        <v>4398.95</v>
      </c>
      <c r="U15" s="2">
        <v>45110</v>
      </c>
      <c r="V15" s="14">
        <f t="shared" si="1"/>
        <v>2.9353738341251764E-2</v>
      </c>
      <c r="W15" s="14">
        <f t="shared" si="2"/>
        <v>6.4215838735136671E-2</v>
      </c>
      <c r="X15" s="14">
        <f t="shared" si="3"/>
        <v>3.4437116988177724E-2</v>
      </c>
      <c r="Y15" s="14">
        <f t="shared" si="4"/>
        <v>2.213785063289047E-2</v>
      </c>
      <c r="Z15" s="14">
        <f t="shared" si="5"/>
        <v>9.4183910673581159E-2</v>
      </c>
      <c r="AA15" s="14">
        <f t="shared" si="6"/>
        <v>-2.2559389896319764E-4</v>
      </c>
      <c r="AB15" s="14">
        <f t="shared" si="7"/>
        <v>6.0791755592358686E-3</v>
      </c>
      <c r="AC15" s="14">
        <f t="shared" si="8"/>
        <v>-2.1102270398993608E-2</v>
      </c>
      <c r="AD15" s="14">
        <f t="shared" si="9"/>
        <v>2.5878003696857672E-2</v>
      </c>
      <c r="AE15" s="14">
        <f t="shared" si="10"/>
        <v>-4.1544664771605344E-2</v>
      </c>
      <c r="AF15" s="14">
        <f t="shared" si="11"/>
        <v>7.91719657468027E-2</v>
      </c>
      <c r="AG15" s="14">
        <f t="shared" si="12"/>
        <v>-1.5687001810074905E-2</v>
      </c>
      <c r="AH15" s="14">
        <f t="shared" si="13"/>
        <v>1.596105271027214E-2</v>
      </c>
      <c r="AI15" s="14">
        <f t="shared" si="14"/>
        <v>2.2234757744705173E-2</v>
      </c>
      <c r="AJ15" s="14">
        <f t="shared" si="15"/>
        <v>3.5225109696814219E-3</v>
      </c>
      <c r="AK15" s="14">
        <f t="shared" si="16"/>
        <v>0.12174822134840113</v>
      </c>
      <c r="AL15" s="14">
        <f t="shared" si="17"/>
        <v>2.4203503108696452E-2</v>
      </c>
      <c r="AM15" s="14"/>
      <c r="AO15" s="16">
        <f t="shared" si="0"/>
        <v>-3.2291088633337239E-2</v>
      </c>
      <c r="AQ15" s="6">
        <v>45176</v>
      </c>
      <c r="AR15">
        <v>468.24</v>
      </c>
      <c r="AS15" s="4">
        <v>3.27E-2</v>
      </c>
      <c r="AX15" s="10" t="s">
        <v>52</v>
      </c>
      <c r="AY15" s="11">
        <v>6.0100000000000001E-2</v>
      </c>
      <c r="AZ15" s="15">
        <f>AVERAGE(AI5:AI264)</f>
        <v>-3.0716153374636841E-4</v>
      </c>
      <c r="BA15" s="17">
        <f t="shared" si="18"/>
        <v>-1.8460408178156744E-5</v>
      </c>
      <c r="BB15">
        <f>VAR(O16:O264)</f>
        <v>42.272829929274934</v>
      </c>
      <c r="BC15">
        <f t="shared" si="19"/>
        <v>6.5017559112346666</v>
      </c>
      <c r="BE15" s="27">
        <v>0.56887799999999999</v>
      </c>
    </row>
    <row r="16" spans="1:57">
      <c r="A16" s="2">
        <v>45103</v>
      </c>
      <c r="B16">
        <v>43.590000152587891</v>
      </c>
      <c r="C16">
        <v>691.1400146484375</v>
      </c>
      <c r="D16">
        <v>45.560001373291023</v>
      </c>
      <c r="E16">
        <v>32.299999237060547</v>
      </c>
      <c r="F16">
        <v>211.25999450683591</v>
      </c>
      <c r="G16">
        <v>89.279998779296875</v>
      </c>
      <c r="H16">
        <v>196.3800048828125</v>
      </c>
      <c r="I16">
        <v>482.60000610351563</v>
      </c>
      <c r="J16">
        <v>10920</v>
      </c>
      <c r="K16">
        <v>52.759998321533203</v>
      </c>
      <c r="L16">
        <v>37.784999847412109</v>
      </c>
      <c r="M16">
        <v>1184.599975585938</v>
      </c>
      <c r="N16">
        <v>74.199996948242188</v>
      </c>
      <c r="O16">
        <v>36.680000305175781</v>
      </c>
      <c r="P16">
        <v>52.549999237060547</v>
      </c>
      <c r="Q16">
        <v>66.569999694824219</v>
      </c>
      <c r="R16">
        <v>4450.38</v>
      </c>
      <c r="U16" s="2">
        <v>45103</v>
      </c>
      <c r="V16" s="14">
        <f t="shared" si="1"/>
        <v>-1.135579101059914E-2</v>
      </c>
      <c r="W16" s="14">
        <f t="shared" si="2"/>
        <v>-1.0186125695646576E-2</v>
      </c>
      <c r="X16" s="14">
        <f t="shared" si="3"/>
        <v>-5.706807032339091E-3</v>
      </c>
      <c r="Y16" s="14">
        <f t="shared" si="4"/>
        <v>-2.1052582473343472E-2</v>
      </c>
      <c r="Z16" s="14">
        <f t="shared" si="5"/>
        <v>-7.9049427831509051E-3</v>
      </c>
      <c r="AA16" s="14">
        <f t="shared" si="6"/>
        <v>-7.1684520429994326E-3</v>
      </c>
      <c r="AB16" s="14">
        <f t="shared" si="7"/>
        <v>-1.9961289700978092E-2</v>
      </c>
      <c r="AC16" s="14">
        <f t="shared" si="8"/>
        <v>1.1396601596437348E-2</v>
      </c>
      <c r="AD16" s="14">
        <f t="shared" si="9"/>
        <v>-9.1575091575091579E-3</v>
      </c>
      <c r="AE16" s="14">
        <f t="shared" si="10"/>
        <v>3.5633076723354258E-2</v>
      </c>
      <c r="AF16" s="14">
        <f t="shared" si="11"/>
        <v>-5.3989702891769527E-2</v>
      </c>
      <c r="AG16" s="14">
        <f t="shared" si="12"/>
        <v>-2.5983479597533506E-2</v>
      </c>
      <c r="AH16" s="14">
        <f t="shared" si="13"/>
        <v>-2.8975660174003669E-2</v>
      </c>
      <c r="AI16" s="14">
        <f t="shared" si="14"/>
        <v>-3.1352276889611327E-2</v>
      </c>
      <c r="AJ16" s="14">
        <f t="shared" si="15"/>
        <v>-2.7592783710581988E-2</v>
      </c>
      <c r="AK16" s="14">
        <f t="shared" si="16"/>
        <v>1.0515201313672409E-2</v>
      </c>
      <c r="AL16" s="14">
        <f t="shared" si="17"/>
        <v>-1.155631653926188E-2</v>
      </c>
      <c r="AM16" s="14"/>
      <c r="AO16" s="16">
        <f t="shared" si="0"/>
        <v>2.3270414492474786E-2</v>
      </c>
      <c r="AQ16" s="6">
        <v>44964</v>
      </c>
      <c r="AR16">
        <v>453.42</v>
      </c>
      <c r="AS16" s="4">
        <v>-1.4E-2</v>
      </c>
      <c r="AX16" s="10" t="s">
        <v>53</v>
      </c>
      <c r="AY16" s="11">
        <v>6.6799999999999998E-2</v>
      </c>
      <c r="AZ16" s="15">
        <f>AVERAGE(AJ5:AJ264)</f>
        <v>1.4467094117778306E-3</v>
      </c>
      <c r="BA16" s="17">
        <f t="shared" si="18"/>
        <v>9.6640188706759078E-5</v>
      </c>
      <c r="BB16">
        <f>VAR(P16:P264)</f>
        <v>68.084259129433534</v>
      </c>
      <c r="BC16">
        <f t="shared" si="19"/>
        <v>8.2513186297363124</v>
      </c>
      <c r="BE16" s="27">
        <v>0.72357800000000005</v>
      </c>
    </row>
    <row r="17" spans="1:57">
      <c r="A17" s="2">
        <v>45096</v>
      </c>
      <c r="B17">
        <v>42.319999694824219</v>
      </c>
      <c r="C17">
        <v>680.45001220703125</v>
      </c>
      <c r="D17">
        <v>45.040000915527337</v>
      </c>
      <c r="E17">
        <v>30.889999389648441</v>
      </c>
      <c r="F17">
        <v>210.0899963378906</v>
      </c>
      <c r="G17">
        <v>88.099998474121094</v>
      </c>
      <c r="H17">
        <v>191.94000244140619</v>
      </c>
      <c r="I17">
        <v>472</v>
      </c>
      <c r="J17">
        <v>10450</v>
      </c>
      <c r="K17">
        <v>50.490001678466797</v>
      </c>
      <c r="L17">
        <v>35.705001831054688</v>
      </c>
      <c r="M17">
        <v>1226.489990234375</v>
      </c>
      <c r="N17">
        <v>74.169998168945313</v>
      </c>
      <c r="O17">
        <v>38.299999237060547</v>
      </c>
      <c r="P17">
        <v>52.049999237060547</v>
      </c>
      <c r="Q17">
        <v>62.860000610351563</v>
      </c>
      <c r="R17">
        <v>4348.33</v>
      </c>
      <c r="U17" s="2">
        <v>45096</v>
      </c>
      <c r="V17" s="14">
        <f t="shared" si="1"/>
        <v>3.000946282896581E-2</v>
      </c>
      <c r="W17" s="14">
        <f t="shared" si="2"/>
        <v>1.5710195090941889E-2</v>
      </c>
      <c r="X17" s="14">
        <f t="shared" si="3"/>
        <v>1.1545303001635115E-2</v>
      </c>
      <c r="Y17" s="14">
        <f t="shared" si="4"/>
        <v>4.5645836039887117E-2</v>
      </c>
      <c r="Z17" s="14">
        <f t="shared" si="5"/>
        <v>5.5690332207136055E-3</v>
      </c>
      <c r="AA17" s="14">
        <f t="shared" si="6"/>
        <v>1.339387429753929E-2</v>
      </c>
      <c r="AB17" s="14">
        <f t="shared" si="7"/>
        <v>2.3132241246905855E-2</v>
      </c>
      <c r="AC17" s="14">
        <f t="shared" si="8"/>
        <v>2.2457640049821238E-2</v>
      </c>
      <c r="AD17" s="14">
        <f t="shared" si="9"/>
        <v>4.4976076555023926E-2</v>
      </c>
      <c r="AE17" s="14">
        <f t="shared" si="10"/>
        <v>4.4959329918868363E-2</v>
      </c>
      <c r="AF17" s="14">
        <f t="shared" si="11"/>
        <v>5.8255087794123243E-2</v>
      </c>
      <c r="AG17" s="14">
        <f t="shared" si="12"/>
        <v>-3.4154387709623389E-2</v>
      </c>
      <c r="AH17" s="14">
        <f t="shared" si="13"/>
        <v>4.0445975512286547E-4</v>
      </c>
      <c r="AI17" s="14">
        <f t="shared" si="14"/>
        <v>-4.2297623084994546E-2</v>
      </c>
      <c r="AJ17" s="14">
        <f t="shared" si="15"/>
        <v>9.6061480754833697E-3</v>
      </c>
      <c r="AK17" s="14">
        <f t="shared" si="16"/>
        <v>5.9020029405817513E-2</v>
      </c>
      <c r="AL17" s="14">
        <f t="shared" si="17"/>
        <v>2.3468779968401705E-2</v>
      </c>
      <c r="AM17" s="14"/>
      <c r="AO17" s="16">
        <f t="shared" si="0"/>
        <v>-8.2740289027558251E-4</v>
      </c>
      <c r="AQ17" t="s">
        <v>54</v>
      </c>
      <c r="AR17">
        <v>459.86</v>
      </c>
      <c r="AS17" s="4">
        <v>2.1100000000000001E-2</v>
      </c>
      <c r="AX17" s="10" t="s">
        <v>55</v>
      </c>
      <c r="AY17" s="11">
        <v>6.6E-3</v>
      </c>
      <c r="AZ17" s="16">
        <f>AVERAGE(AK5:AK264)</f>
        <v>1.0973823469798763E-3</v>
      </c>
      <c r="BA17" s="17">
        <f t="shared" si="18"/>
        <v>7.2427234900671837E-6</v>
      </c>
      <c r="BB17">
        <f>VAR(Q18:Q266)</f>
        <v>4942.5847937529416</v>
      </c>
      <c r="BC17">
        <f t="shared" si="19"/>
        <v>70.303519070903846</v>
      </c>
      <c r="BE17" s="27">
        <v>1.4611540000000001</v>
      </c>
    </row>
    <row r="18" spans="1:57" ht="15.75" customHeight="1">
      <c r="A18" s="2">
        <v>45089</v>
      </c>
      <c r="B18">
        <v>45.044998168945313</v>
      </c>
      <c r="C18">
        <v>702.780029296875</v>
      </c>
      <c r="D18">
        <v>45.360000610351563</v>
      </c>
      <c r="E18">
        <v>32.049999237060547</v>
      </c>
      <c r="F18">
        <v>211.75999450683591</v>
      </c>
      <c r="G18">
        <v>91.319999694824219</v>
      </c>
      <c r="H18">
        <v>203.94999694824219</v>
      </c>
      <c r="I18">
        <v>507.20001220703119</v>
      </c>
      <c r="J18">
        <v>10680</v>
      </c>
      <c r="K18">
        <v>53.540000915527337</v>
      </c>
      <c r="L18">
        <v>38.064998626708977</v>
      </c>
      <c r="M18">
        <v>1194.739990234375</v>
      </c>
      <c r="N18">
        <v>75.589996337890625</v>
      </c>
      <c r="O18">
        <v>40.060001373291023</v>
      </c>
      <c r="P18">
        <v>53.799999237060547</v>
      </c>
      <c r="Q18">
        <v>66.510002136230469</v>
      </c>
      <c r="R18">
        <v>4409.59</v>
      </c>
      <c r="U18" s="2">
        <v>45089</v>
      </c>
      <c r="V18" s="14">
        <f t="shared" si="1"/>
        <v>-6.0495029079604849E-2</v>
      </c>
      <c r="W18" s="14">
        <f t="shared" si="2"/>
        <v>-3.1773835565852275E-2</v>
      </c>
      <c r="X18" s="14">
        <f t="shared" si="3"/>
        <v>-7.0546668985537672E-3</v>
      </c>
      <c r="Y18" s="14">
        <f t="shared" si="4"/>
        <v>-3.619344383854952E-2</v>
      </c>
      <c r="Z18" s="14">
        <f t="shared" si="5"/>
        <v>-7.8862779196540011E-3</v>
      </c>
      <c r="AA18" s="14">
        <f t="shared" si="6"/>
        <v>-3.5260635473760592E-2</v>
      </c>
      <c r="AB18" s="14">
        <f t="shared" si="7"/>
        <v>-5.8886956050721855E-2</v>
      </c>
      <c r="AC18" s="14">
        <f t="shared" si="8"/>
        <v>-6.940065331201746E-2</v>
      </c>
      <c r="AD18" s="14">
        <f t="shared" si="9"/>
        <v>-2.153558052434457E-2</v>
      </c>
      <c r="AE18" s="14">
        <f t="shared" si="10"/>
        <v>-5.6966738604892292E-2</v>
      </c>
      <c r="AF18" s="14">
        <f t="shared" si="11"/>
        <v>-6.1999129930307061E-2</v>
      </c>
      <c r="AG18" s="14">
        <f t="shared" si="12"/>
        <v>2.6574819843246E-2</v>
      </c>
      <c r="AH18" s="14">
        <f t="shared" si="13"/>
        <v>-1.8785530331260476E-2</v>
      </c>
      <c r="AI18" s="14">
        <f t="shared" si="14"/>
        <v>-4.3934150671395437E-2</v>
      </c>
      <c r="AJ18" s="14">
        <f t="shared" si="15"/>
        <v>-3.2527881502171077E-2</v>
      </c>
      <c r="AK18" s="14">
        <f t="shared" si="16"/>
        <v>-5.4878986748530187E-2</v>
      </c>
      <c r="AL18" s="14">
        <f t="shared" si="17"/>
        <v>-1.3892448050725854E-2</v>
      </c>
      <c r="AM18" s="14"/>
      <c r="AO18" s="16">
        <f t="shared" si="0"/>
        <v>7.5764550098236317E-3</v>
      </c>
      <c r="AQ18" t="s">
        <v>56</v>
      </c>
      <c r="AR18">
        <v>450.36</v>
      </c>
      <c r="AS18" s="4">
        <v>-2.1000000000000001E-2</v>
      </c>
      <c r="AX18" s="10" t="s">
        <v>57</v>
      </c>
      <c r="AY18" s="11">
        <v>1</v>
      </c>
      <c r="AZ18" s="16">
        <f>SUM(AZ2:AZ17)</f>
        <v>2.894300070219254E-2</v>
      </c>
      <c r="BA18" s="17">
        <f>SUM(BA2:BA17)</f>
        <v>2.4700020672501133E-3</v>
      </c>
      <c r="BE18" s="27">
        <v>0.53</v>
      </c>
    </row>
    <row r="19" spans="1:57">
      <c r="A19" s="2">
        <v>45082</v>
      </c>
      <c r="B19">
        <v>45.264999389648438</v>
      </c>
      <c r="C19">
        <v>684.4000244140625</v>
      </c>
      <c r="D19">
        <v>41.970001220703118</v>
      </c>
      <c r="E19">
        <v>29.79000091552734</v>
      </c>
      <c r="F19">
        <v>215.30999755859381</v>
      </c>
      <c r="G19">
        <v>91.930000305175781</v>
      </c>
      <c r="H19">
        <v>176.5299987792969</v>
      </c>
      <c r="I19">
        <v>491.5</v>
      </c>
      <c r="J19">
        <v>9315</v>
      </c>
      <c r="K19">
        <v>57.139999389648438</v>
      </c>
      <c r="L19">
        <v>36.830001831054688</v>
      </c>
      <c r="M19">
        <v>1208.550048828125</v>
      </c>
      <c r="N19">
        <v>74.069999694824219</v>
      </c>
      <c r="O19">
        <v>38.970001220703118</v>
      </c>
      <c r="P19">
        <v>54.950000762939453</v>
      </c>
      <c r="Q19">
        <v>64.94000244140625</v>
      </c>
      <c r="R19">
        <v>4298.8599999999997</v>
      </c>
      <c r="U19" s="2">
        <v>45082</v>
      </c>
      <c r="V19" s="14">
        <f t="shared" si="1"/>
        <v>-4.8602943481633326E-3</v>
      </c>
      <c r="W19" s="14">
        <f t="shared" si="2"/>
        <v>2.685564615306411E-2</v>
      </c>
      <c r="X19" s="14">
        <f t="shared" si="3"/>
        <v>8.0771963093873175E-2</v>
      </c>
      <c r="Y19" s="14">
        <f t="shared" si="4"/>
        <v>7.5864325346671452E-2</v>
      </c>
      <c r="Z19" s="14">
        <f t="shared" si="5"/>
        <v>-1.6487869081842382E-2</v>
      </c>
      <c r="AA19" s="14">
        <f t="shared" si="6"/>
        <v>-6.6354901373498493E-3</v>
      </c>
      <c r="AB19" s="14">
        <f t="shared" si="7"/>
        <v>0.15532769704047067</v>
      </c>
      <c r="AC19" s="14">
        <f t="shared" si="8"/>
        <v>3.1943056372393065E-2</v>
      </c>
      <c r="AD19" s="14">
        <f t="shared" si="9"/>
        <v>0.14653784219001612</v>
      </c>
      <c r="AE19" s="14">
        <f t="shared" si="10"/>
        <v>-6.3003124126271542E-2</v>
      </c>
      <c r="AF19" s="14">
        <f t="shared" si="11"/>
        <v>3.3532357704444994E-2</v>
      </c>
      <c r="AG19" s="14">
        <f t="shared" si="12"/>
        <v>-1.1426964573904881E-2</v>
      </c>
      <c r="AH19" s="14">
        <f t="shared" si="13"/>
        <v>2.0521083425529146E-2</v>
      </c>
      <c r="AI19" s="14">
        <f t="shared" si="14"/>
        <v>2.7970236552336408E-2</v>
      </c>
      <c r="AJ19" s="14">
        <f t="shared" si="15"/>
        <v>-2.092814394744312E-2</v>
      </c>
      <c r="AK19" s="14">
        <f t="shared" si="16"/>
        <v>2.4176157003393869E-2</v>
      </c>
      <c r="AL19" s="14">
        <f t="shared" si="17"/>
        <v>2.5757991653601299E-2</v>
      </c>
      <c r="AM19" s="14"/>
      <c r="AO19" s="16">
        <f t="shared" si="0"/>
        <v>-1.443944702735485E-2</v>
      </c>
      <c r="AQ19" s="6">
        <v>45236</v>
      </c>
      <c r="AR19">
        <v>460</v>
      </c>
      <c r="AS19" s="4">
        <v>2.6200000000000001E-2</v>
      </c>
    </row>
    <row r="20" spans="1:57">
      <c r="A20" s="2">
        <v>45075</v>
      </c>
      <c r="B20">
        <v>45.444999694824219</v>
      </c>
      <c r="C20">
        <v>681.8599853515625</v>
      </c>
      <c r="D20">
        <v>41.330001831054688</v>
      </c>
      <c r="E20">
        <v>29.79999923706055</v>
      </c>
      <c r="F20">
        <v>213.0299987792969</v>
      </c>
      <c r="G20">
        <v>90.769996643066406</v>
      </c>
      <c r="H20">
        <v>188.28999328613281</v>
      </c>
      <c r="I20">
        <v>483.89999389648438</v>
      </c>
      <c r="J20">
        <v>9580</v>
      </c>
      <c r="K20">
        <v>55.439998626708977</v>
      </c>
      <c r="L20">
        <v>35.805000305175781</v>
      </c>
      <c r="M20">
        <v>1270.670043945312</v>
      </c>
      <c r="N20">
        <v>73.849998474121094</v>
      </c>
      <c r="O20">
        <v>38.360000610351563</v>
      </c>
      <c r="P20">
        <v>55.180000305175781</v>
      </c>
      <c r="Q20">
        <v>63.459999084472663</v>
      </c>
      <c r="R20">
        <v>4282.37</v>
      </c>
      <c r="U20" s="2">
        <v>45075</v>
      </c>
      <c r="V20" s="14">
        <f t="shared" si="1"/>
        <v>-3.9608385165482065E-3</v>
      </c>
      <c r="W20" s="14">
        <f t="shared" si="2"/>
        <v>3.7251622284161061E-3</v>
      </c>
      <c r="X20" s="14">
        <f t="shared" si="3"/>
        <v>1.5485104313921064E-2</v>
      </c>
      <c r="Y20" s="14">
        <f t="shared" si="4"/>
        <v>-3.3551415399957094E-4</v>
      </c>
      <c r="Z20" s="14">
        <f t="shared" si="5"/>
        <v>1.0702712258187756E-2</v>
      </c>
      <c r="AA20" s="14">
        <f t="shared" si="6"/>
        <v>1.2779593533211654E-2</v>
      </c>
      <c r="AB20" s="14">
        <f t="shared" si="7"/>
        <v>-6.2456821531481833E-2</v>
      </c>
      <c r="AC20" s="14">
        <f t="shared" si="8"/>
        <v>1.5705737134481996E-2</v>
      </c>
      <c r="AD20" s="14">
        <f t="shared" si="9"/>
        <v>-2.7661795407098122E-2</v>
      </c>
      <c r="AE20" s="14">
        <f t="shared" si="10"/>
        <v>3.06637951848805E-2</v>
      </c>
      <c r="AF20" s="14">
        <f t="shared" si="11"/>
        <v>2.8627329064168098E-2</v>
      </c>
      <c r="AG20" s="14">
        <f t="shared" si="12"/>
        <v>-4.8887589200033589E-2</v>
      </c>
      <c r="AH20" s="14">
        <f t="shared" si="13"/>
        <v>2.979028100863387E-3</v>
      </c>
      <c r="AI20" s="14">
        <f t="shared" si="14"/>
        <v>1.5901996888575253E-2</v>
      </c>
      <c r="AJ20" s="14">
        <f t="shared" si="15"/>
        <v>-4.1681685568014503E-3</v>
      </c>
      <c r="AK20" s="14">
        <f t="shared" si="16"/>
        <v>2.3321830732514343E-2</v>
      </c>
      <c r="AL20" s="14">
        <f t="shared" si="17"/>
        <v>3.8506714739734733E-3</v>
      </c>
      <c r="AM20" s="14"/>
      <c r="AO20" s="16">
        <f t="shared" si="0"/>
        <v>1.3581532854402794E-2</v>
      </c>
      <c r="AQ20" s="6">
        <v>45022</v>
      </c>
      <c r="AR20">
        <v>448.27</v>
      </c>
      <c r="AS20" s="4">
        <v>4.4999999999999997E-3</v>
      </c>
      <c r="AX20" s="13" t="s">
        <v>58</v>
      </c>
      <c r="AY20">
        <f>_xlfn.VAR.S(AS4:AS264)</f>
        <v>7.2451320532566942E-4</v>
      </c>
    </row>
    <row r="21" spans="1:57">
      <c r="A21" s="2">
        <v>45068</v>
      </c>
      <c r="B21">
        <v>45.505001068115227</v>
      </c>
      <c r="C21">
        <v>672.29998779296875</v>
      </c>
      <c r="D21">
        <v>41.290000915527337</v>
      </c>
      <c r="E21">
        <v>29.110000610351559</v>
      </c>
      <c r="F21">
        <v>215.44000244140619</v>
      </c>
      <c r="G21">
        <v>88.290000915527344</v>
      </c>
      <c r="H21">
        <v>194.44000244140619</v>
      </c>
      <c r="I21">
        <v>485.39999389648438</v>
      </c>
      <c r="J21">
        <v>9435</v>
      </c>
      <c r="K21">
        <v>53.729999542236328</v>
      </c>
      <c r="L21">
        <v>34.544998168945313</v>
      </c>
      <c r="M21">
        <v>1282.260009765625</v>
      </c>
      <c r="N21">
        <v>73.919998168945313</v>
      </c>
      <c r="O21">
        <v>37.599998474121087</v>
      </c>
      <c r="P21">
        <v>55.759998321533203</v>
      </c>
      <c r="Q21">
        <v>59</v>
      </c>
      <c r="R21">
        <v>4205.45</v>
      </c>
      <c r="U21" s="2">
        <v>45068</v>
      </c>
      <c r="V21" s="14">
        <f t="shared" si="1"/>
        <v>-1.3185665725223049E-3</v>
      </c>
      <c r="W21" s="14">
        <f t="shared" si="2"/>
        <v>1.4219838959059599E-2</v>
      </c>
      <c r="X21" s="14">
        <f t="shared" si="3"/>
        <v>9.6877972003890861E-4</v>
      </c>
      <c r="Y21" s="14">
        <f t="shared" si="4"/>
        <v>2.3703147105521769E-2</v>
      </c>
      <c r="Z21" s="14">
        <f t="shared" si="5"/>
        <v>-1.1186426080573152E-2</v>
      </c>
      <c r="AA21" s="14">
        <f t="shared" si="6"/>
        <v>2.8089202648347824E-2</v>
      </c>
      <c r="AB21" s="14">
        <f t="shared" si="7"/>
        <v>-3.1629341072070105E-2</v>
      </c>
      <c r="AC21" s="14">
        <f t="shared" si="8"/>
        <v>-3.0902348967064217E-3</v>
      </c>
      <c r="AD21" s="14">
        <f t="shared" si="9"/>
        <v>1.5368309485956544E-2</v>
      </c>
      <c r="AE21" s="14">
        <f t="shared" si="10"/>
        <v>3.1825778876630087E-2</v>
      </c>
      <c r="AF21" s="14">
        <f t="shared" si="11"/>
        <v>3.647422790611593E-2</v>
      </c>
      <c r="AG21" s="14">
        <f t="shared" si="12"/>
        <v>-9.0387017703464061E-3</v>
      </c>
      <c r="AH21" s="14">
        <f t="shared" si="13"/>
        <v>-9.4696559196651153E-4</v>
      </c>
      <c r="AI21" s="14">
        <f t="shared" si="14"/>
        <v>2.0212823592361626E-2</v>
      </c>
      <c r="AJ21" s="14">
        <f t="shared" si="15"/>
        <v>-1.0401686402731477E-2</v>
      </c>
      <c r="AK21" s="14">
        <f t="shared" si="16"/>
        <v>7.5593204821570559E-2</v>
      </c>
      <c r="AL21" s="14">
        <f t="shared" si="17"/>
        <v>1.8290551546207914E-2</v>
      </c>
      <c r="AM21" s="14"/>
      <c r="AO21" s="16">
        <f t="shared" si="0"/>
        <v>1.1002353261803141E-3</v>
      </c>
      <c r="AQ21" t="s">
        <v>59</v>
      </c>
      <c r="AR21">
        <v>446.24</v>
      </c>
      <c r="AS21" s="4">
        <v>1.6400000000000001E-2</v>
      </c>
      <c r="AX21" t="s">
        <v>60</v>
      </c>
      <c r="AY21">
        <f>_xlfn.COVARIANCE.S(AS4:AS20,AO2:AO18)</f>
        <v>-1.5269265486186721E-4</v>
      </c>
    </row>
    <row r="22" spans="1:57">
      <c r="A22" s="2">
        <v>45061</v>
      </c>
      <c r="B22">
        <v>46.720001220703118</v>
      </c>
      <c r="C22">
        <v>666.70001220703125</v>
      </c>
      <c r="D22">
        <v>42.990001678466797</v>
      </c>
      <c r="E22">
        <v>29.670000076293949</v>
      </c>
      <c r="F22">
        <v>210.36000061035159</v>
      </c>
      <c r="G22">
        <v>91.349998474121094</v>
      </c>
      <c r="H22">
        <v>199.8800048828125</v>
      </c>
      <c r="I22">
        <v>502</v>
      </c>
      <c r="J22">
        <v>9700</v>
      </c>
      <c r="K22">
        <v>55.779998779296882</v>
      </c>
      <c r="L22">
        <v>35.955001831054688</v>
      </c>
      <c r="M22">
        <v>1310.880004882812</v>
      </c>
      <c r="N22">
        <v>74.480003356933594</v>
      </c>
      <c r="O22">
        <v>36.770000457763672</v>
      </c>
      <c r="P22">
        <v>56.119998931884773</v>
      </c>
      <c r="Q22">
        <v>58.650001525878913</v>
      </c>
      <c r="R22">
        <v>4191.9799999999996</v>
      </c>
      <c r="U22" s="2">
        <v>45061</v>
      </c>
      <c r="V22" s="14">
        <f t="shared" si="1"/>
        <v>-2.600599573720656E-2</v>
      </c>
      <c r="W22" s="14">
        <f t="shared" si="2"/>
        <v>8.3995432479436229E-3</v>
      </c>
      <c r="X22" s="14">
        <f t="shared" si="3"/>
        <v>-3.9544096221586597E-2</v>
      </c>
      <c r="Y22" s="14">
        <f t="shared" si="4"/>
        <v>-1.8874265739885328E-2</v>
      </c>
      <c r="Z22" s="14">
        <f t="shared" si="5"/>
        <v>2.4149086405757601E-2</v>
      </c>
      <c r="AA22" s="14">
        <f t="shared" si="6"/>
        <v>-3.3497510779495296E-2</v>
      </c>
      <c r="AB22" s="14">
        <f t="shared" si="7"/>
        <v>-2.7216341347378502E-2</v>
      </c>
      <c r="AC22" s="14">
        <f t="shared" si="8"/>
        <v>-3.3067741242062999E-2</v>
      </c>
      <c r="AD22" s="14">
        <f t="shared" si="9"/>
        <v>-2.7319587628865979E-2</v>
      </c>
      <c r="AE22" s="14">
        <f t="shared" si="10"/>
        <v>-3.675151097029828E-2</v>
      </c>
      <c r="AF22" s="14">
        <f t="shared" si="11"/>
        <v>-3.9215786129971522E-2</v>
      </c>
      <c r="AG22" s="14">
        <f t="shared" si="12"/>
        <v>-2.1832658222401959E-2</v>
      </c>
      <c r="AH22" s="14">
        <f t="shared" si="13"/>
        <v>-7.51886630972001E-3</v>
      </c>
      <c r="AI22" s="14">
        <f t="shared" si="14"/>
        <v>2.2572695295742587E-2</v>
      </c>
      <c r="AJ22" s="14">
        <f t="shared" si="15"/>
        <v>-6.4148363721196365E-3</v>
      </c>
      <c r="AK22" s="14">
        <f t="shared" si="16"/>
        <v>5.9675782611301759E-3</v>
      </c>
      <c r="AL22" s="14">
        <f t="shared" si="17"/>
        <v>3.2132786893067848E-3</v>
      </c>
      <c r="AM22" s="14"/>
      <c r="AO22" s="16">
        <f t="shared" si="0"/>
        <v>-2.4671773726710457E-2</v>
      </c>
      <c r="AQ22" t="s">
        <v>61</v>
      </c>
      <c r="AR22">
        <v>439.03</v>
      </c>
      <c r="AS22" s="4">
        <v>-5.5999999999999999E-3</v>
      </c>
      <c r="AX22" t="s">
        <v>62</v>
      </c>
      <c r="AY22">
        <f>AY21/AY20</f>
        <v>-0.21075206599337512</v>
      </c>
    </row>
    <row r="23" spans="1:57">
      <c r="A23" s="2">
        <v>45054</v>
      </c>
      <c r="B23">
        <v>45.560001373291023</v>
      </c>
      <c r="C23">
        <v>645.0999755859375</v>
      </c>
      <c r="D23">
        <v>42.470001220703118</v>
      </c>
      <c r="E23">
        <v>30.110000610351559</v>
      </c>
      <c r="F23">
        <v>201.80999755859381</v>
      </c>
      <c r="G23">
        <v>91.989997863769531</v>
      </c>
      <c r="H23">
        <v>199.1499938964844</v>
      </c>
      <c r="I23">
        <v>488.79998779296881</v>
      </c>
      <c r="J23">
        <v>9830</v>
      </c>
      <c r="K23">
        <v>54.650001525878913</v>
      </c>
      <c r="L23">
        <v>33.770000457763672</v>
      </c>
      <c r="M23">
        <v>1279.670043945312</v>
      </c>
      <c r="N23">
        <v>77.959999084472656</v>
      </c>
      <c r="O23">
        <v>37.349998474121087</v>
      </c>
      <c r="P23">
        <v>55.759998321533203</v>
      </c>
      <c r="Q23">
        <v>55.560001373291023</v>
      </c>
      <c r="R23">
        <v>4124.08</v>
      </c>
      <c r="U23" s="2">
        <v>45054</v>
      </c>
      <c r="V23" s="14">
        <f t="shared" si="1"/>
        <v>2.5460926524293971E-2</v>
      </c>
      <c r="W23" s="14">
        <f t="shared" si="2"/>
        <v>3.3483238937460295E-2</v>
      </c>
      <c r="X23" s="14">
        <f t="shared" si="3"/>
        <v>1.2243947323227086E-2</v>
      </c>
      <c r="Y23" s="14">
        <f t="shared" si="4"/>
        <v>-1.4613102794369977E-2</v>
      </c>
      <c r="Z23" s="14">
        <f t="shared" si="5"/>
        <v>4.2366598063484757E-2</v>
      </c>
      <c r="AA23" s="14">
        <f t="shared" si="6"/>
        <v>-6.9572714915835726E-3</v>
      </c>
      <c r="AB23" s="14">
        <f t="shared" si="7"/>
        <v>3.6656339879555652E-3</v>
      </c>
      <c r="AC23" s="14">
        <f t="shared" si="8"/>
        <v>2.7004935631508357E-2</v>
      </c>
      <c r="AD23" s="14">
        <f t="shared" si="9"/>
        <v>-1.3224821973550356E-2</v>
      </c>
      <c r="AE23" s="14">
        <f t="shared" si="10"/>
        <v>2.0676984846612876E-2</v>
      </c>
      <c r="AF23" s="14">
        <f t="shared" si="11"/>
        <v>6.470243836756262E-2</v>
      </c>
      <c r="AG23" s="14">
        <f t="shared" si="12"/>
        <v>2.438906895192882E-2</v>
      </c>
      <c r="AH23" s="14">
        <f t="shared" si="13"/>
        <v>-4.4638221759961197E-2</v>
      </c>
      <c r="AI23" s="14">
        <f t="shared" si="14"/>
        <v>-1.5528729318671362E-2</v>
      </c>
      <c r="AJ23" s="14">
        <f t="shared" si="15"/>
        <v>6.4562521733890696E-3</v>
      </c>
      <c r="AK23" s="14">
        <f t="shared" si="16"/>
        <v>5.5615552127637725E-2</v>
      </c>
      <c r="AL23" s="14">
        <f t="shared" si="17"/>
        <v>1.646427809353835E-2</v>
      </c>
      <c r="AM23" s="14"/>
      <c r="AO23" s="16">
        <f t="shared" si="0"/>
        <v>-1.2839073319487564E-2</v>
      </c>
      <c r="AQ23" t="s">
        <v>63</v>
      </c>
      <c r="AR23">
        <v>441.51</v>
      </c>
      <c r="AS23" s="4">
        <v>1.23E-2</v>
      </c>
    </row>
    <row r="24" spans="1:57">
      <c r="A24" s="2">
        <v>45047</v>
      </c>
      <c r="B24">
        <v>45.810001373291023</v>
      </c>
      <c r="C24">
        <v>644.47998046875</v>
      </c>
      <c r="D24">
        <v>46.049999237060547</v>
      </c>
      <c r="E24">
        <v>30.60000038146973</v>
      </c>
      <c r="F24">
        <v>197.5899963378906</v>
      </c>
      <c r="G24">
        <v>100.51999664306641</v>
      </c>
      <c r="H24">
        <v>203.53999328613281</v>
      </c>
      <c r="I24">
        <v>486.29998779296881</v>
      </c>
      <c r="J24">
        <v>9770</v>
      </c>
      <c r="K24">
        <v>54.470001220703118</v>
      </c>
      <c r="L24">
        <v>33.185001373291023</v>
      </c>
      <c r="M24">
        <v>1243.589965820312</v>
      </c>
      <c r="N24">
        <v>75.510002136230469</v>
      </c>
      <c r="O24">
        <v>38.490001678466797</v>
      </c>
      <c r="P24">
        <v>56.130001068115227</v>
      </c>
      <c r="Q24">
        <v>59.25</v>
      </c>
      <c r="R24">
        <v>4136.25</v>
      </c>
      <c r="U24" s="2">
        <v>45047</v>
      </c>
      <c r="V24" s="14">
        <f t="shared" si="1"/>
        <v>-5.4573235648440631E-3</v>
      </c>
      <c r="W24" s="14">
        <f t="shared" si="2"/>
        <v>9.6200834157262509E-4</v>
      </c>
      <c r="X24" s="14">
        <f t="shared" si="3"/>
        <v>-7.7741543445592171E-2</v>
      </c>
      <c r="Y24" s="14">
        <f t="shared" si="4"/>
        <v>-1.6013064216002348E-2</v>
      </c>
      <c r="Z24" s="14">
        <f t="shared" si="5"/>
        <v>2.1357362715300414E-2</v>
      </c>
      <c r="AA24" s="14">
        <f t="shared" si="6"/>
        <v>-8.4858725270214694E-2</v>
      </c>
      <c r="AB24" s="14">
        <f t="shared" si="7"/>
        <v>-2.1568239827329798E-2</v>
      </c>
      <c r="AC24" s="14">
        <f t="shared" si="8"/>
        <v>5.1408596807621517E-3</v>
      </c>
      <c r="AD24" s="14">
        <f t="shared" si="9"/>
        <v>6.1412487205731829E-3</v>
      </c>
      <c r="AE24" s="14">
        <f t="shared" si="10"/>
        <v>3.3045768522468916E-3</v>
      </c>
      <c r="AF24" s="14">
        <f t="shared" si="11"/>
        <v>1.7628418269208999E-2</v>
      </c>
      <c r="AG24" s="14">
        <f t="shared" si="12"/>
        <v>2.9012841142699648E-2</v>
      </c>
      <c r="AH24" s="14">
        <f t="shared" si="13"/>
        <v>3.2445992304728777E-2</v>
      </c>
      <c r="AI24" s="14">
        <f t="shared" si="14"/>
        <v>-2.9618164578659508E-2</v>
      </c>
      <c r="AJ24" s="14">
        <f t="shared" si="15"/>
        <v>-6.5918891776434512E-3</v>
      </c>
      <c r="AK24" s="14">
        <f t="shared" si="16"/>
        <v>-6.2278457834750674E-2</v>
      </c>
      <c r="AL24" s="14">
        <f t="shared" si="17"/>
        <v>-2.9422786340284248E-3</v>
      </c>
      <c r="AM24" s="14"/>
      <c r="AO24" s="16">
        <f t="shared" si="0"/>
        <v>-7.2267629623094451E-4</v>
      </c>
      <c r="AQ24" s="6">
        <v>45112</v>
      </c>
      <c r="AR24">
        <v>436.15</v>
      </c>
      <c r="AS24" s="4">
        <v>-4.7000000000000002E-3</v>
      </c>
    </row>
    <row r="25" spans="1:57">
      <c r="A25" s="2">
        <v>45040</v>
      </c>
      <c r="B25">
        <v>48.200000762939453</v>
      </c>
      <c r="C25">
        <v>671.20001220703125</v>
      </c>
      <c r="D25">
        <v>47.680000305175781</v>
      </c>
      <c r="E25">
        <v>29.590000152587891</v>
      </c>
      <c r="F25">
        <v>198.3699951171875</v>
      </c>
      <c r="G25">
        <v>102.5</v>
      </c>
      <c r="H25">
        <v>246.7200012207031</v>
      </c>
      <c r="I25">
        <v>497.60000610351563</v>
      </c>
      <c r="J25">
        <v>9920</v>
      </c>
      <c r="K25">
        <v>55.299999237060547</v>
      </c>
      <c r="L25">
        <v>32.904998779296882</v>
      </c>
      <c r="M25">
        <v>1277.489990234375</v>
      </c>
      <c r="N25">
        <v>76.629997253417969</v>
      </c>
      <c r="O25">
        <v>38.889999389648438</v>
      </c>
      <c r="P25">
        <v>57.939998626708977</v>
      </c>
      <c r="Q25">
        <v>60.790000915527337</v>
      </c>
      <c r="R25">
        <v>4169.4799999999996</v>
      </c>
      <c r="U25" s="2">
        <v>45040</v>
      </c>
      <c r="V25" s="14">
        <f t="shared" si="1"/>
        <v>-4.9585048792905401E-2</v>
      </c>
      <c r="W25" s="14">
        <f t="shared" si="2"/>
        <v>-3.9809343343753502E-2</v>
      </c>
      <c r="X25" s="14">
        <f t="shared" si="3"/>
        <v>-3.4186263793674801E-2</v>
      </c>
      <c r="Y25" s="14">
        <f t="shared" si="4"/>
        <v>3.4133160651352905E-2</v>
      </c>
      <c r="Z25" s="14">
        <f t="shared" si="5"/>
        <v>-3.9320401194551501E-3</v>
      </c>
      <c r="AA25" s="14">
        <f t="shared" si="6"/>
        <v>-1.9317105921303354E-2</v>
      </c>
      <c r="AB25" s="14">
        <f t="shared" si="7"/>
        <v>-0.175016244005056</v>
      </c>
      <c r="AC25" s="14">
        <f t="shared" si="8"/>
        <v>-2.2709039734609807E-2</v>
      </c>
      <c r="AD25" s="14">
        <f t="shared" si="9"/>
        <v>-1.5120967741935484E-2</v>
      </c>
      <c r="AE25" s="14">
        <f t="shared" si="10"/>
        <v>-1.5009005927819018E-2</v>
      </c>
      <c r="AF25" s="14">
        <f t="shared" si="11"/>
        <v>8.5094242328406424E-3</v>
      </c>
      <c r="AG25" s="14">
        <f t="shared" si="12"/>
        <v>-2.6536430557740402E-2</v>
      </c>
      <c r="AH25" s="14">
        <f t="shared" si="13"/>
        <v>-1.461562256727791E-2</v>
      </c>
      <c r="AI25" s="14">
        <f t="shared" si="14"/>
        <v>-1.0285361724333433E-2</v>
      </c>
      <c r="AJ25" s="14">
        <f t="shared" si="15"/>
        <v>-3.1239171582572039E-2</v>
      </c>
      <c r="AK25" s="14">
        <f t="shared" si="16"/>
        <v>-2.5333128677976061E-2</v>
      </c>
      <c r="AL25" s="14">
        <f t="shared" si="17"/>
        <v>-7.9698187783607474E-3</v>
      </c>
      <c r="AM25" s="14"/>
      <c r="AO25" s="16">
        <f t="shared" si="0"/>
        <v>1.7632877485788786E-2</v>
      </c>
      <c r="AQ25" t="s">
        <v>64</v>
      </c>
      <c r="AR25">
        <v>438.19</v>
      </c>
      <c r="AS25" s="4">
        <v>-4.4999999999999997E-3</v>
      </c>
    </row>
    <row r="26" spans="1:57">
      <c r="A26" s="2">
        <v>45033</v>
      </c>
      <c r="B26">
        <v>48.860000610351563</v>
      </c>
      <c r="C26">
        <v>680.94000244140625</v>
      </c>
      <c r="D26">
        <v>45.290000915527337</v>
      </c>
      <c r="E26">
        <v>29.729999542236332</v>
      </c>
      <c r="F26">
        <v>199.0299987792969</v>
      </c>
      <c r="G26">
        <v>99.569999694824219</v>
      </c>
      <c r="H26">
        <v>256.23001098632813</v>
      </c>
      <c r="I26">
        <v>511.79998779296881</v>
      </c>
      <c r="J26">
        <v>9650</v>
      </c>
      <c r="K26">
        <v>56.909999847412109</v>
      </c>
      <c r="L26">
        <v>34.639999389648438</v>
      </c>
      <c r="M26">
        <v>1281.920043945312</v>
      </c>
      <c r="N26">
        <v>78.989997863769531</v>
      </c>
      <c r="O26">
        <v>40.209999084472663</v>
      </c>
      <c r="P26">
        <v>57.700000762939453</v>
      </c>
      <c r="Q26">
        <v>63.479999542236328</v>
      </c>
      <c r="R26">
        <v>4133.5200000000004</v>
      </c>
      <c r="U26" s="2">
        <v>45033</v>
      </c>
      <c r="V26" s="14">
        <f t="shared" si="1"/>
        <v>-1.3507978697656436E-2</v>
      </c>
      <c r="W26" s="14">
        <f t="shared" si="2"/>
        <v>-1.4303742179125554E-2</v>
      </c>
      <c r="X26" s="14">
        <f t="shared" si="3"/>
        <v>5.2771016589426727E-2</v>
      </c>
      <c r="Y26" s="14">
        <f t="shared" si="4"/>
        <v>-4.7090276422490016E-3</v>
      </c>
      <c r="Z26" s="14">
        <f t="shared" si="5"/>
        <v>-3.3161014226869251E-3</v>
      </c>
      <c r="AA26" s="14">
        <f t="shared" si="6"/>
        <v>2.9426537251742973E-2</v>
      </c>
      <c r="AB26" s="14">
        <f t="shared" si="7"/>
        <v>-3.711512843096456E-2</v>
      </c>
      <c r="AC26" s="14">
        <f t="shared" si="8"/>
        <v>-2.7745177858810928E-2</v>
      </c>
      <c r="AD26" s="14">
        <f t="shared" si="9"/>
        <v>2.7979274611398965E-2</v>
      </c>
      <c r="AE26" s="14">
        <f t="shared" si="10"/>
        <v>-2.8290293703537493E-2</v>
      </c>
      <c r="AF26" s="14">
        <f t="shared" si="11"/>
        <v>-5.0086623583198743E-2</v>
      </c>
      <c r="AG26" s="14">
        <f t="shared" si="12"/>
        <v>-3.4557956495499149E-3</v>
      </c>
      <c r="AH26" s="14">
        <f t="shared" si="13"/>
        <v>-2.9877208180480629E-2</v>
      </c>
      <c r="AI26" s="14">
        <f t="shared" si="14"/>
        <v>-3.2827647970127702E-2</v>
      </c>
      <c r="AJ26" s="14">
        <f t="shared" si="15"/>
        <v>4.1594083292226594E-3</v>
      </c>
      <c r="AK26" s="14">
        <f t="shared" si="16"/>
        <v>-4.2375530026889881E-2</v>
      </c>
      <c r="AL26" s="14">
        <f t="shared" si="17"/>
        <v>8.6996071145171959E-3</v>
      </c>
      <c r="AM26" s="14"/>
      <c r="AO26" s="16">
        <f t="shared" si="0"/>
        <v>-1.0815948331576541E-2</v>
      </c>
      <c r="AQ26" t="s">
        <v>65</v>
      </c>
      <c r="AR26">
        <v>440.16</v>
      </c>
      <c r="AS26" s="4">
        <v>4.4000000000000003E-3</v>
      </c>
    </row>
    <row r="27" spans="1:57">
      <c r="A27" s="2">
        <v>45026</v>
      </c>
      <c r="B27">
        <v>48.935001373291023</v>
      </c>
      <c r="C27">
        <v>691.33001708984375</v>
      </c>
      <c r="D27">
        <v>43.049999237060547</v>
      </c>
      <c r="E27">
        <v>28.329999923706051</v>
      </c>
      <c r="F27">
        <v>194.6499938964844</v>
      </c>
      <c r="G27">
        <v>99.900001525878906</v>
      </c>
      <c r="H27">
        <v>254.00999450683591</v>
      </c>
      <c r="I27">
        <v>488.10000610351563</v>
      </c>
      <c r="J27">
        <v>9670</v>
      </c>
      <c r="K27">
        <v>55.569999694824219</v>
      </c>
      <c r="L27">
        <v>36.099998474121087</v>
      </c>
      <c r="M27">
        <v>1301.880004882812</v>
      </c>
      <c r="N27">
        <v>78.019996643066406</v>
      </c>
      <c r="O27">
        <v>41.189998626708977</v>
      </c>
      <c r="P27">
        <v>58.720001220703118</v>
      </c>
      <c r="Q27">
        <v>64.040000915527344</v>
      </c>
      <c r="R27">
        <v>4137.6400000000003</v>
      </c>
      <c r="U27" s="2">
        <v>45026</v>
      </c>
      <c r="V27" s="14">
        <f t="shared" si="1"/>
        <v>-1.5326608937298617E-3</v>
      </c>
      <c r="W27" s="14">
        <f t="shared" si="2"/>
        <v>-1.5029022885733075E-2</v>
      </c>
      <c r="X27" s="14">
        <f t="shared" si="3"/>
        <v>5.2032560236108777E-2</v>
      </c>
      <c r="Y27" s="14">
        <f t="shared" si="4"/>
        <v>4.9417565206514004E-2</v>
      </c>
      <c r="Z27" s="14">
        <f t="shared" si="5"/>
        <v>2.2501952325474014E-2</v>
      </c>
      <c r="AA27" s="14">
        <f t="shared" si="6"/>
        <v>-3.3033215817239118E-3</v>
      </c>
      <c r="AB27" s="14">
        <f t="shared" si="7"/>
        <v>8.7398784595165632E-3</v>
      </c>
      <c r="AC27" s="14">
        <f t="shared" si="8"/>
        <v>4.855558572647696E-2</v>
      </c>
      <c r="AD27" s="14">
        <f t="shared" si="9"/>
        <v>-2.0682523267838678E-3</v>
      </c>
      <c r="AE27" s="14">
        <f t="shared" si="10"/>
        <v>2.4113733308382544E-2</v>
      </c>
      <c r="AF27" s="14">
        <f t="shared" si="11"/>
        <v>-4.0443189644987797E-2</v>
      </c>
      <c r="AG27" s="14">
        <f t="shared" si="12"/>
        <v>-1.5331644132054002E-2</v>
      </c>
      <c r="AH27" s="14">
        <f t="shared" si="13"/>
        <v>1.2432725742616762E-2</v>
      </c>
      <c r="AI27" s="14">
        <f t="shared" si="14"/>
        <v>-2.3792172248358594E-2</v>
      </c>
      <c r="AJ27" s="14">
        <f t="shared" si="15"/>
        <v>-1.7370579641678201E-2</v>
      </c>
      <c r="AK27" s="14">
        <f t="shared" si="16"/>
        <v>-8.7445559850895613E-3</v>
      </c>
      <c r="AL27" s="14">
        <f t="shared" si="17"/>
        <v>-9.95736700147884E-4</v>
      </c>
      <c r="AM27" s="14"/>
      <c r="AO27" s="16">
        <f t="shared" si="0"/>
        <v>5.280426616771787E-2</v>
      </c>
      <c r="AQ27" t="s">
        <v>66</v>
      </c>
      <c r="AR27">
        <v>438.25</v>
      </c>
      <c r="AS27" s="4">
        <v>-1.2999999999999999E-3</v>
      </c>
    </row>
    <row r="28" spans="1:57">
      <c r="A28" s="2">
        <v>45019</v>
      </c>
      <c r="B28">
        <v>49.020000457763672</v>
      </c>
      <c r="C28">
        <v>656.4000244140625</v>
      </c>
      <c r="D28">
        <v>42.299999237060547</v>
      </c>
      <c r="E28">
        <v>28.059999465942379</v>
      </c>
      <c r="F28">
        <v>192.55000305175781</v>
      </c>
      <c r="G28">
        <v>99.970001220703125</v>
      </c>
      <c r="H28">
        <v>241.25999450683591</v>
      </c>
      <c r="I28">
        <v>497.70001220703119</v>
      </c>
      <c r="J28">
        <v>9345</v>
      </c>
      <c r="K28">
        <v>54.150001525878913</v>
      </c>
      <c r="L28">
        <v>35.294998168945313</v>
      </c>
      <c r="M28">
        <v>1245</v>
      </c>
      <c r="N28">
        <v>78.970001220703125</v>
      </c>
      <c r="O28">
        <v>41.5</v>
      </c>
      <c r="P28">
        <v>57.5</v>
      </c>
      <c r="Q28">
        <v>68.099998474121094</v>
      </c>
      <c r="R28">
        <v>4105.0200000000004</v>
      </c>
      <c r="U28" s="2">
        <v>45019</v>
      </c>
      <c r="V28" s="14">
        <f t="shared" si="1"/>
        <v>-1.7339674353101151E-3</v>
      </c>
      <c r="W28" s="14">
        <f t="shared" si="2"/>
        <v>5.3214490214197684E-2</v>
      </c>
      <c r="X28" s="14">
        <f t="shared" si="3"/>
        <v>1.7730496773694929E-2</v>
      </c>
      <c r="Y28" s="14">
        <f t="shared" si="4"/>
        <v>9.6222545581792669E-3</v>
      </c>
      <c r="Z28" s="14">
        <f t="shared" si="5"/>
        <v>1.0906210394409132E-2</v>
      </c>
      <c r="AA28" s="14">
        <f t="shared" si="6"/>
        <v>-7.0020700179527736E-4</v>
      </c>
      <c r="AB28" s="14">
        <f t="shared" si="7"/>
        <v>5.2847551563874128E-2</v>
      </c>
      <c r="AC28" s="14">
        <f t="shared" si="8"/>
        <v>-1.9288739939837891E-2</v>
      </c>
      <c r="AD28" s="14">
        <f t="shared" si="9"/>
        <v>3.4777956126270736E-2</v>
      </c>
      <c r="AE28" s="14">
        <f t="shared" si="10"/>
        <v>2.6223418816833675E-2</v>
      </c>
      <c r="AF28" s="14">
        <f t="shared" si="11"/>
        <v>2.2807772968920632E-2</v>
      </c>
      <c r="AG28" s="14">
        <f t="shared" si="12"/>
        <v>4.568675090988919E-2</v>
      </c>
      <c r="AH28" s="14">
        <f t="shared" si="13"/>
        <v>-1.2029942547191723E-2</v>
      </c>
      <c r="AI28" s="14">
        <f t="shared" si="14"/>
        <v>-7.4699126094222345E-3</v>
      </c>
      <c r="AJ28" s="14">
        <f t="shared" si="15"/>
        <v>2.1217412533967268E-2</v>
      </c>
      <c r="AK28" s="14">
        <f t="shared" si="16"/>
        <v>-5.9618174002406231E-2</v>
      </c>
      <c r="AL28" s="14">
        <f t="shared" si="17"/>
        <v>7.9463681053928824E-3</v>
      </c>
      <c r="AM28" s="14"/>
      <c r="AO28" s="16">
        <f t="shared" si="0"/>
        <v>3.2574794040080434E-3</v>
      </c>
      <c r="AQ28" s="6">
        <v>45173</v>
      </c>
      <c r="AR28">
        <v>438.83</v>
      </c>
      <c r="AS28" s="4">
        <v>1.3299999999999999E-2</v>
      </c>
    </row>
    <row r="29" spans="1:57">
      <c r="A29" s="2">
        <v>45012</v>
      </c>
      <c r="B29">
        <v>47.674999237060547</v>
      </c>
      <c r="C29">
        <v>669.1199951171875</v>
      </c>
      <c r="D29">
        <v>40.560001373291023</v>
      </c>
      <c r="E29">
        <v>28.45000076293945</v>
      </c>
      <c r="F29">
        <v>199.7799987792969</v>
      </c>
      <c r="G29">
        <v>100.129997253418</v>
      </c>
      <c r="H29">
        <v>246.46000671386719</v>
      </c>
      <c r="I29">
        <v>518.4000244140625</v>
      </c>
      <c r="J29">
        <v>9640</v>
      </c>
      <c r="K29">
        <v>54.490001678466797</v>
      </c>
      <c r="L29">
        <v>37.680000305175781</v>
      </c>
      <c r="M29">
        <v>1318.06005859375</v>
      </c>
      <c r="N29">
        <v>77.080001831054688</v>
      </c>
      <c r="O29">
        <v>40.799999237060547</v>
      </c>
      <c r="P29">
        <v>54.360000610351563</v>
      </c>
      <c r="Q29">
        <v>68.650001525878906</v>
      </c>
      <c r="R29">
        <v>4109.3100000000004</v>
      </c>
      <c r="U29" s="2">
        <v>45012</v>
      </c>
      <c r="V29" s="14">
        <f t="shared" si="1"/>
        <v>2.8211877131139571E-2</v>
      </c>
      <c r="W29" s="14">
        <f t="shared" si="2"/>
        <v>-1.9009999396143087E-2</v>
      </c>
      <c r="X29" s="14">
        <f t="shared" si="3"/>
        <v>4.2899354163121947E-2</v>
      </c>
      <c r="Y29" s="14">
        <f t="shared" si="4"/>
        <v>-1.3708305326483775E-2</v>
      </c>
      <c r="Z29" s="14">
        <f t="shared" si="5"/>
        <v>-3.6189787624967849E-2</v>
      </c>
      <c r="AA29" s="14">
        <f t="shared" si="6"/>
        <v>-1.5978831229760233E-3</v>
      </c>
      <c r="AB29" s="14">
        <f t="shared" si="7"/>
        <v>-2.1098807373921481E-2</v>
      </c>
      <c r="AC29" s="14">
        <f t="shared" si="8"/>
        <v>-3.9930577222537997E-2</v>
      </c>
      <c r="AD29" s="14">
        <f t="shared" si="9"/>
        <v>-3.0601659751037343E-2</v>
      </c>
      <c r="AE29" s="14">
        <f t="shared" si="10"/>
        <v>-6.2396796130443841E-3</v>
      </c>
      <c r="AF29" s="14">
        <f t="shared" si="11"/>
        <v>-6.3296234525318226E-2</v>
      </c>
      <c r="AG29" s="14">
        <f t="shared" si="12"/>
        <v>-5.542999206856964E-2</v>
      </c>
      <c r="AH29" s="14">
        <f t="shared" si="13"/>
        <v>2.4519970741450833E-2</v>
      </c>
      <c r="AI29" s="14">
        <f t="shared" si="14"/>
        <v>1.7156881765419487E-2</v>
      </c>
      <c r="AJ29" s="14">
        <f t="shared" si="15"/>
        <v>5.7763049197804825E-2</v>
      </c>
      <c r="AK29" s="14">
        <f t="shared" si="16"/>
        <v>-8.0116975897003961E-3</v>
      </c>
      <c r="AL29" s="14">
        <f t="shared" si="17"/>
        <v>-1.0439708856231249E-3</v>
      </c>
      <c r="AM29" s="14"/>
      <c r="AO29" s="16">
        <f t="shared" si="0"/>
        <v>-6.7537359536684431E-3</v>
      </c>
      <c r="AQ29" s="6">
        <v>44961</v>
      </c>
      <c r="AR29">
        <v>433.07</v>
      </c>
      <c r="AS29" s="4">
        <v>-1E-4</v>
      </c>
    </row>
    <row r="30" spans="1:57">
      <c r="A30" s="2">
        <v>45005</v>
      </c>
      <c r="B30">
        <v>45.715000152587891</v>
      </c>
      <c r="C30">
        <v>644.8800048828125</v>
      </c>
      <c r="D30">
        <v>39.229999542236328</v>
      </c>
      <c r="E30">
        <v>27.610000610351559</v>
      </c>
      <c r="F30">
        <v>190.05999755859381</v>
      </c>
      <c r="G30">
        <v>94.080001831054688</v>
      </c>
      <c r="H30">
        <v>241.69000244140619</v>
      </c>
      <c r="I30">
        <v>467.29998779296881</v>
      </c>
      <c r="J30">
        <v>9115</v>
      </c>
      <c r="K30">
        <v>54.119998931884773</v>
      </c>
      <c r="L30">
        <v>34.154998779296882</v>
      </c>
      <c r="M30">
        <v>1187.280029296875</v>
      </c>
      <c r="N30">
        <v>75.69000244140625</v>
      </c>
      <c r="O30">
        <v>40.389999389648438</v>
      </c>
      <c r="P30">
        <v>51.810001373291023</v>
      </c>
      <c r="Q30">
        <v>60.680000305175781</v>
      </c>
      <c r="R30">
        <v>3970.99</v>
      </c>
      <c r="U30" s="2">
        <v>45005</v>
      </c>
      <c r="V30" s="14">
        <f t="shared" si="1"/>
        <v>4.2874309918638429E-2</v>
      </c>
      <c r="W30" s="14">
        <f t="shared" si="2"/>
        <v>3.7588373109474667E-2</v>
      </c>
      <c r="X30" s="14">
        <f t="shared" si="3"/>
        <v>3.3902672612136288E-2</v>
      </c>
      <c r="Y30" s="14">
        <f t="shared" si="4"/>
        <v>3.0423764361416104E-2</v>
      </c>
      <c r="Z30" s="14">
        <f t="shared" si="5"/>
        <v>5.1141751791859869E-2</v>
      </c>
      <c r="AA30" s="14">
        <f t="shared" si="6"/>
        <v>6.4306922880674078E-2</v>
      </c>
      <c r="AB30" s="14">
        <f t="shared" si="7"/>
        <v>1.9736042965274925E-2</v>
      </c>
      <c r="AC30" s="14">
        <f t="shared" si="8"/>
        <v>0.10935167548887868</v>
      </c>
      <c r="AD30" s="14">
        <f t="shared" si="9"/>
        <v>5.7597366977509598E-2</v>
      </c>
      <c r="AE30" s="14">
        <f t="shared" si="10"/>
        <v>6.8367101604659714E-3</v>
      </c>
      <c r="AF30" s="14">
        <f t="shared" si="11"/>
        <v>0.10320602113490883</v>
      </c>
      <c r="AG30" s="14">
        <f t="shared" si="12"/>
        <v>0.11015095518310443</v>
      </c>
      <c r="AH30" s="14">
        <f t="shared" si="13"/>
        <v>1.8364372371694332E-2</v>
      </c>
      <c r="AI30" s="14">
        <f t="shared" si="14"/>
        <v>1.0151023857583626E-2</v>
      </c>
      <c r="AJ30" s="14">
        <f t="shared" si="15"/>
        <v>4.9218281595628556E-2</v>
      </c>
      <c r="AK30" s="14">
        <f t="shared" si="16"/>
        <v>0.13134477885003099</v>
      </c>
      <c r="AL30" s="14">
        <f t="shared" si="17"/>
        <v>3.4832623602678581E-2</v>
      </c>
      <c r="AM30" s="14"/>
      <c r="AO30" s="16">
        <f t="shared" si="0"/>
        <v>-3.5486194780566055E-2</v>
      </c>
      <c r="AQ30" t="s">
        <v>67</v>
      </c>
      <c r="AR30">
        <v>433.1</v>
      </c>
      <c r="AS30" s="4">
        <v>3.5900000000000001E-2</v>
      </c>
    </row>
    <row r="31" spans="1:57">
      <c r="A31" s="2">
        <v>44998</v>
      </c>
      <c r="B31">
        <v>46.25</v>
      </c>
      <c r="C31">
        <v>636.71002197265625</v>
      </c>
      <c r="D31">
        <v>37.580001831054688</v>
      </c>
      <c r="E31">
        <v>27.979999542236332</v>
      </c>
      <c r="F31">
        <v>184.8500061035156</v>
      </c>
      <c r="G31">
        <v>93.199996948242188</v>
      </c>
      <c r="H31">
        <v>234.55999755859381</v>
      </c>
      <c r="I31">
        <v>460.70001220703119</v>
      </c>
      <c r="J31">
        <v>8550</v>
      </c>
      <c r="K31">
        <v>56.810001373291023</v>
      </c>
      <c r="L31">
        <v>34.470001220703118</v>
      </c>
      <c r="M31">
        <v>1201.150024414062</v>
      </c>
      <c r="N31">
        <v>75.669998168945313</v>
      </c>
      <c r="O31">
        <v>40.099998474121087</v>
      </c>
      <c r="P31">
        <v>53.139999389648438</v>
      </c>
      <c r="Q31">
        <v>73.980003356933594</v>
      </c>
      <c r="R31">
        <v>3916.64</v>
      </c>
      <c r="U31" s="2">
        <v>44998</v>
      </c>
      <c r="V31" s="14">
        <f t="shared" si="1"/>
        <v>-1.1567564268369933E-2</v>
      </c>
      <c r="W31" s="14">
        <f t="shared" si="2"/>
        <v>1.2831560095196858E-2</v>
      </c>
      <c r="X31" s="14">
        <f t="shared" si="3"/>
        <v>4.3906270111411891E-2</v>
      </c>
      <c r="Y31" s="14">
        <f t="shared" si="4"/>
        <v>-1.3223693278702611E-2</v>
      </c>
      <c r="Z31" s="14">
        <f t="shared" si="5"/>
        <v>2.8184967720047714E-2</v>
      </c>
      <c r="AA31" s="14">
        <f t="shared" si="6"/>
        <v>9.4421127857032341E-3</v>
      </c>
      <c r="AB31" s="14">
        <f t="shared" si="7"/>
        <v>3.0397360833154381E-2</v>
      </c>
      <c r="AC31" s="14">
        <f t="shared" si="8"/>
        <v>1.4325972240199748E-2</v>
      </c>
      <c r="AD31" s="14">
        <f t="shared" si="9"/>
        <v>6.6081871345029242E-2</v>
      </c>
      <c r="AE31" s="14">
        <f t="shared" si="10"/>
        <v>-4.7350860348173533E-2</v>
      </c>
      <c r="AF31" s="14">
        <f t="shared" si="11"/>
        <v>-9.1384517044067106E-3</v>
      </c>
      <c r="AG31" s="14">
        <f t="shared" si="12"/>
        <v>-1.1547262902444701E-2</v>
      </c>
      <c r="AH31" s="14">
        <f t="shared" si="13"/>
        <v>2.643620053521711E-4</v>
      </c>
      <c r="AI31" s="14">
        <f t="shared" si="14"/>
        <v>7.2319433057960259E-3</v>
      </c>
      <c r="AJ31" s="14">
        <f t="shared" si="15"/>
        <v>-2.5028190282901954E-2</v>
      </c>
      <c r="AK31" s="14">
        <f t="shared" si="16"/>
        <v>-0.17977835155790517</v>
      </c>
      <c r="AL31" s="14">
        <f t="shared" si="17"/>
        <v>1.3876690224273845E-2</v>
      </c>
      <c r="AM31" s="14"/>
      <c r="AO31" s="16">
        <f t="shared" si="0"/>
        <v>2.4861958662224549E-2</v>
      </c>
      <c r="AQ31" t="s">
        <v>68</v>
      </c>
      <c r="AR31">
        <v>418.11</v>
      </c>
      <c r="AS31" s="4">
        <v>1.3599999999999999E-2</v>
      </c>
    </row>
    <row r="32" spans="1:57">
      <c r="A32" s="2">
        <v>44991</v>
      </c>
      <c r="B32">
        <v>49.775001525878913</v>
      </c>
      <c r="C32">
        <v>635.030029296875</v>
      </c>
      <c r="D32">
        <v>38.020000457763672</v>
      </c>
      <c r="E32">
        <v>28.659999847412109</v>
      </c>
      <c r="F32">
        <v>173.17999267578119</v>
      </c>
      <c r="G32">
        <v>93.569999694824219</v>
      </c>
      <c r="H32">
        <v>236.19999694824219</v>
      </c>
      <c r="I32">
        <v>503.60000610351563</v>
      </c>
      <c r="J32">
        <v>8845</v>
      </c>
      <c r="K32">
        <v>55.229999542236328</v>
      </c>
      <c r="L32">
        <v>35.610000610351563</v>
      </c>
      <c r="M32">
        <v>1168.0400390625</v>
      </c>
      <c r="N32">
        <v>73.010002136230469</v>
      </c>
      <c r="O32">
        <v>39.389999389648438</v>
      </c>
      <c r="P32">
        <v>58.040000915527337</v>
      </c>
      <c r="Q32">
        <v>71.010002136230469</v>
      </c>
      <c r="R32">
        <v>3861.59</v>
      </c>
      <c r="U32" s="2">
        <v>44991</v>
      </c>
      <c r="V32" s="14">
        <f t="shared" si="1"/>
        <v>-7.0818712562895694E-2</v>
      </c>
      <c r="W32" s="14">
        <f t="shared" si="2"/>
        <v>2.6455326492849326E-3</v>
      </c>
      <c r="X32" s="14">
        <f t="shared" si="3"/>
        <v>-1.1572820131808725E-2</v>
      </c>
      <c r="Y32" s="14">
        <f t="shared" si="4"/>
        <v>-2.3726458785629727E-2</v>
      </c>
      <c r="Z32" s="14">
        <f t="shared" si="5"/>
        <v>6.7386614628067401E-2</v>
      </c>
      <c r="AA32" s="14">
        <f t="shared" si="6"/>
        <v>-3.954288209776469E-3</v>
      </c>
      <c r="AB32" s="14">
        <f t="shared" si="7"/>
        <v>-6.9432659222588766E-3</v>
      </c>
      <c r="AC32" s="14">
        <f t="shared" si="8"/>
        <v>-8.5186642924039768E-2</v>
      </c>
      <c r="AD32" s="14">
        <f t="shared" si="9"/>
        <v>-3.3352176370830981E-2</v>
      </c>
      <c r="AE32" s="14">
        <f t="shared" si="10"/>
        <v>2.8607674165313211E-2</v>
      </c>
      <c r="AF32" s="14">
        <f t="shared" si="11"/>
        <v>-3.2013461671131095E-2</v>
      </c>
      <c r="AG32" s="14">
        <f t="shared" si="12"/>
        <v>2.834661847562777E-2</v>
      </c>
      <c r="AH32" s="14">
        <f t="shared" si="13"/>
        <v>3.643330988747976E-2</v>
      </c>
      <c r="AI32" s="14">
        <f t="shared" si="14"/>
        <v>1.8024856447680843E-2</v>
      </c>
      <c r="AJ32" s="14">
        <f t="shared" si="15"/>
        <v>-8.442455976199012E-2</v>
      </c>
      <c r="AK32" s="14">
        <f t="shared" si="16"/>
        <v>4.1825110989368378E-2</v>
      </c>
      <c r="AL32" s="14">
        <f t="shared" si="17"/>
        <v>1.4255785829153204E-2</v>
      </c>
      <c r="AM32" s="14"/>
      <c r="AO32" s="16">
        <f t="shared" si="0"/>
        <v>-2.0042412262097908E-2</v>
      </c>
      <c r="AQ32" s="6">
        <v>45263</v>
      </c>
      <c r="AR32">
        <v>412.5</v>
      </c>
      <c r="AS32" s="4">
        <v>-5.0000000000000001E-4</v>
      </c>
    </row>
    <row r="33" spans="1:45">
      <c r="A33" s="2">
        <v>44984</v>
      </c>
      <c r="B33">
        <v>51.790000915527337</v>
      </c>
      <c r="C33">
        <v>695.239990234375</v>
      </c>
      <c r="D33">
        <v>39.939998626708977</v>
      </c>
      <c r="E33">
        <v>29.930000305175781</v>
      </c>
      <c r="F33">
        <v>186.42999267578119</v>
      </c>
      <c r="G33">
        <v>101.13999938964839</v>
      </c>
      <c r="H33">
        <v>253.22999572753909</v>
      </c>
      <c r="I33">
        <v>505</v>
      </c>
      <c r="J33">
        <v>9105</v>
      </c>
      <c r="K33">
        <v>56.520000457763672</v>
      </c>
      <c r="L33">
        <v>34.25</v>
      </c>
      <c r="M33">
        <v>1226.739990234375</v>
      </c>
      <c r="N33">
        <v>73.830001831054688</v>
      </c>
      <c r="O33">
        <v>41.150001525878913</v>
      </c>
      <c r="P33">
        <v>59.009998321533203</v>
      </c>
      <c r="Q33">
        <v>80.879997253417969</v>
      </c>
      <c r="R33">
        <v>4045.64</v>
      </c>
      <c r="U33" s="2">
        <v>44984</v>
      </c>
      <c r="V33" s="14">
        <f t="shared" si="1"/>
        <v>-3.8907112454680405E-2</v>
      </c>
      <c r="W33" s="14">
        <f t="shared" si="2"/>
        <v>-8.6603132419356937E-2</v>
      </c>
      <c r="X33" s="14">
        <f t="shared" si="3"/>
        <v>-4.8072063970011E-2</v>
      </c>
      <c r="Y33" s="14">
        <f t="shared" si="4"/>
        <v>-4.2432356993462886E-2</v>
      </c>
      <c r="Z33" s="14">
        <f t="shared" si="5"/>
        <v>-7.1072255112099705E-2</v>
      </c>
      <c r="AA33" s="14">
        <f t="shared" si="6"/>
        <v>-7.4846744517569772E-2</v>
      </c>
      <c r="AB33" s="14">
        <f t="shared" si="7"/>
        <v>-6.7251111900741026E-2</v>
      </c>
      <c r="AC33" s="14">
        <f t="shared" si="8"/>
        <v>-2.7722651415532178E-3</v>
      </c>
      <c r="AD33" s="14">
        <f t="shared" si="9"/>
        <v>-2.8555738605161998E-2</v>
      </c>
      <c r="AE33" s="14">
        <f t="shared" si="10"/>
        <v>-2.2823795206642596E-2</v>
      </c>
      <c r="AF33" s="14">
        <f t="shared" si="11"/>
        <v>3.970804701756387E-2</v>
      </c>
      <c r="AG33" s="14">
        <f t="shared" si="12"/>
        <v>-4.7850360825573209E-2</v>
      </c>
      <c r="AH33" s="14">
        <f t="shared" si="13"/>
        <v>-1.1106591825645967E-2</v>
      </c>
      <c r="AI33" s="14">
        <f t="shared" si="14"/>
        <v>-4.2770402696671213E-2</v>
      </c>
      <c r="AJ33" s="14">
        <f t="shared" si="15"/>
        <v>-1.6437848391734438E-2</v>
      </c>
      <c r="AK33" s="14">
        <f t="shared" si="16"/>
        <v>-0.12203258472255199</v>
      </c>
      <c r="AL33" s="14">
        <f t="shared" si="17"/>
        <v>-4.5493420076922253E-2</v>
      </c>
      <c r="AM33" s="14"/>
      <c r="AO33" s="16">
        <f t="shared" si="0"/>
        <v>-8.9808468608038711E-4</v>
      </c>
      <c r="AQ33" s="6">
        <v>45049</v>
      </c>
      <c r="AR33">
        <v>412.72</v>
      </c>
      <c r="AS33" s="4">
        <v>-3.5299999999999998E-2</v>
      </c>
    </row>
    <row r="34" spans="1:45">
      <c r="A34" s="2">
        <v>44977</v>
      </c>
      <c r="B34">
        <v>51.659999847412109</v>
      </c>
      <c r="C34">
        <v>683.42999267578125</v>
      </c>
      <c r="D34">
        <v>40.159999847412109</v>
      </c>
      <c r="E34">
        <v>30</v>
      </c>
      <c r="F34">
        <v>162.19999694824219</v>
      </c>
      <c r="G34">
        <v>100.3000030517578</v>
      </c>
      <c r="H34">
        <v>242.7200012207031</v>
      </c>
      <c r="I34">
        <v>476.89999389648438</v>
      </c>
      <c r="J34">
        <v>9180</v>
      </c>
      <c r="K34">
        <v>58.599998474121087</v>
      </c>
      <c r="L34">
        <v>33.595001220703118</v>
      </c>
      <c r="M34">
        <v>1156.880004882812</v>
      </c>
      <c r="N34">
        <v>72.919998168945313</v>
      </c>
      <c r="O34">
        <v>41.75</v>
      </c>
      <c r="P34">
        <v>58.189998626708977</v>
      </c>
      <c r="Q34">
        <v>77.360000610351563</v>
      </c>
      <c r="R34">
        <v>3970.04</v>
      </c>
      <c r="U34" s="2">
        <v>44977</v>
      </c>
      <c r="V34" s="14">
        <f t="shared" si="1"/>
        <v>2.5164744192646303E-3</v>
      </c>
      <c r="W34" s="14">
        <f t="shared" si="2"/>
        <v>1.7280478886147459E-2</v>
      </c>
      <c r="X34" s="14">
        <f t="shared" si="3"/>
        <v>-5.4781180662108213E-3</v>
      </c>
      <c r="Y34" s="14">
        <f t="shared" si="4"/>
        <v>-2.3333231608072915E-3</v>
      </c>
      <c r="Z34" s="14">
        <f t="shared" si="5"/>
        <v>0.14938345365857661</v>
      </c>
      <c r="AA34" s="14">
        <f t="shared" si="6"/>
        <v>8.3748386075036645E-3</v>
      </c>
      <c r="AB34" s="14">
        <f t="shared" si="7"/>
        <v>4.3300900024631064E-2</v>
      </c>
      <c r="AC34" s="14">
        <f t="shared" si="8"/>
        <v>5.8922219465607703E-2</v>
      </c>
      <c r="AD34" s="14">
        <f t="shared" si="9"/>
        <v>-8.1699346405228763E-3</v>
      </c>
      <c r="AE34" s="14">
        <f t="shared" si="10"/>
        <v>-3.5494847619765429E-2</v>
      </c>
      <c r="AF34" s="14">
        <f t="shared" si="11"/>
        <v>1.9496911906442652E-2</v>
      </c>
      <c r="AG34" s="14">
        <f t="shared" si="12"/>
        <v>6.0386544029377993E-2</v>
      </c>
      <c r="AH34" s="14">
        <f t="shared" si="13"/>
        <v>1.2479480046077693E-2</v>
      </c>
      <c r="AI34" s="14">
        <f t="shared" si="14"/>
        <v>-1.4371220937032015E-2</v>
      </c>
      <c r="AJ34" s="14">
        <f t="shared" si="15"/>
        <v>1.4091763433172677E-2</v>
      </c>
      <c r="AK34" s="14">
        <f t="shared" si="16"/>
        <v>4.5501507436588547E-2</v>
      </c>
      <c r="AL34" s="14">
        <f t="shared" si="17"/>
        <v>1.9042629293407599E-2</v>
      </c>
      <c r="AM34" s="14"/>
      <c r="AO34" s="16">
        <f t="shared" ref="AO34:AO65" si="20">$AY$2*V37+$AY$3*W37+$AY$4*X37+$AY$5*Y37+$AY$6*Z37+$AY$7*AA37+$AY$8*AB37+$AY$9*AC37+$AY$10*AD37+$AY$11*AE37+$AY$12*AF37+$AY$13*AG37+$AY$14*AH37+$AY$15*AI37+$AY$16*AJ37+$AY$17*AK37</f>
        <v>-2.8194308890722077E-2</v>
      </c>
      <c r="AQ34" t="s">
        <v>69</v>
      </c>
      <c r="AR34">
        <v>427.83</v>
      </c>
      <c r="AS34" s="4">
        <v>1.8100000000000002E-2</v>
      </c>
    </row>
    <row r="35" spans="1:45">
      <c r="A35" s="2">
        <v>44970</v>
      </c>
      <c r="B35">
        <v>50.909999847412109</v>
      </c>
      <c r="C35">
        <v>716.15997314453125</v>
      </c>
      <c r="D35">
        <v>41</v>
      </c>
      <c r="E35">
        <v>31.840000152587891</v>
      </c>
      <c r="F35">
        <v>165.16999816894531</v>
      </c>
      <c r="G35">
        <v>105.2200012207031</v>
      </c>
      <c r="H35">
        <v>252.8800048828125</v>
      </c>
      <c r="I35">
        <v>506.20001220703119</v>
      </c>
      <c r="J35">
        <v>9410</v>
      </c>
      <c r="K35">
        <v>58</v>
      </c>
      <c r="L35">
        <v>35.235000610351563</v>
      </c>
      <c r="M35">
        <v>1100.869995117188</v>
      </c>
      <c r="N35">
        <v>76.069999694824219</v>
      </c>
      <c r="O35">
        <v>43.209999084472663</v>
      </c>
      <c r="P35">
        <v>58.659999847412109</v>
      </c>
      <c r="Q35">
        <v>75.019996643066406</v>
      </c>
      <c r="R35">
        <v>4079.09</v>
      </c>
      <c r="U35" s="2">
        <v>44970</v>
      </c>
      <c r="V35" s="14">
        <f t="shared" si="1"/>
        <v>1.4731879832015448E-2</v>
      </c>
      <c r="W35" s="14">
        <f t="shared" si="2"/>
        <v>-4.5702052189594555E-2</v>
      </c>
      <c r="X35" s="14">
        <f t="shared" si="3"/>
        <v>-2.048780859970465E-2</v>
      </c>
      <c r="Y35" s="14">
        <f t="shared" si="4"/>
        <v>-5.7788949239007438E-2</v>
      </c>
      <c r="Z35" s="14">
        <f t="shared" si="5"/>
        <v>-1.7981481223153118E-2</v>
      </c>
      <c r="AA35" s="14">
        <f t="shared" si="6"/>
        <v>-4.6759153315588817E-2</v>
      </c>
      <c r="AB35" s="14">
        <f t="shared" si="7"/>
        <v>-4.0177172832694563E-2</v>
      </c>
      <c r="AC35" s="14">
        <f t="shared" si="8"/>
        <v>-5.7882294753014304E-2</v>
      </c>
      <c r="AD35" s="14">
        <f t="shared" si="9"/>
        <v>-2.4442082890541977E-2</v>
      </c>
      <c r="AE35" s="14">
        <f t="shared" si="10"/>
        <v>1.034480127794977E-2</v>
      </c>
      <c r="AF35" s="14">
        <f t="shared" si="11"/>
        <v>-4.6544610791538772E-2</v>
      </c>
      <c r="AG35" s="14">
        <f t="shared" si="12"/>
        <v>5.0877951087822872E-2</v>
      </c>
      <c r="AH35" s="14">
        <f t="shared" si="13"/>
        <v>-4.1409248567319652E-2</v>
      </c>
      <c r="AI35" s="14">
        <f t="shared" si="14"/>
        <v>-3.3788454418118882E-2</v>
      </c>
      <c r="AJ35" s="14">
        <f t="shared" si="15"/>
        <v>-8.0122949527056137E-3</v>
      </c>
      <c r="AK35" s="14">
        <f t="shared" si="16"/>
        <v>3.1191736496850763E-2</v>
      </c>
      <c r="AL35" s="14">
        <f t="shared" si="17"/>
        <v>-2.6733903885425469E-2</v>
      </c>
      <c r="AM35" s="14"/>
      <c r="AO35" s="16">
        <f t="shared" si="20"/>
        <v>1.4334243578147429E-2</v>
      </c>
      <c r="AQ35" t="s">
        <v>70</v>
      </c>
      <c r="AR35">
        <v>420.21</v>
      </c>
      <c r="AS35" s="4">
        <v>-2.5999999999999999E-2</v>
      </c>
    </row>
    <row r="36" spans="1:45">
      <c r="A36" s="2">
        <v>44963</v>
      </c>
      <c r="B36">
        <v>53.290000915527337</v>
      </c>
      <c r="C36">
        <v>723.510009765625</v>
      </c>
      <c r="D36">
        <v>40.950000762939453</v>
      </c>
      <c r="E36">
        <v>30.760000228881839</v>
      </c>
      <c r="F36">
        <v>167.0299987792969</v>
      </c>
      <c r="G36">
        <v>108.05999755859381</v>
      </c>
      <c r="H36">
        <v>250.24000549316409</v>
      </c>
      <c r="I36">
        <v>463.89999389648438</v>
      </c>
      <c r="J36">
        <v>9240</v>
      </c>
      <c r="K36">
        <v>57.709999084472663</v>
      </c>
      <c r="L36">
        <v>35.395000457763672</v>
      </c>
      <c r="M36">
        <v>1104.949951171875</v>
      </c>
      <c r="N36">
        <v>74.739997863769531</v>
      </c>
      <c r="O36">
        <v>43.880001068115227</v>
      </c>
      <c r="P36">
        <v>59.349998474121087</v>
      </c>
      <c r="Q36">
        <v>75.230003356933594</v>
      </c>
      <c r="R36">
        <v>4090.46</v>
      </c>
      <c r="U36" s="2">
        <v>44963</v>
      </c>
      <c r="V36" s="14">
        <f t="shared" si="1"/>
        <v>-4.4661306572088201E-2</v>
      </c>
      <c r="W36" s="14">
        <f t="shared" si="2"/>
        <v>-1.0158859617539684E-2</v>
      </c>
      <c r="X36" s="14">
        <f t="shared" si="3"/>
        <v>1.2209825672530184E-3</v>
      </c>
      <c r="Y36" s="14">
        <f t="shared" si="4"/>
        <v>3.5110530418396887E-2</v>
      </c>
      <c r="Z36" s="14">
        <f t="shared" si="5"/>
        <v>-1.1135727856941917E-2</v>
      </c>
      <c r="AA36" s="14">
        <f t="shared" si="6"/>
        <v>-2.6281662058624124E-2</v>
      </c>
      <c r="AB36" s="14">
        <f t="shared" si="7"/>
        <v>1.0549869452110954E-2</v>
      </c>
      <c r="AC36" s="14">
        <f t="shared" si="8"/>
        <v>9.1183485378501072E-2</v>
      </c>
      <c r="AD36" s="14">
        <f t="shared" si="9"/>
        <v>1.83982683982684E-2</v>
      </c>
      <c r="AE36" s="14">
        <f t="shared" si="10"/>
        <v>5.0251415721363907E-3</v>
      </c>
      <c r="AF36" s="14">
        <f t="shared" si="11"/>
        <v>-4.5204081181757522E-3</v>
      </c>
      <c r="AG36" s="14">
        <f t="shared" si="12"/>
        <v>-3.692435164470547E-3</v>
      </c>
      <c r="AH36" s="14">
        <f t="shared" si="13"/>
        <v>1.7795047753130996E-2</v>
      </c>
      <c r="AI36" s="14">
        <f t="shared" si="14"/>
        <v>-1.5268960057738267E-2</v>
      </c>
      <c r="AJ36" s="14">
        <f t="shared" si="15"/>
        <v>-1.162592492752706E-2</v>
      </c>
      <c r="AK36" s="14">
        <f t="shared" si="16"/>
        <v>-2.7915287052533697E-3</v>
      </c>
      <c r="AL36" s="14">
        <f t="shared" si="17"/>
        <v>-2.779638475868213E-3</v>
      </c>
      <c r="AM36" s="14"/>
      <c r="AO36" s="16">
        <f t="shared" si="20"/>
        <v>3.7277856209221312E-2</v>
      </c>
      <c r="AQ36" s="6">
        <v>45262</v>
      </c>
      <c r="AR36">
        <v>431.44</v>
      </c>
      <c r="AS36" s="4">
        <v>-2.0999999999999999E-3</v>
      </c>
    </row>
    <row r="37" spans="1:45">
      <c r="A37" s="2">
        <v>44956</v>
      </c>
      <c r="B37">
        <v>53.330001831054688</v>
      </c>
      <c r="C37">
        <v>757.15997314453125</v>
      </c>
      <c r="D37">
        <v>46.680000305175781</v>
      </c>
      <c r="E37">
        <v>31.840000152587891</v>
      </c>
      <c r="F37">
        <v>171.03999328613281</v>
      </c>
      <c r="G37">
        <v>110.7099990844727</v>
      </c>
      <c r="H37">
        <v>269.54000854492188</v>
      </c>
      <c r="I37">
        <v>496.20001220703119</v>
      </c>
      <c r="J37">
        <v>9515</v>
      </c>
      <c r="K37">
        <v>60.810001373291023</v>
      </c>
      <c r="L37">
        <v>36.645000457763672</v>
      </c>
      <c r="M37">
        <v>1187.25</v>
      </c>
      <c r="N37">
        <v>74.669998168945313</v>
      </c>
      <c r="O37">
        <v>44.060001373291023</v>
      </c>
      <c r="P37">
        <v>56.349998474121087</v>
      </c>
      <c r="Q37">
        <v>84.709999084472656</v>
      </c>
      <c r="R37">
        <v>4136.4799999999996</v>
      </c>
      <c r="U37" s="2">
        <v>44956</v>
      </c>
      <c r="V37" s="14">
        <f t="shared" si="1"/>
        <v>-7.5006401938763575E-4</v>
      </c>
      <c r="W37" s="14">
        <f t="shared" si="2"/>
        <v>-4.4442343193547215E-2</v>
      </c>
      <c r="X37" s="14">
        <f t="shared" si="3"/>
        <v>-0.122750632064606</v>
      </c>
      <c r="Y37" s="14">
        <f t="shared" si="4"/>
        <v>-3.3919595431229008E-2</v>
      </c>
      <c r="Z37" s="14">
        <f t="shared" si="5"/>
        <v>-2.3444777036020978E-2</v>
      </c>
      <c r="AA37" s="14">
        <f t="shared" si="6"/>
        <v>-2.3936424422304599E-2</v>
      </c>
      <c r="AB37" s="14">
        <f t="shared" si="7"/>
        <v>-7.1603481635050925E-2</v>
      </c>
      <c r="AC37" s="14">
        <f t="shared" si="8"/>
        <v>-6.5094755171167099E-2</v>
      </c>
      <c r="AD37" s="14">
        <f t="shared" si="9"/>
        <v>-2.8901734104046242E-2</v>
      </c>
      <c r="AE37" s="14">
        <f t="shared" si="10"/>
        <v>-5.0978493978129438E-2</v>
      </c>
      <c r="AF37" s="14">
        <f t="shared" si="11"/>
        <v>-3.4111065203580121E-2</v>
      </c>
      <c r="AG37" s="14">
        <f t="shared" si="12"/>
        <v>-6.9319897939039796E-2</v>
      </c>
      <c r="AH37" s="14">
        <f t="shared" si="13"/>
        <v>9.3745408518479238E-4</v>
      </c>
      <c r="AI37" s="14">
        <f t="shared" si="14"/>
        <v>-4.0853449742493846E-3</v>
      </c>
      <c r="AJ37" s="14">
        <f t="shared" si="15"/>
        <v>5.3238688220688404E-2</v>
      </c>
      <c r="AK37" s="14">
        <f t="shared" si="16"/>
        <v>-0.11191117731078745</v>
      </c>
      <c r="AL37" s="14">
        <f t="shared" si="17"/>
        <v>-1.1125401307391678E-2</v>
      </c>
      <c r="AM37" s="14"/>
      <c r="AO37" s="16">
        <f t="shared" si="20"/>
        <v>-5.1122351242075641E-3</v>
      </c>
      <c r="AQ37" s="6">
        <v>45048</v>
      </c>
      <c r="AR37">
        <v>432.34</v>
      </c>
      <c r="AS37" s="4">
        <v>-1.32E-2</v>
      </c>
    </row>
    <row r="38" spans="1:45">
      <c r="A38" s="2">
        <v>44949</v>
      </c>
      <c r="B38">
        <v>52.590000152587891</v>
      </c>
      <c r="C38">
        <v>759.17999267578125</v>
      </c>
      <c r="D38">
        <v>46</v>
      </c>
      <c r="E38">
        <v>31.829999923706051</v>
      </c>
      <c r="F38">
        <v>164.52000427246091</v>
      </c>
      <c r="G38">
        <v>109.5400009155273</v>
      </c>
      <c r="H38">
        <v>270.79000854492188</v>
      </c>
      <c r="I38">
        <v>507.20001220703119</v>
      </c>
      <c r="J38">
        <v>9330</v>
      </c>
      <c r="K38">
        <v>55.040000915527337</v>
      </c>
      <c r="L38">
        <v>33.650001525878913</v>
      </c>
      <c r="M38">
        <v>1221.27001953125</v>
      </c>
      <c r="N38">
        <v>75.580001831054688</v>
      </c>
      <c r="O38">
        <v>43.790000915527337</v>
      </c>
      <c r="P38">
        <v>58.619998931884773</v>
      </c>
      <c r="Q38">
        <v>83.830001831054688</v>
      </c>
      <c r="R38">
        <v>4070.56</v>
      </c>
      <c r="U38" s="2">
        <v>44949</v>
      </c>
      <c r="V38" s="14">
        <f t="shared" si="1"/>
        <v>1.4071148057039552E-2</v>
      </c>
      <c r="W38" s="14">
        <f t="shared" si="2"/>
        <v>-2.6607913152851994E-3</v>
      </c>
      <c r="X38" s="14">
        <f t="shared" si="3"/>
        <v>1.4782615329908289E-2</v>
      </c>
      <c r="Y38" s="14">
        <f t="shared" si="4"/>
        <v>3.1417621444578177E-4</v>
      </c>
      <c r="Z38" s="14">
        <f t="shared" si="5"/>
        <v>3.9630372260835683E-2</v>
      </c>
      <c r="AA38" s="14">
        <f t="shared" si="6"/>
        <v>1.0681012955693252E-2</v>
      </c>
      <c r="AB38" s="14">
        <f t="shared" si="7"/>
        <v>-4.6161230494316226E-3</v>
      </c>
      <c r="AC38" s="14">
        <f t="shared" si="8"/>
        <v>-2.1687696638914847E-2</v>
      </c>
      <c r="AD38" s="14">
        <f t="shared" si="9"/>
        <v>1.982851018220793E-2</v>
      </c>
      <c r="AE38" s="14">
        <f t="shared" si="10"/>
        <v>0.1048328554103623</v>
      </c>
      <c r="AF38" s="14">
        <f t="shared" si="11"/>
        <v>8.9004421874436496E-2</v>
      </c>
      <c r="AG38" s="14">
        <f t="shared" si="12"/>
        <v>-2.7856263551206819E-2</v>
      </c>
      <c r="AH38" s="14">
        <f t="shared" si="13"/>
        <v>-1.2040270442749157E-2</v>
      </c>
      <c r="AI38" s="14">
        <f t="shared" si="14"/>
        <v>6.1658016012497412E-3</v>
      </c>
      <c r="AJ38" s="14">
        <f t="shared" si="15"/>
        <v>-3.8723993502650517E-2</v>
      </c>
      <c r="AK38" s="14">
        <f t="shared" si="16"/>
        <v>1.0497402292695348E-2</v>
      </c>
      <c r="AL38" s="14">
        <f t="shared" si="17"/>
        <v>1.6194331983805575E-2</v>
      </c>
      <c r="AM38" s="14"/>
      <c r="AO38" s="16">
        <f t="shared" si="20"/>
        <v>5.0274532163863038E-2</v>
      </c>
      <c r="AQ38" t="s">
        <v>71</v>
      </c>
      <c r="AR38">
        <v>438.14</v>
      </c>
      <c r="AS38" s="4">
        <v>1.1900000000000001E-2</v>
      </c>
    </row>
    <row r="39" spans="1:45">
      <c r="A39" s="2">
        <v>44942</v>
      </c>
      <c r="B39">
        <v>49.275001525878913</v>
      </c>
      <c r="C39">
        <v>741.71002197265625</v>
      </c>
      <c r="D39">
        <v>43.880001068115227</v>
      </c>
      <c r="E39">
        <v>30.60000038146973</v>
      </c>
      <c r="F39">
        <v>151.25</v>
      </c>
      <c r="G39">
        <v>103.48000335693359</v>
      </c>
      <c r="H39">
        <v>267.55999755859381</v>
      </c>
      <c r="I39">
        <v>450</v>
      </c>
      <c r="J39">
        <v>9150</v>
      </c>
      <c r="K39">
        <v>53.680000305175781</v>
      </c>
      <c r="L39">
        <v>31.129999160766602</v>
      </c>
      <c r="M39">
        <v>1098.089965820312</v>
      </c>
      <c r="N39">
        <v>81.819999694824219</v>
      </c>
      <c r="O39">
        <v>45.110000610351563</v>
      </c>
      <c r="P39">
        <v>58.849998474121087</v>
      </c>
      <c r="Q39">
        <v>76.160003662109375</v>
      </c>
      <c r="R39">
        <v>3972.61</v>
      </c>
      <c r="U39" s="2">
        <v>44942</v>
      </c>
      <c r="V39" s="14">
        <f t="shared" si="1"/>
        <v>6.7275464719528444E-2</v>
      </c>
      <c r="W39" s="14">
        <f t="shared" si="2"/>
        <v>2.3553639812849993E-2</v>
      </c>
      <c r="X39" s="14">
        <f t="shared" si="3"/>
        <v>4.8313556979952751E-2</v>
      </c>
      <c r="Y39" s="14">
        <f t="shared" si="4"/>
        <v>4.0196062970677772E-2</v>
      </c>
      <c r="Z39" s="14">
        <f t="shared" si="5"/>
        <v>8.7735565437758081E-2</v>
      </c>
      <c r="AA39" s="14">
        <f t="shared" si="6"/>
        <v>5.856201548129987E-2</v>
      </c>
      <c r="AB39" s="14">
        <f t="shared" si="7"/>
        <v>1.2072099775007353E-2</v>
      </c>
      <c r="AC39" s="14">
        <f t="shared" si="8"/>
        <v>0.12711113823784709</v>
      </c>
      <c r="AD39" s="14">
        <f t="shared" si="9"/>
        <v>1.9672131147540985E-2</v>
      </c>
      <c r="AE39" s="14">
        <f t="shared" si="10"/>
        <v>2.5335331643439377E-2</v>
      </c>
      <c r="AF39" s="14">
        <f t="shared" si="11"/>
        <v>8.0950929426567148E-2</v>
      </c>
      <c r="AG39" s="14">
        <f t="shared" si="12"/>
        <v>0.11217664995137087</v>
      </c>
      <c r="AH39" s="14">
        <f t="shared" si="13"/>
        <v>-7.6264946065066563E-2</v>
      </c>
      <c r="AI39" s="14">
        <f t="shared" si="14"/>
        <v>-2.926179731687524E-2</v>
      </c>
      <c r="AJ39" s="14">
        <f t="shared" si="15"/>
        <v>-3.9082336142702663E-3</v>
      </c>
      <c r="AK39" s="14">
        <f t="shared" si="16"/>
        <v>0.10070900472870171</v>
      </c>
      <c r="AL39" s="14">
        <f t="shared" si="17"/>
        <v>2.4656334248768397E-2</v>
      </c>
      <c r="AM39" s="14"/>
      <c r="AO39" s="16">
        <f t="shared" si="20"/>
        <v>4.2801121773692136E-2</v>
      </c>
      <c r="AQ39" t="s">
        <v>72</v>
      </c>
      <c r="AR39">
        <v>432.97</v>
      </c>
      <c r="AS39" s="4">
        <v>2.23E-2</v>
      </c>
    </row>
    <row r="40" spans="1:45">
      <c r="A40" s="2">
        <v>44935</v>
      </c>
      <c r="B40">
        <v>49.615001678466797</v>
      </c>
      <c r="C40">
        <v>753.989990234375</v>
      </c>
      <c r="D40">
        <v>44.840000152587891</v>
      </c>
      <c r="E40">
        <v>31.180000305175781</v>
      </c>
      <c r="F40">
        <v>149.50999450683591</v>
      </c>
      <c r="G40">
        <v>99.400001525878906</v>
      </c>
      <c r="H40">
        <v>267.22000122070313</v>
      </c>
      <c r="I40">
        <v>431.29998779296881</v>
      </c>
      <c r="J40">
        <v>9425</v>
      </c>
      <c r="K40">
        <v>50.369998931884773</v>
      </c>
      <c r="L40">
        <v>31.795000076293949</v>
      </c>
      <c r="M40">
        <v>1082.920043945312</v>
      </c>
      <c r="N40">
        <v>84.680000305175781</v>
      </c>
      <c r="O40">
        <v>47.849998474121087</v>
      </c>
      <c r="P40">
        <v>59.729999542236328</v>
      </c>
      <c r="Q40">
        <v>71.650001525878906</v>
      </c>
      <c r="R40">
        <v>3999.09</v>
      </c>
      <c r="U40" s="2">
        <v>44935</v>
      </c>
      <c r="V40" s="14">
        <f t="shared" si="1"/>
        <v>-6.8527691441245195E-3</v>
      </c>
      <c r="W40" s="14">
        <f t="shared" si="2"/>
        <v>-1.628664626953677E-2</v>
      </c>
      <c r="X40" s="14">
        <f t="shared" si="3"/>
        <v>-2.1409435352494264E-2</v>
      </c>
      <c r="Y40" s="14">
        <f t="shared" si="4"/>
        <v>-1.8601665106775928E-2</v>
      </c>
      <c r="Z40" s="14">
        <f t="shared" si="5"/>
        <v>1.1638054692621464E-2</v>
      </c>
      <c r="AA40" s="14">
        <f t="shared" si="6"/>
        <v>4.1046295456971943E-2</v>
      </c>
      <c r="AB40" s="14">
        <f t="shared" si="7"/>
        <v>1.2723461430189543E-3</v>
      </c>
      <c r="AC40" s="14">
        <f t="shared" si="8"/>
        <v>4.3357321438199321E-2</v>
      </c>
      <c r="AD40" s="14">
        <f t="shared" si="9"/>
        <v>-2.9177718832891247E-2</v>
      </c>
      <c r="AE40" s="14">
        <f t="shared" si="10"/>
        <v>6.5713747140775505E-2</v>
      </c>
      <c r="AF40" s="14">
        <f t="shared" si="11"/>
        <v>-2.0915266989515301E-2</v>
      </c>
      <c r="AG40" s="14">
        <f t="shared" si="12"/>
        <v>1.4008348963357158E-2</v>
      </c>
      <c r="AH40" s="14">
        <f t="shared" si="13"/>
        <v>-3.3774215872041685E-2</v>
      </c>
      <c r="AI40" s="14">
        <f t="shared" si="14"/>
        <v>-5.7262235133641821E-2</v>
      </c>
      <c r="AJ40" s="14">
        <f t="shared" si="15"/>
        <v>-1.47329830045114E-2</v>
      </c>
      <c r="AK40" s="14">
        <f t="shared" si="16"/>
        <v>6.2944899374517443E-2</v>
      </c>
      <c r="AL40" s="14">
        <f t="shared" si="17"/>
        <v>-6.6215063927043448E-3</v>
      </c>
      <c r="AM40" s="14"/>
      <c r="AO40" s="16">
        <f t="shared" si="20"/>
        <v>-6.0234149137882251E-3</v>
      </c>
      <c r="AQ40" t="s">
        <v>73</v>
      </c>
      <c r="AR40">
        <v>423.53</v>
      </c>
      <c r="AS40" s="4">
        <v>-3.7000000000000002E-3</v>
      </c>
    </row>
    <row r="41" spans="1:45">
      <c r="A41" s="2">
        <v>44928</v>
      </c>
      <c r="B41">
        <v>48.005001068115227</v>
      </c>
      <c r="C41">
        <v>738</v>
      </c>
      <c r="D41">
        <v>48.450000762939453</v>
      </c>
      <c r="E41">
        <v>28.79999923706055</v>
      </c>
      <c r="F41">
        <v>140.50999450683591</v>
      </c>
      <c r="G41">
        <v>93.919998168945313</v>
      </c>
      <c r="H41">
        <v>263.80999755859381</v>
      </c>
      <c r="I41">
        <v>372.20001220703119</v>
      </c>
      <c r="J41">
        <v>9110</v>
      </c>
      <c r="K41">
        <v>49.064998626708977</v>
      </c>
      <c r="L41">
        <v>30.454999923706051</v>
      </c>
      <c r="M41">
        <v>873.469970703125</v>
      </c>
      <c r="N41">
        <v>83.650001525878906</v>
      </c>
      <c r="O41">
        <v>50.919998168945313</v>
      </c>
      <c r="P41">
        <v>58.680000305175781</v>
      </c>
      <c r="Q41">
        <v>68.989997863769531</v>
      </c>
      <c r="R41">
        <v>3895.08</v>
      </c>
      <c r="U41" s="2">
        <v>44928</v>
      </c>
      <c r="V41" s="14">
        <f t="shared" si="1"/>
        <v>3.3538185075073917E-2</v>
      </c>
      <c r="W41" s="14">
        <f t="shared" si="2"/>
        <v>2.1666653434112466E-2</v>
      </c>
      <c r="X41" s="14">
        <f t="shared" si="3"/>
        <v>-7.4509815345822183E-2</v>
      </c>
      <c r="Y41" s="14">
        <f t="shared" si="4"/>
        <v>8.2638928165407258E-2</v>
      </c>
      <c r="Z41" s="14">
        <f t="shared" si="5"/>
        <v>6.4052383117573483E-2</v>
      </c>
      <c r="AA41" s="14">
        <f t="shared" si="6"/>
        <v>5.8347566692623289E-2</v>
      </c>
      <c r="AB41" s="14">
        <f t="shared" si="7"/>
        <v>1.2925983448947706E-2</v>
      </c>
      <c r="AC41" s="14">
        <f t="shared" si="8"/>
        <v>0.158785528338629</v>
      </c>
      <c r="AD41" s="14">
        <f t="shared" si="9"/>
        <v>3.4577387486278817E-2</v>
      </c>
      <c r="AE41" s="14">
        <f t="shared" si="10"/>
        <v>2.659737779887365E-2</v>
      </c>
      <c r="AF41" s="14">
        <f t="shared" si="11"/>
        <v>4.3999348413882179E-2</v>
      </c>
      <c r="AG41" s="14">
        <f t="shared" si="12"/>
        <v>0.23979081166761135</v>
      </c>
      <c r="AH41" s="14">
        <f t="shared" si="13"/>
        <v>1.2313194985157568E-2</v>
      </c>
      <c r="AI41" s="14">
        <f t="shared" si="14"/>
        <v>-6.0290648177920264E-2</v>
      </c>
      <c r="AJ41" s="14">
        <f t="shared" si="15"/>
        <v>1.7893647436943407E-2</v>
      </c>
      <c r="AK41" s="14">
        <f t="shared" si="16"/>
        <v>3.8556366784674015E-2</v>
      </c>
      <c r="AL41" s="14">
        <f t="shared" si="17"/>
        <v>2.6702917526726079E-2</v>
      </c>
      <c r="AM41" s="14"/>
      <c r="AO41" s="16">
        <f t="shared" si="20"/>
        <v>2.4236112378497421E-3</v>
      </c>
      <c r="AQ41" s="6">
        <v>45139</v>
      </c>
      <c r="AR41">
        <v>425.09</v>
      </c>
      <c r="AS41" s="4">
        <v>3.3099999999999997E-2</v>
      </c>
    </row>
    <row r="42" spans="1:45">
      <c r="A42" s="2">
        <v>44921</v>
      </c>
      <c r="B42">
        <v>45.409999847412109</v>
      </c>
      <c r="C42">
        <v>708.6300048828125</v>
      </c>
      <c r="D42">
        <v>50.970001220703118</v>
      </c>
      <c r="E42">
        <v>28.309999465942379</v>
      </c>
      <c r="F42">
        <v>132.5899963378906</v>
      </c>
      <c r="G42">
        <v>86.879997253417969</v>
      </c>
      <c r="H42">
        <v>248.11000061035159</v>
      </c>
      <c r="I42">
        <v>324.60000610351563</v>
      </c>
      <c r="J42">
        <v>8565</v>
      </c>
      <c r="K42">
        <v>47.215000152587891</v>
      </c>
      <c r="L42">
        <v>28.430000305175781</v>
      </c>
      <c r="M42">
        <v>846.239990234375</v>
      </c>
      <c r="N42">
        <v>83.599998474121094</v>
      </c>
      <c r="O42">
        <v>51.240001678466797</v>
      </c>
      <c r="P42">
        <v>58.650001525878913</v>
      </c>
      <c r="Q42">
        <v>62.840000152587891</v>
      </c>
      <c r="R42">
        <v>3839.5</v>
      </c>
      <c r="U42" s="2">
        <v>44921</v>
      </c>
      <c r="V42" s="14">
        <f t="shared" si="1"/>
        <v>5.7146030156857743E-2</v>
      </c>
      <c r="W42" s="14">
        <f t="shared" si="2"/>
        <v>4.144616360415683E-2</v>
      </c>
      <c r="X42" s="14">
        <f t="shared" si="3"/>
        <v>-4.9440855354346842E-2</v>
      </c>
      <c r="Y42" s="14">
        <f t="shared" si="4"/>
        <v>1.7308363841816842E-2</v>
      </c>
      <c r="Z42" s="14">
        <f t="shared" si="5"/>
        <v>5.9732999379244978E-2</v>
      </c>
      <c r="AA42" s="14">
        <f t="shared" si="6"/>
        <v>8.1031320650167049E-2</v>
      </c>
      <c r="AB42" s="14">
        <f t="shared" si="7"/>
        <v>6.3278372131797031E-2</v>
      </c>
      <c r="AC42" s="14">
        <f t="shared" si="8"/>
        <v>0.14664203699471226</v>
      </c>
      <c r="AD42" s="14">
        <f t="shared" si="9"/>
        <v>6.3631056625802679E-2</v>
      </c>
      <c r="AE42" s="14">
        <f t="shared" si="10"/>
        <v>3.9182430755953027E-2</v>
      </c>
      <c r="AF42" s="14">
        <f t="shared" si="11"/>
        <v>7.1227562321257223E-2</v>
      </c>
      <c r="AG42" s="14">
        <f t="shared" si="12"/>
        <v>3.2177610114133663E-2</v>
      </c>
      <c r="AH42" s="14">
        <f t="shared" si="13"/>
        <v>5.9812263959898584E-4</v>
      </c>
      <c r="AI42" s="14">
        <f t="shared" si="14"/>
        <v>-6.2451892864781719E-3</v>
      </c>
      <c r="AJ42" s="14">
        <f t="shared" si="15"/>
        <v>5.1148812474678521E-4</v>
      </c>
      <c r="AK42" s="14">
        <f t="shared" si="16"/>
        <v>9.7867563594020296E-2</v>
      </c>
      <c r="AL42" s="14">
        <f t="shared" si="17"/>
        <v>1.4475843208751121E-2</v>
      </c>
      <c r="AM42" s="14"/>
      <c r="AO42" s="16">
        <f t="shared" si="20"/>
        <v>-1.2755737064199208E-2</v>
      </c>
      <c r="AQ42" s="6">
        <v>44927</v>
      </c>
      <c r="AR42">
        <v>411.49</v>
      </c>
      <c r="AS42" s="4">
        <v>1.7999999999999999E-2</v>
      </c>
    </row>
    <row r="43" spans="1:45">
      <c r="A43" s="2">
        <v>44914</v>
      </c>
      <c r="B43">
        <v>46.029998779296882</v>
      </c>
      <c r="C43">
        <v>703.94000244140625</v>
      </c>
      <c r="D43">
        <v>50.169998168945313</v>
      </c>
      <c r="E43">
        <v>28.489999771118161</v>
      </c>
      <c r="F43">
        <v>129.44000244140619</v>
      </c>
      <c r="G43">
        <v>88.010002136230469</v>
      </c>
      <c r="H43">
        <v>241.02000427246091</v>
      </c>
      <c r="I43">
        <v>340.70001220703119</v>
      </c>
      <c r="J43">
        <v>8475</v>
      </c>
      <c r="K43">
        <v>48.005001068115227</v>
      </c>
      <c r="L43">
        <v>28.690000534057621</v>
      </c>
      <c r="M43">
        <v>878.32000732421875</v>
      </c>
      <c r="N43">
        <v>84.169998168945313</v>
      </c>
      <c r="O43">
        <v>51.830001831054688</v>
      </c>
      <c r="P43">
        <v>59.209999084472663</v>
      </c>
      <c r="Q43">
        <v>60.889999389648438</v>
      </c>
      <c r="R43">
        <v>3844.82</v>
      </c>
      <c r="U43" s="2">
        <v>44914</v>
      </c>
      <c r="V43" s="14">
        <f t="shared" si="1"/>
        <v>-1.3469453580859802E-2</v>
      </c>
      <c r="W43" s="14">
        <f t="shared" si="2"/>
        <v>6.6625030899513781E-3</v>
      </c>
      <c r="X43" s="14">
        <f t="shared" si="3"/>
        <v>1.5945845743582241E-2</v>
      </c>
      <c r="Y43" s="14">
        <f t="shared" si="4"/>
        <v>-6.3180170804443886E-3</v>
      </c>
      <c r="Z43" s="14">
        <f t="shared" si="5"/>
        <v>2.4335551893320737E-2</v>
      </c>
      <c r="AA43" s="14">
        <f t="shared" si="6"/>
        <v>-1.2839505231045992E-2</v>
      </c>
      <c r="AB43" s="14">
        <f t="shared" si="7"/>
        <v>2.941663020583055E-2</v>
      </c>
      <c r="AC43" s="14">
        <f t="shared" si="8"/>
        <v>-4.7255666353578439E-2</v>
      </c>
      <c r="AD43" s="14">
        <f t="shared" si="9"/>
        <v>1.0619469026548672E-2</v>
      </c>
      <c r="AE43" s="14">
        <f t="shared" si="10"/>
        <v>-1.6456637807514867E-2</v>
      </c>
      <c r="AF43" s="14">
        <f t="shared" si="11"/>
        <v>-9.0623988860925857E-3</v>
      </c>
      <c r="AG43" s="14">
        <f t="shared" si="12"/>
        <v>-3.6524292766112396E-2</v>
      </c>
      <c r="AH43" s="14">
        <f t="shared" si="13"/>
        <v>-6.7720055509579574E-3</v>
      </c>
      <c r="AI43" s="14">
        <f t="shared" si="14"/>
        <v>-1.1383371247237418E-2</v>
      </c>
      <c r="AJ43" s="14">
        <f t="shared" si="15"/>
        <v>-9.4578207608958537E-3</v>
      </c>
      <c r="AK43" s="14">
        <f t="shared" si="16"/>
        <v>3.2024975898931635E-2</v>
      </c>
      <c r="AL43" s="14">
        <f t="shared" si="17"/>
        <v>-1.3836798601755513E-3</v>
      </c>
      <c r="AM43" s="14"/>
      <c r="AO43" s="16">
        <f t="shared" si="20"/>
        <v>-2.7508853023677823E-2</v>
      </c>
      <c r="AQ43" t="s">
        <v>74</v>
      </c>
      <c r="AR43">
        <v>404.22</v>
      </c>
      <c r="AS43" s="4">
        <v>-1E-3</v>
      </c>
    </row>
    <row r="44" spans="1:45">
      <c r="A44" s="2">
        <v>44907</v>
      </c>
      <c r="B44">
        <v>45.180000305175781</v>
      </c>
      <c r="C44">
        <v>700.219970703125</v>
      </c>
      <c r="D44">
        <v>49.709999084472663</v>
      </c>
      <c r="E44">
        <v>28.20999908447266</v>
      </c>
      <c r="F44">
        <v>128.27000427246091</v>
      </c>
      <c r="G44">
        <v>90.080001831054688</v>
      </c>
      <c r="H44">
        <v>240.94000244140619</v>
      </c>
      <c r="I44">
        <v>351.29998779296881</v>
      </c>
      <c r="J44">
        <v>8480</v>
      </c>
      <c r="K44">
        <v>51.360000610351563</v>
      </c>
      <c r="L44">
        <v>29.659999847412109</v>
      </c>
      <c r="M44">
        <v>843.97998046875</v>
      </c>
      <c r="N44">
        <v>84.139999389648438</v>
      </c>
      <c r="O44">
        <v>51.400001525878913</v>
      </c>
      <c r="P44">
        <v>55.659999847412109</v>
      </c>
      <c r="Q44">
        <v>62.509998321533203</v>
      </c>
      <c r="R44">
        <v>3852.36</v>
      </c>
      <c r="U44" s="2">
        <v>44907</v>
      </c>
      <c r="V44" s="14">
        <f t="shared" si="1"/>
        <v>1.8813600451076707E-2</v>
      </c>
      <c r="W44" s="14">
        <f t="shared" si="2"/>
        <v>5.312661583396122E-3</v>
      </c>
      <c r="X44" s="14">
        <f t="shared" si="3"/>
        <v>9.2536530465624923E-3</v>
      </c>
      <c r="Y44" s="14">
        <f t="shared" si="4"/>
        <v>9.9255829752798053E-3</v>
      </c>
      <c r="Z44" s="14">
        <f t="shared" si="5"/>
        <v>9.1213700005814864E-3</v>
      </c>
      <c r="AA44" s="14">
        <f t="shared" si="6"/>
        <v>-2.2979569857319825E-2</v>
      </c>
      <c r="AB44" s="14">
        <f t="shared" si="7"/>
        <v>3.3204046751917601E-4</v>
      </c>
      <c r="AC44" s="14">
        <f t="shared" si="8"/>
        <v>-3.0173572315022351E-2</v>
      </c>
      <c r="AD44" s="14">
        <f t="shared" si="9"/>
        <v>-5.8962264150943394E-4</v>
      </c>
      <c r="AE44" s="14">
        <f t="shared" si="10"/>
        <v>-6.5323199033610183E-2</v>
      </c>
      <c r="AF44" s="14">
        <f t="shared" si="11"/>
        <v>-3.270395543980837E-2</v>
      </c>
      <c r="AG44" s="14">
        <f t="shared" si="12"/>
        <v>4.0688200727695169E-2</v>
      </c>
      <c r="AH44" s="14">
        <f t="shared" si="13"/>
        <v>3.5653410404666206E-4</v>
      </c>
      <c r="AI44" s="14">
        <f t="shared" si="14"/>
        <v>8.3657644437865868E-3</v>
      </c>
      <c r="AJ44" s="14">
        <f t="shared" si="15"/>
        <v>6.3780079892070102E-2</v>
      </c>
      <c r="AK44" s="14">
        <f t="shared" si="16"/>
        <v>-2.5915837072206651E-2</v>
      </c>
      <c r="AL44" s="14">
        <f t="shared" si="17"/>
        <v>-1.957241794640159E-3</v>
      </c>
      <c r="AM44" s="14"/>
      <c r="AO44" s="16">
        <f t="shared" si="20"/>
        <v>-5.9197724668267442E-3</v>
      </c>
      <c r="AQ44" t="s">
        <v>75</v>
      </c>
      <c r="AR44">
        <v>404.64</v>
      </c>
      <c r="AS44" s="4">
        <v>-2.9999999999999997E-4</v>
      </c>
    </row>
    <row r="45" spans="1:45">
      <c r="A45" s="2">
        <v>44900</v>
      </c>
      <c r="B45">
        <v>46.439998626708977</v>
      </c>
      <c r="C45">
        <v>706.95001220703125</v>
      </c>
      <c r="D45">
        <v>52.380001068115227</v>
      </c>
      <c r="E45">
        <v>29.14999961853027</v>
      </c>
      <c r="F45">
        <v>131.11000061035159</v>
      </c>
      <c r="G45">
        <v>93.379997253417969</v>
      </c>
      <c r="H45">
        <v>240.4100036621094</v>
      </c>
      <c r="I45">
        <v>383.60000610351563</v>
      </c>
      <c r="J45">
        <v>7335</v>
      </c>
      <c r="K45">
        <v>52.369998931884773</v>
      </c>
      <c r="L45">
        <v>31.284999847412109</v>
      </c>
      <c r="M45">
        <v>896.47998046875</v>
      </c>
      <c r="N45">
        <v>84.510002136230469</v>
      </c>
      <c r="O45">
        <v>51.720001220703118</v>
      </c>
      <c r="P45">
        <v>56.290000915527337</v>
      </c>
      <c r="Q45">
        <v>64.599998474121094</v>
      </c>
      <c r="R45">
        <v>3934.38</v>
      </c>
      <c r="U45" s="2">
        <v>44900</v>
      </c>
      <c r="V45" s="14">
        <f t="shared" si="1"/>
        <v>-2.7131747605361356E-2</v>
      </c>
      <c r="W45" s="14">
        <f t="shared" si="2"/>
        <v>-9.5198265615636605E-3</v>
      </c>
      <c r="X45" s="14">
        <f t="shared" si="3"/>
        <v>-5.0973690897227732E-2</v>
      </c>
      <c r="Y45" s="14">
        <f t="shared" si="4"/>
        <v>-3.2247017027748577E-2</v>
      </c>
      <c r="Z45" s="14">
        <f t="shared" si="5"/>
        <v>-2.1661172486231034E-2</v>
      </c>
      <c r="AA45" s="14">
        <f t="shared" si="6"/>
        <v>-3.5339425138422698E-2</v>
      </c>
      <c r="AB45" s="14">
        <f t="shared" si="7"/>
        <v>2.2045620865331814E-3</v>
      </c>
      <c r="AC45" s="14">
        <f t="shared" si="8"/>
        <v>-8.420234044999092E-2</v>
      </c>
      <c r="AD45" s="14">
        <f t="shared" si="9"/>
        <v>0.15610088616223586</v>
      </c>
      <c r="AE45" s="14">
        <f t="shared" si="10"/>
        <v>-1.9285819021055705E-2</v>
      </c>
      <c r="AF45" s="14">
        <f t="shared" si="11"/>
        <v>-5.1941825409163929E-2</v>
      </c>
      <c r="AG45" s="14">
        <f t="shared" si="12"/>
        <v>-5.8562378573751177E-2</v>
      </c>
      <c r="AH45" s="14">
        <f t="shared" si="13"/>
        <v>-4.3782124864413718E-3</v>
      </c>
      <c r="AI45" s="14">
        <f t="shared" si="14"/>
        <v>-6.1871555930302479E-3</v>
      </c>
      <c r="AJ45" s="14">
        <f t="shared" si="15"/>
        <v>-1.1192060008324576E-2</v>
      </c>
      <c r="AK45" s="14">
        <f t="shared" si="16"/>
        <v>-3.2352944302702261E-2</v>
      </c>
      <c r="AL45" s="14">
        <f t="shared" si="17"/>
        <v>-2.0846994952190685E-2</v>
      </c>
      <c r="AM45" s="14"/>
      <c r="AO45" s="16">
        <f t="shared" si="20"/>
        <v>1.7525053370289766E-2</v>
      </c>
      <c r="AQ45" s="6">
        <v>44877</v>
      </c>
      <c r="AR45">
        <v>404.78</v>
      </c>
      <c r="AS45" s="4">
        <v>-2.0899999999999998E-2</v>
      </c>
    </row>
    <row r="46" spans="1:45">
      <c r="A46" s="2">
        <v>44893</v>
      </c>
      <c r="B46">
        <v>46.650001525878913</v>
      </c>
      <c r="C46">
        <v>712.97998046875</v>
      </c>
      <c r="D46">
        <v>53.220001220703118</v>
      </c>
      <c r="E46">
        <v>29.989999771118161</v>
      </c>
      <c r="F46">
        <v>144.55999755859381</v>
      </c>
      <c r="G46">
        <v>99.430000305175781</v>
      </c>
      <c r="H46">
        <v>239.00999450683591</v>
      </c>
      <c r="I46">
        <v>391.5</v>
      </c>
      <c r="J46">
        <v>7400</v>
      </c>
      <c r="K46">
        <v>55.319999694824219</v>
      </c>
      <c r="L46">
        <v>32.099998474121087</v>
      </c>
      <c r="M46">
        <v>945.07000732421875</v>
      </c>
      <c r="N46">
        <v>85.199996948242188</v>
      </c>
      <c r="O46">
        <v>50.909999847412109</v>
      </c>
      <c r="P46">
        <v>58.889999389648438</v>
      </c>
      <c r="Q46">
        <v>68.180000305175781</v>
      </c>
      <c r="R46">
        <v>4071.7</v>
      </c>
      <c r="U46" s="2">
        <v>44893</v>
      </c>
      <c r="V46" s="14">
        <f t="shared" si="1"/>
        <v>-4.5016697170618047E-3</v>
      </c>
      <c r="W46" s="14">
        <f t="shared" si="2"/>
        <v>-8.4574159540276809E-3</v>
      </c>
      <c r="X46" s="14">
        <f t="shared" si="3"/>
        <v>-1.5783542527637563E-2</v>
      </c>
      <c r="Y46" s="14">
        <f t="shared" si="4"/>
        <v>-2.8009341747206411E-2</v>
      </c>
      <c r="Z46" s="14">
        <f t="shared" si="5"/>
        <v>-9.3040932314560898E-2</v>
      </c>
      <c r="AA46" s="14">
        <f t="shared" si="6"/>
        <v>-6.0846857419177565E-2</v>
      </c>
      <c r="AB46" s="14">
        <f t="shared" si="7"/>
        <v>5.8575339418848139E-3</v>
      </c>
      <c r="AC46" s="14">
        <f t="shared" si="8"/>
        <v>-2.0178783899066091E-2</v>
      </c>
      <c r="AD46" s="14">
        <f t="shared" si="9"/>
        <v>-8.7837837837837843E-3</v>
      </c>
      <c r="AE46" s="14">
        <f t="shared" si="10"/>
        <v>-5.3326116760905373E-2</v>
      </c>
      <c r="AF46" s="14">
        <f t="shared" si="11"/>
        <v>-2.5389366524924493E-2</v>
      </c>
      <c r="AG46" s="14">
        <f t="shared" si="12"/>
        <v>-5.1414208978064944E-2</v>
      </c>
      <c r="AH46" s="14">
        <f t="shared" si="13"/>
        <v>-8.0985309474938243E-3</v>
      </c>
      <c r="AI46" s="14">
        <f t="shared" si="14"/>
        <v>1.5910457193454165E-2</v>
      </c>
      <c r="AJ46" s="14">
        <f t="shared" si="15"/>
        <v>-4.4150084922196881E-2</v>
      </c>
      <c r="AK46" s="14">
        <f t="shared" si="16"/>
        <v>-5.2508093502940584E-2</v>
      </c>
      <c r="AL46" s="14">
        <f t="shared" si="17"/>
        <v>-3.3725470933516646E-2</v>
      </c>
      <c r="AM46" s="14"/>
      <c r="AO46" s="16">
        <f t="shared" si="20"/>
        <v>-4.0206346044566518E-3</v>
      </c>
      <c r="AQ46" s="6">
        <v>44663</v>
      </c>
      <c r="AR46">
        <v>413.4</v>
      </c>
      <c r="AS46" s="4">
        <v>-2.47E-2</v>
      </c>
    </row>
    <row r="47" spans="1:45">
      <c r="A47" s="2">
        <v>44886</v>
      </c>
      <c r="B47">
        <v>46.310001373291023</v>
      </c>
      <c r="C47">
        <v>737.780029296875</v>
      </c>
      <c r="D47">
        <v>56</v>
      </c>
      <c r="E47">
        <v>29.690000534057621</v>
      </c>
      <c r="F47">
        <v>153.3500061035156</v>
      </c>
      <c r="G47">
        <v>98.870002746582031</v>
      </c>
      <c r="H47">
        <v>220.00999450683591</v>
      </c>
      <c r="I47">
        <v>404.89999389648438</v>
      </c>
      <c r="J47">
        <v>7575</v>
      </c>
      <c r="K47">
        <v>56.919998168945313</v>
      </c>
      <c r="L47">
        <v>31.60000038146973</v>
      </c>
      <c r="M47">
        <v>951.57000732421875</v>
      </c>
      <c r="N47">
        <v>85.339996337890625</v>
      </c>
      <c r="O47">
        <v>49.209999084472663</v>
      </c>
      <c r="P47">
        <v>58.439998626708977</v>
      </c>
      <c r="Q47">
        <v>63.380001068115227</v>
      </c>
      <c r="R47">
        <v>4026.12</v>
      </c>
      <c r="U47" s="2">
        <v>44886</v>
      </c>
      <c r="V47" s="14">
        <f t="shared" si="1"/>
        <v>7.341829896467751E-3</v>
      </c>
      <c r="W47" s="14">
        <f t="shared" si="2"/>
        <v>-3.3614421430951634E-2</v>
      </c>
      <c r="X47" s="14">
        <f t="shared" si="3"/>
        <v>-4.9642835344587181E-2</v>
      </c>
      <c r="Y47" s="14">
        <f t="shared" si="4"/>
        <v>1.010438638141513E-2</v>
      </c>
      <c r="Z47" s="14">
        <f t="shared" si="5"/>
        <v>-5.7319909977625205E-2</v>
      </c>
      <c r="AA47" s="14">
        <f t="shared" si="6"/>
        <v>5.6639783861350129E-3</v>
      </c>
      <c r="AB47" s="14">
        <f t="shared" si="7"/>
        <v>8.635971307844223E-2</v>
      </c>
      <c r="AC47" s="14">
        <f t="shared" si="8"/>
        <v>-3.3094576681841542E-2</v>
      </c>
      <c r="AD47" s="14">
        <f t="shared" si="9"/>
        <v>-2.3102310231023101E-2</v>
      </c>
      <c r="AE47" s="14">
        <f t="shared" si="10"/>
        <v>-2.810960164426057E-2</v>
      </c>
      <c r="AF47" s="14">
        <f t="shared" si="11"/>
        <v>1.5822724259983108E-2</v>
      </c>
      <c r="AG47" s="14">
        <f t="shared" si="12"/>
        <v>-6.830816387622147E-3</v>
      </c>
      <c r="AH47" s="14">
        <f t="shared" si="13"/>
        <v>-1.6404897545827326E-3</v>
      </c>
      <c r="AI47" s="14">
        <f t="shared" si="14"/>
        <v>3.4545840165964375E-2</v>
      </c>
      <c r="AJ47" s="14">
        <f t="shared" si="15"/>
        <v>7.7002185748477284E-3</v>
      </c>
      <c r="AK47" s="14">
        <f t="shared" si="16"/>
        <v>7.5733656613573397E-2</v>
      </c>
      <c r="AL47" s="14">
        <f t="shared" si="17"/>
        <v>1.1321073390758329E-2</v>
      </c>
      <c r="AM47" s="14"/>
      <c r="AO47" s="16">
        <f t="shared" si="20"/>
        <v>8.2473429795532405E-2</v>
      </c>
      <c r="AQ47" t="s">
        <v>76</v>
      </c>
      <c r="AR47">
        <v>423.87</v>
      </c>
      <c r="AS47" s="4">
        <v>1.0800000000000001E-2</v>
      </c>
    </row>
    <row r="48" spans="1:45">
      <c r="A48" s="2">
        <v>44879</v>
      </c>
      <c r="B48">
        <v>45.474998474121087</v>
      </c>
      <c r="C48">
        <v>720.6099853515625</v>
      </c>
      <c r="D48">
        <v>55</v>
      </c>
      <c r="E48">
        <v>28.969999313354489</v>
      </c>
      <c r="F48">
        <v>148.03999328613281</v>
      </c>
      <c r="G48">
        <v>91.800003051757813</v>
      </c>
      <c r="H48">
        <v>233.46000671386719</v>
      </c>
      <c r="I48">
        <v>387.89999389648438</v>
      </c>
      <c r="J48">
        <v>7305</v>
      </c>
      <c r="K48">
        <v>55.840000152587891</v>
      </c>
      <c r="L48">
        <v>32.095001220703118</v>
      </c>
      <c r="M48">
        <v>962.08001708984375</v>
      </c>
      <c r="N48">
        <v>83.199996948242188</v>
      </c>
      <c r="O48">
        <v>48.229999542236328</v>
      </c>
      <c r="P48">
        <v>57.400001525878913</v>
      </c>
      <c r="Q48">
        <v>65.819999694824219</v>
      </c>
      <c r="R48">
        <v>3965.34</v>
      </c>
      <c r="U48" s="2">
        <v>44879</v>
      </c>
      <c r="V48" s="14">
        <f t="shared" si="1"/>
        <v>1.8361801587417743E-2</v>
      </c>
      <c r="W48" s="14">
        <f t="shared" si="2"/>
        <v>2.382709689616053E-2</v>
      </c>
      <c r="X48" s="14">
        <f t="shared" si="3"/>
        <v>1.8181818181818181E-2</v>
      </c>
      <c r="Y48" s="14">
        <f t="shared" si="4"/>
        <v>2.4853339239508662E-2</v>
      </c>
      <c r="Z48" s="14">
        <f t="shared" si="5"/>
        <v>3.5868772346669534E-2</v>
      </c>
      <c r="AA48" s="14">
        <f t="shared" si="6"/>
        <v>7.7015244660047319E-2</v>
      </c>
      <c r="AB48" s="14">
        <f t="shared" si="7"/>
        <v>-5.761163291456535E-2</v>
      </c>
      <c r="AC48" s="14">
        <f t="shared" si="8"/>
        <v>4.3825728970072239E-2</v>
      </c>
      <c r="AD48" s="14">
        <f t="shared" si="9"/>
        <v>3.6960985626283367E-2</v>
      </c>
      <c r="AE48" s="14">
        <f t="shared" si="10"/>
        <v>1.9340938635498368E-2</v>
      </c>
      <c r="AF48" s="14">
        <f t="shared" si="11"/>
        <v>-1.5422988640177519E-2</v>
      </c>
      <c r="AG48" s="14">
        <f t="shared" si="12"/>
        <v>-1.0924257420309275E-2</v>
      </c>
      <c r="AH48" s="14">
        <f t="shared" si="13"/>
        <v>2.5721147453643633E-2</v>
      </c>
      <c r="AI48" s="14">
        <f t="shared" si="14"/>
        <v>2.0319294039763007E-2</v>
      </c>
      <c r="AJ48" s="14">
        <f t="shared" si="15"/>
        <v>1.811841590912117E-2</v>
      </c>
      <c r="AK48" s="14">
        <f t="shared" si="16"/>
        <v>-3.7070778456731922E-2</v>
      </c>
      <c r="AL48" s="14">
        <f t="shared" si="17"/>
        <v>1.5327815521493678E-2</v>
      </c>
      <c r="AM48" s="14"/>
      <c r="AO48" s="16">
        <f t="shared" si="20"/>
        <v>3.1702643709711435E-3</v>
      </c>
      <c r="AQ48" t="s">
        <v>77</v>
      </c>
      <c r="AR48">
        <v>419.33</v>
      </c>
      <c r="AS48" s="4">
        <v>1.6899999999999998E-2</v>
      </c>
    </row>
    <row r="49" spans="1:45">
      <c r="A49" s="2">
        <v>44872</v>
      </c>
      <c r="B49">
        <v>43.514999389648438</v>
      </c>
      <c r="C49">
        <v>774.75</v>
      </c>
      <c r="D49">
        <v>54.880001068115227</v>
      </c>
      <c r="E49">
        <v>28.79999923706055</v>
      </c>
      <c r="F49">
        <v>157.72999572753909</v>
      </c>
      <c r="G49">
        <v>95.010002136230469</v>
      </c>
      <c r="H49">
        <v>228.2200012207031</v>
      </c>
      <c r="I49">
        <v>412.5</v>
      </c>
      <c r="J49">
        <v>7460</v>
      </c>
      <c r="K49">
        <v>55.959999084472663</v>
      </c>
      <c r="L49">
        <v>29.229999542236332</v>
      </c>
      <c r="M49">
        <v>974.8900146484375</v>
      </c>
      <c r="N49">
        <v>83.30999755859375</v>
      </c>
      <c r="O49">
        <v>47.599998474121087</v>
      </c>
      <c r="P49">
        <v>57.029998779296882</v>
      </c>
      <c r="Q49">
        <v>71.660003662109375</v>
      </c>
      <c r="R49">
        <v>3992.93</v>
      </c>
      <c r="U49" s="2">
        <v>44872</v>
      </c>
      <c r="V49" s="14">
        <f t="shared" si="1"/>
        <v>4.5041919153488562E-2</v>
      </c>
      <c r="W49" s="14">
        <f t="shared" si="2"/>
        <v>-6.9880625554614398E-2</v>
      </c>
      <c r="X49" s="14">
        <f t="shared" si="3"/>
        <v>2.1865694159851428E-3</v>
      </c>
      <c r="Y49" s="14">
        <f t="shared" si="4"/>
        <v>5.9027805832431376E-3</v>
      </c>
      <c r="Z49" s="14">
        <f t="shared" si="5"/>
        <v>-6.1434113382876604E-2</v>
      </c>
      <c r="AA49" s="14">
        <f t="shared" si="6"/>
        <v>-3.3785906876099066E-2</v>
      </c>
      <c r="AB49" s="14">
        <f t="shared" si="7"/>
        <v>2.2960325410289854E-2</v>
      </c>
      <c r="AC49" s="14">
        <f t="shared" si="8"/>
        <v>-5.9636378432765154E-2</v>
      </c>
      <c r="AD49" s="14">
        <f t="shared" si="9"/>
        <v>-2.0777479892761394E-2</v>
      </c>
      <c r="AE49" s="14">
        <f t="shared" si="10"/>
        <v>-2.1443697971408487E-3</v>
      </c>
      <c r="AF49" s="14">
        <f t="shared" si="11"/>
        <v>9.8015796213987566E-2</v>
      </c>
      <c r="AG49" s="14">
        <f t="shared" si="12"/>
        <v>-1.3139941291955134E-2</v>
      </c>
      <c r="AH49" s="14">
        <f t="shared" si="13"/>
        <v>-1.3203770684808466E-3</v>
      </c>
      <c r="AI49" s="14">
        <f t="shared" si="14"/>
        <v>1.3235316981317911E-2</v>
      </c>
      <c r="AJ49" s="14">
        <f t="shared" si="15"/>
        <v>6.4878617306993562E-3</v>
      </c>
      <c r="AK49" s="14">
        <f t="shared" si="16"/>
        <v>-8.1496004309766598E-2</v>
      </c>
      <c r="AL49" s="14">
        <f t="shared" si="17"/>
        <v>-6.9097129175817486E-3</v>
      </c>
      <c r="AM49" s="14"/>
      <c r="AO49" s="16">
        <f t="shared" si="20"/>
        <v>4.6263208521661915E-2</v>
      </c>
      <c r="AQ49" t="s">
        <v>78</v>
      </c>
      <c r="AR49">
        <v>412.37</v>
      </c>
      <c r="AS49" s="4">
        <v>-6.1000000000000004E-3</v>
      </c>
    </row>
    <row r="50" spans="1:45">
      <c r="A50" s="2">
        <v>44865</v>
      </c>
      <c r="B50">
        <v>42.75</v>
      </c>
      <c r="C50">
        <v>656.1500244140625</v>
      </c>
      <c r="D50">
        <v>50.580001831054688</v>
      </c>
      <c r="E50">
        <v>27.659999847412109</v>
      </c>
      <c r="F50">
        <v>139.77000427246091</v>
      </c>
      <c r="G50">
        <v>99.580001831054688</v>
      </c>
      <c r="H50">
        <v>210.5299987792969</v>
      </c>
      <c r="I50">
        <v>356</v>
      </c>
      <c r="J50">
        <v>6305</v>
      </c>
      <c r="K50">
        <v>52.040000915527337</v>
      </c>
      <c r="L50">
        <v>25.764999389648441</v>
      </c>
      <c r="M50">
        <v>938.57000732421875</v>
      </c>
      <c r="N50">
        <v>78.800003051757813</v>
      </c>
      <c r="O50">
        <v>47.220001220703118</v>
      </c>
      <c r="P50">
        <v>57.759998321533203</v>
      </c>
      <c r="Q50">
        <v>60.110000610351563</v>
      </c>
      <c r="R50">
        <v>3770.55</v>
      </c>
      <c r="U50" s="2">
        <v>44865</v>
      </c>
      <c r="V50" s="14">
        <f t="shared" si="1"/>
        <v>1.7894722564875731E-2</v>
      </c>
      <c r="W50" s="14">
        <f t="shared" si="2"/>
        <v>0.18075130865360628</v>
      </c>
      <c r="X50" s="14">
        <f t="shared" si="3"/>
        <v>8.5013821300822134E-2</v>
      </c>
      <c r="Y50" s="14">
        <f t="shared" si="4"/>
        <v>4.1214728703445752E-2</v>
      </c>
      <c r="Z50" s="14">
        <f t="shared" si="5"/>
        <v>0.12849675113458423</v>
      </c>
      <c r="AA50" s="14">
        <f t="shared" si="6"/>
        <v>-4.5892745639607269E-2</v>
      </c>
      <c r="AB50" s="14">
        <f t="shared" si="7"/>
        <v>8.4026041628162462E-2</v>
      </c>
      <c r="AC50" s="14">
        <f t="shared" si="8"/>
        <v>0.15870786516853932</v>
      </c>
      <c r="AD50" s="14">
        <f t="shared" si="9"/>
        <v>0.183187946074544</v>
      </c>
      <c r="AE50" s="14">
        <f t="shared" si="10"/>
        <v>7.5326635280202406E-2</v>
      </c>
      <c r="AF50" s="14">
        <f t="shared" si="11"/>
        <v>0.13448477526376412</v>
      </c>
      <c r="AG50" s="14">
        <f t="shared" si="12"/>
        <v>3.8697174468385075E-2</v>
      </c>
      <c r="AH50" s="14">
        <f t="shared" si="13"/>
        <v>5.7233430611337163E-2</v>
      </c>
      <c r="AI50" s="14">
        <f t="shared" si="14"/>
        <v>8.0473791527850055E-3</v>
      </c>
      <c r="AJ50" s="14">
        <f t="shared" si="15"/>
        <v>-1.2638496597119424E-2</v>
      </c>
      <c r="AK50" s="14">
        <f t="shared" si="16"/>
        <v>0.19214777798170216</v>
      </c>
      <c r="AL50" s="14">
        <f t="shared" si="17"/>
        <v>5.8978133163596728E-2</v>
      </c>
      <c r="AM50" s="14"/>
      <c r="AO50" s="16">
        <f t="shared" si="20"/>
        <v>4.1393378494985256E-2</v>
      </c>
      <c r="AQ50" s="6">
        <v>44723</v>
      </c>
      <c r="AR50">
        <v>414.89</v>
      </c>
      <c r="AS50" s="4">
        <v>6.83E-2</v>
      </c>
    </row>
    <row r="51" spans="1:45">
      <c r="A51" s="2">
        <v>44858</v>
      </c>
      <c r="B51">
        <v>41.270000457763672</v>
      </c>
      <c r="C51">
        <v>663.75</v>
      </c>
      <c r="D51">
        <v>55</v>
      </c>
      <c r="E51">
        <v>24.239999771118161</v>
      </c>
      <c r="F51">
        <v>163.02000427246091</v>
      </c>
      <c r="G51">
        <v>105.9499969482422</v>
      </c>
      <c r="H51">
        <v>206.44000244140619</v>
      </c>
      <c r="I51">
        <v>328.5</v>
      </c>
      <c r="J51">
        <v>6485</v>
      </c>
      <c r="K51">
        <v>51.419998168945313</v>
      </c>
      <c r="L51">
        <v>25.194999694824219</v>
      </c>
      <c r="M51">
        <v>881.75</v>
      </c>
      <c r="N51">
        <v>79.029998779296875</v>
      </c>
      <c r="O51">
        <v>47.430000305175781</v>
      </c>
      <c r="P51">
        <v>54.590000152587891</v>
      </c>
      <c r="Q51">
        <v>61.290000915527337</v>
      </c>
      <c r="R51">
        <v>3901.06</v>
      </c>
      <c r="U51" s="2">
        <v>44858</v>
      </c>
      <c r="V51" s="14">
        <f t="shared" si="1"/>
        <v>3.5861389043379863E-2</v>
      </c>
      <c r="W51" s="14">
        <f t="shared" si="2"/>
        <v>-1.1450057379943503E-2</v>
      </c>
      <c r="X51" s="14">
        <f t="shared" si="3"/>
        <v>-8.0363603071732959E-2</v>
      </c>
      <c r="Y51" s="14">
        <f t="shared" si="4"/>
        <v>0.14108911339053978</v>
      </c>
      <c r="Z51" s="14">
        <f t="shared" si="5"/>
        <v>-0.14262053361955188</v>
      </c>
      <c r="AA51" s="14">
        <f t="shared" si="6"/>
        <v>-6.0122655032253849E-2</v>
      </c>
      <c r="AB51" s="14">
        <f t="shared" si="7"/>
        <v>1.9812033954279634E-2</v>
      </c>
      <c r="AC51" s="14">
        <f t="shared" si="8"/>
        <v>8.3713850837138504E-2</v>
      </c>
      <c r="AD51" s="14">
        <f t="shared" si="9"/>
        <v>-2.7756360832690823E-2</v>
      </c>
      <c r="AE51" s="14">
        <f t="shared" si="10"/>
        <v>1.2057618993780318E-2</v>
      </c>
      <c r="AF51" s="14">
        <f t="shared" si="11"/>
        <v>2.2623524577431001E-2</v>
      </c>
      <c r="AG51" s="14">
        <f t="shared" si="12"/>
        <v>6.4440042329706543E-2</v>
      </c>
      <c r="AH51" s="14">
        <f t="shared" si="13"/>
        <v>-2.9102332163936893E-3</v>
      </c>
      <c r="AI51" s="14">
        <f t="shared" si="14"/>
        <v>-4.427558151412183E-3</v>
      </c>
      <c r="AJ51" s="14">
        <f t="shared" si="15"/>
        <v>5.8069209746925338E-2</v>
      </c>
      <c r="AK51" s="14">
        <f t="shared" si="16"/>
        <v>-1.9252737600740196E-2</v>
      </c>
      <c r="AL51" s="14">
        <f t="shared" si="17"/>
        <v>-3.345500966403997E-2</v>
      </c>
      <c r="AM51" s="14"/>
      <c r="AO51" s="16">
        <f t="shared" si="20"/>
        <v>-2.741566568146921E-2</v>
      </c>
      <c r="AQ51" t="s">
        <v>79</v>
      </c>
      <c r="AR51">
        <v>388.35</v>
      </c>
      <c r="AS51" s="4">
        <v>-1.9800000000000002E-2</v>
      </c>
    </row>
    <row r="52" spans="1:45">
      <c r="A52" s="2">
        <v>44851</v>
      </c>
      <c r="B52">
        <v>41.384998321533203</v>
      </c>
      <c r="C52">
        <v>597.260009765625</v>
      </c>
      <c r="D52">
        <v>56.430000305175781</v>
      </c>
      <c r="E52">
        <v>22.239999771118161</v>
      </c>
      <c r="F52">
        <v>160.16999816894531</v>
      </c>
      <c r="G52">
        <v>102.0400009155273</v>
      </c>
      <c r="H52">
        <v>201.80000305175781</v>
      </c>
      <c r="I52">
        <v>320.89999389648438</v>
      </c>
      <c r="J52">
        <v>6175</v>
      </c>
      <c r="K52">
        <v>48.419998168945313</v>
      </c>
      <c r="L52">
        <v>25.104999542236332</v>
      </c>
      <c r="M52">
        <v>844.9000244140625</v>
      </c>
      <c r="N52">
        <v>71.650001525878906</v>
      </c>
      <c r="O52">
        <v>44.950000762939453</v>
      </c>
      <c r="P52">
        <v>52.970001220703118</v>
      </c>
      <c r="Q52">
        <v>55.990001678466797</v>
      </c>
      <c r="R52">
        <v>3752.75</v>
      </c>
      <c r="U52" s="2">
        <v>44851</v>
      </c>
      <c r="V52" s="14">
        <f t="shared" si="1"/>
        <v>-2.7787330780123828E-3</v>
      </c>
      <c r="W52" s="14">
        <f t="shared" si="2"/>
        <v>0.11132503289558396</v>
      </c>
      <c r="X52" s="14">
        <f t="shared" si="3"/>
        <v>-2.5341135875284075E-2</v>
      </c>
      <c r="Y52" s="14">
        <f t="shared" si="4"/>
        <v>8.9928058479446918E-2</v>
      </c>
      <c r="Z52" s="14">
        <f t="shared" si="5"/>
        <v>1.7793632615949996E-2</v>
      </c>
      <c r="AA52" s="14">
        <f t="shared" si="6"/>
        <v>3.8318267322946693E-2</v>
      </c>
      <c r="AB52" s="14">
        <f t="shared" si="7"/>
        <v>2.2993059065803435E-2</v>
      </c>
      <c r="AC52" s="14">
        <f t="shared" si="8"/>
        <v>2.3683409934769983E-2</v>
      </c>
      <c r="AD52" s="14">
        <f t="shared" si="9"/>
        <v>5.020242914979757E-2</v>
      </c>
      <c r="AE52" s="14">
        <f t="shared" si="10"/>
        <v>6.1957870992322389E-2</v>
      </c>
      <c r="AF52" s="14">
        <f t="shared" si="11"/>
        <v>3.5849493817544974E-3</v>
      </c>
      <c r="AG52" s="14">
        <f t="shared" si="12"/>
        <v>4.3614598794091561E-2</v>
      </c>
      <c r="AH52" s="14">
        <f t="shared" si="13"/>
        <v>0.10300065730985958</v>
      </c>
      <c r="AI52" s="14">
        <f t="shared" si="14"/>
        <v>5.5172402672817027E-2</v>
      </c>
      <c r="AJ52" s="14">
        <f t="shared" si="15"/>
        <v>3.0583328196179132E-2</v>
      </c>
      <c r="AK52" s="14">
        <f t="shared" si="16"/>
        <v>9.4659744207488877E-2</v>
      </c>
      <c r="AL52" s="14">
        <f t="shared" si="17"/>
        <v>3.9520351742055808E-2</v>
      </c>
      <c r="AM52" s="14"/>
      <c r="AO52" s="16">
        <f t="shared" si="20"/>
        <v>2.6326919786412009E-2</v>
      </c>
      <c r="AQ52" t="s">
        <v>80</v>
      </c>
      <c r="AR52">
        <v>396.18</v>
      </c>
      <c r="AS52" s="4">
        <v>3.9800000000000002E-2</v>
      </c>
    </row>
    <row r="53" spans="1:45">
      <c r="A53" s="2">
        <v>44844</v>
      </c>
      <c r="B53">
        <v>42.450000762939453</v>
      </c>
      <c r="C53">
        <v>550.95001220703125</v>
      </c>
      <c r="D53">
        <v>54.5</v>
      </c>
      <c r="E53">
        <v>22.620000839233398</v>
      </c>
      <c r="F53">
        <v>142.2200012207031</v>
      </c>
      <c r="G53">
        <v>94.449996948242188</v>
      </c>
      <c r="H53">
        <v>209.30999755859381</v>
      </c>
      <c r="I53">
        <v>306.29998779296881</v>
      </c>
      <c r="J53">
        <v>6105</v>
      </c>
      <c r="K53">
        <v>49.130001068115227</v>
      </c>
      <c r="L53">
        <v>23.795000076293949</v>
      </c>
      <c r="M53">
        <v>756.8800048828125</v>
      </c>
      <c r="N53">
        <v>71.769996643066406</v>
      </c>
      <c r="O53">
        <v>42.860000610351563</v>
      </c>
      <c r="P53">
        <v>52.200000762939453</v>
      </c>
      <c r="Q53">
        <v>51.509998321533203</v>
      </c>
      <c r="R53">
        <v>3583.07</v>
      </c>
      <c r="U53" s="2">
        <v>44844</v>
      </c>
      <c r="V53" s="14">
        <f t="shared" si="1"/>
        <v>-2.5088396284224327E-2</v>
      </c>
      <c r="W53" s="14">
        <f t="shared" si="2"/>
        <v>8.4054808117858384E-2</v>
      </c>
      <c r="X53" s="14">
        <f t="shared" si="3"/>
        <v>3.5412849636252866E-2</v>
      </c>
      <c r="Y53" s="14">
        <f t="shared" si="4"/>
        <v>-1.6799339258031447E-2</v>
      </c>
      <c r="Z53" s="14">
        <f t="shared" si="5"/>
        <v>0.12621288703539413</v>
      </c>
      <c r="AA53" s="14">
        <f t="shared" si="6"/>
        <v>8.0360023425351437E-2</v>
      </c>
      <c r="AB53" s="14">
        <f t="shared" si="7"/>
        <v>-3.5879769692958224E-2</v>
      </c>
      <c r="AC53" s="14">
        <f t="shared" si="8"/>
        <v>4.7665709060961035E-2</v>
      </c>
      <c r="AD53" s="14">
        <f t="shared" si="9"/>
        <v>1.1466011466011465E-2</v>
      </c>
      <c r="AE53" s="14">
        <f t="shared" si="10"/>
        <v>-1.4451514018604368E-2</v>
      </c>
      <c r="AF53" s="14">
        <f t="shared" si="11"/>
        <v>5.5053560064808965E-2</v>
      </c>
      <c r="AG53" s="14">
        <f t="shared" si="12"/>
        <v>0.11629322873297217</v>
      </c>
      <c r="AH53" s="14">
        <f t="shared" si="13"/>
        <v>-1.6719398467338865E-3</v>
      </c>
      <c r="AI53" s="14">
        <f t="shared" si="14"/>
        <v>4.8763418638008912E-2</v>
      </c>
      <c r="AJ53" s="14">
        <f t="shared" si="15"/>
        <v>1.4750966408229321E-2</v>
      </c>
      <c r="AK53" s="14">
        <f t="shared" si="16"/>
        <v>8.6973471227250576E-2</v>
      </c>
      <c r="AL53" s="14">
        <f t="shared" si="17"/>
        <v>4.7356038257695167E-2</v>
      </c>
      <c r="AM53" s="14"/>
      <c r="AO53" s="16">
        <f t="shared" si="20"/>
        <v>-4.0548532232294869E-2</v>
      </c>
      <c r="AQ53" t="s">
        <v>81</v>
      </c>
      <c r="AR53">
        <v>381</v>
      </c>
      <c r="AS53" s="4">
        <v>3.4599999999999999E-2</v>
      </c>
    </row>
    <row r="54" spans="1:45">
      <c r="A54" s="2">
        <v>44837</v>
      </c>
      <c r="B54">
        <v>42.680000305175781</v>
      </c>
      <c r="C54">
        <v>550.4000244140625</v>
      </c>
      <c r="D54">
        <v>55.619998931884773</v>
      </c>
      <c r="E54">
        <v>24.190000534057621</v>
      </c>
      <c r="F54">
        <v>150.28999328613281</v>
      </c>
      <c r="G54">
        <v>97.160003662109375</v>
      </c>
      <c r="H54">
        <v>219.77000427246091</v>
      </c>
      <c r="I54">
        <v>294.39999389648438</v>
      </c>
      <c r="J54">
        <v>5880</v>
      </c>
      <c r="K54">
        <v>48.049999237060547</v>
      </c>
      <c r="L54">
        <v>24.64999961853027</v>
      </c>
      <c r="M54">
        <v>881.989990234375</v>
      </c>
      <c r="N54">
        <v>76.730003356933594</v>
      </c>
      <c r="O54">
        <v>42.319999694824219</v>
      </c>
      <c r="P54">
        <v>52.599998474121087</v>
      </c>
      <c r="Q54">
        <v>57.409999847412109</v>
      </c>
      <c r="R54">
        <v>3639.66</v>
      </c>
      <c r="U54" s="2">
        <v>44837</v>
      </c>
      <c r="V54" s="14">
        <f t="shared" si="1"/>
        <v>-5.3889301919343288E-3</v>
      </c>
      <c r="W54" s="14">
        <f t="shared" si="2"/>
        <v>9.9925103301775589E-4</v>
      </c>
      <c r="X54" s="14">
        <f t="shared" si="3"/>
        <v>-2.0136622678766741E-2</v>
      </c>
      <c r="Y54" s="14">
        <f t="shared" si="4"/>
        <v>-6.4902838369672047E-2</v>
      </c>
      <c r="Z54" s="14">
        <f t="shared" si="5"/>
        <v>-5.3696136974771762E-2</v>
      </c>
      <c r="AA54" s="14">
        <f t="shared" si="6"/>
        <v>-2.7892204731606453E-2</v>
      </c>
      <c r="AB54" s="14">
        <f t="shared" si="7"/>
        <v>-4.7595242801648487E-2</v>
      </c>
      <c r="AC54" s="14">
        <f t="shared" si="8"/>
        <v>4.0421175758137598E-2</v>
      </c>
      <c r="AD54" s="14">
        <f t="shared" si="9"/>
        <v>3.826530612244898E-2</v>
      </c>
      <c r="AE54" s="14">
        <f t="shared" si="10"/>
        <v>2.2476625352819659E-2</v>
      </c>
      <c r="AF54" s="14">
        <f t="shared" si="11"/>
        <v>-3.4685580343522107E-2</v>
      </c>
      <c r="AG54" s="14">
        <f t="shared" si="12"/>
        <v>-0.14184966579758629</v>
      </c>
      <c r="AH54" s="14">
        <f t="shared" si="13"/>
        <v>-6.4642336724451396E-2</v>
      </c>
      <c r="AI54" s="14">
        <f t="shared" si="14"/>
        <v>1.275994611109098E-2</v>
      </c>
      <c r="AJ54" s="14">
        <f t="shared" si="15"/>
        <v>-7.6045194445857299E-3</v>
      </c>
      <c r="AK54" s="14">
        <f t="shared" si="16"/>
        <v>-0.10276957919457062</v>
      </c>
      <c r="AL54" s="14">
        <f t="shared" si="17"/>
        <v>-1.5548155596951279E-2</v>
      </c>
      <c r="AM54" s="14"/>
      <c r="AO54" s="16">
        <f t="shared" si="20"/>
        <v>-6.0481790668279564E-2</v>
      </c>
      <c r="AQ54" s="6">
        <v>44814</v>
      </c>
      <c r="AR54">
        <v>368.26</v>
      </c>
      <c r="AS54" s="4">
        <v>-1.6799999999999999E-2</v>
      </c>
    </row>
    <row r="55" spans="1:45">
      <c r="A55" s="2">
        <v>44830</v>
      </c>
      <c r="B55">
        <v>41.389999389648438</v>
      </c>
      <c r="C55">
        <v>550.280029296875</v>
      </c>
      <c r="D55">
        <v>53.860000610351563</v>
      </c>
      <c r="E55">
        <v>24.60000038146973</v>
      </c>
      <c r="F55">
        <v>143.8399963378906</v>
      </c>
      <c r="G55">
        <v>94.330001831054688</v>
      </c>
      <c r="H55">
        <v>215.8999938964844</v>
      </c>
      <c r="I55">
        <v>296.39999389648438</v>
      </c>
      <c r="J55">
        <v>5795</v>
      </c>
      <c r="K55">
        <v>47.639999389648438</v>
      </c>
      <c r="L55">
        <v>22.70999908447266</v>
      </c>
      <c r="M55">
        <v>827.780029296875</v>
      </c>
      <c r="N55">
        <v>78.410003662109375</v>
      </c>
      <c r="O55">
        <v>43.759998321533203</v>
      </c>
      <c r="P55">
        <v>48.275001525878913</v>
      </c>
      <c r="Q55">
        <v>54.990001678466797</v>
      </c>
      <c r="R55">
        <v>3585.62</v>
      </c>
      <c r="U55" s="2">
        <v>44830</v>
      </c>
      <c r="V55" s="14">
        <f t="shared" si="1"/>
        <v>3.1166971117423371E-2</v>
      </c>
      <c r="W55" s="14">
        <f t="shared" si="2"/>
        <v>2.1806191538665284E-4</v>
      </c>
      <c r="X55" s="14">
        <f t="shared" si="3"/>
        <v>3.2677280014641319E-2</v>
      </c>
      <c r="Y55" s="14">
        <f t="shared" si="4"/>
        <v>-1.666666020545866E-2</v>
      </c>
      <c r="Z55" s="14">
        <f t="shared" si="5"/>
        <v>4.484147047036003E-2</v>
      </c>
      <c r="AA55" s="14">
        <f t="shared" si="6"/>
        <v>3.0001078936934922E-2</v>
      </c>
      <c r="AB55" s="14">
        <f t="shared" si="7"/>
        <v>1.7925013827615133E-2</v>
      </c>
      <c r="AC55" s="14">
        <f t="shared" si="8"/>
        <v>-6.7476384655341323E-3</v>
      </c>
      <c r="AD55" s="14">
        <f t="shared" si="9"/>
        <v>1.4667817083692839E-2</v>
      </c>
      <c r="AE55" s="14">
        <f t="shared" si="10"/>
        <v>8.6062101734870524E-3</v>
      </c>
      <c r="AF55" s="14">
        <f t="shared" si="11"/>
        <v>8.5424949901650699E-2</v>
      </c>
      <c r="AG55" s="14">
        <f t="shared" si="12"/>
        <v>6.5488365288960293E-2</v>
      </c>
      <c r="AH55" s="14">
        <f t="shared" si="13"/>
        <v>-2.1425841432368403E-2</v>
      </c>
      <c r="AI55" s="14">
        <f t="shared" si="14"/>
        <v>-3.290673404803119E-2</v>
      </c>
      <c r="AJ55" s="14">
        <f t="shared" si="15"/>
        <v>8.9590819503623631E-2</v>
      </c>
      <c r="AK55" s="14">
        <f t="shared" si="16"/>
        <v>4.4007966813591586E-2</v>
      </c>
      <c r="AL55" s="14">
        <f t="shared" si="17"/>
        <v>1.5071312632124979E-2</v>
      </c>
      <c r="AM55" s="14"/>
      <c r="AO55" s="16">
        <f t="shared" si="20"/>
        <v>-4.3643490279849519E-2</v>
      </c>
      <c r="AQ55" s="6">
        <v>44602</v>
      </c>
      <c r="AR55">
        <v>374.57</v>
      </c>
      <c r="AS55" s="4">
        <v>1.6899999999999998E-2</v>
      </c>
    </row>
    <row r="56" spans="1:45">
      <c r="A56" s="2">
        <v>44823</v>
      </c>
      <c r="B56">
        <v>46.224998474121087</v>
      </c>
      <c r="C56">
        <v>591.3900146484375</v>
      </c>
      <c r="D56">
        <v>55.409999847412109</v>
      </c>
      <c r="E56">
        <v>26.860000610351559</v>
      </c>
      <c r="F56">
        <v>147.00999450683591</v>
      </c>
      <c r="G56">
        <v>99.5</v>
      </c>
      <c r="H56">
        <v>229.02000427246091</v>
      </c>
      <c r="I56">
        <v>306.60000610351563</v>
      </c>
      <c r="J56">
        <v>6255</v>
      </c>
      <c r="K56">
        <v>52.689998626708977</v>
      </c>
      <c r="L56">
        <v>22.965000152587891</v>
      </c>
      <c r="M56">
        <v>815.010009765625</v>
      </c>
      <c r="N56">
        <v>82.519996643066406</v>
      </c>
      <c r="O56">
        <v>44.080001831054688</v>
      </c>
      <c r="P56">
        <v>46.509998321533203</v>
      </c>
      <c r="Q56">
        <v>56.270000457763672</v>
      </c>
      <c r="R56">
        <v>3693.23</v>
      </c>
      <c r="U56" s="2">
        <v>44823</v>
      </c>
      <c r="V56" s="14">
        <f t="shared" si="1"/>
        <v>-0.10459706314927208</v>
      </c>
      <c r="W56" s="14">
        <f t="shared" si="2"/>
        <v>-6.9514168878893015E-2</v>
      </c>
      <c r="X56" s="14">
        <f t="shared" si="3"/>
        <v>-2.7973276327899841E-2</v>
      </c>
      <c r="Y56" s="14">
        <f t="shared" si="4"/>
        <v>-8.4139991717306545E-2</v>
      </c>
      <c r="Z56" s="14">
        <f t="shared" si="5"/>
        <v>-2.1563147319197461E-2</v>
      </c>
      <c r="AA56" s="14">
        <f t="shared" si="6"/>
        <v>-5.1959780592415204E-2</v>
      </c>
      <c r="AB56" s="14">
        <f t="shared" si="7"/>
        <v>-5.7287617374977728E-2</v>
      </c>
      <c r="AC56" s="14">
        <f t="shared" si="8"/>
        <v>-3.3268140913172317E-2</v>
      </c>
      <c r="AD56" s="14">
        <f t="shared" si="9"/>
        <v>-7.3541167066346919E-2</v>
      </c>
      <c r="AE56" s="14">
        <f t="shared" si="10"/>
        <v>-9.5843601607168288E-2</v>
      </c>
      <c r="AF56" s="14">
        <f t="shared" si="11"/>
        <v>-1.1103900127189642E-2</v>
      </c>
      <c r="AG56" s="14">
        <f t="shared" si="12"/>
        <v>1.5668543181355913E-2</v>
      </c>
      <c r="AH56" s="14">
        <f t="shared" si="13"/>
        <v>-4.9806024577709017E-2</v>
      </c>
      <c r="AI56" s="14">
        <f t="shared" si="14"/>
        <v>-7.2596074462056744E-3</v>
      </c>
      <c r="AJ56" s="14">
        <f t="shared" si="15"/>
        <v>3.7948898474342643E-2</v>
      </c>
      <c r="AK56" s="14">
        <f t="shared" si="16"/>
        <v>-2.2747445688358285E-2</v>
      </c>
      <c r="AL56" s="14">
        <f t="shared" si="17"/>
        <v>-2.9137096796029525E-2</v>
      </c>
      <c r="AM56" s="14"/>
      <c r="AO56" s="16">
        <f t="shared" si="20"/>
        <v>4.5903064752301666E-2</v>
      </c>
      <c r="AQ56" t="s">
        <v>82</v>
      </c>
      <c r="AR56">
        <v>368.33</v>
      </c>
      <c r="AS56" s="4">
        <v>-2.5399999999999999E-2</v>
      </c>
    </row>
    <row r="57" spans="1:45">
      <c r="A57" s="2">
        <v>44816</v>
      </c>
      <c r="B57">
        <v>47.805000305175781</v>
      </c>
      <c r="C57">
        <v>626.739990234375</v>
      </c>
      <c r="D57">
        <v>58.180000305175781</v>
      </c>
      <c r="E57">
        <v>28.370000839233398</v>
      </c>
      <c r="F57">
        <v>151.50999450683591</v>
      </c>
      <c r="G57">
        <v>108.25</v>
      </c>
      <c r="H57">
        <v>239.3800048828125</v>
      </c>
      <c r="I57">
        <v>346</v>
      </c>
      <c r="J57">
        <v>7115</v>
      </c>
      <c r="K57">
        <v>54.830001831054688</v>
      </c>
      <c r="L57">
        <v>24.125</v>
      </c>
      <c r="M57">
        <v>919.1099853515625</v>
      </c>
      <c r="N57">
        <v>84.790000915527344</v>
      </c>
      <c r="O57">
        <v>46.029998779296882</v>
      </c>
      <c r="P57">
        <v>49.775001525878913</v>
      </c>
      <c r="Q57">
        <v>64.889999389648438</v>
      </c>
      <c r="R57">
        <v>3873.33</v>
      </c>
      <c r="U57" s="2">
        <v>44816</v>
      </c>
      <c r="V57" s="14">
        <f t="shared" si="1"/>
        <v>-3.305097418613822E-2</v>
      </c>
      <c r="W57" s="14">
        <f t="shared" si="2"/>
        <v>-5.6402936044847023E-2</v>
      </c>
      <c r="X57" s="14">
        <f t="shared" si="3"/>
        <v>-4.7610870457785961E-2</v>
      </c>
      <c r="Y57" s="14">
        <f t="shared" si="4"/>
        <v>-5.3225244420635767E-2</v>
      </c>
      <c r="Z57" s="14">
        <f t="shared" si="5"/>
        <v>-2.9701010911177654E-2</v>
      </c>
      <c r="AA57" s="14">
        <f t="shared" si="6"/>
        <v>-8.0831408775981523E-2</v>
      </c>
      <c r="AB57" s="14">
        <f t="shared" si="7"/>
        <v>-4.3278471046164807E-2</v>
      </c>
      <c r="AC57" s="14">
        <f t="shared" si="8"/>
        <v>-0.11387281472972363</v>
      </c>
      <c r="AD57" s="14">
        <f t="shared" si="9"/>
        <v>-0.12087139845397049</v>
      </c>
      <c r="AE57" s="14">
        <f t="shared" si="10"/>
        <v>-3.9029785389021313E-2</v>
      </c>
      <c r="AF57" s="14">
        <f t="shared" si="11"/>
        <v>-4.8082895229517489E-2</v>
      </c>
      <c r="AG57" s="14">
        <f t="shared" si="12"/>
        <v>-0.11326171758009888</v>
      </c>
      <c r="AH57" s="14">
        <f t="shared" si="13"/>
        <v>-2.6772075102610812E-2</v>
      </c>
      <c r="AI57" s="14">
        <f t="shared" si="14"/>
        <v>-4.2363610687716408E-2</v>
      </c>
      <c r="AJ57" s="14">
        <f t="shared" si="15"/>
        <v>-6.5595240668112828E-2</v>
      </c>
      <c r="AK57" s="14">
        <f t="shared" si="16"/>
        <v>-0.1328401758817071</v>
      </c>
      <c r="AL57" s="14">
        <f t="shared" si="17"/>
        <v>-4.6497458259430496E-2</v>
      </c>
      <c r="AM57" s="14"/>
      <c r="AO57" s="16">
        <f t="shared" si="20"/>
        <v>-2.8005197134435542E-2</v>
      </c>
      <c r="AQ57" t="s">
        <v>83</v>
      </c>
      <c r="AR57">
        <v>377.94</v>
      </c>
      <c r="AS57" s="4">
        <v>-5.0500000000000003E-2</v>
      </c>
    </row>
    <row r="58" spans="1:45">
      <c r="A58" s="2">
        <v>44809</v>
      </c>
      <c r="B58">
        <v>45.979999542236328</v>
      </c>
      <c r="C58">
        <v>695.46002197265625</v>
      </c>
      <c r="D58">
        <v>59.529998779296882</v>
      </c>
      <c r="E58">
        <v>30.170000076293949</v>
      </c>
      <c r="F58">
        <v>162.5899963378906</v>
      </c>
      <c r="G58">
        <v>115.1800003051758</v>
      </c>
      <c r="H58">
        <v>252.8999938964844</v>
      </c>
      <c r="I58">
        <v>358.89999389648438</v>
      </c>
      <c r="J58">
        <v>7500</v>
      </c>
      <c r="K58">
        <v>55.569999694824219</v>
      </c>
      <c r="L58">
        <v>25.430000305175781</v>
      </c>
      <c r="M58">
        <v>970.989990234375</v>
      </c>
      <c r="N58">
        <v>89.900001525878906</v>
      </c>
      <c r="O58">
        <v>47.840000152587891</v>
      </c>
      <c r="P58">
        <v>49.834999084472663</v>
      </c>
      <c r="Q58">
        <v>74.290000915527344</v>
      </c>
      <c r="R58">
        <v>4067.36</v>
      </c>
      <c r="U58" s="2">
        <v>44809</v>
      </c>
      <c r="V58" s="14">
        <f t="shared" si="1"/>
        <v>3.969118706195382E-2</v>
      </c>
      <c r="W58" s="14">
        <f t="shared" si="2"/>
        <v>-9.881233941148547E-2</v>
      </c>
      <c r="X58" s="14">
        <f t="shared" si="3"/>
        <v>-2.2677616358201542E-2</v>
      </c>
      <c r="Y58" s="14">
        <f t="shared" si="4"/>
        <v>-5.9661890371518367E-2</v>
      </c>
      <c r="Z58" s="14">
        <f t="shared" si="5"/>
        <v>-6.8146885298087434E-2</v>
      </c>
      <c r="AA58" s="14">
        <f t="shared" si="6"/>
        <v>-6.0166698097016628E-2</v>
      </c>
      <c r="AB58" s="14">
        <f t="shared" si="7"/>
        <v>-5.3459823408322539E-2</v>
      </c>
      <c r="AC58" s="14">
        <f t="shared" si="8"/>
        <v>-3.5943143259581811E-2</v>
      </c>
      <c r="AD58" s="14">
        <f t="shared" si="9"/>
        <v>-5.1333333333333335E-2</v>
      </c>
      <c r="AE58" s="14">
        <f t="shared" si="10"/>
        <v>-1.3316499331175173E-2</v>
      </c>
      <c r="AF58" s="14">
        <f t="shared" si="11"/>
        <v>-5.1317353107155642E-2</v>
      </c>
      <c r="AG58" s="14">
        <f t="shared" si="12"/>
        <v>-5.3430009994531291E-2</v>
      </c>
      <c r="AH58" s="14">
        <f t="shared" si="13"/>
        <v>-5.6840940195986331E-2</v>
      </c>
      <c r="AI58" s="14">
        <f t="shared" si="14"/>
        <v>-3.7834476745776037E-2</v>
      </c>
      <c r="AJ58" s="14">
        <f t="shared" si="15"/>
        <v>-1.2039241435933673E-3</v>
      </c>
      <c r="AK58" s="14">
        <f t="shared" si="16"/>
        <v>-0.12653118064391103</v>
      </c>
      <c r="AL58" s="14">
        <f t="shared" si="17"/>
        <v>-4.770416191337875E-2</v>
      </c>
      <c r="AM58" s="14"/>
      <c r="AO58" s="16">
        <f t="shared" si="20"/>
        <v>-4.1470944379351136E-2</v>
      </c>
      <c r="AQ58" s="6">
        <v>44874</v>
      </c>
      <c r="AR58">
        <v>398.03</v>
      </c>
      <c r="AS58" s="4">
        <v>-4.1399999999999999E-2</v>
      </c>
    </row>
    <row r="59" spans="1:45">
      <c r="A59" s="2">
        <v>44802</v>
      </c>
      <c r="B59">
        <v>43.715000152587891</v>
      </c>
      <c r="C59">
        <v>658.05999755859375</v>
      </c>
      <c r="D59">
        <v>56.209999084472663</v>
      </c>
      <c r="E59">
        <v>28.989999771118161</v>
      </c>
      <c r="F59">
        <v>153.69000244140619</v>
      </c>
      <c r="G59">
        <v>111.1999969482422</v>
      </c>
      <c r="H59">
        <v>248.32000732421881</v>
      </c>
      <c r="I59">
        <v>359.60000610351563</v>
      </c>
      <c r="J59">
        <v>7125</v>
      </c>
      <c r="K59">
        <v>55.330001831054688</v>
      </c>
      <c r="L59">
        <v>24.79999923706055</v>
      </c>
      <c r="M59">
        <v>855.90997314453125</v>
      </c>
      <c r="N59">
        <v>85.110000610351563</v>
      </c>
      <c r="O59">
        <v>45.700000762939453</v>
      </c>
      <c r="P59">
        <v>51.560001373291023</v>
      </c>
      <c r="Q59">
        <v>66.330001831054688</v>
      </c>
      <c r="R59">
        <v>3924.26</v>
      </c>
      <c r="U59" s="2">
        <v>44802</v>
      </c>
      <c r="V59" s="14">
        <f t="shared" si="1"/>
        <v>5.181286473161207E-2</v>
      </c>
      <c r="W59" s="14">
        <f t="shared" si="2"/>
        <v>5.6833760679598819E-2</v>
      </c>
      <c r="X59" s="14">
        <f t="shared" si="3"/>
        <v>5.9064218980592879E-2</v>
      </c>
      <c r="Y59" s="14">
        <f t="shared" si="4"/>
        <v>4.0703701776203055E-2</v>
      </c>
      <c r="Z59" s="14">
        <f t="shared" si="5"/>
        <v>5.7908736776014408E-2</v>
      </c>
      <c r="AA59" s="14">
        <f t="shared" si="6"/>
        <v>3.5791398076980861E-2</v>
      </c>
      <c r="AB59" s="14">
        <f t="shared" si="7"/>
        <v>1.8443888680648036E-2</v>
      </c>
      <c r="AC59" s="14">
        <f t="shared" si="8"/>
        <v>-1.9466412545881388E-3</v>
      </c>
      <c r="AD59" s="14">
        <f t="shared" si="9"/>
        <v>5.2631578947368418E-2</v>
      </c>
      <c r="AE59" s="14">
        <f t="shared" si="10"/>
        <v>4.3375719469943936E-3</v>
      </c>
      <c r="AF59" s="14">
        <f t="shared" si="11"/>
        <v>2.5403269657112395E-2</v>
      </c>
      <c r="AG59" s="14">
        <f t="shared" si="12"/>
        <v>0.13445341297642646</v>
      </c>
      <c r="AH59" s="14">
        <f t="shared" si="13"/>
        <v>5.628011844879198E-2</v>
      </c>
      <c r="AI59" s="14">
        <f t="shared" si="14"/>
        <v>4.6827119341842027E-2</v>
      </c>
      <c r="AJ59" s="14">
        <f t="shared" si="15"/>
        <v>-3.345621107201794E-2</v>
      </c>
      <c r="AK59" s="14">
        <f t="shared" si="16"/>
        <v>0.12000601333838509</v>
      </c>
      <c r="AL59" s="14">
        <f t="shared" si="17"/>
        <v>3.6465473745368529E-2</v>
      </c>
      <c r="AM59" s="14"/>
      <c r="AO59" s="16">
        <f t="shared" si="20"/>
        <v>-3.3812995853298028E-2</v>
      </c>
      <c r="AQ59" s="6">
        <v>44660</v>
      </c>
      <c r="AR59">
        <v>415.22</v>
      </c>
      <c r="AS59" s="4">
        <v>2.8400000000000002E-2</v>
      </c>
    </row>
    <row r="60" spans="1:45">
      <c r="A60" s="2">
        <v>44795</v>
      </c>
      <c r="B60">
        <v>43.669998168945313</v>
      </c>
      <c r="C60">
        <v>676.44000244140625</v>
      </c>
      <c r="D60">
        <v>57.169998168945313</v>
      </c>
      <c r="E60">
        <v>30.030000686645511</v>
      </c>
      <c r="F60">
        <v>165.22999572753909</v>
      </c>
      <c r="G60">
        <v>114.0699996948242</v>
      </c>
      <c r="H60">
        <v>261.8800048828125</v>
      </c>
      <c r="I60">
        <v>354</v>
      </c>
      <c r="J60">
        <v>7185</v>
      </c>
      <c r="K60">
        <v>59.639999389648438</v>
      </c>
      <c r="L60">
        <v>24.965000152587891</v>
      </c>
      <c r="M60">
        <v>877.79998779296875</v>
      </c>
      <c r="N60">
        <v>88.05999755859375</v>
      </c>
      <c r="O60">
        <v>46.819999694824219</v>
      </c>
      <c r="P60">
        <v>53.959999084472663</v>
      </c>
      <c r="Q60">
        <v>68.870002746582031</v>
      </c>
      <c r="R60">
        <v>4057.66</v>
      </c>
      <c r="U60" s="2">
        <v>44795</v>
      </c>
      <c r="V60" s="14">
        <f t="shared" si="1"/>
        <v>1.0305011570753858E-3</v>
      </c>
      <c r="W60" s="14">
        <f t="shared" si="2"/>
        <v>-2.7171670534674789E-2</v>
      </c>
      <c r="X60" s="14">
        <f t="shared" si="3"/>
        <v>-1.6792008312396967E-2</v>
      </c>
      <c r="Y60" s="14">
        <f t="shared" si="4"/>
        <v>-3.4632064327252722E-2</v>
      </c>
      <c r="Z60" s="14">
        <f t="shared" si="5"/>
        <v>-6.9841999543243424E-2</v>
      </c>
      <c r="AA60" s="14">
        <f t="shared" si="6"/>
        <v>-2.5160013625495133E-2</v>
      </c>
      <c r="AB60" s="14">
        <f t="shared" si="7"/>
        <v>-5.1779430677273718E-2</v>
      </c>
      <c r="AC60" s="14">
        <f t="shared" si="8"/>
        <v>1.5819226281117586E-2</v>
      </c>
      <c r="AD60" s="14">
        <f t="shared" si="9"/>
        <v>-8.350730688935281E-3</v>
      </c>
      <c r="AE60" s="14">
        <f t="shared" si="10"/>
        <v>-7.2266894746847124E-2</v>
      </c>
      <c r="AF60" s="14">
        <f t="shared" si="11"/>
        <v>-6.6092895861743495E-3</v>
      </c>
      <c r="AG60" s="14">
        <f t="shared" si="12"/>
        <v>-2.4937360392855591E-2</v>
      </c>
      <c r="AH60" s="14">
        <f t="shared" si="13"/>
        <v>-3.3499852714387206E-2</v>
      </c>
      <c r="AI60" s="14">
        <f t="shared" si="14"/>
        <v>-2.3921378453331716E-2</v>
      </c>
      <c r="AJ60" s="14">
        <f t="shared" si="15"/>
        <v>-4.447734899744013E-2</v>
      </c>
      <c r="AK60" s="14">
        <f t="shared" si="16"/>
        <v>-3.6881092118925492E-2</v>
      </c>
      <c r="AL60" s="14">
        <f t="shared" si="17"/>
        <v>-3.2876091146128467E-2</v>
      </c>
      <c r="AM60" s="14"/>
      <c r="AO60" s="16">
        <f t="shared" si="20"/>
        <v>2.9756878572894441E-2</v>
      </c>
      <c r="AQ60" t="s">
        <v>84</v>
      </c>
      <c r="AR60">
        <v>403.76</v>
      </c>
      <c r="AS60" s="4">
        <v>-3.3500000000000002E-2</v>
      </c>
    </row>
    <row r="61" spans="1:45">
      <c r="A61" s="2">
        <v>44788</v>
      </c>
      <c r="B61">
        <v>44.819999694824219</v>
      </c>
      <c r="C61">
        <v>713.8499755859375</v>
      </c>
      <c r="D61">
        <v>61.25</v>
      </c>
      <c r="E61">
        <v>31.010000228881839</v>
      </c>
      <c r="F61">
        <v>183.77000427246091</v>
      </c>
      <c r="G61">
        <v>120.13999938964839</v>
      </c>
      <c r="H61">
        <v>273.27999877929688</v>
      </c>
      <c r="I61">
        <v>383</v>
      </c>
      <c r="J61">
        <v>7555</v>
      </c>
      <c r="K61">
        <v>61.180000305175781</v>
      </c>
      <c r="L61">
        <v>26.20999908447266</v>
      </c>
      <c r="M61">
        <v>909.760009765625</v>
      </c>
      <c r="N61">
        <v>89.709999084472656</v>
      </c>
      <c r="O61">
        <v>49.150001525878913</v>
      </c>
      <c r="P61">
        <v>52.689998626708977</v>
      </c>
      <c r="Q61">
        <v>74.360000610351563</v>
      </c>
      <c r="R61">
        <v>4228.4799999999996</v>
      </c>
      <c r="U61" s="2">
        <v>44788</v>
      </c>
      <c r="V61" s="14">
        <f t="shared" si="1"/>
        <v>-2.5658222528094028E-2</v>
      </c>
      <c r="W61" s="14">
        <f t="shared" si="2"/>
        <v>-5.240593181196742E-2</v>
      </c>
      <c r="X61" s="14">
        <f t="shared" si="3"/>
        <v>-6.6612274792729589E-2</v>
      </c>
      <c r="Y61" s="14">
        <f t="shared" si="4"/>
        <v>-3.1602693808547098E-2</v>
      </c>
      <c r="Z61" s="14">
        <f t="shared" si="5"/>
        <v>-0.10088702244047427</v>
      </c>
      <c r="AA61" s="14">
        <f t="shared" si="6"/>
        <v>-5.0524385930263281E-2</v>
      </c>
      <c r="AB61" s="14">
        <f t="shared" si="7"/>
        <v>-4.1715434526516895E-2</v>
      </c>
      <c r="AC61" s="14">
        <f t="shared" si="8"/>
        <v>-7.5718015665796348E-2</v>
      </c>
      <c r="AD61" s="14">
        <f t="shared" si="9"/>
        <v>-4.8974189278623431E-2</v>
      </c>
      <c r="AE61" s="14">
        <f t="shared" si="10"/>
        <v>-2.5171639552886059E-2</v>
      </c>
      <c r="AF61" s="14">
        <f t="shared" si="11"/>
        <v>-4.7500914741440491E-2</v>
      </c>
      <c r="AG61" s="14">
        <f t="shared" si="12"/>
        <v>-3.5130167988907189E-2</v>
      </c>
      <c r="AH61" s="14">
        <f t="shared" si="13"/>
        <v>-1.8392615569254808E-2</v>
      </c>
      <c r="AI61" s="14">
        <f t="shared" si="14"/>
        <v>-4.7405936087873378E-2</v>
      </c>
      <c r="AJ61" s="14">
        <f t="shared" si="15"/>
        <v>2.4103254713692721E-2</v>
      </c>
      <c r="AK61" s="14">
        <f t="shared" si="16"/>
        <v>-7.3829986803486861E-2</v>
      </c>
      <c r="AL61" s="14">
        <f t="shared" si="17"/>
        <v>-4.0397495080974656E-2</v>
      </c>
      <c r="AM61" s="14"/>
      <c r="AO61" s="16">
        <f t="shared" si="20"/>
        <v>3.4653451774575295E-2</v>
      </c>
      <c r="AQ61" t="s">
        <v>85</v>
      </c>
      <c r="AR61">
        <v>417.76</v>
      </c>
      <c r="AS61" s="4">
        <v>-3.2899999999999999E-2</v>
      </c>
    </row>
    <row r="62" spans="1:45">
      <c r="A62" s="2">
        <v>44781</v>
      </c>
      <c r="B62">
        <v>45.654998779296882</v>
      </c>
      <c r="C62">
        <v>751.83001708984375</v>
      </c>
      <c r="D62">
        <v>60.459999084472663</v>
      </c>
      <c r="E62">
        <v>32.450000762939453</v>
      </c>
      <c r="F62">
        <v>189.88999938964841</v>
      </c>
      <c r="G62">
        <v>121.5699996948242</v>
      </c>
      <c r="H62">
        <v>275.3800048828125</v>
      </c>
      <c r="I62">
        <v>407.60000610351563</v>
      </c>
      <c r="J62">
        <v>7495</v>
      </c>
      <c r="K62">
        <v>61.209999084472663</v>
      </c>
      <c r="L62">
        <v>27.469999313354489</v>
      </c>
      <c r="M62">
        <v>1081.079956054688</v>
      </c>
      <c r="N62">
        <v>90.470001220703125</v>
      </c>
      <c r="O62">
        <v>50.110000610351563</v>
      </c>
      <c r="P62">
        <v>51.930000305175781</v>
      </c>
      <c r="Q62">
        <v>87.949996948242188</v>
      </c>
      <c r="R62">
        <v>4280.1499999999996</v>
      </c>
      <c r="U62" s="2">
        <v>44781</v>
      </c>
      <c r="V62" s="14">
        <f t="shared" si="1"/>
        <v>-1.8289324428835806E-2</v>
      </c>
      <c r="W62" s="14">
        <f t="shared" si="2"/>
        <v>-5.051679321200557E-2</v>
      </c>
      <c r="X62" s="14">
        <f t="shared" si="3"/>
        <v>1.3066505582039029E-2</v>
      </c>
      <c r="Y62" s="14">
        <f t="shared" si="4"/>
        <v>-4.437597843455867E-2</v>
      </c>
      <c r="Z62" s="14">
        <f t="shared" si="5"/>
        <v>-3.2229159707507601E-2</v>
      </c>
      <c r="AA62" s="14">
        <f t="shared" si="6"/>
        <v>-1.1762772960150722E-2</v>
      </c>
      <c r="AB62" s="14">
        <f t="shared" si="7"/>
        <v>-7.6258481599246067E-3</v>
      </c>
      <c r="AC62" s="14">
        <f t="shared" si="8"/>
        <v>-6.0353301607331468E-2</v>
      </c>
      <c r="AD62" s="14">
        <f t="shared" si="9"/>
        <v>8.0053368912608412E-3</v>
      </c>
      <c r="AE62" s="14">
        <f t="shared" si="10"/>
        <v>-4.9009605857831145E-4</v>
      </c>
      <c r="AF62" s="14">
        <f t="shared" si="11"/>
        <v>-4.5868229354824999E-2</v>
      </c>
      <c r="AG62" s="14">
        <f t="shared" si="12"/>
        <v>-0.15847111523025637</v>
      </c>
      <c r="AH62" s="14">
        <f t="shared" si="13"/>
        <v>-8.4005982754043577E-3</v>
      </c>
      <c r="AI62" s="14">
        <f t="shared" si="14"/>
        <v>-1.9157834220308024E-2</v>
      </c>
      <c r="AJ62" s="14">
        <f t="shared" si="15"/>
        <v>1.4635053284554828E-2</v>
      </c>
      <c r="AK62" s="14">
        <f t="shared" si="16"/>
        <v>-0.15451957713981754</v>
      </c>
      <c r="AL62" s="14">
        <f t="shared" si="17"/>
        <v>-1.2072006822190829E-2</v>
      </c>
      <c r="AM62" s="14"/>
      <c r="AO62" s="16">
        <f t="shared" si="20"/>
        <v>3.7279135436083861E-2</v>
      </c>
      <c r="AQ62" t="s">
        <v>86</v>
      </c>
      <c r="AR62">
        <v>431.96</v>
      </c>
      <c r="AS62" s="4">
        <v>-1.6899999999999998E-2</v>
      </c>
    </row>
    <row r="63" spans="1:45">
      <c r="A63" s="2">
        <v>44774</v>
      </c>
      <c r="B63">
        <v>44.909999847412109</v>
      </c>
      <c r="C63">
        <v>695.92999267578125</v>
      </c>
      <c r="D63">
        <v>58.590000152587891</v>
      </c>
      <c r="E63">
        <v>31.04999923706055</v>
      </c>
      <c r="F63">
        <v>190.16999816894531</v>
      </c>
      <c r="G63">
        <v>106.629997253418</v>
      </c>
      <c r="H63">
        <v>270.739990234375</v>
      </c>
      <c r="I63">
        <v>399.89999389648438</v>
      </c>
      <c r="J63">
        <v>7725</v>
      </c>
      <c r="K63">
        <v>60.509998321533203</v>
      </c>
      <c r="L63">
        <v>27.559999465942379</v>
      </c>
      <c r="M63">
        <v>1024.81005859375</v>
      </c>
      <c r="N63">
        <v>87.980003356933594</v>
      </c>
      <c r="O63">
        <v>49.270000457763672</v>
      </c>
      <c r="P63">
        <v>48.889999389648438</v>
      </c>
      <c r="Q63">
        <v>87.730003356933594</v>
      </c>
      <c r="R63">
        <v>4145.1899999999996</v>
      </c>
      <c r="U63" s="2">
        <v>44774</v>
      </c>
      <c r="V63" s="14">
        <f t="shared" si="1"/>
        <v>1.658870929450031E-2</v>
      </c>
      <c r="W63" s="14">
        <f t="shared" si="2"/>
        <v>8.0324206460958086E-2</v>
      </c>
      <c r="X63" s="14">
        <f t="shared" si="3"/>
        <v>3.1916691022609182E-2</v>
      </c>
      <c r="Y63" s="14">
        <f t="shared" si="4"/>
        <v>4.5088617078221815E-2</v>
      </c>
      <c r="Z63" s="14">
        <f t="shared" si="5"/>
        <v>-1.4723604248455375E-3</v>
      </c>
      <c r="AA63" s="14">
        <f t="shared" si="6"/>
        <v>0.1401106895454535</v>
      </c>
      <c r="AB63" s="14">
        <f t="shared" si="7"/>
        <v>1.7138268507806025E-2</v>
      </c>
      <c r="AC63" s="14">
        <f t="shared" si="8"/>
        <v>1.9254844522514365E-2</v>
      </c>
      <c r="AD63" s="14">
        <f t="shared" si="9"/>
        <v>-2.9773462783171521E-2</v>
      </c>
      <c r="AE63" s="14">
        <f t="shared" si="10"/>
        <v>1.1568348741638564E-2</v>
      </c>
      <c r="AF63" s="14">
        <f t="shared" si="11"/>
        <v>-3.2656079220578166E-3</v>
      </c>
      <c r="AG63" s="14">
        <f t="shared" si="12"/>
        <v>5.490763579950788E-2</v>
      </c>
      <c r="AH63" s="14">
        <f t="shared" si="13"/>
        <v>2.8301861431712455E-2</v>
      </c>
      <c r="AI63" s="14">
        <f t="shared" si="14"/>
        <v>1.7048917085112966E-2</v>
      </c>
      <c r="AJ63" s="14">
        <f t="shared" si="15"/>
        <v>6.2180424493337348E-2</v>
      </c>
      <c r="AK63" s="14">
        <f t="shared" si="16"/>
        <v>2.5076209152020616E-3</v>
      </c>
      <c r="AL63" s="14">
        <f t="shared" si="17"/>
        <v>3.2558218079267787E-2</v>
      </c>
      <c r="AM63" s="14"/>
      <c r="AO63" s="16">
        <f t="shared" si="20"/>
        <v>5.2749050499177233E-2</v>
      </c>
      <c r="AQ63" s="6">
        <v>44750</v>
      </c>
      <c r="AR63">
        <v>439.39</v>
      </c>
      <c r="AS63" s="4">
        <v>2.9499999999999998E-2</v>
      </c>
    </row>
    <row r="64" spans="1:45">
      <c r="A64" s="2">
        <v>44767</v>
      </c>
      <c r="B64">
        <v>45.244998931884773</v>
      </c>
      <c r="C64">
        <v>669.17999267578125</v>
      </c>
      <c r="D64">
        <v>58.659999847412109</v>
      </c>
      <c r="E64">
        <v>32.75</v>
      </c>
      <c r="F64">
        <v>184.02000427246091</v>
      </c>
      <c r="G64">
        <v>106.09999847412109</v>
      </c>
      <c r="H64">
        <v>273.10000610351563</v>
      </c>
      <c r="I64">
        <v>399.39999389648438</v>
      </c>
      <c r="J64">
        <v>7745</v>
      </c>
      <c r="K64">
        <v>60.939998626708977</v>
      </c>
      <c r="L64">
        <v>26.54999923706055</v>
      </c>
      <c r="M64">
        <v>813.71002197265625</v>
      </c>
      <c r="N64">
        <v>84.489997863769531</v>
      </c>
      <c r="O64">
        <v>50.509998321533203</v>
      </c>
      <c r="P64">
        <v>49.759998321533203</v>
      </c>
      <c r="Q64">
        <v>76.05999755859375</v>
      </c>
      <c r="R64">
        <v>4130.29</v>
      </c>
      <c r="U64" s="2">
        <v>44767</v>
      </c>
      <c r="V64" s="14">
        <f t="shared" si="1"/>
        <v>-7.404112993283439E-3</v>
      </c>
      <c r="W64" s="14">
        <f t="shared" si="2"/>
        <v>3.9974297338205712E-2</v>
      </c>
      <c r="X64" s="14">
        <f t="shared" si="3"/>
        <v>-1.1933122230873465E-3</v>
      </c>
      <c r="Y64" s="14">
        <f t="shared" si="4"/>
        <v>-5.1908420242425944E-2</v>
      </c>
      <c r="Z64" s="14">
        <f t="shared" si="5"/>
        <v>3.3420246460698334E-2</v>
      </c>
      <c r="AA64" s="14">
        <f t="shared" si="6"/>
        <v>4.9952760312826552E-3</v>
      </c>
      <c r="AB64" s="14">
        <f t="shared" si="7"/>
        <v>-8.6415811658608552E-3</v>
      </c>
      <c r="AC64" s="14">
        <f t="shared" si="8"/>
        <v>1.2518778358559237E-3</v>
      </c>
      <c r="AD64" s="14">
        <f t="shared" si="9"/>
        <v>-2.5823111684958036E-3</v>
      </c>
      <c r="AE64" s="14">
        <f t="shared" si="10"/>
        <v>-7.0561259413503205E-3</v>
      </c>
      <c r="AF64" s="14">
        <f t="shared" si="11"/>
        <v>3.8041440975711674E-2</v>
      </c>
      <c r="AG64" s="14">
        <f t="shared" si="12"/>
        <v>0.2594290729138734</v>
      </c>
      <c r="AH64" s="14">
        <f t="shared" si="13"/>
        <v>4.1306729570419656E-2</v>
      </c>
      <c r="AI64" s="14">
        <f t="shared" si="14"/>
        <v>-2.4549552662346867E-2</v>
      </c>
      <c r="AJ64" s="14">
        <f t="shared" si="15"/>
        <v>-1.7483901953997478E-2</v>
      </c>
      <c r="AK64" s="14">
        <f t="shared" si="16"/>
        <v>0.15343158260489967</v>
      </c>
      <c r="AL64" s="14">
        <f t="shared" si="17"/>
        <v>3.6074948732412581E-3</v>
      </c>
      <c r="AM64" s="14"/>
      <c r="AO64" s="16">
        <f t="shared" si="20"/>
        <v>-2.1248203027686464E-2</v>
      </c>
      <c r="AQ64" t="s">
        <v>87</v>
      </c>
      <c r="AR64">
        <v>426.81</v>
      </c>
      <c r="AS64" s="4">
        <v>2.3E-3</v>
      </c>
    </row>
    <row r="65" spans="1:45">
      <c r="A65" s="2">
        <v>44760</v>
      </c>
      <c r="B65">
        <v>43.229999542236328</v>
      </c>
      <c r="C65">
        <v>633.6400146484375</v>
      </c>
      <c r="D65">
        <v>66.160003662109375</v>
      </c>
      <c r="E65">
        <v>31.360000610351559</v>
      </c>
      <c r="F65">
        <v>182.4700012207031</v>
      </c>
      <c r="G65">
        <v>102.7200012207031</v>
      </c>
      <c r="H65">
        <v>260.10000610351563</v>
      </c>
      <c r="I65">
        <v>379.10000610351563</v>
      </c>
      <c r="J65">
        <v>7680</v>
      </c>
      <c r="K65">
        <v>58.439998626708977</v>
      </c>
      <c r="L65">
        <v>24.82500076293945</v>
      </c>
      <c r="M65">
        <v>763.91998291015625</v>
      </c>
      <c r="N65">
        <v>80.25</v>
      </c>
      <c r="O65">
        <v>51.229999542236328</v>
      </c>
      <c r="P65">
        <v>48.540000915527337</v>
      </c>
      <c r="Q65">
        <v>71.800003051757813</v>
      </c>
      <c r="R65">
        <v>3961.63</v>
      </c>
      <c r="U65" s="2">
        <v>44760</v>
      </c>
      <c r="V65" s="14">
        <f t="shared" si="1"/>
        <v>4.6611136039447824E-2</v>
      </c>
      <c r="W65" s="14">
        <f t="shared" si="2"/>
        <v>5.6088594794731196E-2</v>
      </c>
      <c r="X65" s="14">
        <f t="shared" si="3"/>
        <v>-0.11336159914683631</v>
      </c>
      <c r="Y65" s="14">
        <f t="shared" si="4"/>
        <v>4.4323959266429958E-2</v>
      </c>
      <c r="Z65" s="14">
        <f t="shared" si="5"/>
        <v>8.4945637167121845E-3</v>
      </c>
      <c r="AA65" s="14">
        <f t="shared" si="6"/>
        <v>3.2904957294108389E-2</v>
      </c>
      <c r="AB65" s="14">
        <f t="shared" si="7"/>
        <v>4.9980775451524628E-2</v>
      </c>
      <c r="AC65" s="14">
        <f t="shared" si="8"/>
        <v>5.3547843487572279E-2</v>
      </c>
      <c r="AD65" s="14">
        <f t="shared" si="9"/>
        <v>8.4635416666666661E-3</v>
      </c>
      <c r="AE65" s="14">
        <f t="shared" si="10"/>
        <v>4.2778919554207838E-2</v>
      </c>
      <c r="AF65" s="14">
        <f t="shared" si="11"/>
        <v>6.9486341232919635E-2</v>
      </c>
      <c r="AG65" s="14">
        <f t="shared" si="12"/>
        <v>6.5177034475292356E-2</v>
      </c>
      <c r="AH65" s="14">
        <f t="shared" si="13"/>
        <v>5.283486434603777E-2</v>
      </c>
      <c r="AI65" s="14">
        <f t="shared" si="14"/>
        <v>-1.4054289032533047E-2</v>
      </c>
      <c r="AJ65" s="14">
        <f t="shared" si="15"/>
        <v>2.5133856262775731E-2</v>
      </c>
      <c r="AK65" s="14">
        <f t="shared" si="16"/>
        <v>5.9331397294859083E-2</v>
      </c>
      <c r="AL65" s="14">
        <f t="shared" si="17"/>
        <v>4.2573385197507051E-2</v>
      </c>
      <c r="AM65" s="14"/>
      <c r="AO65" s="16">
        <f t="shared" si="20"/>
        <v>1.7148615446156756E-2</v>
      </c>
      <c r="AQ65" t="s">
        <v>88</v>
      </c>
      <c r="AR65">
        <v>425.84</v>
      </c>
      <c r="AS65" s="4">
        <v>3.5299999999999998E-2</v>
      </c>
    </row>
    <row r="66" spans="1:45">
      <c r="A66" s="2">
        <v>44753</v>
      </c>
      <c r="B66">
        <v>41.900001525878913</v>
      </c>
      <c r="C66">
        <v>600.3699951171875</v>
      </c>
      <c r="D66">
        <v>64.910003662109375</v>
      </c>
      <c r="E66">
        <v>31.14999961853027</v>
      </c>
      <c r="F66">
        <v>167.3800048828125</v>
      </c>
      <c r="G66">
        <v>95.199996948242188</v>
      </c>
      <c r="H66">
        <v>245.53999328613281</v>
      </c>
      <c r="I66">
        <v>374.10000610351563</v>
      </c>
      <c r="J66">
        <v>6995</v>
      </c>
      <c r="K66">
        <v>56.009998321533203</v>
      </c>
      <c r="L66">
        <v>23.219999313354489</v>
      </c>
      <c r="M66">
        <v>689.989990234375</v>
      </c>
      <c r="N66">
        <v>78.709999084472656</v>
      </c>
      <c r="O66">
        <v>51.75</v>
      </c>
      <c r="P66">
        <v>47.534999847412109</v>
      </c>
      <c r="Q66">
        <v>65.980003356933594</v>
      </c>
      <c r="R66">
        <v>3863.16</v>
      </c>
      <c r="U66" s="2">
        <v>44753</v>
      </c>
      <c r="V66" s="14">
        <f t="shared" si="1"/>
        <v>3.1742194938488517E-2</v>
      </c>
      <c r="W66" s="14">
        <f t="shared" si="2"/>
        <v>5.5415859889460253E-2</v>
      </c>
      <c r="X66" s="14">
        <f t="shared" si="3"/>
        <v>1.9257432282809687E-2</v>
      </c>
      <c r="Y66" s="14">
        <f t="shared" si="4"/>
        <v>6.7416049564368308E-3</v>
      </c>
      <c r="Z66" s="14">
        <f t="shared" si="5"/>
        <v>9.0154115770611498E-2</v>
      </c>
      <c r="AA66" s="14">
        <f t="shared" si="6"/>
        <v>7.8991644049624749E-2</v>
      </c>
      <c r="AB66" s="14">
        <f t="shared" si="7"/>
        <v>5.9297927895663537E-2</v>
      </c>
      <c r="AC66" s="14">
        <f t="shared" si="8"/>
        <v>1.3365410100037452E-2</v>
      </c>
      <c r="AD66" s="14">
        <f t="shared" si="9"/>
        <v>9.7927090779127951E-2</v>
      </c>
      <c r="AE66" s="14">
        <f t="shared" si="10"/>
        <v>4.3385116550549038E-2</v>
      </c>
      <c r="AF66" s="14">
        <f t="shared" si="11"/>
        <v>6.9121511500729399E-2</v>
      </c>
      <c r="AG66" s="14">
        <f t="shared" si="12"/>
        <v>0.10714647128528458</v>
      </c>
      <c r="AH66" s="14">
        <f t="shared" si="13"/>
        <v>1.9565505443274032E-2</v>
      </c>
      <c r="AI66" s="14">
        <f t="shared" si="14"/>
        <v>-1.004831802441878E-2</v>
      </c>
      <c r="AJ66" s="14">
        <f t="shared" si="15"/>
        <v>2.1142338726018558E-2</v>
      </c>
      <c r="AK66" s="14">
        <f t="shared" si="16"/>
        <v>8.8208538931706743E-2</v>
      </c>
      <c r="AL66" s="14">
        <f t="shared" si="17"/>
        <v>2.5489495646051488E-2</v>
      </c>
      <c r="AM66" s="14"/>
      <c r="AO66" s="16">
        <f t="shared" ref="AO66:AO97" si="21">$AY$2*V69+$AY$3*W69+$AY$4*X69+$AY$5*Y69+$AY$6*Z69+$AY$7*AA69+$AY$8*AB69+$AY$9*AC69+$AY$10*AD69+$AY$11*AE69+$AY$12*AF69+$AY$13*AG69+$AY$14*AH69+$AY$15*AI69+$AY$16*AJ69+$AY$17*AK69</f>
        <v>-2.55069518666808E-2</v>
      </c>
      <c r="AQ66" t="s">
        <v>89</v>
      </c>
      <c r="AR66">
        <v>411.34</v>
      </c>
      <c r="AS66" s="4">
        <v>3.2300000000000002E-2</v>
      </c>
    </row>
    <row r="67" spans="1:45">
      <c r="A67" s="2">
        <v>44746</v>
      </c>
      <c r="B67">
        <v>42.200000762939453</v>
      </c>
      <c r="C67">
        <v>619.55999755859375</v>
      </c>
      <c r="D67">
        <v>65.180000305175781</v>
      </c>
      <c r="E67">
        <v>31.389999389648441</v>
      </c>
      <c r="F67">
        <v>175.5</v>
      </c>
      <c r="G67">
        <v>95.860000610351563</v>
      </c>
      <c r="H67">
        <v>251.47999572753909</v>
      </c>
      <c r="I67">
        <v>376.39999389648438</v>
      </c>
      <c r="J67">
        <v>7040</v>
      </c>
      <c r="K67">
        <v>58.849998474121087</v>
      </c>
      <c r="L67">
        <v>23.25</v>
      </c>
      <c r="M67">
        <v>708.6300048828125</v>
      </c>
      <c r="N67">
        <v>80.25</v>
      </c>
      <c r="O67">
        <v>53.169998168945313</v>
      </c>
      <c r="P67">
        <v>49.270000457763672</v>
      </c>
      <c r="Q67">
        <v>67.019996643066406</v>
      </c>
      <c r="R67">
        <v>3899.38</v>
      </c>
      <c r="U67" s="2">
        <v>44746</v>
      </c>
      <c r="V67" s="14">
        <f t="shared" ref="V67:V130" si="22">(B66-B67)/B67</f>
        <v>-7.1089865316780448E-3</v>
      </c>
      <c r="W67" s="14">
        <f t="shared" ref="W67:W130" si="23">(C66-C67)/C67</f>
        <v>-3.0973598226201476E-2</v>
      </c>
      <c r="X67" s="14">
        <f t="shared" ref="X67:X130" si="24">(D66-D67)/D67</f>
        <v>-4.1423234397402493E-3</v>
      </c>
      <c r="Y67" s="14">
        <f t="shared" ref="Y67:Y130" si="25">(E66-E67)/E67</f>
        <v>-7.6457399103141265E-3</v>
      </c>
      <c r="Z67" s="14">
        <f t="shared" ref="Z67:Z130" si="26">(F66-F67)/F67</f>
        <v>-4.6267778445512824E-2</v>
      </c>
      <c r="AA67" s="14">
        <f t="shared" ref="AA67:AA130" si="27">(G66-G67)/G67</f>
        <v>-6.8850788431781386E-3</v>
      </c>
      <c r="AB67" s="14">
        <f t="shared" ref="AB67:AB130" si="28">(H66-H67)/H67</f>
        <v>-2.3620178711319266E-2</v>
      </c>
      <c r="AC67" s="14">
        <f t="shared" ref="AC67:AC130" si="29">(I66-I67)/I67</f>
        <v>-6.1104883907125698E-3</v>
      </c>
      <c r="AD67" s="14">
        <f t="shared" ref="AD67:AD130" si="30">(J66-J67)/J67</f>
        <v>-6.3920454545454549E-3</v>
      </c>
      <c r="AE67" s="14">
        <f t="shared" ref="AE67:AE130" si="31">(K66-K67)/K67</f>
        <v>-4.8258287616383809E-2</v>
      </c>
      <c r="AF67" s="14">
        <f t="shared" ref="AF67:AF130" si="32">(L66-L67)/L67</f>
        <v>-1.2903521137854351E-3</v>
      </c>
      <c r="AG67" s="14">
        <f t="shared" ref="AG67:AG130" si="33">(M66-M67)/M67</f>
        <v>-2.630429775764298E-2</v>
      </c>
      <c r="AH67" s="14">
        <f t="shared" ref="AH67:AH130" si="34">(N66-N67)/N67</f>
        <v>-1.9190042561088395E-2</v>
      </c>
      <c r="AI67" s="14">
        <f t="shared" ref="AI67:AI130" si="35">(O66-O67)/O67</f>
        <v>-2.6706756024954734E-2</v>
      </c>
      <c r="AJ67" s="14">
        <f t="shared" ref="AJ67:AJ130" si="36">(P66-P67)/P67</f>
        <v>-3.5214138303872725E-2</v>
      </c>
      <c r="AK67" s="14">
        <f t="shared" ref="AK67:AK130" si="37">(Q66-Q67)/Q67</f>
        <v>-1.5517656493950387E-2</v>
      </c>
      <c r="AL67" s="14">
        <f t="shared" ref="AL67:AL130" si="38">(R66-R67)/R67</f>
        <v>-9.2886561453359908E-3</v>
      </c>
      <c r="AM67" s="14"/>
      <c r="AO67" s="16">
        <f t="shared" si="21"/>
        <v>7.1310597720611366E-2</v>
      </c>
      <c r="AQ67" s="6">
        <v>44841</v>
      </c>
      <c r="AR67">
        <v>398.47</v>
      </c>
      <c r="AS67" s="4">
        <v>-1.3899999999999999E-2</v>
      </c>
    </row>
    <row r="68" spans="1:45">
      <c r="A68" s="2">
        <v>44739</v>
      </c>
      <c r="B68">
        <v>42.409999847412109</v>
      </c>
      <c r="C68">
        <v>616.70001220703125</v>
      </c>
      <c r="D68">
        <v>65.489997863769531</v>
      </c>
      <c r="E68">
        <v>30.889999389648441</v>
      </c>
      <c r="F68">
        <v>168.19999694824219</v>
      </c>
      <c r="G68">
        <v>96.139999389648438</v>
      </c>
      <c r="H68">
        <v>256.51998901367188</v>
      </c>
      <c r="I68">
        <v>376.89999389648438</v>
      </c>
      <c r="J68">
        <v>6835</v>
      </c>
      <c r="K68">
        <v>57.819999694824219</v>
      </c>
      <c r="L68">
        <v>22.29000091552734</v>
      </c>
      <c r="M68">
        <v>659.95001220703125</v>
      </c>
      <c r="N68">
        <v>80.55999755859375</v>
      </c>
      <c r="O68">
        <v>52.310001373291023</v>
      </c>
      <c r="P68">
        <v>50.150001525878913</v>
      </c>
      <c r="Q68">
        <v>63.900001525878913</v>
      </c>
      <c r="R68">
        <v>3825.33</v>
      </c>
      <c r="U68" s="2">
        <v>44739</v>
      </c>
      <c r="V68" s="14">
        <f t="shared" si="22"/>
        <v>-4.95164077406783E-3</v>
      </c>
      <c r="W68" s="14">
        <f t="shared" si="23"/>
        <v>4.6375633127154524E-3</v>
      </c>
      <c r="X68" s="14">
        <f t="shared" si="24"/>
        <v>-4.7335099817623801E-3</v>
      </c>
      <c r="Y68" s="14">
        <f t="shared" si="25"/>
        <v>1.6186468432484176E-2</v>
      </c>
      <c r="Z68" s="14">
        <f t="shared" si="26"/>
        <v>4.3400732367457409E-2</v>
      </c>
      <c r="AA68" s="14">
        <f t="shared" si="27"/>
        <v>-2.9124067097406592E-3</v>
      </c>
      <c r="AB68" s="14">
        <f t="shared" si="28"/>
        <v>-1.9647565499716926E-2</v>
      </c>
      <c r="AC68" s="14">
        <f t="shared" si="29"/>
        <v>-1.3266118548606956E-3</v>
      </c>
      <c r="AD68" s="14">
        <f t="shared" si="30"/>
        <v>2.9992684711046085E-2</v>
      </c>
      <c r="AE68" s="14">
        <f t="shared" si="31"/>
        <v>1.7813884205002316E-2</v>
      </c>
      <c r="AF68" s="14">
        <f t="shared" si="32"/>
        <v>4.3068597803597175E-2</v>
      </c>
      <c r="AG68" s="14">
        <f t="shared" si="33"/>
        <v>7.376315141351944E-2</v>
      </c>
      <c r="AH68" s="14">
        <f t="shared" si="34"/>
        <v>-3.8480333662905004E-3</v>
      </c>
      <c r="AI68" s="14">
        <f t="shared" si="35"/>
        <v>1.6440389468110314E-2</v>
      </c>
      <c r="AJ68" s="14">
        <f t="shared" si="36"/>
        <v>-1.7547378690729139E-2</v>
      </c>
      <c r="AK68" s="14">
        <f t="shared" si="37"/>
        <v>4.8826213500541525E-2</v>
      </c>
      <c r="AL68" s="14">
        <f t="shared" si="38"/>
        <v>1.9357807038869898E-2</v>
      </c>
      <c r="AM68" s="14"/>
      <c r="AO68" s="16">
        <f t="shared" si="21"/>
        <v>-7.5871730872406368E-2</v>
      </c>
      <c r="AQ68" s="6">
        <v>44627</v>
      </c>
      <c r="AR68">
        <v>404.1</v>
      </c>
      <c r="AS68" s="4">
        <v>1.6799999999999999E-2</v>
      </c>
    </row>
    <row r="69" spans="1:45">
      <c r="A69" s="2">
        <v>44732</v>
      </c>
      <c r="B69">
        <v>43.395000457763672</v>
      </c>
      <c r="C69">
        <v>647.780029296875</v>
      </c>
      <c r="D69">
        <v>66.779998779296875</v>
      </c>
      <c r="E69">
        <v>29.729999542236332</v>
      </c>
      <c r="F69">
        <v>185.91999816894531</v>
      </c>
      <c r="G69">
        <v>97.779998779296875</v>
      </c>
      <c r="H69">
        <v>270.20001220703119</v>
      </c>
      <c r="I69">
        <v>394.89999389648438</v>
      </c>
      <c r="J69">
        <v>6385</v>
      </c>
      <c r="K69">
        <v>57.889999389648438</v>
      </c>
      <c r="L69">
        <v>24.059999465942379</v>
      </c>
      <c r="M69">
        <v>739.46002197265625</v>
      </c>
      <c r="N69">
        <v>78.019996643066406</v>
      </c>
      <c r="O69">
        <v>51.590000152587891</v>
      </c>
      <c r="P69">
        <v>49.555000305175781</v>
      </c>
      <c r="Q69">
        <v>71</v>
      </c>
      <c r="R69">
        <v>3911.74</v>
      </c>
      <c r="U69" s="2">
        <v>44732</v>
      </c>
      <c r="V69" s="14">
        <f t="shared" si="22"/>
        <v>-2.2698481390967216E-2</v>
      </c>
      <c r="W69" s="14">
        <f t="shared" si="23"/>
        <v>-4.7979276427492182E-2</v>
      </c>
      <c r="X69" s="14">
        <f t="shared" si="24"/>
        <v>-1.9317174889306371E-2</v>
      </c>
      <c r="Y69" s="14">
        <f t="shared" si="25"/>
        <v>3.9017822578979178E-2</v>
      </c>
      <c r="Z69" s="14">
        <f t="shared" si="26"/>
        <v>-9.5309818175670261E-2</v>
      </c>
      <c r="AA69" s="14">
        <f t="shared" si="27"/>
        <v>-1.6772340050342456E-2</v>
      </c>
      <c r="AB69" s="14">
        <f t="shared" si="28"/>
        <v>-5.0629247132962692E-2</v>
      </c>
      <c r="AC69" s="14">
        <f t="shared" si="29"/>
        <v>-4.5581160491783554E-2</v>
      </c>
      <c r="AD69" s="14">
        <f t="shared" si="30"/>
        <v>7.0477682067345337E-2</v>
      </c>
      <c r="AE69" s="14">
        <f t="shared" si="31"/>
        <v>-1.2091845839047582E-3</v>
      </c>
      <c r="AF69" s="14">
        <f t="shared" si="32"/>
        <v>-7.3566026172216789E-2</v>
      </c>
      <c r="AG69" s="14">
        <f t="shared" si="33"/>
        <v>-0.10752441971577623</v>
      </c>
      <c r="AH69" s="14">
        <f t="shared" si="34"/>
        <v>3.2555768069916627E-2</v>
      </c>
      <c r="AI69" s="14">
        <f t="shared" si="35"/>
        <v>1.3956216681015361E-2</v>
      </c>
      <c r="AJ69" s="14">
        <f t="shared" si="36"/>
        <v>1.2006885622821539E-2</v>
      </c>
      <c r="AK69" s="14">
        <f t="shared" si="37"/>
        <v>-9.99999785087477E-2</v>
      </c>
      <c r="AL69" s="14">
        <f t="shared" si="38"/>
        <v>-2.2089913951336197E-2</v>
      </c>
      <c r="AM69" s="14"/>
      <c r="AO69" s="16">
        <f t="shared" si="21"/>
        <v>-5.9505043560920533E-2</v>
      </c>
      <c r="AQ69" t="s">
        <v>90</v>
      </c>
      <c r="AR69">
        <v>397.41</v>
      </c>
      <c r="AS69" s="4">
        <v>-2.2499999999999999E-2</v>
      </c>
    </row>
    <row r="70" spans="1:45">
      <c r="A70" s="2">
        <v>44725</v>
      </c>
      <c r="B70">
        <v>42.259998321533203</v>
      </c>
      <c r="C70">
        <v>582.260009765625</v>
      </c>
      <c r="D70">
        <v>63.830001831054688</v>
      </c>
      <c r="E70">
        <v>27.95000076293945</v>
      </c>
      <c r="F70">
        <v>163.25999450683591</v>
      </c>
      <c r="G70">
        <v>94.339996337890625</v>
      </c>
      <c r="H70">
        <v>237.83000183105469</v>
      </c>
      <c r="I70">
        <v>437</v>
      </c>
      <c r="J70">
        <v>6125</v>
      </c>
      <c r="K70">
        <v>55.599998474121087</v>
      </c>
      <c r="L70">
        <v>23.735000610351559</v>
      </c>
      <c r="M70">
        <v>635.219970703125</v>
      </c>
      <c r="N70">
        <v>70.80999755859375</v>
      </c>
      <c r="O70">
        <v>46.529998779296882</v>
      </c>
      <c r="P70">
        <v>49.340000152587891</v>
      </c>
      <c r="Q70">
        <v>58.509998321533203</v>
      </c>
      <c r="R70">
        <v>3674.84</v>
      </c>
      <c r="U70" s="2">
        <v>44725</v>
      </c>
      <c r="V70" s="14">
        <f t="shared" si="22"/>
        <v>2.6857600125652126E-2</v>
      </c>
      <c r="W70" s="14">
        <f t="shared" si="23"/>
        <v>0.11252708142814674</v>
      </c>
      <c r="X70" s="14">
        <f t="shared" si="24"/>
        <v>4.6216463475126361E-2</v>
      </c>
      <c r="Y70" s="14">
        <f t="shared" si="25"/>
        <v>6.368510664432922E-2</v>
      </c>
      <c r="Z70" s="14">
        <f t="shared" si="26"/>
        <v>0.13879703800406903</v>
      </c>
      <c r="AA70" s="14">
        <f t="shared" si="27"/>
        <v>3.6463881438848551E-2</v>
      </c>
      <c r="AB70" s="14">
        <f t="shared" si="28"/>
        <v>0.13610566424235626</v>
      </c>
      <c r="AC70" s="14">
        <f t="shared" si="29"/>
        <v>-9.6338686735733689E-2</v>
      </c>
      <c r="AD70" s="14">
        <f t="shared" si="30"/>
        <v>4.2448979591836737E-2</v>
      </c>
      <c r="AE70" s="14">
        <f t="shared" si="31"/>
        <v>4.1187067956363836E-2</v>
      </c>
      <c r="AF70" s="14">
        <f t="shared" si="32"/>
        <v>1.3692810079350847E-2</v>
      </c>
      <c r="AG70" s="14">
        <f t="shared" si="33"/>
        <v>0.16410071483449731</v>
      </c>
      <c r="AH70" s="14">
        <f t="shared" si="34"/>
        <v>0.10182176716651539</v>
      </c>
      <c r="AI70" s="14">
        <f t="shared" si="35"/>
        <v>0.10874707728430916</v>
      </c>
      <c r="AJ70" s="14">
        <f t="shared" si="36"/>
        <v>4.3575223332587253E-3</v>
      </c>
      <c r="AK70" s="14">
        <f t="shared" si="37"/>
        <v>0.21346781809546131</v>
      </c>
      <c r="AL70" s="14">
        <f t="shared" si="38"/>
        <v>6.4465391690522483E-2</v>
      </c>
      <c r="AM70" s="14"/>
      <c r="AO70" s="16">
        <f t="shared" si="21"/>
        <v>1.5349957542415488E-2</v>
      </c>
      <c r="AQ70" t="s">
        <v>91</v>
      </c>
      <c r="AR70">
        <v>406.54</v>
      </c>
      <c r="AS70" s="4">
        <v>5.1700000000000003E-2</v>
      </c>
    </row>
    <row r="71" spans="1:45">
      <c r="A71" s="2">
        <v>44718</v>
      </c>
      <c r="B71">
        <v>43.700000762939453</v>
      </c>
      <c r="C71">
        <v>617.66998291015625</v>
      </c>
      <c r="D71">
        <v>73.120002746582031</v>
      </c>
      <c r="E71">
        <v>30.20000076293945</v>
      </c>
      <c r="F71">
        <v>178.44999694824219</v>
      </c>
      <c r="G71">
        <v>99.400001525878906</v>
      </c>
      <c r="H71">
        <v>249.47999572753909</v>
      </c>
      <c r="I71">
        <v>452.20001220703119</v>
      </c>
      <c r="J71">
        <v>6685</v>
      </c>
      <c r="K71">
        <v>63.279998779296882</v>
      </c>
      <c r="L71">
        <v>26.645000457763668</v>
      </c>
      <c r="M71">
        <v>691.69000244140625</v>
      </c>
      <c r="N71">
        <v>75.910003662109375</v>
      </c>
      <c r="O71">
        <v>49.970001220703118</v>
      </c>
      <c r="P71">
        <v>54.5</v>
      </c>
      <c r="Q71">
        <v>71.870002746582031</v>
      </c>
      <c r="R71">
        <v>3900.86</v>
      </c>
      <c r="U71" s="2">
        <v>44718</v>
      </c>
      <c r="V71" s="14">
        <f t="shared" si="22"/>
        <v>-3.2952000372216676E-2</v>
      </c>
      <c r="W71" s="14">
        <f t="shared" si="23"/>
        <v>-5.7328304959384499E-2</v>
      </c>
      <c r="X71" s="14">
        <f t="shared" si="24"/>
        <v>-0.12705143006797276</v>
      </c>
      <c r="Y71" s="14">
        <f t="shared" si="25"/>
        <v>-7.4503309376108814E-2</v>
      </c>
      <c r="Z71" s="14">
        <f t="shared" si="26"/>
        <v>-8.512189801724683E-2</v>
      </c>
      <c r="AA71" s="14">
        <f t="shared" si="27"/>
        <v>-5.0905484007169786E-2</v>
      </c>
      <c r="AB71" s="14">
        <f t="shared" si="28"/>
        <v>-4.6697106365223527E-2</v>
      </c>
      <c r="AC71" s="14">
        <f t="shared" si="29"/>
        <v>-3.3613471465525208E-2</v>
      </c>
      <c r="AD71" s="14">
        <f t="shared" si="30"/>
        <v>-8.3769633507853408E-2</v>
      </c>
      <c r="AE71" s="14">
        <f t="shared" si="31"/>
        <v>-0.1213653674672389</v>
      </c>
      <c r="AF71" s="14">
        <f t="shared" si="32"/>
        <v>-0.10921372855762929</v>
      </c>
      <c r="AG71" s="14">
        <f t="shared" si="33"/>
        <v>-8.1640664949562985E-2</v>
      </c>
      <c r="AH71" s="14">
        <f t="shared" si="34"/>
        <v>-6.7184901297288477E-2</v>
      </c>
      <c r="AI71" s="14">
        <f t="shared" si="35"/>
        <v>-6.8841351958602817E-2</v>
      </c>
      <c r="AJ71" s="14">
        <f t="shared" si="36"/>
        <v>-9.4678896282790997E-2</v>
      </c>
      <c r="AK71" s="14">
        <f t="shared" si="37"/>
        <v>-0.18589124689694267</v>
      </c>
      <c r="AL71" s="14">
        <f t="shared" si="38"/>
        <v>-5.7941069405208073E-2</v>
      </c>
      <c r="AM71" s="14"/>
      <c r="AO71" s="16">
        <f t="shared" si="21"/>
        <v>4.9248280660005347E-2</v>
      </c>
      <c r="AQ71" s="6">
        <v>44901</v>
      </c>
      <c r="AR71">
        <v>386.55</v>
      </c>
      <c r="AS71" s="4">
        <v>-5.8799999999999998E-2</v>
      </c>
    </row>
    <row r="72" spans="1:45">
      <c r="A72" s="2">
        <v>44711</v>
      </c>
      <c r="B72">
        <v>45.125</v>
      </c>
      <c r="C72">
        <v>671.739990234375</v>
      </c>
      <c r="D72">
        <v>72.540000915527344</v>
      </c>
      <c r="E72">
        <v>28.920000076293949</v>
      </c>
      <c r="F72">
        <v>184.9100036621094</v>
      </c>
      <c r="G72">
        <v>108.6699981689453</v>
      </c>
      <c r="H72">
        <v>264.22000122070313</v>
      </c>
      <c r="I72">
        <v>507.39999389648438</v>
      </c>
      <c r="J72">
        <v>7225</v>
      </c>
      <c r="K72">
        <v>67.620002746582031</v>
      </c>
      <c r="L72">
        <v>28.89999961853027</v>
      </c>
      <c r="M72">
        <v>788.9000244140625</v>
      </c>
      <c r="N72">
        <v>78.69000244140625</v>
      </c>
      <c r="O72">
        <v>53.200000762939453</v>
      </c>
      <c r="P72">
        <v>54.479999542236328</v>
      </c>
      <c r="Q72">
        <v>83.099998474121094</v>
      </c>
      <c r="R72">
        <v>4108.54</v>
      </c>
      <c r="U72" s="2">
        <v>44711</v>
      </c>
      <c r="V72" s="14">
        <f t="shared" si="22"/>
        <v>-3.1578930461175554E-2</v>
      </c>
      <c r="W72" s="14">
        <f t="shared" si="23"/>
        <v>-8.049246451049212E-2</v>
      </c>
      <c r="X72" s="14">
        <f t="shared" si="24"/>
        <v>7.9956137818373921E-3</v>
      </c>
      <c r="Y72" s="14">
        <f t="shared" si="25"/>
        <v>4.4260051288683495E-2</v>
      </c>
      <c r="Z72" s="14">
        <f t="shared" si="26"/>
        <v>-3.4935950386284914E-2</v>
      </c>
      <c r="AA72" s="14">
        <f t="shared" si="27"/>
        <v>-8.5304102321366246E-2</v>
      </c>
      <c r="AB72" s="14">
        <f t="shared" si="28"/>
        <v>-5.5786864828797342E-2</v>
      </c>
      <c r="AC72" s="14">
        <f t="shared" si="29"/>
        <v>-0.10878987456336989</v>
      </c>
      <c r="AD72" s="14">
        <f t="shared" si="30"/>
        <v>-7.4740484429065737E-2</v>
      </c>
      <c r="AE72" s="14">
        <f t="shared" si="31"/>
        <v>-6.4182250680321393E-2</v>
      </c>
      <c r="AF72" s="14">
        <f t="shared" si="32"/>
        <v>-7.8027653651619011E-2</v>
      </c>
      <c r="AG72" s="14">
        <f t="shared" si="33"/>
        <v>-0.12322223217682973</v>
      </c>
      <c r="AH72" s="14">
        <f t="shared" si="34"/>
        <v>-3.5328487648312167E-2</v>
      </c>
      <c r="AI72" s="14">
        <f t="shared" si="35"/>
        <v>-6.0714276239004106E-2</v>
      </c>
      <c r="AJ72" s="14">
        <f t="shared" si="36"/>
        <v>3.6711560080257089E-4</v>
      </c>
      <c r="AK72" s="14">
        <f t="shared" si="37"/>
        <v>-0.13513833855287369</v>
      </c>
      <c r="AL72" s="14">
        <f t="shared" si="38"/>
        <v>-5.0548369980577004E-2</v>
      </c>
      <c r="AM72" s="14"/>
      <c r="AO72" s="16">
        <f t="shared" si="21"/>
        <v>-5.8434119662627154E-3</v>
      </c>
      <c r="AQ72" s="6">
        <v>44687</v>
      </c>
      <c r="AR72">
        <v>410.7</v>
      </c>
      <c r="AS72" s="4">
        <v>-4.9099999999999998E-2</v>
      </c>
    </row>
    <row r="73" spans="1:45">
      <c r="A73" s="2">
        <v>44704</v>
      </c>
      <c r="B73">
        <v>45.235000610351563</v>
      </c>
      <c r="C73">
        <v>666.530029296875</v>
      </c>
      <c r="D73">
        <v>76.160003662109375</v>
      </c>
      <c r="E73">
        <v>27.719999313354489</v>
      </c>
      <c r="F73">
        <v>165.1000061035156</v>
      </c>
      <c r="G73">
        <v>109.3199996948242</v>
      </c>
      <c r="H73">
        <v>251.86000061035159</v>
      </c>
      <c r="I73">
        <v>532</v>
      </c>
      <c r="J73">
        <v>7150</v>
      </c>
      <c r="K73">
        <v>64.470001220703125</v>
      </c>
      <c r="L73">
        <v>27.719999313354489</v>
      </c>
      <c r="M73">
        <v>811.44000244140625</v>
      </c>
      <c r="N73">
        <v>77.430000305175781</v>
      </c>
      <c r="O73">
        <v>53.909999847412109</v>
      </c>
      <c r="P73">
        <v>54.880001068115227</v>
      </c>
      <c r="Q73">
        <v>90.519996643066406</v>
      </c>
      <c r="R73">
        <v>4158.24</v>
      </c>
      <c r="U73" s="2">
        <v>44704</v>
      </c>
      <c r="V73" s="14">
        <f t="shared" si="22"/>
        <v>-2.431758790037244E-3</v>
      </c>
      <c r="W73" s="14">
        <f t="shared" si="23"/>
        <v>7.8165434541576581E-3</v>
      </c>
      <c r="X73" s="14">
        <f t="shared" si="24"/>
        <v>-4.7531546382829692E-2</v>
      </c>
      <c r="Y73" s="14">
        <f t="shared" si="25"/>
        <v>4.3290071885439887E-2</v>
      </c>
      <c r="Z73" s="14">
        <f t="shared" si="26"/>
        <v>0.11998786690639607</v>
      </c>
      <c r="AA73" s="14">
        <f t="shared" si="27"/>
        <v>-5.9458610290288975E-3</v>
      </c>
      <c r="AB73" s="14">
        <f t="shared" si="28"/>
        <v>4.9074885175885812E-2</v>
      </c>
      <c r="AC73" s="14">
        <f t="shared" si="29"/>
        <v>-4.6240612976533133E-2</v>
      </c>
      <c r="AD73" s="14">
        <f t="shared" si="30"/>
        <v>1.048951048951049E-2</v>
      </c>
      <c r="AE73" s="14">
        <f t="shared" si="31"/>
        <v>4.8859957596330127E-2</v>
      </c>
      <c r="AF73" s="14">
        <f t="shared" si="32"/>
        <v>4.2568554632225405E-2</v>
      </c>
      <c r="AG73" s="14">
        <f t="shared" si="33"/>
        <v>-2.777775061560556E-2</v>
      </c>
      <c r="AH73" s="14">
        <f t="shared" si="34"/>
        <v>1.627279002020415E-2</v>
      </c>
      <c r="AI73" s="14">
        <f t="shared" si="35"/>
        <v>-1.3170081366764072E-2</v>
      </c>
      <c r="AJ73" s="14">
        <f t="shared" si="36"/>
        <v>-7.2886573996678791E-3</v>
      </c>
      <c r="AK73" s="14">
        <f t="shared" si="37"/>
        <v>-8.1970817986256134E-2</v>
      </c>
      <c r="AL73" s="14">
        <f t="shared" si="38"/>
        <v>-1.1952172072799987E-2</v>
      </c>
      <c r="AM73" s="14"/>
      <c r="AO73" s="16">
        <f t="shared" si="21"/>
        <v>-2.1265673152706225E-2</v>
      </c>
      <c r="AQ73" t="s">
        <v>92</v>
      </c>
      <c r="AR73">
        <v>431.89</v>
      </c>
      <c r="AS73" s="4">
        <v>-8.0999999999999996E-3</v>
      </c>
    </row>
    <row r="74" spans="1:45">
      <c r="A74" s="2">
        <v>44697</v>
      </c>
      <c r="B74">
        <v>43.599998474121087</v>
      </c>
      <c r="C74">
        <v>600.44000244140625</v>
      </c>
      <c r="D74">
        <v>73.230003356933594</v>
      </c>
      <c r="E74">
        <v>24.969999313354489</v>
      </c>
      <c r="F74">
        <v>159.6499938964844</v>
      </c>
      <c r="G74">
        <v>102.4199981689453</v>
      </c>
      <c r="H74">
        <v>237.21000671386719</v>
      </c>
      <c r="I74">
        <v>517.4000244140625</v>
      </c>
      <c r="J74">
        <v>6975</v>
      </c>
      <c r="K74">
        <v>63.590000152587891</v>
      </c>
      <c r="L74">
        <v>27.72500038146973</v>
      </c>
      <c r="M74">
        <v>775.6500244140625</v>
      </c>
      <c r="N74">
        <v>71.220001220703125</v>
      </c>
      <c r="O74">
        <v>52.470001220703118</v>
      </c>
      <c r="P74">
        <v>51.709999084472663</v>
      </c>
      <c r="Q74">
        <v>83.44000244140625</v>
      </c>
      <c r="R74">
        <v>3901.36</v>
      </c>
      <c r="U74" s="2">
        <v>44697</v>
      </c>
      <c r="V74" s="14">
        <f t="shared" si="22"/>
        <v>3.7500050308509447E-2</v>
      </c>
      <c r="W74" s="14">
        <f t="shared" si="23"/>
        <v>0.11006932680491774</v>
      </c>
      <c r="X74" s="14">
        <f t="shared" si="24"/>
        <v>4.0010926817721656E-2</v>
      </c>
      <c r="Y74" s="14">
        <f t="shared" si="25"/>
        <v>0.11013216161881276</v>
      </c>
      <c r="Z74" s="14">
        <f t="shared" si="26"/>
        <v>3.4137252836758211E-2</v>
      </c>
      <c r="AA74" s="14">
        <f t="shared" si="27"/>
        <v>6.7369670467061687E-2</v>
      </c>
      <c r="AB74" s="14">
        <f t="shared" si="28"/>
        <v>6.1759594797178394E-2</v>
      </c>
      <c r="AC74" s="14">
        <f t="shared" si="29"/>
        <v>2.8217964625091511E-2</v>
      </c>
      <c r="AD74" s="14">
        <f t="shared" si="30"/>
        <v>2.5089605734767026E-2</v>
      </c>
      <c r="AE74" s="14">
        <f t="shared" si="31"/>
        <v>1.3838670640094681E-2</v>
      </c>
      <c r="AF74" s="14">
        <f t="shared" si="32"/>
        <v>-1.8038117390194853E-4</v>
      </c>
      <c r="AG74" s="14">
        <f t="shared" si="33"/>
        <v>4.6141915684693016E-2</v>
      </c>
      <c r="AH74" s="14">
        <f t="shared" si="34"/>
        <v>8.7194593906682716E-2</v>
      </c>
      <c r="AI74" s="14">
        <f t="shared" si="35"/>
        <v>2.7444227047984333E-2</v>
      </c>
      <c r="AJ74" s="14">
        <f t="shared" si="36"/>
        <v>6.1303462381890536E-2</v>
      </c>
      <c r="AK74" s="14">
        <f t="shared" si="37"/>
        <v>8.4851318246687651E-2</v>
      </c>
      <c r="AL74" s="14">
        <f t="shared" si="38"/>
        <v>6.5843705784649362E-2</v>
      </c>
      <c r="AM74" s="14"/>
      <c r="AO74" s="16">
        <f t="shared" si="21"/>
        <v>-2.176491366687959E-2</v>
      </c>
      <c r="AQ74" t="s">
        <v>93</v>
      </c>
      <c r="AR74">
        <v>435.41</v>
      </c>
      <c r="AS74" s="4">
        <v>5.3800000000000001E-2</v>
      </c>
    </row>
    <row r="75" spans="1:45">
      <c r="A75" s="2">
        <v>44690</v>
      </c>
      <c r="B75">
        <v>43.875</v>
      </c>
      <c r="C75">
        <v>615.33001708984375</v>
      </c>
      <c r="D75">
        <v>73.029998779296875</v>
      </c>
      <c r="E75">
        <v>26.239999771118161</v>
      </c>
      <c r="F75">
        <v>166.9100036621094</v>
      </c>
      <c r="G75">
        <v>107.3300018310547</v>
      </c>
      <c r="H75">
        <v>240.38999938964841</v>
      </c>
      <c r="I75">
        <v>498.70001220703119</v>
      </c>
      <c r="J75">
        <v>7100</v>
      </c>
      <c r="K75">
        <v>63.689998626708977</v>
      </c>
      <c r="L75">
        <v>27.60000038146973</v>
      </c>
      <c r="M75">
        <v>794.96002197265625</v>
      </c>
      <c r="N75">
        <v>69.800003051757813</v>
      </c>
      <c r="O75">
        <v>49.919998168945313</v>
      </c>
      <c r="P75">
        <v>51.080001831054688</v>
      </c>
      <c r="Q75">
        <v>84.150001525878906</v>
      </c>
      <c r="R75">
        <v>4023.89</v>
      </c>
      <c r="U75" s="2">
        <v>44690</v>
      </c>
      <c r="V75" s="14">
        <f t="shared" si="22"/>
        <v>-6.2678410456732392E-3</v>
      </c>
      <c r="W75" s="14">
        <f t="shared" si="23"/>
        <v>-2.41984207415375E-2</v>
      </c>
      <c r="X75" s="14">
        <f t="shared" si="24"/>
        <v>2.7386633024758813E-3</v>
      </c>
      <c r="Y75" s="14">
        <f t="shared" si="25"/>
        <v>-4.8399408111334509E-2</v>
      </c>
      <c r="Z75" s="14">
        <f t="shared" si="26"/>
        <v>-4.3496552671115365E-2</v>
      </c>
      <c r="AA75" s="14">
        <f t="shared" si="27"/>
        <v>-4.574679566146015E-2</v>
      </c>
      <c r="AB75" s="14">
        <f t="shared" si="28"/>
        <v>-1.3228473247037071E-2</v>
      </c>
      <c r="AC75" s="14">
        <f t="shared" si="29"/>
        <v>3.7497517042907449E-2</v>
      </c>
      <c r="AD75" s="14">
        <f t="shared" si="30"/>
        <v>-1.7605633802816902E-2</v>
      </c>
      <c r="AE75" s="14">
        <f t="shared" si="31"/>
        <v>-1.5700812729983538E-3</v>
      </c>
      <c r="AF75" s="14">
        <f t="shared" si="32"/>
        <v>4.5289854446496063E-3</v>
      </c>
      <c r="AG75" s="14">
        <f t="shared" si="33"/>
        <v>-2.4290526598654473E-2</v>
      </c>
      <c r="AH75" s="14">
        <f t="shared" si="34"/>
        <v>2.0343812419210947E-2</v>
      </c>
      <c r="AI75" s="14">
        <f t="shared" si="35"/>
        <v>5.1081793775868654E-2</v>
      </c>
      <c r="AJ75" s="14">
        <f t="shared" si="36"/>
        <v>1.2333540149463378E-2</v>
      </c>
      <c r="AK75" s="14">
        <f t="shared" si="37"/>
        <v>-8.4373032869679513E-3</v>
      </c>
      <c r="AL75" s="14">
        <f t="shared" si="38"/>
        <v>-3.0450633590878417E-2</v>
      </c>
      <c r="AM75" s="14"/>
      <c r="AO75" s="16">
        <f t="shared" si="21"/>
        <v>-1.3874367521958988E-2</v>
      </c>
      <c r="AQ75" t="s">
        <v>94</v>
      </c>
      <c r="AR75">
        <v>413.2</v>
      </c>
      <c r="AS75" s="4">
        <v>-1.52E-2</v>
      </c>
    </row>
    <row r="76" spans="1:45">
      <c r="A76" s="2">
        <v>44683</v>
      </c>
      <c r="B76">
        <v>43.369998931884773</v>
      </c>
      <c r="C76">
        <v>628.6199951171875</v>
      </c>
      <c r="D76">
        <v>72.790000915527344</v>
      </c>
      <c r="E76">
        <v>26.229999542236332</v>
      </c>
      <c r="F76">
        <v>169.69999694824219</v>
      </c>
      <c r="G76">
        <v>110.2900009155273</v>
      </c>
      <c r="H76">
        <v>240.30000305175781</v>
      </c>
      <c r="I76">
        <v>510.39999389648438</v>
      </c>
      <c r="J76">
        <v>7065</v>
      </c>
      <c r="K76">
        <v>65.660003662109375</v>
      </c>
      <c r="L76">
        <v>27.33499908447266</v>
      </c>
      <c r="M76">
        <v>927.54998779296875</v>
      </c>
      <c r="N76">
        <v>72.470001220703125</v>
      </c>
      <c r="O76">
        <v>49.040000915527337</v>
      </c>
      <c r="P76">
        <v>50.599998474121087</v>
      </c>
      <c r="Q76">
        <v>96.19000244140625</v>
      </c>
      <c r="R76">
        <v>4123.34</v>
      </c>
      <c r="U76" s="2">
        <v>44683</v>
      </c>
      <c r="V76" s="14">
        <f t="shared" si="22"/>
        <v>1.1644018458666836E-2</v>
      </c>
      <c r="W76" s="14">
        <f t="shared" si="23"/>
        <v>-2.1141513363516586E-2</v>
      </c>
      <c r="X76" s="14">
        <f t="shared" si="24"/>
        <v>3.2971268134485711E-3</v>
      </c>
      <c r="Y76" s="14">
        <f t="shared" si="25"/>
        <v>3.8125158430621256E-4</v>
      </c>
      <c r="Z76" s="14">
        <f t="shared" si="26"/>
        <v>-1.6440738575756845E-2</v>
      </c>
      <c r="AA76" s="14">
        <f t="shared" si="27"/>
        <v>-2.6838326773972059E-2</v>
      </c>
      <c r="AB76" s="14">
        <f t="shared" si="28"/>
        <v>3.7451659071020658E-4</v>
      </c>
      <c r="AC76" s="14">
        <f t="shared" si="29"/>
        <v>-2.292316189138922E-2</v>
      </c>
      <c r="AD76" s="14">
        <f t="shared" si="30"/>
        <v>4.953998584571833E-3</v>
      </c>
      <c r="AE76" s="14">
        <f t="shared" si="31"/>
        <v>-3.0003121010138394E-2</v>
      </c>
      <c r="AF76" s="14">
        <f t="shared" si="32"/>
        <v>9.6945785942096976E-3</v>
      </c>
      <c r="AG76" s="14">
        <f t="shared" si="33"/>
        <v>-0.14294643692012735</v>
      </c>
      <c r="AH76" s="14">
        <f t="shared" si="34"/>
        <v>-3.6842805629518208E-2</v>
      </c>
      <c r="AI76" s="14">
        <f t="shared" si="35"/>
        <v>1.7944478731429753E-2</v>
      </c>
      <c r="AJ76" s="14">
        <f t="shared" si="36"/>
        <v>9.4862326365304974E-3</v>
      </c>
      <c r="AK76" s="14">
        <f t="shared" si="37"/>
        <v>-0.12516894282086605</v>
      </c>
      <c r="AL76" s="14">
        <f t="shared" si="38"/>
        <v>-2.4118796897660701E-2</v>
      </c>
      <c r="AM76" s="14"/>
      <c r="AO76" s="16">
        <f t="shared" si="21"/>
        <v>-3.5795579828104024E-2</v>
      </c>
      <c r="AQ76" s="6">
        <v>44778</v>
      </c>
      <c r="AR76">
        <v>419.58</v>
      </c>
      <c r="AS76" s="4">
        <v>-2.18E-2</v>
      </c>
    </row>
    <row r="77" spans="1:45">
      <c r="A77" s="2">
        <v>44676</v>
      </c>
      <c r="B77">
        <v>45.880001068115227</v>
      </c>
      <c r="C77">
        <v>624.67999267578125</v>
      </c>
      <c r="D77">
        <v>71.05999755859375</v>
      </c>
      <c r="E77">
        <v>26.379999160766602</v>
      </c>
      <c r="F77">
        <v>175.94000244140619</v>
      </c>
      <c r="G77">
        <v>111.629997253418</v>
      </c>
      <c r="H77">
        <v>264.05999755859381</v>
      </c>
      <c r="I77">
        <v>561</v>
      </c>
      <c r="J77">
        <v>7410</v>
      </c>
      <c r="K77">
        <v>72.599998474121094</v>
      </c>
      <c r="L77">
        <v>27.45000076293945</v>
      </c>
      <c r="M77">
        <v>973.6300048828125</v>
      </c>
      <c r="N77">
        <v>71.019996643066406</v>
      </c>
      <c r="O77">
        <v>49.069999694824219</v>
      </c>
      <c r="P77">
        <v>47.224998474121087</v>
      </c>
      <c r="Q77">
        <v>99.540000915527344</v>
      </c>
      <c r="R77">
        <v>4131.93</v>
      </c>
      <c r="U77" s="2">
        <v>44676</v>
      </c>
      <c r="V77" s="14">
        <f t="shared" si="22"/>
        <v>-5.4707979027812319E-2</v>
      </c>
      <c r="W77" s="14">
        <f t="shared" si="23"/>
        <v>6.3072332836040957E-3</v>
      </c>
      <c r="X77" s="14">
        <f t="shared" si="24"/>
        <v>2.4345671494107352E-2</v>
      </c>
      <c r="Y77" s="14">
        <f t="shared" si="25"/>
        <v>-5.6861115732465741E-3</v>
      </c>
      <c r="Z77" s="14">
        <f t="shared" si="26"/>
        <v>-3.5466667082957058E-2</v>
      </c>
      <c r="AA77" s="14">
        <f t="shared" si="27"/>
        <v>-1.2003909082329272E-2</v>
      </c>
      <c r="AB77" s="14">
        <f t="shared" si="28"/>
        <v>-8.9979530131457153E-2</v>
      </c>
      <c r="AC77" s="14">
        <f t="shared" si="29"/>
        <v>-9.0196089311079544E-2</v>
      </c>
      <c r="AD77" s="14">
        <f t="shared" si="30"/>
        <v>-4.6558704453441298E-2</v>
      </c>
      <c r="AE77" s="14">
        <f t="shared" si="31"/>
        <v>-9.5592217050604222E-2</v>
      </c>
      <c r="AF77" s="14">
        <f t="shared" si="32"/>
        <v>-4.1894963668654903E-3</v>
      </c>
      <c r="AG77" s="14">
        <f t="shared" si="33"/>
        <v>-4.7328057741390178E-2</v>
      </c>
      <c r="AH77" s="14">
        <f t="shared" si="34"/>
        <v>2.0416849425158076E-2</v>
      </c>
      <c r="AI77" s="14">
        <f t="shared" si="35"/>
        <v>-6.1134663711942723E-4</v>
      </c>
      <c r="AJ77" s="14">
        <f t="shared" si="36"/>
        <v>7.1466386639471732E-2</v>
      </c>
      <c r="AK77" s="14">
        <f t="shared" si="37"/>
        <v>-3.3654796496978175E-2</v>
      </c>
      <c r="AL77" s="14">
        <f t="shared" si="38"/>
        <v>-2.0789316372736579E-3</v>
      </c>
      <c r="AM77" s="14"/>
      <c r="AO77" s="16">
        <f t="shared" si="21"/>
        <v>-2.0626081371097813E-2</v>
      </c>
      <c r="AQ77" s="6">
        <v>44566</v>
      </c>
      <c r="AR77">
        <v>428.91</v>
      </c>
      <c r="AS77" s="4">
        <v>-1.2500000000000001E-2</v>
      </c>
    </row>
    <row r="78" spans="1:45">
      <c r="A78" s="2">
        <v>44669</v>
      </c>
      <c r="B78">
        <v>46.110000610351563</v>
      </c>
      <c r="C78">
        <v>662.94000244140625</v>
      </c>
      <c r="D78">
        <v>73.080001831054688</v>
      </c>
      <c r="E78">
        <v>28.170000076293949</v>
      </c>
      <c r="F78">
        <v>171.42999267578119</v>
      </c>
      <c r="G78">
        <v>118.26999664306641</v>
      </c>
      <c r="H78">
        <v>264.04000854492188</v>
      </c>
      <c r="I78">
        <v>568.4000244140625</v>
      </c>
      <c r="J78">
        <v>7485</v>
      </c>
      <c r="K78">
        <v>71.870002746582031</v>
      </c>
      <c r="L78">
        <v>28.319999694824219</v>
      </c>
      <c r="M78">
        <v>979.82000732421875</v>
      </c>
      <c r="N78">
        <v>73.949996948242188</v>
      </c>
      <c r="O78">
        <v>48.130001068115227</v>
      </c>
      <c r="P78">
        <v>45.869998931884773</v>
      </c>
      <c r="Q78">
        <v>102.6699981689453</v>
      </c>
      <c r="R78">
        <v>4271.78</v>
      </c>
      <c r="U78" s="2">
        <v>44669</v>
      </c>
      <c r="V78" s="14">
        <f t="shared" si="22"/>
        <v>-4.9880620080647101E-3</v>
      </c>
      <c r="W78" s="14">
        <f t="shared" si="23"/>
        <v>-5.7712628027762738E-2</v>
      </c>
      <c r="X78" s="14">
        <f t="shared" si="24"/>
        <v>-2.7640999204279645E-2</v>
      </c>
      <c r="Y78" s="14">
        <f t="shared" si="25"/>
        <v>-6.3542808330827677E-2</v>
      </c>
      <c r="Z78" s="14">
        <f t="shared" si="26"/>
        <v>2.6308172188717317E-2</v>
      </c>
      <c r="AA78" s="14">
        <f t="shared" si="27"/>
        <v>-5.6142720707836255E-2</v>
      </c>
      <c r="AB78" s="14">
        <f t="shared" si="28"/>
        <v>7.5704488051215373E-5</v>
      </c>
      <c r="AC78" s="14">
        <f t="shared" si="29"/>
        <v>-1.3019043096788824E-2</v>
      </c>
      <c r="AD78" s="14">
        <f t="shared" si="30"/>
        <v>-1.002004008016032E-2</v>
      </c>
      <c r="AE78" s="14">
        <f t="shared" si="31"/>
        <v>1.0157168493690914E-2</v>
      </c>
      <c r="AF78" s="14">
        <f t="shared" si="32"/>
        <v>-3.0720301598158941E-2</v>
      </c>
      <c r="AG78" s="14">
        <f t="shared" si="33"/>
        <v>-6.3174893298111653E-3</v>
      </c>
      <c r="AH78" s="14">
        <f t="shared" si="34"/>
        <v>-3.9621371549568782E-2</v>
      </c>
      <c r="AI78" s="14">
        <f t="shared" si="35"/>
        <v>1.953040942963357E-2</v>
      </c>
      <c r="AJ78" s="14">
        <f t="shared" si="36"/>
        <v>2.9539995068420154E-2</v>
      </c>
      <c r="AK78" s="14">
        <f t="shared" si="37"/>
        <v>-3.0485996973210115E-2</v>
      </c>
      <c r="AL78" s="14">
        <f t="shared" si="38"/>
        <v>-3.2738109172288712E-2</v>
      </c>
      <c r="AM78" s="14"/>
      <c r="AO78" s="16">
        <f t="shared" si="21"/>
        <v>-2.9582637553268981E-2</v>
      </c>
      <c r="AQ78" t="s">
        <v>95</v>
      </c>
      <c r="AR78">
        <v>434.33</v>
      </c>
      <c r="AS78" s="4">
        <v>-2.9499999999999998E-2</v>
      </c>
    </row>
    <row r="79" spans="1:45">
      <c r="A79" s="2">
        <v>44662</v>
      </c>
      <c r="B79">
        <v>44.979999542236328</v>
      </c>
      <c r="C79">
        <v>688.16998291015625</v>
      </c>
      <c r="D79">
        <v>76.44000244140625</v>
      </c>
      <c r="E79">
        <v>28.069999694824219</v>
      </c>
      <c r="F79">
        <v>189.4100036621094</v>
      </c>
      <c r="G79">
        <v>130.4700012207031</v>
      </c>
      <c r="H79">
        <v>263.8699951171875</v>
      </c>
      <c r="I79">
        <v>574.20001220703125</v>
      </c>
      <c r="J79">
        <v>7640</v>
      </c>
      <c r="K79">
        <v>70.139999389648438</v>
      </c>
      <c r="L79">
        <v>26.854999542236332</v>
      </c>
      <c r="M79">
        <v>1060.339965820312</v>
      </c>
      <c r="N79">
        <v>82.80999755859375</v>
      </c>
      <c r="O79">
        <v>53.119998931884773</v>
      </c>
      <c r="P79">
        <v>46.689998626708977</v>
      </c>
      <c r="Q79">
        <v>121.30999755859381</v>
      </c>
      <c r="R79">
        <v>4392.59</v>
      </c>
      <c r="U79" s="2">
        <v>44662</v>
      </c>
      <c r="V79" s="14">
        <f t="shared" si="22"/>
        <v>2.5122300569482236E-2</v>
      </c>
      <c r="W79" s="14">
        <f t="shared" si="23"/>
        <v>-3.6662425120689825E-2</v>
      </c>
      <c r="X79" s="14">
        <f t="shared" si="24"/>
        <v>-4.3956050536852247E-2</v>
      </c>
      <c r="Y79" s="14">
        <f t="shared" si="25"/>
        <v>3.5625358944399639E-3</v>
      </c>
      <c r="Z79" s="14">
        <f t="shared" si="26"/>
        <v>-9.4926406413058051E-2</v>
      </c>
      <c r="AA79" s="14">
        <f t="shared" si="27"/>
        <v>-9.3508120360933838E-2</v>
      </c>
      <c r="AB79" s="14">
        <f t="shared" si="28"/>
        <v>6.4430754113922728E-4</v>
      </c>
      <c r="AC79" s="14">
        <f t="shared" si="29"/>
        <v>-1.0100988627073608E-2</v>
      </c>
      <c r="AD79" s="14">
        <f t="shared" si="30"/>
        <v>-2.0287958115183247E-2</v>
      </c>
      <c r="AE79" s="14">
        <f t="shared" si="31"/>
        <v>2.4665003877786106E-2</v>
      </c>
      <c r="AF79" s="14">
        <f t="shared" si="32"/>
        <v>5.4552231523363123E-2</v>
      </c>
      <c r="AG79" s="14">
        <f t="shared" si="33"/>
        <v>-7.5937870014925399E-2</v>
      </c>
      <c r="AH79" s="14">
        <f t="shared" si="34"/>
        <v>-0.10699191971455506</v>
      </c>
      <c r="AI79" s="14">
        <f t="shared" si="35"/>
        <v>-9.3938214685737625E-2</v>
      </c>
      <c r="AJ79" s="14">
        <f t="shared" si="36"/>
        <v>-1.7562641228160678E-2</v>
      </c>
      <c r="AK79" s="14">
        <f t="shared" si="37"/>
        <v>-0.15365592090334701</v>
      </c>
      <c r="AL79" s="14">
        <f t="shared" si="38"/>
        <v>-2.750313596306516E-2</v>
      </c>
      <c r="AM79" s="14"/>
      <c r="AO79" s="16">
        <f t="shared" si="21"/>
        <v>1.0419204630066108E-2</v>
      </c>
      <c r="AQ79" t="s">
        <v>96</v>
      </c>
      <c r="AR79">
        <v>447.52</v>
      </c>
      <c r="AS79" s="4">
        <v>-2.52E-2</v>
      </c>
    </row>
    <row r="80" spans="1:45">
      <c r="A80" s="2">
        <v>44655</v>
      </c>
      <c r="B80">
        <v>44.584999084472663</v>
      </c>
      <c r="C80">
        <v>736.0999755859375</v>
      </c>
      <c r="D80">
        <v>80</v>
      </c>
      <c r="E80">
        <v>28.309999465942379</v>
      </c>
      <c r="F80">
        <v>197.16999816894531</v>
      </c>
      <c r="G80">
        <v>131.8699951171875</v>
      </c>
      <c r="H80">
        <v>266.6400146484375</v>
      </c>
      <c r="I80">
        <v>523.20001220703125</v>
      </c>
      <c r="J80">
        <v>7600</v>
      </c>
      <c r="K80">
        <v>68.900001525878906</v>
      </c>
      <c r="L80">
        <v>27.54999923706055</v>
      </c>
      <c r="M80">
        <v>1160.800048828125</v>
      </c>
      <c r="N80">
        <v>86.089996337890625</v>
      </c>
      <c r="O80">
        <v>55.169998168945313</v>
      </c>
      <c r="P80">
        <v>45.659999847412109</v>
      </c>
      <c r="Q80">
        <v>123.2200012207031</v>
      </c>
      <c r="R80">
        <v>4488.28</v>
      </c>
      <c r="U80" s="2">
        <v>44655</v>
      </c>
      <c r="V80" s="14">
        <f t="shared" si="22"/>
        <v>8.859492337664511E-3</v>
      </c>
      <c r="W80" s="14">
        <f t="shared" si="23"/>
        <v>-6.5113427884070846E-2</v>
      </c>
      <c r="X80" s="14">
        <f t="shared" si="24"/>
        <v>-4.4499969482421874E-2</v>
      </c>
      <c r="Y80" s="14">
        <f t="shared" si="25"/>
        <v>-8.4775618384198871E-3</v>
      </c>
      <c r="Z80" s="14">
        <f t="shared" si="26"/>
        <v>-3.9356872642392328E-2</v>
      </c>
      <c r="AA80" s="14">
        <f t="shared" si="27"/>
        <v>-1.0616470374783027E-2</v>
      </c>
      <c r="AB80" s="14">
        <f t="shared" si="28"/>
        <v>-1.0388611532677292E-2</v>
      </c>
      <c r="AC80" s="14">
        <f t="shared" si="29"/>
        <v>9.7477061945899196E-2</v>
      </c>
      <c r="AD80" s="14">
        <f t="shared" si="30"/>
        <v>5.263157894736842E-3</v>
      </c>
      <c r="AE80" s="14">
        <f t="shared" si="31"/>
        <v>1.7997065839015794E-2</v>
      </c>
      <c r="AF80" s="14">
        <f t="shared" si="32"/>
        <v>-2.522684987552732E-2</v>
      </c>
      <c r="AG80" s="14">
        <f t="shared" si="33"/>
        <v>-8.6543830790868331E-2</v>
      </c>
      <c r="AH80" s="14">
        <f t="shared" si="34"/>
        <v>-3.8099650584527384E-2</v>
      </c>
      <c r="AI80" s="14">
        <f t="shared" si="35"/>
        <v>-3.7157863061421409E-2</v>
      </c>
      <c r="AJ80" s="14">
        <f t="shared" si="36"/>
        <v>2.2558011010489428E-2</v>
      </c>
      <c r="AK80" s="14">
        <f t="shared" si="37"/>
        <v>-1.5500759967436E-2</v>
      </c>
      <c r="AL80" s="14">
        <f t="shared" si="38"/>
        <v>-2.1319971124796049E-2</v>
      </c>
      <c r="AM80" s="14"/>
      <c r="AO80" s="16">
        <f t="shared" si="21"/>
        <v>-1.877477071366871E-3</v>
      </c>
      <c r="AQ80" s="6">
        <v>44838</v>
      </c>
      <c r="AR80">
        <v>459.08</v>
      </c>
      <c r="AS80" s="4">
        <v>-1.7299999999999999E-2</v>
      </c>
    </row>
    <row r="81" spans="1:45">
      <c r="A81" s="2">
        <v>44648</v>
      </c>
      <c r="B81">
        <v>47.389999389648438</v>
      </c>
      <c r="C81">
        <v>769.760009765625</v>
      </c>
      <c r="D81">
        <v>78.580001831054688</v>
      </c>
      <c r="E81">
        <v>28.64999961853027</v>
      </c>
      <c r="F81">
        <v>212.25</v>
      </c>
      <c r="G81">
        <v>137</v>
      </c>
      <c r="H81">
        <v>274.41000366210938</v>
      </c>
      <c r="I81">
        <v>555</v>
      </c>
      <c r="J81">
        <v>7320</v>
      </c>
      <c r="K81">
        <v>69.230003356933594</v>
      </c>
      <c r="L81">
        <v>30.719999313354489</v>
      </c>
      <c r="M81">
        <v>1224.130004882812</v>
      </c>
      <c r="N81">
        <v>85.709999084472656</v>
      </c>
      <c r="O81">
        <v>51.569999694824219</v>
      </c>
      <c r="P81">
        <v>46.755001068115227</v>
      </c>
      <c r="Q81">
        <v>133.6199951171875</v>
      </c>
      <c r="R81">
        <v>4545.8599999999997</v>
      </c>
      <c r="U81" s="2">
        <v>44648</v>
      </c>
      <c r="V81" s="14">
        <f t="shared" si="22"/>
        <v>-5.9189709670865287E-2</v>
      </c>
      <c r="W81" s="14">
        <f t="shared" si="23"/>
        <v>-4.3727959042632311E-2</v>
      </c>
      <c r="X81" s="14">
        <f t="shared" si="24"/>
        <v>1.8070732194665481E-2</v>
      </c>
      <c r="Y81" s="14">
        <f t="shared" si="25"/>
        <v>-1.1867370230887719E-2</v>
      </c>
      <c r="Z81" s="14">
        <f t="shared" si="26"/>
        <v>-7.1048300735239989E-2</v>
      </c>
      <c r="AA81" s="14">
        <f t="shared" si="27"/>
        <v>-3.7445291115419707E-2</v>
      </c>
      <c r="AB81" s="14">
        <f t="shared" si="28"/>
        <v>-2.8315254218061723E-2</v>
      </c>
      <c r="AC81" s="14">
        <f t="shared" si="29"/>
        <v>-5.7297275302646396E-2</v>
      </c>
      <c r="AD81" s="14">
        <f t="shared" si="30"/>
        <v>3.825136612021858E-2</v>
      </c>
      <c r="AE81" s="14">
        <f t="shared" si="31"/>
        <v>-4.7667458479421958E-3</v>
      </c>
      <c r="AF81" s="14">
        <f t="shared" si="32"/>
        <v>-0.10319010895667198</v>
      </c>
      <c r="AG81" s="14">
        <f t="shared" si="33"/>
        <v>-5.1734665274175452E-2</v>
      </c>
      <c r="AH81" s="14">
        <f t="shared" si="34"/>
        <v>4.4335230133821062E-3</v>
      </c>
      <c r="AI81" s="14">
        <f t="shared" si="35"/>
        <v>6.9807998747814709E-2</v>
      </c>
      <c r="AJ81" s="14">
        <f t="shared" si="36"/>
        <v>-2.341998065849385E-2</v>
      </c>
      <c r="AK81" s="14">
        <f t="shared" si="37"/>
        <v>-7.7832616947511438E-2</v>
      </c>
      <c r="AL81" s="14">
        <f t="shared" si="38"/>
        <v>-1.2666470150862528E-2</v>
      </c>
      <c r="AM81" s="14"/>
      <c r="AO81" s="16">
        <f t="shared" si="21"/>
        <v>9.5282229794151296E-2</v>
      </c>
      <c r="AQ81" s="6">
        <v>44624</v>
      </c>
      <c r="AR81">
        <v>467.15</v>
      </c>
      <c r="AS81" s="4">
        <v>-1.4999999999999999E-2</v>
      </c>
    </row>
    <row r="82" spans="1:45">
      <c r="A82" s="2">
        <v>44641</v>
      </c>
      <c r="B82">
        <v>48.75</v>
      </c>
      <c r="C82">
        <v>741.03997802734375</v>
      </c>
      <c r="D82">
        <v>77.209999084472656</v>
      </c>
      <c r="E82">
        <v>27.340000152587891</v>
      </c>
      <c r="F82">
        <v>211.0299987792969</v>
      </c>
      <c r="G82">
        <v>139.13999938964841</v>
      </c>
      <c r="H82">
        <v>274.8900146484375</v>
      </c>
      <c r="I82">
        <v>516.4000244140625</v>
      </c>
      <c r="J82">
        <v>7110</v>
      </c>
      <c r="K82">
        <v>69.510002136230469</v>
      </c>
      <c r="L82">
        <v>31.284999847412109</v>
      </c>
      <c r="M82">
        <v>1166.329956054688</v>
      </c>
      <c r="N82">
        <v>83.94000244140625</v>
      </c>
      <c r="O82">
        <v>52.779998779296882</v>
      </c>
      <c r="P82">
        <v>47.599998474121087</v>
      </c>
      <c r="Q82">
        <v>130.33000183105469</v>
      </c>
      <c r="R82">
        <v>4543.0600000000004</v>
      </c>
      <c r="U82" s="2">
        <v>44641</v>
      </c>
      <c r="V82" s="14">
        <f t="shared" si="22"/>
        <v>-2.7897448417467947E-2</v>
      </c>
      <c r="W82" s="14">
        <f t="shared" si="23"/>
        <v>3.8756386416201563E-2</v>
      </c>
      <c r="X82" s="14">
        <f t="shared" si="24"/>
        <v>1.7743851351211141E-2</v>
      </c>
      <c r="Y82" s="14">
        <f t="shared" si="25"/>
        <v>4.7915122846785362E-2</v>
      </c>
      <c r="Z82" s="14">
        <f t="shared" si="26"/>
        <v>5.7811743721754918E-3</v>
      </c>
      <c r="AA82" s="14">
        <f t="shared" si="27"/>
        <v>-1.5380188292624202E-2</v>
      </c>
      <c r="AB82" s="14">
        <f t="shared" si="28"/>
        <v>-1.7461928798760513E-3</v>
      </c>
      <c r="AC82" s="14">
        <f t="shared" si="29"/>
        <v>7.4748206353660182E-2</v>
      </c>
      <c r="AD82" s="14">
        <f t="shared" si="30"/>
        <v>2.9535864978902954E-2</v>
      </c>
      <c r="AE82" s="14">
        <f t="shared" si="31"/>
        <v>-4.0281796963279352E-3</v>
      </c>
      <c r="AF82" s="14">
        <f t="shared" si="32"/>
        <v>-1.8059790212987887E-2</v>
      </c>
      <c r="AG82" s="14">
        <f t="shared" si="33"/>
        <v>4.9557201654703883E-2</v>
      </c>
      <c r="AH82" s="14">
        <f t="shared" si="34"/>
        <v>2.1086449744887017E-2</v>
      </c>
      <c r="AI82" s="14">
        <f t="shared" si="35"/>
        <v>-2.2925333695674302E-2</v>
      </c>
      <c r="AJ82" s="14">
        <f t="shared" si="36"/>
        <v>-1.7752046913725492E-2</v>
      </c>
      <c r="AK82" s="14">
        <f t="shared" si="37"/>
        <v>2.5243560499581621E-2</v>
      </c>
      <c r="AL82" s="14">
        <f t="shared" si="38"/>
        <v>6.1632467984118022E-4</v>
      </c>
      <c r="AM82" s="14"/>
      <c r="AO82" s="16">
        <f t="shared" si="21"/>
        <v>-2.1782312962341573E-2</v>
      </c>
      <c r="AQ82" t="s">
        <v>97</v>
      </c>
      <c r="AR82">
        <v>474.25</v>
      </c>
      <c r="AS82" s="4">
        <v>2.5000000000000001E-3</v>
      </c>
    </row>
    <row r="83" spans="1:45">
      <c r="A83" s="2">
        <v>44634</v>
      </c>
      <c r="B83">
        <v>49.139999389648438</v>
      </c>
      <c r="C83">
        <v>738.59002685546875</v>
      </c>
      <c r="D83">
        <v>79.120002746582031</v>
      </c>
      <c r="E83">
        <v>26.579999923706051</v>
      </c>
      <c r="F83">
        <v>218.80000305175781</v>
      </c>
      <c r="G83">
        <v>140.30000305175781</v>
      </c>
      <c r="H83">
        <v>276.8699951171875</v>
      </c>
      <c r="I83">
        <v>538.5999755859375</v>
      </c>
      <c r="J83">
        <v>7230</v>
      </c>
      <c r="K83">
        <v>68.75</v>
      </c>
      <c r="L83">
        <v>30.329999923706051</v>
      </c>
      <c r="M83">
        <v>1185.530029296875</v>
      </c>
      <c r="N83">
        <v>82.370002746582031</v>
      </c>
      <c r="O83">
        <v>54.509998321533203</v>
      </c>
      <c r="P83">
        <v>45.505001068115227</v>
      </c>
      <c r="Q83">
        <v>140.63999938964841</v>
      </c>
      <c r="R83">
        <v>4463.12</v>
      </c>
      <c r="U83" s="2">
        <v>44634</v>
      </c>
      <c r="V83" s="14">
        <f t="shared" si="22"/>
        <v>-7.9364956144177858E-3</v>
      </c>
      <c r="W83" s="14">
        <f t="shared" si="23"/>
        <v>3.3170650601736591E-3</v>
      </c>
      <c r="X83" s="14">
        <f t="shared" si="24"/>
        <v>-2.4140591453554856E-2</v>
      </c>
      <c r="Y83" s="14">
        <f t="shared" si="25"/>
        <v>2.8592935705918265E-2</v>
      </c>
      <c r="Z83" s="14">
        <f t="shared" si="26"/>
        <v>-3.5511902029648927E-2</v>
      </c>
      <c r="AA83" s="14">
        <f t="shared" si="27"/>
        <v>-8.2680230711147506E-3</v>
      </c>
      <c r="AB83" s="14">
        <f t="shared" si="28"/>
        <v>-7.1513002624641825E-3</v>
      </c>
      <c r="AC83" s="14">
        <f t="shared" si="29"/>
        <v>-4.121788373221498E-2</v>
      </c>
      <c r="AD83" s="14">
        <f t="shared" si="30"/>
        <v>-1.6597510373443983E-2</v>
      </c>
      <c r="AE83" s="14">
        <f t="shared" si="31"/>
        <v>1.1054576526988637E-2</v>
      </c>
      <c r="AF83" s="14">
        <f t="shared" si="32"/>
        <v>3.1486974154577116E-2</v>
      </c>
      <c r="AG83" s="14">
        <f t="shared" si="33"/>
        <v>-1.6195349563245059E-2</v>
      </c>
      <c r="AH83" s="14">
        <f t="shared" si="34"/>
        <v>1.9060333161022826E-2</v>
      </c>
      <c r="AI83" s="14">
        <f t="shared" si="35"/>
        <v>-3.1737288488466443E-2</v>
      </c>
      <c r="AJ83" s="14">
        <f t="shared" si="36"/>
        <v>4.6038838739283036E-2</v>
      </c>
      <c r="AK83" s="14">
        <f t="shared" si="37"/>
        <v>-7.3307719022591047E-2</v>
      </c>
      <c r="AL83" s="14">
        <f t="shared" si="38"/>
        <v>1.7911236982200908E-2</v>
      </c>
      <c r="AM83" s="14"/>
      <c r="AO83" s="16">
        <f t="shared" si="21"/>
        <v>-5.4472098345883353E-2</v>
      </c>
      <c r="AQ83" t="s">
        <v>98</v>
      </c>
      <c r="AR83">
        <v>473.08</v>
      </c>
      <c r="AS83" s="4">
        <v>1.2200000000000001E-2</v>
      </c>
    </row>
    <row r="84" spans="1:45">
      <c r="A84" s="2">
        <v>44627</v>
      </c>
      <c r="B84">
        <v>45.465000152587891</v>
      </c>
      <c r="C84">
        <v>687.03997802734375</v>
      </c>
      <c r="D84">
        <v>76.849998474121094</v>
      </c>
      <c r="E84">
        <v>26.04000091552734</v>
      </c>
      <c r="F84">
        <v>197.8999938964844</v>
      </c>
      <c r="G84">
        <v>131.75</v>
      </c>
      <c r="H84">
        <v>264.23001098632813</v>
      </c>
      <c r="I84">
        <v>484.29998779296881</v>
      </c>
      <c r="J84">
        <v>6660</v>
      </c>
      <c r="K84">
        <v>64.339996337890625</v>
      </c>
      <c r="L84">
        <v>27.77499961853027</v>
      </c>
      <c r="M84">
        <v>891.69000244140625</v>
      </c>
      <c r="N84">
        <v>79.300003051757813</v>
      </c>
      <c r="O84">
        <v>50.270000457763672</v>
      </c>
      <c r="P84">
        <v>45.590000152587891</v>
      </c>
      <c r="Q84">
        <v>101.9300003051758</v>
      </c>
      <c r="R84">
        <v>4204.3100000000004</v>
      </c>
      <c r="U84" s="2">
        <v>44627</v>
      </c>
      <c r="V84" s="14">
        <f t="shared" si="22"/>
        <v>8.0831391723889923E-2</v>
      </c>
      <c r="W84" s="14">
        <f t="shared" si="23"/>
        <v>7.5032094895172666E-2</v>
      </c>
      <c r="X84" s="14">
        <f t="shared" si="24"/>
        <v>2.9538117339395285E-2</v>
      </c>
      <c r="Y84" s="14">
        <f t="shared" si="25"/>
        <v>2.0737288371472984E-2</v>
      </c>
      <c r="Z84" s="14">
        <f t="shared" si="26"/>
        <v>0.1056089428997435</v>
      </c>
      <c r="AA84" s="14">
        <f t="shared" si="27"/>
        <v>6.4895658836871442E-2</v>
      </c>
      <c r="AB84" s="14">
        <f t="shared" si="28"/>
        <v>4.7837049560253767E-2</v>
      </c>
      <c r="AC84" s="14">
        <f t="shared" si="29"/>
        <v>0.11212056403392096</v>
      </c>
      <c r="AD84" s="14">
        <f t="shared" si="30"/>
        <v>8.5585585585585586E-2</v>
      </c>
      <c r="AE84" s="14">
        <f t="shared" si="31"/>
        <v>6.8542180806937178E-2</v>
      </c>
      <c r="AF84" s="14">
        <f t="shared" si="32"/>
        <v>9.1989211170724783E-2</v>
      </c>
      <c r="AG84" s="14">
        <f t="shared" si="33"/>
        <v>0.32953159287526862</v>
      </c>
      <c r="AH84" s="14">
        <f t="shared" si="34"/>
        <v>3.8713739932903661E-2</v>
      </c>
      <c r="AI84" s="14">
        <f t="shared" si="35"/>
        <v>8.4344496223586335E-2</v>
      </c>
      <c r="AJ84" s="14">
        <f t="shared" si="36"/>
        <v>-1.8644238690101963E-3</v>
      </c>
      <c r="AK84" s="14">
        <f t="shared" si="37"/>
        <v>0.37977042056878124</v>
      </c>
      <c r="AL84" s="14">
        <f t="shared" si="38"/>
        <v>6.1558258073262789E-2</v>
      </c>
      <c r="AM84" s="14"/>
      <c r="AO84" s="16">
        <f t="shared" si="21"/>
        <v>1.3957054148961883E-2</v>
      </c>
      <c r="AQ84" t="s">
        <v>99</v>
      </c>
      <c r="AR84">
        <v>467.38</v>
      </c>
      <c r="AS84" s="4">
        <v>5.8999999999999997E-2</v>
      </c>
    </row>
    <row r="85" spans="1:45">
      <c r="A85" s="2">
        <v>44620</v>
      </c>
      <c r="B85">
        <v>43.029998779296882</v>
      </c>
      <c r="C85">
        <v>696.59002685546875</v>
      </c>
      <c r="D85">
        <v>86.019996643066406</v>
      </c>
      <c r="E85">
        <v>27.969999313354489</v>
      </c>
      <c r="F85">
        <v>203.00999450683591</v>
      </c>
      <c r="G85">
        <v>140.7200012207031</v>
      </c>
      <c r="H85">
        <v>285.69000244140619</v>
      </c>
      <c r="I85">
        <v>475.29998779296881</v>
      </c>
      <c r="J85">
        <v>6765</v>
      </c>
      <c r="K85">
        <v>66.25</v>
      </c>
      <c r="L85">
        <v>27.680000305175781</v>
      </c>
      <c r="M85">
        <v>1055.780029296875</v>
      </c>
      <c r="N85">
        <v>80.209999084472656</v>
      </c>
      <c r="O85">
        <v>48.650001525878913</v>
      </c>
      <c r="P85">
        <v>44.5</v>
      </c>
      <c r="Q85">
        <v>106.51999664306641</v>
      </c>
      <c r="R85">
        <v>4328.87</v>
      </c>
      <c r="U85" s="2">
        <v>44620</v>
      </c>
      <c r="V85" s="14">
        <f t="shared" si="22"/>
        <v>5.6588460199133592E-2</v>
      </c>
      <c r="W85" s="14">
        <f t="shared" si="23"/>
        <v>-1.3709712255335637E-2</v>
      </c>
      <c r="X85" s="14">
        <f t="shared" si="24"/>
        <v>-0.1066030984283287</v>
      </c>
      <c r="Y85" s="14">
        <f t="shared" si="25"/>
        <v>-6.9002447093577723E-2</v>
      </c>
      <c r="Z85" s="14">
        <f t="shared" si="26"/>
        <v>-2.5171177521407389E-2</v>
      </c>
      <c r="AA85" s="14">
        <f t="shared" si="27"/>
        <v>-6.3743612442375433E-2</v>
      </c>
      <c r="AB85" s="14">
        <f t="shared" si="28"/>
        <v>-7.5116354341028868E-2</v>
      </c>
      <c r="AC85" s="14">
        <f t="shared" si="29"/>
        <v>1.8935409701546679E-2</v>
      </c>
      <c r="AD85" s="14">
        <f t="shared" si="30"/>
        <v>-1.5521064301552107E-2</v>
      </c>
      <c r="AE85" s="14">
        <f t="shared" si="31"/>
        <v>-2.8830243956367924E-2</v>
      </c>
      <c r="AF85" s="14">
        <f t="shared" si="32"/>
        <v>3.4320560804591126E-3</v>
      </c>
      <c r="AG85" s="14">
        <f t="shared" si="33"/>
        <v>-0.15542065799894786</v>
      </c>
      <c r="AH85" s="14">
        <f t="shared" si="34"/>
        <v>-1.1345169468914807E-2</v>
      </c>
      <c r="AI85" s="14">
        <f t="shared" si="35"/>
        <v>3.3299052026196034E-2</v>
      </c>
      <c r="AJ85" s="14">
        <f t="shared" si="36"/>
        <v>2.4494385451413272E-2</v>
      </c>
      <c r="AK85" s="14">
        <f t="shared" si="37"/>
        <v>-4.3090466415156264E-2</v>
      </c>
      <c r="AL85" s="14">
        <f t="shared" si="38"/>
        <v>-2.8774252865066286E-2</v>
      </c>
      <c r="AM85" s="14"/>
      <c r="AO85" s="16">
        <f t="shared" si="21"/>
        <v>-4.3503892012671012E-2</v>
      </c>
      <c r="AQ85" s="6">
        <v>44715</v>
      </c>
      <c r="AR85">
        <v>441.33</v>
      </c>
      <c r="AS85" s="4">
        <v>-1.9400000000000001E-2</v>
      </c>
    </row>
    <row r="86" spans="1:45">
      <c r="A86" s="2">
        <v>44613</v>
      </c>
      <c r="B86">
        <v>49.680000305175781</v>
      </c>
      <c r="C86">
        <v>750.8699951171875</v>
      </c>
      <c r="D86">
        <v>86.260002136230469</v>
      </c>
      <c r="E86">
        <v>26.879999160766602</v>
      </c>
      <c r="F86">
        <v>208.0899963378906</v>
      </c>
      <c r="G86">
        <v>149.5299987792969</v>
      </c>
      <c r="H86">
        <v>300.32998657226563</v>
      </c>
      <c r="I86">
        <v>626.20001220703125</v>
      </c>
      <c r="J86">
        <v>7275</v>
      </c>
      <c r="K86">
        <v>65.430000305175781</v>
      </c>
      <c r="L86">
        <v>31.04999923706055</v>
      </c>
      <c r="M86">
        <v>1111.390014648438</v>
      </c>
      <c r="N86">
        <v>77.160003662109375</v>
      </c>
      <c r="O86">
        <v>47.720001220703118</v>
      </c>
      <c r="P86">
        <v>48.270000457763672</v>
      </c>
      <c r="Q86">
        <v>119.8199996948242</v>
      </c>
      <c r="R86">
        <v>4384.6499999999996</v>
      </c>
      <c r="U86" s="2">
        <v>44613</v>
      </c>
      <c r="V86" s="14">
        <f t="shared" si="22"/>
        <v>-0.13385671266161578</v>
      </c>
      <c r="W86" s="14">
        <f t="shared" si="23"/>
        <v>-7.2289435740800018E-2</v>
      </c>
      <c r="X86" s="14">
        <f t="shared" si="24"/>
        <v>-2.7823497243255535E-3</v>
      </c>
      <c r="Y86" s="14">
        <f t="shared" si="25"/>
        <v>4.055060218077778E-2</v>
      </c>
      <c r="Z86" s="14">
        <f t="shared" si="26"/>
        <v>-2.4412523045105567E-2</v>
      </c>
      <c r="AA86" s="14">
        <f t="shared" si="27"/>
        <v>-5.8917927041497377E-2</v>
      </c>
      <c r="AB86" s="14">
        <f t="shared" si="28"/>
        <v>-4.8746328323551358E-2</v>
      </c>
      <c r="AC86" s="14">
        <f t="shared" si="29"/>
        <v>-0.24097735782887944</v>
      </c>
      <c r="AD86" s="14">
        <f t="shared" si="30"/>
        <v>-7.0103092783505155E-2</v>
      </c>
      <c r="AE86" s="14">
        <f t="shared" si="31"/>
        <v>1.253247273421384E-2</v>
      </c>
      <c r="AF86" s="14">
        <f t="shared" si="32"/>
        <v>-0.10853458984509144</v>
      </c>
      <c r="AG86" s="14">
        <f t="shared" si="33"/>
        <v>-5.0036427013566309E-2</v>
      </c>
      <c r="AH86" s="14">
        <f t="shared" si="34"/>
        <v>3.9528191778210466E-2</v>
      </c>
      <c r="AI86" s="14">
        <f t="shared" si="35"/>
        <v>1.9488689886544237E-2</v>
      </c>
      <c r="AJ86" s="14">
        <f t="shared" si="36"/>
        <v>-7.8102349741273114E-2</v>
      </c>
      <c r="AK86" s="14">
        <f t="shared" si="37"/>
        <v>-0.11099985883518836</v>
      </c>
      <c r="AL86" s="14">
        <f t="shared" si="38"/>
        <v>-1.2721653951854709E-2</v>
      </c>
      <c r="AM86" s="14"/>
      <c r="AO86" s="16">
        <f t="shared" si="21"/>
        <v>1.0795988172974461E-3</v>
      </c>
      <c r="AQ86" t="s">
        <v>100</v>
      </c>
      <c r="AR86">
        <v>450.06</v>
      </c>
      <c r="AS86" s="4">
        <v>-2.7900000000000001E-2</v>
      </c>
    </row>
    <row r="87" spans="1:45">
      <c r="A87" s="2">
        <v>44606</v>
      </c>
      <c r="B87">
        <v>51.220001220703118</v>
      </c>
      <c r="C87">
        <v>756.02001953125</v>
      </c>
      <c r="D87">
        <v>82.349998474121094</v>
      </c>
      <c r="E87">
        <v>27.95999908447266</v>
      </c>
      <c r="F87">
        <v>196.8399963378906</v>
      </c>
      <c r="G87">
        <v>151.36000061035159</v>
      </c>
      <c r="H87">
        <v>302.989990234375</v>
      </c>
      <c r="I87">
        <v>674.4000244140625</v>
      </c>
      <c r="J87">
        <v>7615</v>
      </c>
      <c r="K87">
        <v>63.720001220703118</v>
      </c>
      <c r="L87">
        <v>31.309999465942379</v>
      </c>
      <c r="M87">
        <v>937.260009765625</v>
      </c>
      <c r="N87">
        <v>74.150001525878906</v>
      </c>
      <c r="O87">
        <v>48.529998779296882</v>
      </c>
      <c r="P87">
        <v>50.659999847412109</v>
      </c>
      <c r="Q87">
        <v>97.720001220703125</v>
      </c>
      <c r="R87">
        <v>4348.87</v>
      </c>
      <c r="U87" s="2">
        <v>44606</v>
      </c>
      <c r="V87" s="14">
        <f t="shared" si="22"/>
        <v>-3.0066397478039662E-2</v>
      </c>
      <c r="W87" s="14">
        <f t="shared" si="23"/>
        <v>-6.8120212177127729E-3</v>
      </c>
      <c r="X87" s="14">
        <f t="shared" si="24"/>
        <v>4.7480312502229297E-2</v>
      </c>
      <c r="Y87" s="14">
        <f t="shared" si="25"/>
        <v>-3.8626607978175034E-2</v>
      </c>
      <c r="Z87" s="14">
        <f t="shared" si="26"/>
        <v>5.7153018742636695E-2</v>
      </c>
      <c r="AA87" s="14">
        <f t="shared" si="27"/>
        <v>-1.2090392598277598E-2</v>
      </c>
      <c r="AB87" s="14">
        <f t="shared" si="28"/>
        <v>-8.779179998823574E-3</v>
      </c>
      <c r="AC87" s="14">
        <f t="shared" si="29"/>
        <v>-7.1470952642548852E-2</v>
      </c>
      <c r="AD87" s="14">
        <f t="shared" si="30"/>
        <v>-4.4648719632304663E-2</v>
      </c>
      <c r="AE87" s="14">
        <f t="shared" si="31"/>
        <v>2.6836143310007839E-2</v>
      </c>
      <c r="AF87" s="14">
        <f t="shared" si="32"/>
        <v>-8.3040636638989883E-3</v>
      </c>
      <c r="AG87" s="14">
        <f t="shared" si="33"/>
        <v>0.18578623121491827</v>
      </c>
      <c r="AH87" s="14">
        <f t="shared" si="34"/>
        <v>4.0593419747671285E-2</v>
      </c>
      <c r="AI87" s="14">
        <f t="shared" si="35"/>
        <v>-1.6690656891986424E-2</v>
      </c>
      <c r="AJ87" s="14">
        <f t="shared" si="36"/>
        <v>-4.7177248259911451E-2</v>
      </c>
      <c r="AK87" s="14">
        <f t="shared" si="37"/>
        <v>0.22615634668492959</v>
      </c>
      <c r="AL87" s="14">
        <f t="shared" si="38"/>
        <v>8.2274245953545978E-3</v>
      </c>
      <c r="AM87" s="14"/>
      <c r="AO87" s="16">
        <f t="shared" si="21"/>
        <v>5.9233046970195444E-3</v>
      </c>
      <c r="AQ87" t="s">
        <v>101</v>
      </c>
      <c r="AR87">
        <v>462.96</v>
      </c>
      <c r="AS87" s="4">
        <v>-2.5000000000000001E-3</v>
      </c>
    </row>
    <row r="88" spans="1:45">
      <c r="A88" s="2">
        <v>44599</v>
      </c>
      <c r="B88">
        <v>53.959999084472663</v>
      </c>
      <c r="C88">
        <v>772.489990234375</v>
      </c>
      <c r="D88">
        <v>85.910003662109375</v>
      </c>
      <c r="E88">
        <v>28.120000839233398</v>
      </c>
      <c r="F88">
        <v>207.8999938964844</v>
      </c>
      <c r="G88">
        <v>149.4700012207031</v>
      </c>
      <c r="H88">
        <v>300.76998901367188</v>
      </c>
      <c r="I88">
        <v>706</v>
      </c>
      <c r="J88">
        <v>7990</v>
      </c>
      <c r="K88">
        <v>65.220001220703125</v>
      </c>
      <c r="L88">
        <v>33.380001068115227</v>
      </c>
      <c r="M88">
        <v>1091.089965820312</v>
      </c>
      <c r="N88">
        <v>74.959999084472656</v>
      </c>
      <c r="O88">
        <v>50.779998779296882</v>
      </c>
      <c r="P88">
        <v>52.25</v>
      </c>
      <c r="Q88">
        <v>107.879997253418</v>
      </c>
      <c r="R88">
        <v>4418.6400000000003</v>
      </c>
      <c r="U88" s="2">
        <v>44599</v>
      </c>
      <c r="V88" s="14">
        <f t="shared" si="22"/>
        <v>-5.0778315608941464E-2</v>
      </c>
      <c r="W88" s="14">
        <f t="shared" si="23"/>
        <v>-2.1320626689451314E-2</v>
      </c>
      <c r="X88" s="14">
        <f t="shared" si="24"/>
        <v>-4.1438773556453964E-2</v>
      </c>
      <c r="Y88" s="14">
        <f t="shared" si="25"/>
        <v>-5.6899626595139381E-3</v>
      </c>
      <c r="Z88" s="14">
        <f t="shared" si="26"/>
        <v>-5.3198643017280202E-2</v>
      </c>
      <c r="AA88" s="14">
        <f t="shared" si="27"/>
        <v>1.2644673675072604E-2</v>
      </c>
      <c r="AB88" s="14">
        <f t="shared" si="28"/>
        <v>7.3810596196225283E-3</v>
      </c>
      <c r="AC88" s="14">
        <f t="shared" si="29"/>
        <v>-4.4759172218041786E-2</v>
      </c>
      <c r="AD88" s="14">
        <f t="shared" si="30"/>
        <v>-4.6933667083854817E-2</v>
      </c>
      <c r="AE88" s="14">
        <f t="shared" si="31"/>
        <v>-2.2999079606331782E-2</v>
      </c>
      <c r="AF88" s="14">
        <f t="shared" si="32"/>
        <v>-6.2013227559483984E-2</v>
      </c>
      <c r="AG88" s="14">
        <f t="shared" si="33"/>
        <v>-0.14098741705413206</v>
      </c>
      <c r="AH88" s="14">
        <f t="shared" si="34"/>
        <v>-1.0805730636161845E-2</v>
      </c>
      <c r="AI88" s="14">
        <f t="shared" si="35"/>
        <v>-4.4308784050568546E-2</v>
      </c>
      <c r="AJ88" s="14">
        <f t="shared" si="36"/>
        <v>-3.0430624929911783E-2</v>
      </c>
      <c r="AK88" s="14">
        <f t="shared" si="37"/>
        <v>-9.4178682715835627E-2</v>
      </c>
      <c r="AL88" s="14">
        <f t="shared" si="38"/>
        <v>-1.5789926312168547E-2</v>
      </c>
      <c r="AM88" s="14"/>
      <c r="AO88" s="16">
        <f t="shared" si="21"/>
        <v>-1.8006709225932765E-2</v>
      </c>
      <c r="AQ88" t="s">
        <v>102</v>
      </c>
      <c r="AR88">
        <v>464.13</v>
      </c>
      <c r="AS88" s="4">
        <v>-1.78E-2</v>
      </c>
    </row>
    <row r="89" spans="1:45">
      <c r="A89" s="2">
        <v>44592</v>
      </c>
      <c r="B89">
        <v>51.380001068115227</v>
      </c>
      <c r="C89">
        <v>809.82000732421875</v>
      </c>
      <c r="D89">
        <v>86.709999084472656</v>
      </c>
      <c r="E89">
        <v>27.840000152587891</v>
      </c>
      <c r="F89">
        <v>219.22999572753909</v>
      </c>
      <c r="G89">
        <v>142.02000427246091</v>
      </c>
      <c r="H89">
        <v>313.35000610351563</v>
      </c>
      <c r="I89">
        <v>627</v>
      </c>
      <c r="J89">
        <v>8060</v>
      </c>
      <c r="K89">
        <v>67.699996948242188</v>
      </c>
      <c r="L89">
        <v>33.494998931884773</v>
      </c>
      <c r="M89">
        <v>1035.329956054688</v>
      </c>
      <c r="N89">
        <v>76.010002136230469</v>
      </c>
      <c r="O89">
        <v>53</v>
      </c>
      <c r="P89">
        <v>50.970001220703118</v>
      </c>
      <c r="Q89">
        <v>108.870002746582</v>
      </c>
      <c r="R89">
        <v>4500.53</v>
      </c>
      <c r="U89" s="2">
        <v>44592</v>
      </c>
      <c r="V89" s="14">
        <f t="shared" si="22"/>
        <v>5.0214051434858763E-2</v>
      </c>
      <c r="W89" s="14">
        <f t="shared" si="23"/>
        <v>-4.609668414242863E-2</v>
      </c>
      <c r="X89" s="14">
        <f t="shared" si="24"/>
        <v>-9.2261034576177053E-3</v>
      </c>
      <c r="Y89" s="14">
        <f t="shared" si="25"/>
        <v>1.005749587323476E-2</v>
      </c>
      <c r="Z89" s="14">
        <f t="shared" si="26"/>
        <v>-5.1680892450208821E-2</v>
      </c>
      <c r="AA89" s="14">
        <f t="shared" si="27"/>
        <v>5.2457377299817587E-2</v>
      </c>
      <c r="AB89" s="14">
        <f t="shared" si="28"/>
        <v>-4.0146854459252583E-2</v>
      </c>
      <c r="AC89" s="14">
        <f t="shared" si="29"/>
        <v>0.12599681020733652</v>
      </c>
      <c r="AD89" s="14">
        <f t="shared" si="30"/>
        <v>-8.6848635235732014E-3</v>
      </c>
      <c r="AE89" s="14">
        <f t="shared" si="31"/>
        <v>-3.6632139428825407E-2</v>
      </c>
      <c r="AF89" s="14">
        <f t="shared" si="32"/>
        <v>-3.4332845928254671E-3</v>
      </c>
      <c r="AG89" s="14">
        <f t="shared" si="33"/>
        <v>5.3857235985045472E-2</v>
      </c>
      <c r="AH89" s="14">
        <f t="shared" si="34"/>
        <v>-1.3814011606997764E-2</v>
      </c>
      <c r="AI89" s="14">
        <f t="shared" si="35"/>
        <v>-4.1886815484964486E-2</v>
      </c>
      <c r="AJ89" s="14">
        <f t="shared" si="36"/>
        <v>2.5112786906839803E-2</v>
      </c>
      <c r="AK89" s="14">
        <f t="shared" si="37"/>
        <v>-9.0934643904478744E-3</v>
      </c>
      <c r="AL89" s="14">
        <f t="shared" si="38"/>
        <v>-1.8195634736353147E-2</v>
      </c>
      <c r="AM89" s="14"/>
      <c r="AO89" s="16">
        <f t="shared" si="21"/>
        <v>-4.6108234313433395E-2</v>
      </c>
      <c r="AQ89" s="6">
        <v>44714</v>
      </c>
      <c r="AR89">
        <v>472.53</v>
      </c>
      <c r="AS89" s="4">
        <v>-6.7000000000000002E-3</v>
      </c>
    </row>
    <row r="90" spans="1:45">
      <c r="A90" s="2">
        <v>44585</v>
      </c>
      <c r="B90">
        <v>51.200000762939453</v>
      </c>
      <c r="C90">
        <v>808.1400146484375</v>
      </c>
      <c r="D90">
        <v>85.290000915527344</v>
      </c>
      <c r="E90">
        <v>27.670000076293949</v>
      </c>
      <c r="F90">
        <v>222.1300048828125</v>
      </c>
      <c r="G90">
        <v>138.6300048828125</v>
      </c>
      <c r="H90">
        <v>303.79000854492188</v>
      </c>
      <c r="I90">
        <v>618.5999755859375</v>
      </c>
      <c r="J90">
        <v>7740</v>
      </c>
      <c r="K90">
        <v>65.519996643066406</v>
      </c>
      <c r="L90">
        <v>35</v>
      </c>
      <c r="M90">
        <v>1048.630004882812</v>
      </c>
      <c r="N90">
        <v>72.5</v>
      </c>
      <c r="O90">
        <v>54.330001831054688</v>
      </c>
      <c r="P90">
        <v>51.240001678466797</v>
      </c>
      <c r="Q90">
        <v>110.379997253418</v>
      </c>
      <c r="R90">
        <v>4431.8500000000004</v>
      </c>
      <c r="U90" s="2">
        <v>44585</v>
      </c>
      <c r="V90" s="14">
        <f t="shared" si="22"/>
        <v>3.515630908077356E-3</v>
      </c>
      <c r="W90" s="14">
        <f t="shared" si="23"/>
        <v>2.0788386236660879E-3</v>
      </c>
      <c r="X90" s="14">
        <f t="shared" si="24"/>
        <v>1.6649057963449933E-2</v>
      </c>
      <c r="Y90" s="14">
        <f t="shared" si="25"/>
        <v>6.1438408321360279E-3</v>
      </c>
      <c r="Z90" s="14">
        <f t="shared" si="26"/>
        <v>-1.3055458927322069E-2</v>
      </c>
      <c r="AA90" s="14">
        <f t="shared" si="27"/>
        <v>2.4453576211831359E-2</v>
      </c>
      <c r="AB90" s="14">
        <f t="shared" si="28"/>
        <v>3.1469098027231857E-2</v>
      </c>
      <c r="AC90" s="14">
        <f t="shared" si="29"/>
        <v>1.3579089469096733E-2</v>
      </c>
      <c r="AD90" s="14">
        <f t="shared" si="30"/>
        <v>4.1343669250645997E-2</v>
      </c>
      <c r="AE90" s="14">
        <f t="shared" si="31"/>
        <v>3.3272289634747376E-2</v>
      </c>
      <c r="AF90" s="14">
        <f t="shared" si="32"/>
        <v>-4.300003051757792E-2</v>
      </c>
      <c r="AG90" s="14">
        <f t="shared" si="33"/>
        <v>-1.2683261747417209E-2</v>
      </c>
      <c r="AH90" s="14">
        <f t="shared" si="34"/>
        <v>4.841382256869612E-2</v>
      </c>
      <c r="AI90" s="14">
        <f t="shared" si="35"/>
        <v>-2.4480062327081806E-2</v>
      </c>
      <c r="AJ90" s="14">
        <f t="shared" si="36"/>
        <v>-5.2693296042014871E-3</v>
      </c>
      <c r="AK90" s="14">
        <f t="shared" si="37"/>
        <v>-1.367996506984182E-2</v>
      </c>
      <c r="AL90" s="14">
        <f t="shared" si="38"/>
        <v>1.5496914381127378E-2</v>
      </c>
      <c r="AM90" s="14"/>
      <c r="AO90" s="16">
        <f t="shared" si="21"/>
        <v>-1.6556993387375745E-2</v>
      </c>
      <c r="AQ90" t="s">
        <v>103</v>
      </c>
      <c r="AR90">
        <v>475.72</v>
      </c>
      <c r="AS90" s="4">
        <v>1.8200000000000001E-2</v>
      </c>
    </row>
    <row r="91" spans="1:45">
      <c r="A91" s="2">
        <v>44578</v>
      </c>
      <c r="B91">
        <v>51.75</v>
      </c>
      <c r="C91">
        <v>800.91998291015625</v>
      </c>
      <c r="D91">
        <v>86.279998779296875</v>
      </c>
      <c r="E91">
        <v>28.25</v>
      </c>
      <c r="F91">
        <v>218.6300048828125</v>
      </c>
      <c r="G91">
        <v>137.3800048828125</v>
      </c>
      <c r="H91">
        <v>297.01998901367188</v>
      </c>
      <c r="I91">
        <v>628.20001220703125</v>
      </c>
      <c r="J91">
        <v>8175</v>
      </c>
      <c r="K91">
        <v>66.69000244140625</v>
      </c>
      <c r="L91">
        <v>36.529998779296882</v>
      </c>
      <c r="M91">
        <v>1052.56005859375</v>
      </c>
      <c r="N91">
        <v>82.599998474121094</v>
      </c>
      <c r="O91">
        <v>52.790000915527337</v>
      </c>
      <c r="P91">
        <v>49.619998931884773</v>
      </c>
      <c r="Q91">
        <v>118.09999847412109</v>
      </c>
      <c r="R91">
        <v>4397.9399999999996</v>
      </c>
      <c r="U91" s="2">
        <v>44578</v>
      </c>
      <c r="V91" s="14">
        <f t="shared" si="22"/>
        <v>-1.0628004580880132E-2</v>
      </c>
      <c r="W91" s="14">
        <f t="shared" si="23"/>
        <v>9.0146729914855461E-3</v>
      </c>
      <c r="X91" s="14">
        <f t="shared" si="24"/>
        <v>-1.1474245222255196E-2</v>
      </c>
      <c r="Y91" s="14">
        <f t="shared" si="25"/>
        <v>-2.0530970750656678E-2</v>
      </c>
      <c r="Z91" s="14">
        <f t="shared" si="26"/>
        <v>1.6008781602854689E-2</v>
      </c>
      <c r="AA91" s="14">
        <f t="shared" si="27"/>
        <v>9.0988495819771687E-3</v>
      </c>
      <c r="AB91" s="14">
        <f t="shared" si="28"/>
        <v>2.2793144507652564E-2</v>
      </c>
      <c r="AC91" s="14">
        <f t="shared" si="29"/>
        <v>-1.5281815400426857E-2</v>
      </c>
      <c r="AD91" s="14">
        <f t="shared" si="30"/>
        <v>-5.321100917431193E-2</v>
      </c>
      <c r="AE91" s="14">
        <f t="shared" si="31"/>
        <v>-1.7543945951536129E-2</v>
      </c>
      <c r="AF91" s="14">
        <f t="shared" si="32"/>
        <v>-4.1883351503531889E-2</v>
      </c>
      <c r="AG91" s="14">
        <f t="shared" si="33"/>
        <v>-3.7338047162730247E-3</v>
      </c>
      <c r="AH91" s="14">
        <f t="shared" si="34"/>
        <v>-0.12227601284139809</v>
      </c>
      <c r="AI91" s="14">
        <f t="shared" si="35"/>
        <v>2.9172208539863544E-2</v>
      </c>
      <c r="AJ91" s="14">
        <f t="shared" si="36"/>
        <v>3.2648181810843294E-2</v>
      </c>
      <c r="AK91" s="14">
        <f t="shared" si="37"/>
        <v>-6.5368343102855817E-2</v>
      </c>
      <c r="AL91" s="14">
        <f t="shared" si="38"/>
        <v>7.7104280640483422E-3</v>
      </c>
      <c r="AM91" s="14"/>
      <c r="AO91" s="16">
        <f t="shared" si="21"/>
        <v>-2.9446721237579424E-2</v>
      </c>
      <c r="AQ91" t="s">
        <v>104</v>
      </c>
      <c r="AR91">
        <v>467.21</v>
      </c>
      <c r="AS91" s="4">
        <v>-7.7000000000000002E-3</v>
      </c>
    </row>
    <row r="92" spans="1:45">
      <c r="A92" s="2">
        <v>44571</v>
      </c>
      <c r="B92">
        <v>54.970001220703118</v>
      </c>
      <c r="C92">
        <v>848.5999755859375</v>
      </c>
      <c r="D92">
        <v>85.739997863769531</v>
      </c>
      <c r="E92">
        <v>30</v>
      </c>
      <c r="F92">
        <v>231.22999572753909</v>
      </c>
      <c r="G92">
        <v>151.94000244140619</v>
      </c>
      <c r="H92">
        <v>322.04998779296881</v>
      </c>
      <c r="I92">
        <v>635.5999755859375</v>
      </c>
      <c r="J92">
        <v>8550</v>
      </c>
      <c r="K92">
        <v>69.730003356933594</v>
      </c>
      <c r="L92">
        <v>39.244998931884773</v>
      </c>
      <c r="M92">
        <v>1122.739990234375</v>
      </c>
      <c r="N92">
        <v>83.199996948242188</v>
      </c>
      <c r="O92">
        <v>54.950000762939453</v>
      </c>
      <c r="P92">
        <v>49.534999847412109</v>
      </c>
      <c r="Q92">
        <v>133.28999328613281</v>
      </c>
      <c r="R92">
        <v>4662.8500000000004</v>
      </c>
      <c r="U92" s="2">
        <v>44571</v>
      </c>
      <c r="V92" s="14">
        <f t="shared" si="22"/>
        <v>-5.8577426763643269E-2</v>
      </c>
      <c r="W92" s="14">
        <f t="shared" si="23"/>
        <v>-5.6186653367341167E-2</v>
      </c>
      <c r="X92" s="14">
        <f t="shared" si="24"/>
        <v>6.2981214016979538E-3</v>
      </c>
      <c r="Y92" s="14">
        <f t="shared" si="25"/>
        <v>-5.8333333333333334E-2</v>
      </c>
      <c r="Z92" s="14">
        <f t="shared" si="26"/>
        <v>-5.4491160651896138E-2</v>
      </c>
      <c r="AA92" s="14">
        <f t="shared" si="27"/>
        <v>-9.5827282642098013E-2</v>
      </c>
      <c r="AB92" s="14">
        <f t="shared" si="28"/>
        <v>-7.7720849955093221E-2</v>
      </c>
      <c r="AC92" s="14">
        <f t="shared" si="29"/>
        <v>-1.1642485310174032E-2</v>
      </c>
      <c r="AD92" s="14">
        <f t="shared" si="30"/>
        <v>-4.3859649122807015E-2</v>
      </c>
      <c r="AE92" s="14">
        <f t="shared" si="31"/>
        <v>-4.3596741276007149E-2</v>
      </c>
      <c r="AF92" s="14">
        <f t="shared" si="32"/>
        <v>-6.9180793132397736E-2</v>
      </c>
      <c r="AG92" s="14">
        <f t="shared" si="33"/>
        <v>-6.2507733091412152E-2</v>
      </c>
      <c r="AH92" s="14">
        <f t="shared" si="34"/>
        <v>-7.2115203861647529E-3</v>
      </c>
      <c r="AI92" s="14">
        <f t="shared" si="35"/>
        <v>-3.9308458915780567E-2</v>
      </c>
      <c r="AJ92" s="14">
        <f t="shared" si="36"/>
        <v>1.7159399360955892E-3</v>
      </c>
      <c r="AK92" s="14">
        <f t="shared" si="37"/>
        <v>-0.11396200447998711</v>
      </c>
      <c r="AL92" s="14">
        <f t="shared" si="38"/>
        <v>-5.681289340210402E-2</v>
      </c>
      <c r="AM92" s="14"/>
      <c r="AO92" s="16">
        <f t="shared" si="21"/>
        <v>1.4205034508565773E-2</v>
      </c>
      <c r="AQ92" t="s">
        <v>105</v>
      </c>
      <c r="AR92">
        <v>470.84</v>
      </c>
      <c r="AS92" s="4">
        <v>-4.58E-2</v>
      </c>
    </row>
    <row r="93" spans="1:45">
      <c r="A93" s="2">
        <v>44564</v>
      </c>
      <c r="B93">
        <v>52.840000152587891</v>
      </c>
      <c r="C93">
        <v>892.27001953125</v>
      </c>
      <c r="D93">
        <v>87.449996948242188</v>
      </c>
      <c r="E93">
        <v>31</v>
      </c>
      <c r="F93">
        <v>228.30999755859381</v>
      </c>
      <c r="G93">
        <v>157.83000183105469</v>
      </c>
      <c r="H93">
        <v>354.92999267578119</v>
      </c>
      <c r="I93">
        <v>621.79998779296875</v>
      </c>
      <c r="J93">
        <v>9905</v>
      </c>
      <c r="K93">
        <v>70.550003051757813</v>
      </c>
      <c r="L93">
        <v>40.139999389648438</v>
      </c>
      <c r="M93">
        <v>1085.359985351562</v>
      </c>
      <c r="N93">
        <v>86.410003662109375</v>
      </c>
      <c r="O93">
        <v>55.720001220703118</v>
      </c>
      <c r="P93">
        <v>46.459999084472663</v>
      </c>
      <c r="Q93">
        <v>141.53999328613281</v>
      </c>
      <c r="R93">
        <v>4677.03</v>
      </c>
      <c r="U93" s="2">
        <v>44564</v>
      </c>
      <c r="V93" s="14">
        <f t="shared" si="22"/>
        <v>4.0310391028848404E-2</v>
      </c>
      <c r="W93" s="14">
        <f t="shared" si="23"/>
        <v>-4.8942632823474622E-2</v>
      </c>
      <c r="X93" s="14">
        <f t="shared" si="24"/>
        <v>-1.9554021088013639E-2</v>
      </c>
      <c r="Y93" s="14">
        <f t="shared" si="25"/>
        <v>-3.2258064516129031E-2</v>
      </c>
      <c r="Z93" s="14">
        <f t="shared" si="26"/>
        <v>1.2789620253908906E-2</v>
      </c>
      <c r="AA93" s="14">
        <f t="shared" si="27"/>
        <v>-3.7318629673167604E-2</v>
      </c>
      <c r="AB93" s="14">
        <f t="shared" si="28"/>
        <v>-9.2638000623540898E-2</v>
      </c>
      <c r="AC93" s="14">
        <f t="shared" si="29"/>
        <v>2.2193612196665918E-2</v>
      </c>
      <c r="AD93" s="14">
        <f t="shared" si="30"/>
        <v>-0.13679959616355375</v>
      </c>
      <c r="AE93" s="14">
        <f t="shared" si="31"/>
        <v>-1.1622957609550207E-2</v>
      </c>
      <c r="AF93" s="14">
        <f t="shared" si="32"/>
        <v>-2.2296972380982976E-2</v>
      </c>
      <c r="AG93" s="14">
        <f t="shared" si="33"/>
        <v>3.4440190708435868E-2</v>
      </c>
      <c r="AH93" s="14">
        <f t="shared" si="34"/>
        <v>-3.7148554308819796E-2</v>
      </c>
      <c r="AI93" s="14">
        <f t="shared" si="35"/>
        <v>-1.3819103390068956E-2</v>
      </c>
      <c r="AJ93" s="14">
        <f t="shared" si="36"/>
        <v>6.6185984148396979E-2</v>
      </c>
      <c r="AK93" s="14">
        <f t="shared" si="37"/>
        <v>-5.8287412684286756E-2</v>
      </c>
      <c r="AL93" s="14">
        <f t="shared" si="38"/>
        <v>-3.0318385813217752E-3</v>
      </c>
      <c r="AM93" s="14"/>
      <c r="AO93" s="16">
        <f t="shared" si="21"/>
        <v>2.2077487931604321E-2</v>
      </c>
      <c r="AQ93" s="6">
        <v>44805</v>
      </c>
      <c r="AR93">
        <v>493.42</v>
      </c>
      <c r="AS93" s="4">
        <v>-1E-3</v>
      </c>
    </row>
    <row r="94" spans="1:45">
      <c r="A94" s="2">
        <v>44557</v>
      </c>
      <c r="B94">
        <v>47.799999237060547</v>
      </c>
      <c r="C94">
        <v>915.55999755859375</v>
      </c>
      <c r="D94">
        <v>85.839996337890625</v>
      </c>
      <c r="E94">
        <v>32.790000915527337</v>
      </c>
      <c r="F94">
        <v>254.1300048828125</v>
      </c>
      <c r="G94">
        <v>154.88999938964841</v>
      </c>
      <c r="H94">
        <v>370.20001220703119</v>
      </c>
      <c r="I94">
        <v>556</v>
      </c>
      <c r="J94">
        <v>9970</v>
      </c>
      <c r="K94">
        <v>72.459999084472656</v>
      </c>
      <c r="L94">
        <v>40.759998321533203</v>
      </c>
      <c r="M94">
        <v>1348.400024414062</v>
      </c>
      <c r="N94">
        <v>93.360000610351563</v>
      </c>
      <c r="O94">
        <v>59.049999237060547</v>
      </c>
      <c r="P94">
        <v>44.630001068115227</v>
      </c>
      <c r="Q94">
        <v>161.50999450683591</v>
      </c>
      <c r="R94">
        <v>4766.18</v>
      </c>
      <c r="U94" s="2">
        <v>44557</v>
      </c>
      <c r="V94" s="14">
        <f t="shared" si="22"/>
        <v>0.10543935138015031</v>
      </c>
      <c r="W94" s="14">
        <f t="shared" si="23"/>
        <v>-2.5437959379448798E-2</v>
      </c>
      <c r="X94" s="14">
        <f t="shared" si="24"/>
        <v>1.8755832700809334E-2</v>
      </c>
      <c r="Y94" s="14">
        <f t="shared" si="25"/>
        <v>-5.4589840364405166E-2</v>
      </c>
      <c r="Z94" s="14">
        <f t="shared" si="26"/>
        <v>-0.10160156938620894</v>
      </c>
      <c r="AA94" s="14">
        <f t="shared" si="27"/>
        <v>1.8981228310358974E-2</v>
      </c>
      <c r="AB94" s="14">
        <f t="shared" si="28"/>
        <v>-4.1248025466596616E-2</v>
      </c>
      <c r="AC94" s="14">
        <f t="shared" si="29"/>
        <v>0.11834530178591501</v>
      </c>
      <c r="AD94" s="14">
        <f t="shared" si="30"/>
        <v>-6.5195586760280842E-3</v>
      </c>
      <c r="AE94" s="14">
        <f t="shared" si="31"/>
        <v>-2.6359316268941741E-2</v>
      </c>
      <c r="AF94" s="14">
        <f t="shared" si="32"/>
        <v>-1.5210965589201823E-2</v>
      </c>
      <c r="AG94" s="14">
        <f t="shared" si="33"/>
        <v>-0.19507567064662598</v>
      </c>
      <c r="AH94" s="14">
        <f t="shared" si="34"/>
        <v>-7.4442983106317445E-2</v>
      </c>
      <c r="AI94" s="14">
        <f t="shared" si="35"/>
        <v>-5.6392854519589544E-2</v>
      </c>
      <c r="AJ94" s="14">
        <f t="shared" si="36"/>
        <v>4.1003763669296249E-2</v>
      </c>
      <c r="AK94" s="14">
        <f t="shared" si="37"/>
        <v>-0.12364560646343076</v>
      </c>
      <c r="AL94" s="14">
        <f t="shared" si="38"/>
        <v>-1.8704706914132604E-2</v>
      </c>
      <c r="AM94" s="14"/>
      <c r="AO94" s="16">
        <f t="shared" si="21"/>
        <v>1.547626848859218E-3</v>
      </c>
      <c r="AQ94" s="6">
        <v>44593</v>
      </c>
      <c r="AR94">
        <v>493.92</v>
      </c>
      <c r="AS94" s="4">
        <v>-1.6E-2</v>
      </c>
    </row>
    <row r="95" spans="1:45">
      <c r="A95" s="2">
        <v>44550</v>
      </c>
      <c r="B95">
        <v>47.439998626708977</v>
      </c>
      <c r="C95">
        <v>913.91998291015625</v>
      </c>
      <c r="D95">
        <v>85.550003051757813</v>
      </c>
      <c r="E95">
        <v>31.95999908447266</v>
      </c>
      <c r="F95">
        <v>253.13999938964841</v>
      </c>
      <c r="G95">
        <v>153.6300048828125</v>
      </c>
      <c r="H95">
        <v>365.989990234375</v>
      </c>
      <c r="I95">
        <v>563</v>
      </c>
      <c r="J95">
        <v>9965</v>
      </c>
      <c r="K95">
        <v>71.379997253417969</v>
      </c>
      <c r="L95">
        <v>39.990001678466797</v>
      </c>
      <c r="M95">
        <v>1262.72998046875</v>
      </c>
      <c r="N95">
        <v>90.699996948242188</v>
      </c>
      <c r="O95">
        <v>58.709999084472663</v>
      </c>
      <c r="P95">
        <v>44.775001525878913</v>
      </c>
      <c r="Q95">
        <v>167.71000671386719</v>
      </c>
      <c r="R95">
        <v>4725.79</v>
      </c>
      <c r="U95" s="2">
        <v>44550</v>
      </c>
      <c r="V95" s="14">
        <f t="shared" si="22"/>
        <v>7.5885459690736012E-3</v>
      </c>
      <c r="W95" s="14">
        <f t="shared" si="23"/>
        <v>1.7944838488105617E-3</v>
      </c>
      <c r="X95" s="14">
        <f t="shared" si="24"/>
        <v>3.3897519086862728E-3</v>
      </c>
      <c r="Y95" s="14">
        <f t="shared" si="25"/>
        <v>2.5970020489078243E-2</v>
      </c>
      <c r="Z95" s="14">
        <f t="shared" si="26"/>
        <v>3.9109010648301955E-3</v>
      </c>
      <c r="AA95" s="14">
        <f t="shared" si="27"/>
        <v>8.2014871235408793E-3</v>
      </c>
      <c r="AB95" s="14">
        <f t="shared" si="28"/>
        <v>1.1503106874480782E-2</v>
      </c>
      <c r="AC95" s="14">
        <f t="shared" si="29"/>
        <v>-1.2433392539964476E-2</v>
      </c>
      <c r="AD95" s="14">
        <f t="shared" si="30"/>
        <v>5.0175614651279475E-4</v>
      </c>
      <c r="AE95" s="14">
        <f t="shared" si="31"/>
        <v>1.5130314830643574E-2</v>
      </c>
      <c r="AF95" s="14">
        <f t="shared" si="32"/>
        <v>1.925472895093731E-2</v>
      </c>
      <c r="AG95" s="14">
        <f t="shared" si="33"/>
        <v>6.7845101700610339E-2</v>
      </c>
      <c r="AH95" s="14">
        <f t="shared" si="34"/>
        <v>2.9327494505069298E-2</v>
      </c>
      <c r="AI95" s="14">
        <f t="shared" si="35"/>
        <v>5.7911796608732212E-3</v>
      </c>
      <c r="AJ95" s="14">
        <f t="shared" si="36"/>
        <v>-3.2384244069735917E-3</v>
      </c>
      <c r="AK95" s="14">
        <f t="shared" si="37"/>
        <v>-3.6968648016389515E-2</v>
      </c>
      <c r="AL95" s="14">
        <f t="shared" si="38"/>
        <v>8.5467191728791012E-3</v>
      </c>
      <c r="AM95" s="14"/>
      <c r="AO95" s="16">
        <f t="shared" si="21"/>
        <v>2.4293960583855377E-2</v>
      </c>
      <c r="AQ95" t="s">
        <v>106</v>
      </c>
      <c r="AR95">
        <v>501.94</v>
      </c>
      <c r="AS95" s="4">
        <v>7.7999999999999996E-3</v>
      </c>
    </row>
    <row r="96" spans="1:45">
      <c r="A96" s="2">
        <v>44543</v>
      </c>
      <c r="B96">
        <v>46.159999847412109</v>
      </c>
      <c r="C96">
        <v>913.57000732421875</v>
      </c>
      <c r="D96">
        <v>83.629997253417969</v>
      </c>
      <c r="E96">
        <v>32.319999694824219</v>
      </c>
      <c r="F96">
        <v>252.92999267578119</v>
      </c>
      <c r="G96">
        <v>148.75999450683591</v>
      </c>
      <c r="H96">
        <v>345.95999145507813</v>
      </c>
      <c r="I96">
        <v>508.39999389648438</v>
      </c>
      <c r="J96">
        <v>9865</v>
      </c>
      <c r="K96">
        <v>69.709999084472656</v>
      </c>
      <c r="L96">
        <v>38.904998779296882</v>
      </c>
      <c r="M96">
        <v>1187.550048828125</v>
      </c>
      <c r="N96">
        <v>90.94000244140625</v>
      </c>
      <c r="O96">
        <v>59.479999542236328</v>
      </c>
      <c r="P96">
        <v>43.659999847412109</v>
      </c>
      <c r="Q96">
        <v>167.05999755859381</v>
      </c>
      <c r="R96">
        <v>4620.6400000000003</v>
      </c>
      <c r="U96" s="2">
        <v>44543</v>
      </c>
      <c r="V96" s="14">
        <f t="shared" si="22"/>
        <v>2.7729609695148844E-2</v>
      </c>
      <c r="W96" s="14">
        <f t="shared" si="23"/>
        <v>3.8308567830784362E-4</v>
      </c>
      <c r="X96" s="14">
        <f t="shared" si="24"/>
        <v>2.2958338651163507E-2</v>
      </c>
      <c r="Y96" s="14">
        <f t="shared" si="25"/>
        <v>-1.1138632851200493E-2</v>
      </c>
      <c r="Z96" s="14">
        <f t="shared" si="26"/>
        <v>8.3029581286713373E-4</v>
      </c>
      <c r="AA96" s="14">
        <f t="shared" si="27"/>
        <v>3.2737365930413508E-2</v>
      </c>
      <c r="AB96" s="14">
        <f t="shared" si="28"/>
        <v>5.7896864591343106E-2</v>
      </c>
      <c r="AC96" s="14">
        <f t="shared" si="29"/>
        <v>0.10739576467153295</v>
      </c>
      <c r="AD96" s="14">
        <f t="shared" si="30"/>
        <v>1.0136847440446021E-2</v>
      </c>
      <c r="AE96" s="14">
        <f t="shared" si="31"/>
        <v>2.3956364809611528E-2</v>
      </c>
      <c r="AF96" s="14">
        <f t="shared" si="32"/>
        <v>2.7888521609395193E-2</v>
      </c>
      <c r="AG96" s="14">
        <f t="shared" si="33"/>
        <v>6.3306747968064667E-2</v>
      </c>
      <c r="AH96" s="14">
        <f t="shared" si="34"/>
        <v>-2.6391630384956385E-3</v>
      </c>
      <c r="AI96" s="14">
        <f t="shared" si="35"/>
        <v>-1.2945535704264639E-2</v>
      </c>
      <c r="AJ96" s="14">
        <f t="shared" si="36"/>
        <v>2.5538288647815793E-2</v>
      </c>
      <c r="AK96" s="14">
        <f t="shared" si="37"/>
        <v>3.890872529465946E-3</v>
      </c>
      <c r="AL96" s="14">
        <f t="shared" si="38"/>
        <v>2.2756587831988563E-2</v>
      </c>
      <c r="AM96" s="14"/>
      <c r="AO96" s="16">
        <f t="shared" si="21"/>
        <v>-1.2464062058201894E-2</v>
      </c>
      <c r="AQ96" t="s">
        <v>107</v>
      </c>
      <c r="AR96">
        <v>498.05</v>
      </c>
      <c r="AS96" s="4">
        <v>2.0299999999999999E-2</v>
      </c>
    </row>
    <row r="97" spans="1:45">
      <c r="A97" s="2">
        <v>44536</v>
      </c>
      <c r="B97">
        <v>46.334999084472663</v>
      </c>
      <c r="C97">
        <v>925.15997314453125</v>
      </c>
      <c r="D97">
        <v>80.860000610351563</v>
      </c>
      <c r="E97">
        <v>32.360000610351563</v>
      </c>
      <c r="F97">
        <v>266.02999877929688</v>
      </c>
      <c r="G97">
        <v>152.71000671386719</v>
      </c>
      <c r="H97">
        <v>361.3900146484375</v>
      </c>
      <c r="I97">
        <v>525.5999755859375</v>
      </c>
      <c r="J97">
        <v>9495</v>
      </c>
      <c r="K97">
        <v>70.540000915527344</v>
      </c>
      <c r="L97">
        <v>39.985000610351563</v>
      </c>
      <c r="M97">
        <v>1144.5</v>
      </c>
      <c r="N97">
        <v>90.279998779296875</v>
      </c>
      <c r="O97">
        <v>52.779998779296882</v>
      </c>
      <c r="P97">
        <v>44.090000152587891</v>
      </c>
      <c r="Q97">
        <v>181.32000732421881</v>
      </c>
      <c r="R97">
        <v>4712.0200000000004</v>
      </c>
      <c r="U97" s="2">
        <v>44536</v>
      </c>
      <c r="V97" s="14">
        <f t="shared" si="22"/>
        <v>-3.7768261685192962E-3</v>
      </c>
      <c r="W97" s="14">
        <f t="shared" si="23"/>
        <v>-1.2527526218973031E-2</v>
      </c>
      <c r="X97" s="14">
        <f t="shared" si="24"/>
        <v>3.425669827056365E-2</v>
      </c>
      <c r="Y97" s="14">
        <f t="shared" si="25"/>
        <v>-1.2361222117699205E-3</v>
      </c>
      <c r="Z97" s="14">
        <f t="shared" si="26"/>
        <v>-4.9242589796738206E-2</v>
      </c>
      <c r="AA97" s="14">
        <f t="shared" si="27"/>
        <v>-2.5866099360681832E-2</v>
      </c>
      <c r="AB97" s="14">
        <f t="shared" si="28"/>
        <v>-4.2696318569758487E-2</v>
      </c>
      <c r="AC97" s="14">
        <f t="shared" si="29"/>
        <v>-3.2724472009875244E-2</v>
      </c>
      <c r="AD97" s="14">
        <f t="shared" si="30"/>
        <v>3.8967877830437071E-2</v>
      </c>
      <c r="AE97" s="14">
        <f t="shared" si="31"/>
        <v>-1.1766399493652211E-2</v>
      </c>
      <c r="AF97" s="14">
        <f t="shared" si="32"/>
        <v>-2.7010174179541789E-2</v>
      </c>
      <c r="AG97" s="14">
        <f t="shared" si="33"/>
        <v>3.7614721562363479E-2</v>
      </c>
      <c r="AH97" s="14">
        <f t="shared" si="34"/>
        <v>7.310629940556976E-3</v>
      </c>
      <c r="AI97" s="14">
        <f t="shared" si="35"/>
        <v>0.12694204088476679</v>
      </c>
      <c r="AJ97" s="14">
        <f t="shared" si="36"/>
        <v>-9.7527852957047922E-3</v>
      </c>
      <c r="AK97" s="14">
        <f t="shared" si="37"/>
        <v>-7.8645539320581631E-2</v>
      </c>
      <c r="AL97" s="14">
        <f t="shared" si="38"/>
        <v>-1.9392956736176862E-2</v>
      </c>
      <c r="AM97" s="14"/>
      <c r="AO97" s="16">
        <f t="shared" si="21"/>
        <v>-4.2675020180132889E-2</v>
      </c>
      <c r="AQ97" s="6">
        <v>44542</v>
      </c>
      <c r="AR97">
        <v>488.13</v>
      </c>
      <c r="AS97" s="4">
        <v>-1.4500000000000001E-2</v>
      </c>
    </row>
    <row r="98" spans="1:45">
      <c r="A98" s="2">
        <v>44529</v>
      </c>
      <c r="B98">
        <v>46.479999542236328</v>
      </c>
      <c r="C98">
        <v>899.57000732421875</v>
      </c>
      <c r="D98">
        <v>78.050003051757813</v>
      </c>
      <c r="E98">
        <v>32.130001068115227</v>
      </c>
      <c r="F98">
        <v>258.32000732421881</v>
      </c>
      <c r="G98">
        <v>146.2200012207031</v>
      </c>
      <c r="H98">
        <v>335.29998779296881</v>
      </c>
      <c r="I98">
        <v>528.20001220703125</v>
      </c>
      <c r="J98">
        <v>9320</v>
      </c>
      <c r="K98">
        <v>69.489997863769531</v>
      </c>
      <c r="L98">
        <v>40.159999847412109</v>
      </c>
      <c r="M98">
        <v>1052.949951171875</v>
      </c>
      <c r="N98">
        <v>88.029998779296875</v>
      </c>
      <c r="O98">
        <v>54.270000457763672</v>
      </c>
      <c r="P98">
        <v>42.334999084472663</v>
      </c>
      <c r="Q98">
        <v>181.30999755859381</v>
      </c>
      <c r="R98">
        <v>4538.43</v>
      </c>
      <c r="U98" s="2">
        <v>44529</v>
      </c>
      <c r="V98" s="14">
        <f t="shared" si="22"/>
        <v>-3.1196312218528099E-3</v>
      </c>
      <c r="W98" s="14">
        <f t="shared" si="23"/>
        <v>2.8446886414577276E-2</v>
      </c>
      <c r="X98" s="14">
        <f t="shared" si="24"/>
        <v>3.6002529772232526E-2</v>
      </c>
      <c r="Y98" s="14">
        <f t="shared" si="25"/>
        <v>7.1584044379189062E-3</v>
      </c>
      <c r="Z98" s="14">
        <f t="shared" si="26"/>
        <v>2.9846667840177078E-2</v>
      </c>
      <c r="AA98" s="14">
        <f t="shared" si="27"/>
        <v>4.4385210224202762E-2</v>
      </c>
      <c r="AB98" s="14">
        <f t="shared" si="28"/>
        <v>7.7810998524634592E-2</v>
      </c>
      <c r="AC98" s="14">
        <f t="shared" si="29"/>
        <v>-4.9224471052731625E-3</v>
      </c>
      <c r="AD98" s="14">
        <f t="shared" si="30"/>
        <v>1.8776824034334765E-2</v>
      </c>
      <c r="AE98" s="14">
        <f t="shared" si="31"/>
        <v>1.5110132163426928E-2</v>
      </c>
      <c r="AF98" s="14">
        <f t="shared" si="32"/>
        <v>-4.3575507401757063E-3</v>
      </c>
      <c r="AG98" s="14">
        <f t="shared" si="33"/>
        <v>8.694624917949316E-2</v>
      </c>
      <c r="AH98" s="14">
        <f t="shared" si="34"/>
        <v>2.5559468717488622E-2</v>
      </c>
      <c r="AI98" s="14">
        <f t="shared" si="35"/>
        <v>-2.7455346709023946E-2</v>
      </c>
      <c r="AJ98" s="14">
        <f t="shared" si="36"/>
        <v>4.1455086950950577E-2</v>
      </c>
      <c r="AK98" s="14">
        <f t="shared" si="37"/>
        <v>5.5208018089378395E-5</v>
      </c>
      <c r="AL98" s="14">
        <f t="shared" si="38"/>
        <v>3.8248909865305873E-2</v>
      </c>
      <c r="AM98" s="14"/>
      <c r="AO98" s="16">
        <f t="shared" ref="AO98:AO129" si="39">$AY$2*V101+$AY$3*W101+$AY$4*X101+$AY$5*Y101+$AY$6*Z101+$AY$7*AA101+$AY$8*AB101+$AY$9*AC101+$AY$10*AD101+$AY$11*AE101+$AY$12*AF101+$AY$13*AG101+$AY$14*AH101+$AY$15*AI101+$AY$16*AJ101+$AY$17*AK101</f>
        <v>-1.7680843695786534E-2</v>
      </c>
      <c r="AQ98" s="6">
        <v>44328</v>
      </c>
      <c r="AR98">
        <v>495.29</v>
      </c>
      <c r="AS98" s="4">
        <v>3.2500000000000001E-2</v>
      </c>
    </row>
    <row r="99" spans="1:45">
      <c r="A99" s="2">
        <v>44522</v>
      </c>
      <c r="B99">
        <v>46</v>
      </c>
      <c r="C99">
        <v>901.6400146484375</v>
      </c>
      <c r="D99">
        <v>76.290000915527344</v>
      </c>
      <c r="E99">
        <v>31.60000038146973</v>
      </c>
      <c r="F99">
        <v>284.20999145507813</v>
      </c>
      <c r="G99">
        <v>148.11000061035159</v>
      </c>
      <c r="H99">
        <v>334.35000610351563</v>
      </c>
      <c r="I99">
        <v>499.79998779296881</v>
      </c>
      <c r="J99">
        <v>9260</v>
      </c>
      <c r="K99">
        <v>69.199996948242188</v>
      </c>
      <c r="L99">
        <v>39.575000762939453</v>
      </c>
      <c r="M99">
        <v>1258.7099609375</v>
      </c>
      <c r="N99">
        <v>86.089996337890625</v>
      </c>
      <c r="O99">
        <v>54</v>
      </c>
      <c r="P99">
        <v>40.529998779296882</v>
      </c>
      <c r="Q99">
        <v>212.08000183105469</v>
      </c>
      <c r="R99">
        <v>4594.62</v>
      </c>
      <c r="U99" s="2">
        <v>44522</v>
      </c>
      <c r="V99" s="14">
        <f t="shared" si="22"/>
        <v>1.0434772657311481E-2</v>
      </c>
      <c r="W99" s="14">
        <f t="shared" si="23"/>
        <v>-2.295824598053E-3</v>
      </c>
      <c r="X99" s="14">
        <f t="shared" si="24"/>
        <v>2.3069892713453284E-2</v>
      </c>
      <c r="Y99" s="14">
        <f t="shared" si="25"/>
        <v>1.6772173425551287E-2</v>
      </c>
      <c r="Z99" s="14">
        <f t="shared" si="26"/>
        <v>-9.1094560041009173E-2</v>
      </c>
      <c r="AA99" s="14">
        <f t="shared" si="27"/>
        <v>-1.2760781728849712E-2</v>
      </c>
      <c r="AB99" s="14">
        <f t="shared" si="28"/>
        <v>2.8412791150333196E-3</v>
      </c>
      <c r="AC99" s="14">
        <f t="shared" si="29"/>
        <v>5.6822779327130618E-2</v>
      </c>
      <c r="AD99" s="14">
        <f t="shared" si="30"/>
        <v>6.4794816414686825E-3</v>
      </c>
      <c r="AE99" s="14">
        <f t="shared" si="31"/>
        <v>4.1907648600656528E-3</v>
      </c>
      <c r="AF99" s="14">
        <f t="shared" si="32"/>
        <v>1.4782035961967348E-2</v>
      </c>
      <c r="AG99" s="14">
        <f t="shared" si="33"/>
        <v>-0.16346896119926854</v>
      </c>
      <c r="AH99" s="14">
        <f t="shared" si="34"/>
        <v>2.2534586176447546E-2</v>
      </c>
      <c r="AI99" s="14">
        <f t="shared" si="35"/>
        <v>5.0000084771050345E-3</v>
      </c>
      <c r="AJ99" s="14">
        <f t="shared" si="36"/>
        <v>4.4534921281512423E-2</v>
      </c>
      <c r="AK99" s="14">
        <f t="shared" si="37"/>
        <v>-0.14508677860618188</v>
      </c>
      <c r="AL99" s="14">
        <f t="shared" si="38"/>
        <v>-1.2229520613238875E-2</v>
      </c>
      <c r="AM99" s="14"/>
      <c r="AO99" s="16">
        <f t="shared" si="39"/>
        <v>-8.2369647037559991E-3</v>
      </c>
      <c r="AQ99" t="s">
        <v>108</v>
      </c>
      <c r="AR99">
        <v>479.72</v>
      </c>
      <c r="AS99" s="4">
        <v>-1.34E-2</v>
      </c>
    </row>
    <row r="100" spans="1:45">
      <c r="A100" s="2">
        <v>44515</v>
      </c>
      <c r="B100">
        <v>49.055000305175781</v>
      </c>
      <c r="C100">
        <v>914.95001220703125</v>
      </c>
      <c r="D100">
        <v>79.260002136230469</v>
      </c>
      <c r="E100">
        <v>32.139999389648438</v>
      </c>
      <c r="F100">
        <v>301.17001342773438</v>
      </c>
      <c r="G100">
        <v>154</v>
      </c>
      <c r="H100">
        <v>352.85000610351563</v>
      </c>
      <c r="I100">
        <v>555.20001220703125</v>
      </c>
      <c r="J100">
        <v>9600</v>
      </c>
      <c r="K100">
        <v>70.040000915527344</v>
      </c>
      <c r="L100">
        <v>43.165000915527337</v>
      </c>
      <c r="M100">
        <v>1401.27001953125</v>
      </c>
      <c r="N100">
        <v>88.30999755859375</v>
      </c>
      <c r="O100">
        <v>50.799999237060547</v>
      </c>
      <c r="P100">
        <v>41.895000457763672</v>
      </c>
      <c r="Q100">
        <v>225.13999938964841</v>
      </c>
      <c r="R100">
        <v>4697.96</v>
      </c>
      <c r="U100" s="2">
        <v>44515</v>
      </c>
      <c r="V100" s="14">
        <f t="shared" si="22"/>
        <v>-6.2277041813685381E-2</v>
      </c>
      <c r="W100" s="14">
        <f t="shared" si="23"/>
        <v>-1.4547240156309236E-2</v>
      </c>
      <c r="X100" s="14">
        <f t="shared" si="24"/>
        <v>-3.7471626806145519E-2</v>
      </c>
      <c r="Y100" s="14">
        <f t="shared" si="25"/>
        <v>-1.6801462925746937E-2</v>
      </c>
      <c r="Z100" s="14">
        <f t="shared" si="26"/>
        <v>-5.6313780311750064E-2</v>
      </c>
      <c r="AA100" s="14">
        <f t="shared" si="27"/>
        <v>-3.8246749283431226E-2</v>
      </c>
      <c r="AB100" s="14">
        <f t="shared" si="28"/>
        <v>-5.2430210230951943E-2</v>
      </c>
      <c r="AC100" s="14">
        <f t="shared" si="29"/>
        <v>-9.978390345100363E-2</v>
      </c>
      <c r="AD100" s="14">
        <f t="shared" si="30"/>
        <v>-3.5416666666666666E-2</v>
      </c>
      <c r="AE100" s="14">
        <f t="shared" si="31"/>
        <v>-1.1993203259638074E-2</v>
      </c>
      <c r="AF100" s="14">
        <f t="shared" si="32"/>
        <v>-8.316923610434783E-2</v>
      </c>
      <c r="AG100" s="14">
        <f t="shared" si="33"/>
        <v>-0.1017363224836844</v>
      </c>
      <c r="AH100" s="14">
        <f t="shared" si="34"/>
        <v>-2.5138730405129414E-2</v>
      </c>
      <c r="AI100" s="14">
        <f t="shared" si="35"/>
        <v>6.2992141948792199E-2</v>
      </c>
      <c r="AJ100" s="14">
        <f t="shared" si="36"/>
        <v>-3.2581493341739244E-2</v>
      </c>
      <c r="AK100" s="14">
        <f t="shared" si="37"/>
        <v>-5.8008339673088764E-2</v>
      </c>
      <c r="AL100" s="14">
        <f t="shared" si="38"/>
        <v>-2.1996781581792978E-2</v>
      </c>
      <c r="AM100" s="14"/>
      <c r="AO100" s="16">
        <f t="shared" si="39"/>
        <v>3.2055788491175873E-2</v>
      </c>
      <c r="AQ100" t="s">
        <v>109</v>
      </c>
      <c r="AR100">
        <v>486.26</v>
      </c>
      <c r="AS100" s="4">
        <v>-2.7400000000000001E-2</v>
      </c>
    </row>
    <row r="101" spans="1:45">
      <c r="A101" s="2">
        <v>44508</v>
      </c>
      <c r="B101">
        <v>49.229999542236328</v>
      </c>
      <c r="C101">
        <v>971.489990234375</v>
      </c>
      <c r="D101">
        <v>79.459999084472656</v>
      </c>
      <c r="E101">
        <v>29.79999923706055</v>
      </c>
      <c r="F101">
        <v>306.64999389648438</v>
      </c>
      <c r="G101">
        <v>159.6300048828125</v>
      </c>
      <c r="H101">
        <v>346.72000122070313</v>
      </c>
      <c r="I101">
        <v>598</v>
      </c>
      <c r="J101">
        <v>9660</v>
      </c>
      <c r="K101">
        <v>68.769996643066406</v>
      </c>
      <c r="L101">
        <v>42.744998931884773</v>
      </c>
      <c r="M101">
        <v>1597.150024414062</v>
      </c>
      <c r="N101">
        <v>86.30999755859375</v>
      </c>
      <c r="O101">
        <v>49.729999542236328</v>
      </c>
      <c r="P101">
        <v>43.174999237060547</v>
      </c>
      <c r="Q101">
        <v>227.30000305175781</v>
      </c>
      <c r="R101">
        <v>4682.8500000000004</v>
      </c>
      <c r="U101" s="2">
        <v>44508</v>
      </c>
      <c r="V101" s="14">
        <f t="shared" si="22"/>
        <v>-3.5547275784637827E-3</v>
      </c>
      <c r="W101" s="14">
        <f t="shared" si="23"/>
        <v>-5.8199238896638868E-2</v>
      </c>
      <c r="X101" s="14">
        <f t="shared" si="24"/>
        <v>-2.5169513031276774E-3</v>
      </c>
      <c r="Y101" s="14">
        <f t="shared" si="25"/>
        <v>7.8523497063642977E-2</v>
      </c>
      <c r="Z101" s="14">
        <f t="shared" si="26"/>
        <v>-1.787047310556893E-2</v>
      </c>
      <c r="AA101" s="14">
        <f t="shared" si="27"/>
        <v>-3.5269089210049176E-2</v>
      </c>
      <c r="AB101" s="14">
        <f t="shared" si="28"/>
        <v>1.7679986332575236E-2</v>
      </c>
      <c r="AC101" s="14">
        <f t="shared" si="29"/>
        <v>-7.1571885941419319E-2</v>
      </c>
      <c r="AD101" s="14">
        <f t="shared" si="30"/>
        <v>-6.2111801242236021E-3</v>
      </c>
      <c r="AE101" s="14">
        <f t="shared" si="31"/>
        <v>1.8467417979567156E-2</v>
      </c>
      <c r="AF101" s="14">
        <f t="shared" si="32"/>
        <v>9.8257572613780521E-3</v>
      </c>
      <c r="AG101" s="14">
        <f t="shared" si="33"/>
        <v>-0.12264345984321261</v>
      </c>
      <c r="AH101" s="14">
        <f t="shared" si="34"/>
        <v>2.317228660147104E-2</v>
      </c>
      <c r="AI101" s="14">
        <f t="shared" si="35"/>
        <v>2.1516181473427407E-2</v>
      </c>
      <c r="AJ101" s="14">
        <f t="shared" si="36"/>
        <v>-2.9646758585189503E-2</v>
      </c>
      <c r="AK101" s="14">
        <f t="shared" si="37"/>
        <v>-9.5028756406024123E-3</v>
      </c>
      <c r="AL101" s="14">
        <f t="shared" si="38"/>
        <v>3.2266675208472771E-3</v>
      </c>
      <c r="AM101" s="14"/>
      <c r="AO101" s="16">
        <f t="shared" si="39"/>
        <v>5.9269549187717548E-3</v>
      </c>
      <c r="AQ101" t="s">
        <v>110</v>
      </c>
      <c r="AR101">
        <v>499.96</v>
      </c>
      <c r="AS101" s="4">
        <v>-1.8E-3</v>
      </c>
    </row>
    <row r="102" spans="1:45">
      <c r="A102" s="2">
        <v>44501</v>
      </c>
      <c r="B102">
        <v>49.104999542236328</v>
      </c>
      <c r="C102">
        <v>955.1099853515625</v>
      </c>
      <c r="D102">
        <v>78.040000915527344</v>
      </c>
      <c r="E102">
        <v>29.420000076293949</v>
      </c>
      <c r="F102">
        <v>307.25</v>
      </c>
      <c r="G102">
        <v>175.6300048828125</v>
      </c>
      <c r="H102">
        <v>349.5</v>
      </c>
      <c r="I102">
        <v>657.20001220703125</v>
      </c>
      <c r="J102">
        <v>9835</v>
      </c>
      <c r="K102">
        <v>69.760002136230469</v>
      </c>
      <c r="L102">
        <v>42.865001678466797</v>
      </c>
      <c r="M102">
        <v>1629.760009765625</v>
      </c>
      <c r="N102">
        <v>85.529998779296875</v>
      </c>
      <c r="O102">
        <v>48.610000610351563</v>
      </c>
      <c r="P102">
        <v>43.409999847412109</v>
      </c>
      <c r="Q102">
        <v>237.3800048828125</v>
      </c>
      <c r="R102">
        <v>4697.53</v>
      </c>
      <c r="U102" s="2">
        <v>44501</v>
      </c>
      <c r="V102" s="14">
        <f t="shared" si="22"/>
        <v>2.5455656484119232E-3</v>
      </c>
      <c r="W102" s="14">
        <f t="shared" si="23"/>
        <v>1.7149862459854035E-2</v>
      </c>
      <c r="X102" s="14">
        <f t="shared" si="24"/>
        <v>1.8195773350673815E-2</v>
      </c>
      <c r="Y102" s="14">
        <f t="shared" si="25"/>
        <v>1.2916354853200607E-2</v>
      </c>
      <c r="Z102" s="14">
        <f t="shared" si="26"/>
        <v>-1.9528270252746134E-3</v>
      </c>
      <c r="AA102" s="14">
        <f t="shared" si="27"/>
        <v>-9.1100606702572556E-2</v>
      </c>
      <c r="AB102" s="14">
        <f t="shared" si="28"/>
        <v>-7.9542168220225317E-3</v>
      </c>
      <c r="AC102" s="14">
        <f t="shared" si="29"/>
        <v>-9.0079140455618337E-2</v>
      </c>
      <c r="AD102" s="14">
        <f t="shared" si="30"/>
        <v>-1.7793594306049824E-2</v>
      </c>
      <c r="AE102" s="14">
        <f t="shared" si="31"/>
        <v>-1.4191592070635767E-2</v>
      </c>
      <c r="AF102" s="14">
        <f t="shared" si="32"/>
        <v>-2.7995507263051723E-3</v>
      </c>
      <c r="AG102" s="14">
        <f t="shared" si="33"/>
        <v>-2.0009071983704264E-2</v>
      </c>
      <c r="AH102" s="14">
        <f t="shared" si="34"/>
        <v>9.1195930133191935E-3</v>
      </c>
      <c r="AI102" s="14">
        <f t="shared" si="35"/>
        <v>2.3040504378151774E-2</v>
      </c>
      <c r="AJ102" s="14">
        <f t="shared" si="36"/>
        <v>-5.4135132729232682E-3</v>
      </c>
      <c r="AK102" s="14">
        <f t="shared" si="37"/>
        <v>-4.2463567375992294E-2</v>
      </c>
      <c r="AL102" s="14">
        <f t="shared" si="38"/>
        <v>-3.1250465670255184E-3</v>
      </c>
      <c r="AM102" s="14"/>
      <c r="AO102" s="16">
        <f t="shared" si="39"/>
        <v>6.4718887934677068E-3</v>
      </c>
      <c r="AQ102" s="6">
        <v>44388</v>
      </c>
      <c r="AR102">
        <v>500.84</v>
      </c>
      <c r="AS102" s="4">
        <v>-2.5999999999999999E-3</v>
      </c>
    </row>
    <row r="103" spans="1:45">
      <c r="A103" s="2">
        <v>44494</v>
      </c>
      <c r="B103">
        <v>50.220001220703118</v>
      </c>
      <c r="C103">
        <v>943.46002197265625</v>
      </c>
      <c r="D103">
        <v>78.959999084472656</v>
      </c>
      <c r="E103">
        <v>29.469999313354489</v>
      </c>
      <c r="F103">
        <v>299.69000244140619</v>
      </c>
      <c r="G103">
        <v>169.07000732421881</v>
      </c>
      <c r="H103">
        <v>324.32998657226563</v>
      </c>
      <c r="I103">
        <v>623</v>
      </c>
      <c r="J103">
        <v>9645</v>
      </c>
      <c r="K103">
        <v>68.620002746582031</v>
      </c>
      <c r="L103">
        <v>40.395000457763672</v>
      </c>
      <c r="M103">
        <v>1481.02001953125</v>
      </c>
      <c r="N103">
        <v>85.330001831054688</v>
      </c>
      <c r="O103">
        <v>43.740001678466797</v>
      </c>
      <c r="P103">
        <v>43.369998931884773</v>
      </c>
      <c r="Q103">
        <v>254.5</v>
      </c>
      <c r="R103">
        <v>4605.38</v>
      </c>
      <c r="U103" s="2">
        <v>44494</v>
      </c>
      <c r="V103" s="14">
        <f t="shared" si="22"/>
        <v>-2.2202342719321401E-2</v>
      </c>
      <c r="W103" s="14">
        <f t="shared" si="23"/>
        <v>1.2348126160711761E-2</v>
      </c>
      <c r="X103" s="14">
        <f t="shared" si="24"/>
        <v>-1.1651446043725051E-2</v>
      </c>
      <c r="Y103" s="14">
        <f t="shared" si="25"/>
        <v>-1.6966148023587618E-3</v>
      </c>
      <c r="Z103" s="14">
        <f t="shared" si="26"/>
        <v>2.5226058583892527E-2</v>
      </c>
      <c r="AA103" s="14">
        <f t="shared" si="27"/>
        <v>3.8800480714558952E-2</v>
      </c>
      <c r="AB103" s="14">
        <f t="shared" si="28"/>
        <v>7.7606186506982491E-2</v>
      </c>
      <c r="AC103" s="14">
        <f t="shared" si="29"/>
        <v>5.4895685725571831E-2</v>
      </c>
      <c r="AD103" s="14">
        <f t="shared" si="30"/>
        <v>1.9699326075686883E-2</v>
      </c>
      <c r="AE103" s="14">
        <f t="shared" si="31"/>
        <v>1.6613222734171647E-2</v>
      </c>
      <c r="AF103" s="14">
        <f t="shared" si="32"/>
        <v>6.1146210984344869E-2</v>
      </c>
      <c r="AG103" s="14">
        <f t="shared" si="33"/>
        <v>0.10043077627097298</v>
      </c>
      <c r="AH103" s="14">
        <f t="shared" si="34"/>
        <v>2.34380574183231E-3</v>
      </c>
      <c r="AI103" s="14">
        <f t="shared" si="35"/>
        <v>0.11133970610436136</v>
      </c>
      <c r="AJ103" s="14">
        <f t="shared" si="36"/>
        <v>9.2231765073733389E-4</v>
      </c>
      <c r="AK103" s="14">
        <f t="shared" si="37"/>
        <v>-6.7269136020383105E-2</v>
      </c>
      <c r="AL103" s="14">
        <f t="shared" si="38"/>
        <v>2.0009206623557586E-2</v>
      </c>
      <c r="AM103" s="14"/>
      <c r="AO103" s="16">
        <f t="shared" si="39"/>
        <v>3.7452613807728199E-2</v>
      </c>
      <c r="AQ103" t="s">
        <v>111</v>
      </c>
      <c r="AR103">
        <v>502.14</v>
      </c>
      <c r="AS103" s="4">
        <v>1.7399999999999999E-2</v>
      </c>
    </row>
    <row r="104" spans="1:45">
      <c r="A104" s="2">
        <v>44487</v>
      </c>
      <c r="B104">
        <v>48.724998474121087</v>
      </c>
      <c r="C104">
        <v>914.969970703125</v>
      </c>
      <c r="D104">
        <v>82.19000244140625</v>
      </c>
      <c r="E104">
        <v>29.969999313354489</v>
      </c>
      <c r="F104">
        <v>292.55999755859381</v>
      </c>
      <c r="G104">
        <v>169.41999816894531</v>
      </c>
      <c r="H104">
        <v>327.6400146484375</v>
      </c>
      <c r="I104">
        <v>596.5999755859375</v>
      </c>
      <c r="J104">
        <v>10560</v>
      </c>
      <c r="K104">
        <v>68.05999755859375</v>
      </c>
      <c r="L104">
        <v>38.610000610351563</v>
      </c>
      <c r="M104">
        <v>1503.780029296875</v>
      </c>
      <c r="N104">
        <v>84.419998168945313</v>
      </c>
      <c r="O104">
        <v>43.159999847412109</v>
      </c>
      <c r="P104">
        <v>43.805000305175781</v>
      </c>
      <c r="Q104">
        <v>253.05999755859381</v>
      </c>
      <c r="R104">
        <v>4544.8999999999996</v>
      </c>
      <c r="U104" s="2">
        <v>44487</v>
      </c>
      <c r="V104" s="14">
        <f t="shared" si="22"/>
        <v>3.0682458561308319E-2</v>
      </c>
      <c r="W104" s="14">
        <f t="shared" si="23"/>
        <v>3.113768995898036E-2</v>
      </c>
      <c r="X104" s="14">
        <f t="shared" si="24"/>
        <v>-3.9299224491887351E-2</v>
      </c>
      <c r="Y104" s="14">
        <f t="shared" si="25"/>
        <v>-1.6683350398917173E-2</v>
      </c>
      <c r="Z104" s="14">
        <f t="shared" si="26"/>
        <v>2.4371086075718168E-2</v>
      </c>
      <c r="AA104" s="14">
        <f t="shared" si="27"/>
        <v>-2.0658177813075848E-3</v>
      </c>
      <c r="AB104" s="14">
        <f t="shared" si="28"/>
        <v>-1.0102636821462676E-2</v>
      </c>
      <c r="AC104" s="14">
        <f t="shared" si="29"/>
        <v>4.4250797007046976E-2</v>
      </c>
      <c r="AD104" s="14">
        <f t="shared" si="30"/>
        <v>-8.6647727272727279E-2</v>
      </c>
      <c r="AE104" s="14">
        <f t="shared" si="31"/>
        <v>8.2281106094099603E-3</v>
      </c>
      <c r="AF104" s="14">
        <f t="shared" si="32"/>
        <v>4.6231541548682094E-2</v>
      </c>
      <c r="AG104" s="14">
        <f t="shared" si="33"/>
        <v>-1.5135198847046092E-2</v>
      </c>
      <c r="AH104" s="14">
        <f t="shared" si="34"/>
        <v>1.0779479766017437E-2</v>
      </c>
      <c r="AI104" s="14">
        <f t="shared" si="35"/>
        <v>1.3438411332373177E-2</v>
      </c>
      <c r="AJ104" s="14">
        <f t="shared" si="36"/>
        <v>-9.9304045259785319E-3</v>
      </c>
      <c r="AK104" s="14">
        <f t="shared" si="37"/>
        <v>5.6903598170341928E-3</v>
      </c>
      <c r="AL104" s="14">
        <f t="shared" si="38"/>
        <v>1.330722348126482E-2</v>
      </c>
      <c r="AM104" s="14"/>
      <c r="AO104" s="16">
        <f t="shared" si="39"/>
        <v>-4.0280187776993602E-3</v>
      </c>
      <c r="AQ104" t="s">
        <v>112</v>
      </c>
      <c r="AR104">
        <v>493.55</v>
      </c>
      <c r="AS104" s="4">
        <v>7.1999999999999998E-3</v>
      </c>
    </row>
    <row r="105" spans="1:45">
      <c r="A105" s="2">
        <v>44480</v>
      </c>
      <c r="B105">
        <v>49.115001678466797</v>
      </c>
      <c r="C105">
        <v>907.260009765625</v>
      </c>
      <c r="D105">
        <v>79.699996948242188</v>
      </c>
      <c r="E105">
        <v>30.360000610351559</v>
      </c>
      <c r="F105">
        <v>291.66000366210938</v>
      </c>
      <c r="G105">
        <v>176.46000671386719</v>
      </c>
      <c r="H105">
        <v>320.82000732421881</v>
      </c>
      <c r="I105">
        <v>644.20001220703125</v>
      </c>
      <c r="J105">
        <v>10270</v>
      </c>
      <c r="K105">
        <v>65.919998168945313</v>
      </c>
      <c r="L105">
        <v>37.069999694824219</v>
      </c>
      <c r="M105">
        <v>1563.089965820312</v>
      </c>
      <c r="N105">
        <v>81.669998168945313</v>
      </c>
      <c r="O105">
        <v>41.490001678466797</v>
      </c>
      <c r="P105">
        <v>44.455001831054688</v>
      </c>
      <c r="Q105">
        <v>249</v>
      </c>
      <c r="R105">
        <v>4471.37</v>
      </c>
      <c r="U105" s="2">
        <v>44480</v>
      </c>
      <c r="V105" s="14">
        <f t="shared" si="22"/>
        <v>-7.940612664515026E-3</v>
      </c>
      <c r="W105" s="14">
        <f t="shared" si="23"/>
        <v>8.4980720570850855E-3</v>
      </c>
      <c r="X105" s="14">
        <f t="shared" si="24"/>
        <v>3.1242228212142741E-2</v>
      </c>
      <c r="Y105" s="14">
        <f t="shared" si="25"/>
        <v>-1.2845892264708825E-2</v>
      </c>
      <c r="Z105" s="14">
        <f t="shared" si="26"/>
        <v>3.0857638523761471E-3</v>
      </c>
      <c r="AA105" s="14">
        <f t="shared" si="27"/>
        <v>-3.9895773983151687E-2</v>
      </c>
      <c r="AB105" s="14">
        <f t="shared" si="28"/>
        <v>2.1258048651954659E-2</v>
      </c>
      <c r="AC105" s="14">
        <f t="shared" si="29"/>
        <v>-7.3890151690646319E-2</v>
      </c>
      <c r="AD105" s="14">
        <f t="shared" si="30"/>
        <v>2.8237585199610515E-2</v>
      </c>
      <c r="AE105" s="14">
        <f t="shared" si="31"/>
        <v>3.2463583875774193E-2</v>
      </c>
      <c r="AF105" s="14">
        <f t="shared" si="32"/>
        <v>4.1543051745488994E-2</v>
      </c>
      <c r="AG105" s="14">
        <f t="shared" si="33"/>
        <v>-3.7944032538338952E-2</v>
      </c>
      <c r="AH105" s="14">
        <f t="shared" si="34"/>
        <v>3.3672095771463802E-2</v>
      </c>
      <c r="AI105" s="14">
        <f t="shared" si="35"/>
        <v>4.0250617049553829E-2</v>
      </c>
      <c r="AJ105" s="14">
        <f t="shared" si="36"/>
        <v>-1.4621561109122218E-2</v>
      </c>
      <c r="AK105" s="14">
        <f t="shared" si="37"/>
        <v>1.6305211078689989E-2</v>
      </c>
      <c r="AL105" s="14">
        <f t="shared" si="38"/>
        <v>1.6444624354504268E-2</v>
      </c>
      <c r="AM105" s="14"/>
      <c r="AO105" s="16">
        <f t="shared" si="39"/>
        <v>-3.3544956737179693E-2</v>
      </c>
      <c r="AQ105" t="s">
        <v>113</v>
      </c>
      <c r="AR105">
        <v>490.01</v>
      </c>
      <c r="AS105" s="4">
        <v>1.3100000000000001E-2</v>
      </c>
    </row>
    <row r="106" spans="1:45">
      <c r="A106" s="2">
        <v>44473</v>
      </c>
      <c r="B106">
        <v>46.860000610351563</v>
      </c>
      <c r="C106">
        <v>844.4000244140625</v>
      </c>
      <c r="D106">
        <v>80.199996948242188</v>
      </c>
      <c r="E106">
        <v>28.129999160766602</v>
      </c>
      <c r="F106">
        <v>272.48001098632813</v>
      </c>
      <c r="G106">
        <v>176.74000549316409</v>
      </c>
      <c r="H106">
        <v>311.70999145507813</v>
      </c>
      <c r="I106">
        <v>636.5999755859375</v>
      </c>
      <c r="J106">
        <v>9650</v>
      </c>
      <c r="K106">
        <v>63.380001068115227</v>
      </c>
      <c r="L106">
        <v>35.700000762939453</v>
      </c>
      <c r="M106">
        <v>1511.18994140625</v>
      </c>
      <c r="N106">
        <v>80.209999084472656</v>
      </c>
      <c r="O106">
        <v>42.450000762939453</v>
      </c>
      <c r="P106">
        <v>43.349998474121087</v>
      </c>
      <c r="Q106">
        <v>238.49000549316409</v>
      </c>
      <c r="R106">
        <v>4391.34</v>
      </c>
      <c r="U106" s="2">
        <v>44473</v>
      </c>
      <c r="V106" s="14">
        <f t="shared" si="22"/>
        <v>4.8122087894661603E-2</v>
      </c>
      <c r="W106" s="14">
        <f t="shared" si="23"/>
        <v>7.4443372257339366E-2</v>
      </c>
      <c r="X106" s="14">
        <f t="shared" si="24"/>
        <v>-6.2344142023182322E-3</v>
      </c>
      <c r="Y106" s="14">
        <f t="shared" si="25"/>
        <v>7.9274849488626328E-2</v>
      </c>
      <c r="Z106" s="14">
        <f t="shared" si="26"/>
        <v>7.039045765725406E-2</v>
      </c>
      <c r="AA106" s="14">
        <f t="shared" si="27"/>
        <v>-1.5842410919679028E-3</v>
      </c>
      <c r="AB106" s="14">
        <f t="shared" si="28"/>
        <v>2.922593474342822E-2</v>
      </c>
      <c r="AC106" s="14">
        <f t="shared" si="29"/>
        <v>1.1938480855420307E-2</v>
      </c>
      <c r="AD106" s="14">
        <f t="shared" si="30"/>
        <v>6.4248704663212433E-2</v>
      </c>
      <c r="AE106" s="14">
        <f t="shared" si="31"/>
        <v>4.0075687251887558E-2</v>
      </c>
      <c r="AF106" s="14">
        <f t="shared" si="32"/>
        <v>3.8375319400748474E-2</v>
      </c>
      <c r="AG106" s="14">
        <f t="shared" si="33"/>
        <v>3.4343812774300271E-2</v>
      </c>
      <c r="AH106" s="14">
        <f t="shared" si="34"/>
        <v>1.8202207968299158E-2</v>
      </c>
      <c r="AI106" s="14">
        <f t="shared" si="35"/>
        <v>-2.2614819015757799E-2</v>
      </c>
      <c r="AJ106" s="14">
        <f t="shared" si="36"/>
        <v>2.5490274413579539E-2</v>
      </c>
      <c r="AK106" s="14">
        <f t="shared" si="37"/>
        <v>4.4068909659768361E-2</v>
      </c>
      <c r="AL106" s="14">
        <f t="shared" si="38"/>
        <v>1.8224505504014662E-2</v>
      </c>
      <c r="AM106" s="14"/>
      <c r="AO106" s="16">
        <f t="shared" si="39"/>
        <v>5.7059718197321032E-3</v>
      </c>
      <c r="AQ106" s="6">
        <v>44479</v>
      </c>
      <c r="AR106">
        <v>483.67</v>
      </c>
      <c r="AS106" s="4">
        <v>2.1499999999999998E-2</v>
      </c>
    </row>
    <row r="107" spans="1:45">
      <c r="A107" s="2">
        <v>44466</v>
      </c>
      <c r="B107">
        <v>45.240001678466797</v>
      </c>
      <c r="C107">
        <v>841.8900146484375</v>
      </c>
      <c r="D107">
        <v>81.290000915527344</v>
      </c>
      <c r="E107">
        <v>29.139999389648441</v>
      </c>
      <c r="F107">
        <v>275.260009765625</v>
      </c>
      <c r="G107">
        <v>176.00999450683591</v>
      </c>
      <c r="H107">
        <v>310.67999267578119</v>
      </c>
      <c r="I107">
        <v>703.79998779296875</v>
      </c>
      <c r="J107">
        <v>9925</v>
      </c>
      <c r="K107">
        <v>60.630001068115227</v>
      </c>
      <c r="L107">
        <v>34.900001525878913</v>
      </c>
      <c r="M107">
        <v>1667.599975585938</v>
      </c>
      <c r="N107">
        <v>79.209999084472656</v>
      </c>
      <c r="O107">
        <v>42.930000305175781</v>
      </c>
      <c r="P107">
        <v>41.275001525878913</v>
      </c>
      <c r="Q107">
        <v>239.28999328613281</v>
      </c>
      <c r="R107">
        <v>4357.04</v>
      </c>
      <c r="U107" s="2">
        <v>44466</v>
      </c>
      <c r="V107" s="14">
        <f t="shared" si="22"/>
        <v>3.580899362910165E-2</v>
      </c>
      <c r="W107" s="14">
        <f t="shared" si="23"/>
        <v>2.9813986648519024E-3</v>
      </c>
      <c r="X107" s="14">
        <f t="shared" si="24"/>
        <v>-1.3408832021269577E-2</v>
      </c>
      <c r="Y107" s="14">
        <f t="shared" si="25"/>
        <v>-3.4660269390418288E-2</v>
      </c>
      <c r="Z107" s="14">
        <f t="shared" si="26"/>
        <v>-1.0099537457925523E-2</v>
      </c>
      <c r="AA107" s="14">
        <f t="shared" si="27"/>
        <v>4.1475541680096439E-3</v>
      </c>
      <c r="AB107" s="14">
        <f t="shared" si="28"/>
        <v>3.315304504889106E-3</v>
      </c>
      <c r="AC107" s="14">
        <f t="shared" si="29"/>
        <v>-9.5481689929780081E-2</v>
      </c>
      <c r="AD107" s="14">
        <f t="shared" si="30"/>
        <v>-2.7707808564231738E-2</v>
      </c>
      <c r="AE107" s="14">
        <f t="shared" si="31"/>
        <v>4.5357083152785894E-2</v>
      </c>
      <c r="AF107" s="14">
        <f t="shared" si="32"/>
        <v>2.2922613240212251E-2</v>
      </c>
      <c r="AG107" s="14">
        <f t="shared" si="33"/>
        <v>-9.3793497523127989E-2</v>
      </c>
      <c r="AH107" s="14">
        <f t="shared" si="34"/>
        <v>1.2624668748368002E-2</v>
      </c>
      <c r="AI107" s="14">
        <f t="shared" si="35"/>
        <v>-1.1180981570560525E-2</v>
      </c>
      <c r="AJ107" s="14">
        <f t="shared" si="36"/>
        <v>5.0272486287884832E-2</v>
      </c>
      <c r="AK107" s="14">
        <f t="shared" si="37"/>
        <v>-3.343172783711562E-3</v>
      </c>
      <c r="AL107" s="14">
        <f t="shared" si="38"/>
        <v>7.8723169858436418E-3</v>
      </c>
      <c r="AM107" s="14"/>
      <c r="AO107" s="16">
        <f t="shared" si="39"/>
        <v>-1.029425786061193E-2</v>
      </c>
      <c r="AQ107" s="6">
        <v>44265</v>
      </c>
      <c r="AR107">
        <v>473.49</v>
      </c>
      <c r="AS107" s="4">
        <v>6.1999999999999998E-3</v>
      </c>
    </row>
    <row r="108" spans="1:45">
      <c r="A108" s="2">
        <v>44459</v>
      </c>
      <c r="B108">
        <v>45.430000305175781</v>
      </c>
      <c r="C108">
        <v>874.6199951171875</v>
      </c>
      <c r="D108">
        <v>80.849998474121094</v>
      </c>
      <c r="E108">
        <v>30.70000076293945</v>
      </c>
      <c r="F108">
        <v>285.6300048828125</v>
      </c>
      <c r="G108">
        <v>176</v>
      </c>
      <c r="H108">
        <v>320.64999389648438</v>
      </c>
      <c r="I108">
        <v>680.5999755859375</v>
      </c>
      <c r="J108">
        <v>10860</v>
      </c>
      <c r="K108">
        <v>61.450000762939453</v>
      </c>
      <c r="L108">
        <v>37.580001831054688</v>
      </c>
      <c r="M108">
        <v>1869.619995117188</v>
      </c>
      <c r="N108">
        <v>80.699996948242188</v>
      </c>
      <c r="O108">
        <v>43.939998626708977</v>
      </c>
      <c r="P108">
        <v>39.694999694824219</v>
      </c>
      <c r="Q108">
        <v>262.5</v>
      </c>
      <c r="R108">
        <v>4455.4799999999996</v>
      </c>
      <c r="U108" s="2">
        <v>44459</v>
      </c>
      <c r="V108" s="14">
        <f t="shared" si="22"/>
        <v>-4.1822281627266044E-3</v>
      </c>
      <c r="W108" s="14">
        <f t="shared" si="23"/>
        <v>-3.7421943988788661E-2</v>
      </c>
      <c r="X108" s="14">
        <f t="shared" si="24"/>
        <v>5.4422071701966494E-3</v>
      </c>
      <c r="Y108" s="14">
        <f t="shared" si="25"/>
        <v>-5.0814375717352332E-2</v>
      </c>
      <c r="Z108" s="14">
        <f t="shared" si="26"/>
        <v>-3.6305692468975984E-2</v>
      </c>
      <c r="AA108" s="14">
        <f t="shared" si="27"/>
        <v>5.6786970658574312E-5</v>
      </c>
      <c r="AB108" s="14">
        <f t="shared" si="28"/>
        <v>-3.1093096555373095E-2</v>
      </c>
      <c r="AC108" s="14">
        <f t="shared" si="29"/>
        <v>3.4087588949820419E-2</v>
      </c>
      <c r="AD108" s="14">
        <f t="shared" si="30"/>
        <v>-8.6095764272559855E-2</v>
      </c>
      <c r="AE108" s="14">
        <f t="shared" si="31"/>
        <v>-1.3344177130080173E-2</v>
      </c>
      <c r="AF108" s="14">
        <f t="shared" si="32"/>
        <v>-7.1314533650744097E-2</v>
      </c>
      <c r="AG108" s="14">
        <f t="shared" si="33"/>
        <v>-0.10805405379641726</v>
      </c>
      <c r="AH108" s="14">
        <f t="shared" si="34"/>
        <v>-1.8463419084453713E-2</v>
      </c>
      <c r="AI108" s="14">
        <f t="shared" si="35"/>
        <v>-2.2985852369127462E-2</v>
      </c>
      <c r="AJ108" s="14">
        <f t="shared" si="36"/>
        <v>3.9803548134570439E-2</v>
      </c>
      <c r="AK108" s="14">
        <f t="shared" si="37"/>
        <v>-8.8419073195684525E-2</v>
      </c>
      <c r="AL108" s="14">
        <f t="shared" si="38"/>
        <v>-2.209414024975976E-2</v>
      </c>
      <c r="AM108" s="14"/>
      <c r="AO108" s="16">
        <f t="shared" si="39"/>
        <v>-1.985098792991187E-2</v>
      </c>
      <c r="AQ108" t="s">
        <v>114</v>
      </c>
      <c r="AR108">
        <v>470.55</v>
      </c>
      <c r="AS108" s="4">
        <v>-2.6499999999999999E-2</v>
      </c>
    </row>
    <row r="109" spans="1:45">
      <c r="A109" s="2">
        <v>44452</v>
      </c>
      <c r="B109">
        <v>45.044998168945313</v>
      </c>
      <c r="C109">
        <v>876.6300048828125</v>
      </c>
      <c r="D109">
        <v>83.610000610351563</v>
      </c>
      <c r="E109">
        <v>34.639999389648438</v>
      </c>
      <c r="F109">
        <v>260.52999877929688</v>
      </c>
      <c r="G109">
        <v>183.4700012207031</v>
      </c>
      <c r="H109">
        <v>319.8800048828125</v>
      </c>
      <c r="I109">
        <v>630.4000244140625</v>
      </c>
      <c r="J109">
        <v>11190</v>
      </c>
      <c r="K109">
        <v>63.169998168945313</v>
      </c>
      <c r="L109">
        <v>36.799999237060547</v>
      </c>
      <c r="M109">
        <v>1878.22998046875</v>
      </c>
      <c r="N109">
        <v>81.639999389648438</v>
      </c>
      <c r="O109">
        <v>43.889999389648438</v>
      </c>
      <c r="P109">
        <v>38.389999389648438</v>
      </c>
      <c r="Q109">
        <v>255.78999328613281</v>
      </c>
      <c r="R109">
        <v>4432.99</v>
      </c>
      <c r="U109" s="2">
        <v>44452</v>
      </c>
      <c r="V109" s="14">
        <f t="shared" si="22"/>
        <v>8.5470563188055557E-3</v>
      </c>
      <c r="W109" s="14">
        <f t="shared" si="23"/>
        <v>-2.2928826921612125E-3</v>
      </c>
      <c r="X109" s="14">
        <f t="shared" si="24"/>
        <v>-3.3010430762857319E-2</v>
      </c>
      <c r="Y109" s="14">
        <f t="shared" si="25"/>
        <v>-0.11374130185136169</v>
      </c>
      <c r="Z109" s="14">
        <f t="shared" si="26"/>
        <v>9.6342095809007489E-2</v>
      </c>
      <c r="AA109" s="14">
        <f t="shared" si="27"/>
        <v>-4.0715109669166819E-2</v>
      </c>
      <c r="AB109" s="14">
        <f t="shared" si="28"/>
        <v>2.4071183003575329E-3</v>
      </c>
      <c r="AC109" s="14">
        <f t="shared" si="29"/>
        <v>7.963189915567391E-2</v>
      </c>
      <c r="AD109" s="14">
        <f t="shared" si="30"/>
        <v>-2.9490616621983913E-2</v>
      </c>
      <c r="AE109" s="14">
        <f t="shared" si="31"/>
        <v>-2.7228074336899676E-2</v>
      </c>
      <c r="AF109" s="14">
        <f t="shared" si="32"/>
        <v>2.1195723102315055E-2</v>
      </c>
      <c r="AG109" s="14">
        <f t="shared" si="33"/>
        <v>-4.5840953669652584E-3</v>
      </c>
      <c r="AH109" s="14">
        <f t="shared" si="34"/>
        <v>-1.1513993733878418E-2</v>
      </c>
      <c r="AI109" s="14">
        <f t="shared" si="35"/>
        <v>1.1391942983788742E-3</v>
      </c>
      <c r="AJ109" s="14">
        <f t="shared" si="36"/>
        <v>3.3993235892774316E-2</v>
      </c>
      <c r="AK109" s="14">
        <f t="shared" si="37"/>
        <v>2.6232483247932273E-2</v>
      </c>
      <c r="AL109" s="14">
        <f t="shared" si="38"/>
        <v>5.0733252274423766E-3</v>
      </c>
      <c r="AM109" s="14"/>
      <c r="AO109" s="16">
        <f t="shared" si="39"/>
        <v>9.4317012938580323E-3</v>
      </c>
      <c r="AQ109" t="s">
        <v>115</v>
      </c>
      <c r="AR109">
        <v>483.37</v>
      </c>
      <c r="AS109" s="4">
        <v>1.8E-3</v>
      </c>
    </row>
    <row r="110" spans="1:45">
      <c r="A110" s="2">
        <v>44445</v>
      </c>
      <c r="B110">
        <v>42.564998626708977</v>
      </c>
      <c r="C110">
        <v>916.6199951171875</v>
      </c>
      <c r="D110">
        <v>80.919998168945313</v>
      </c>
      <c r="E110">
        <v>35.299999237060547</v>
      </c>
      <c r="F110">
        <v>257.20001220703119</v>
      </c>
      <c r="G110">
        <v>184.1199951171875</v>
      </c>
      <c r="H110">
        <v>335.70999145507813</v>
      </c>
      <c r="I110">
        <v>680.79998779296875</v>
      </c>
      <c r="J110">
        <v>11990</v>
      </c>
      <c r="K110">
        <v>62.450000762939453</v>
      </c>
      <c r="L110">
        <v>37.430000305175781</v>
      </c>
      <c r="M110">
        <v>1847.410034179688</v>
      </c>
      <c r="N110">
        <v>84.930000305175781</v>
      </c>
      <c r="O110">
        <v>45.590000152587891</v>
      </c>
      <c r="P110">
        <v>36.630001068115227</v>
      </c>
      <c r="Q110">
        <v>247.8999938964844</v>
      </c>
      <c r="R110">
        <v>4458.58</v>
      </c>
      <c r="U110" s="2">
        <v>44445</v>
      </c>
      <c r="V110" s="14">
        <f t="shared" si="22"/>
        <v>5.8263822912005644E-2</v>
      </c>
      <c r="W110" s="14">
        <f t="shared" si="23"/>
        <v>-4.3627665169209386E-2</v>
      </c>
      <c r="X110" s="14">
        <f t="shared" si="24"/>
        <v>3.3242739771076675E-2</v>
      </c>
      <c r="Y110" s="14">
        <f t="shared" si="25"/>
        <v>-1.8696879934184042E-2</v>
      </c>
      <c r="Z110" s="14">
        <f t="shared" si="26"/>
        <v>1.2947070039737146E-2</v>
      </c>
      <c r="AA110" s="14">
        <f t="shared" si="27"/>
        <v>-3.5302732659247549E-3</v>
      </c>
      <c r="AB110" s="14">
        <f t="shared" si="28"/>
        <v>-4.7153754654883008E-2</v>
      </c>
      <c r="AC110" s="14">
        <f t="shared" si="29"/>
        <v>-7.4030499827554164E-2</v>
      </c>
      <c r="AD110" s="14">
        <f t="shared" si="30"/>
        <v>-6.672226855713094E-2</v>
      </c>
      <c r="AE110" s="14">
        <f t="shared" si="31"/>
        <v>1.1529181700717242E-2</v>
      </c>
      <c r="AF110" s="14">
        <f t="shared" si="32"/>
        <v>-1.6831447047253121E-2</v>
      </c>
      <c r="AG110" s="14">
        <f t="shared" si="33"/>
        <v>1.6682786018723306E-2</v>
      </c>
      <c r="AH110" s="14">
        <f t="shared" si="34"/>
        <v>-3.8737794698051421E-2</v>
      </c>
      <c r="AI110" s="14">
        <f t="shared" si="35"/>
        <v>-3.7288895750156155E-2</v>
      </c>
      <c r="AJ110" s="14">
        <f t="shared" si="36"/>
        <v>4.804800082479959E-2</v>
      </c>
      <c r="AK110" s="14">
        <f t="shared" si="37"/>
        <v>3.182734805932684E-2</v>
      </c>
      <c r="AL110" s="14">
        <f t="shared" si="38"/>
        <v>-5.7394955344527059E-3</v>
      </c>
      <c r="AM110" s="14"/>
      <c r="AO110" s="16">
        <f t="shared" si="39"/>
        <v>1.7275717388672514E-2</v>
      </c>
      <c r="AQ110" s="6">
        <v>44539</v>
      </c>
      <c r="AR110">
        <v>482.52</v>
      </c>
      <c r="AS110" s="4">
        <v>-8.0000000000000002E-3</v>
      </c>
    </row>
    <row r="111" spans="1:45">
      <c r="A111" s="2">
        <v>44438</v>
      </c>
      <c r="B111">
        <v>43.409999847412109</v>
      </c>
      <c r="C111">
        <v>937.280029296875</v>
      </c>
      <c r="D111">
        <v>82.709999084472656</v>
      </c>
      <c r="E111">
        <v>37.680000305175781</v>
      </c>
      <c r="F111">
        <v>267.07998657226563</v>
      </c>
      <c r="G111">
        <v>181</v>
      </c>
      <c r="H111">
        <v>341.82998657226563</v>
      </c>
      <c r="I111">
        <v>787.4000244140625</v>
      </c>
      <c r="J111">
        <v>11890</v>
      </c>
      <c r="K111">
        <v>61.029998779296882</v>
      </c>
      <c r="L111">
        <v>36.950000762939453</v>
      </c>
      <c r="M111">
        <v>1946.010009765625</v>
      </c>
      <c r="N111">
        <v>85.69000244140625</v>
      </c>
      <c r="O111">
        <v>46.840000152587891</v>
      </c>
      <c r="P111">
        <v>37.264999389648438</v>
      </c>
      <c r="Q111">
        <v>269.739990234375</v>
      </c>
      <c r="R111">
        <v>4535.43</v>
      </c>
      <c r="U111" s="2">
        <v>44438</v>
      </c>
      <c r="V111" s="14">
        <f t="shared" si="22"/>
        <v>-1.9465589119404405E-2</v>
      </c>
      <c r="W111" s="14">
        <f t="shared" si="23"/>
        <v>-2.2042541752635189E-2</v>
      </c>
      <c r="X111" s="14">
        <f t="shared" si="24"/>
        <v>-2.1641892580595914E-2</v>
      </c>
      <c r="Y111" s="14">
        <f t="shared" si="25"/>
        <v>-6.3163509788727729E-2</v>
      </c>
      <c r="Z111" s="14">
        <f t="shared" si="26"/>
        <v>-3.6992567253110675E-2</v>
      </c>
      <c r="AA111" s="14">
        <f t="shared" si="27"/>
        <v>1.723754208390884E-2</v>
      </c>
      <c r="AB111" s="14">
        <f t="shared" si="28"/>
        <v>-1.7903622729405232E-2</v>
      </c>
      <c r="AC111" s="14">
        <f t="shared" si="29"/>
        <v>-0.13538231307577026</v>
      </c>
      <c r="AD111" s="14">
        <f t="shared" si="30"/>
        <v>8.4104289318755257E-3</v>
      </c>
      <c r="AE111" s="14">
        <f t="shared" si="31"/>
        <v>2.3267278585040317E-2</v>
      </c>
      <c r="AF111" s="14">
        <f t="shared" si="32"/>
        <v>1.2990515083230085E-2</v>
      </c>
      <c r="AG111" s="14">
        <f t="shared" si="33"/>
        <v>-5.0667763830162568E-2</v>
      </c>
      <c r="AH111" s="14">
        <f t="shared" si="34"/>
        <v>-8.8692042779453615E-3</v>
      </c>
      <c r="AI111" s="14">
        <f t="shared" si="35"/>
        <v>-2.6686592568914373E-2</v>
      </c>
      <c r="AJ111" s="14">
        <f t="shared" si="36"/>
        <v>-1.7040073310979353E-2</v>
      </c>
      <c r="AK111" s="14">
        <f t="shared" si="37"/>
        <v>-8.0966846328251116E-2</v>
      </c>
      <c r="AL111" s="14">
        <f t="shared" si="38"/>
        <v>-1.6944369111638886E-2</v>
      </c>
      <c r="AM111" s="14"/>
      <c r="AO111" s="16">
        <f t="shared" si="39"/>
        <v>-9.2874358029957083E-3</v>
      </c>
      <c r="AQ111" s="6">
        <v>44325</v>
      </c>
      <c r="AR111">
        <v>486.4</v>
      </c>
      <c r="AS111" s="4">
        <v>-1.32E-2</v>
      </c>
    </row>
    <row r="112" spans="1:45">
      <c r="A112" s="2">
        <v>44431</v>
      </c>
      <c r="B112">
        <v>44.090000152587891</v>
      </c>
      <c r="C112">
        <v>954.94000244140625</v>
      </c>
      <c r="D112">
        <v>73.970001220703125</v>
      </c>
      <c r="E112">
        <v>36.700000762939453</v>
      </c>
      <c r="F112">
        <v>266.52999877929688</v>
      </c>
      <c r="G112">
        <v>180.13999938964841</v>
      </c>
      <c r="H112">
        <v>340.82000732421881</v>
      </c>
      <c r="I112">
        <v>809</v>
      </c>
      <c r="J112">
        <v>11740</v>
      </c>
      <c r="K112">
        <v>60.5</v>
      </c>
      <c r="L112">
        <v>36.090000152587891</v>
      </c>
      <c r="M112">
        <v>1865</v>
      </c>
      <c r="N112">
        <v>83.410003662109375</v>
      </c>
      <c r="O112">
        <v>46.599998474121087</v>
      </c>
      <c r="P112">
        <v>37.75</v>
      </c>
      <c r="Q112">
        <v>268.010009765625</v>
      </c>
      <c r="R112">
        <v>4509.37</v>
      </c>
      <c r="U112" s="2">
        <v>44431</v>
      </c>
      <c r="V112" s="14">
        <f t="shared" si="22"/>
        <v>-1.5423005280617314E-2</v>
      </c>
      <c r="W112" s="14">
        <f t="shared" si="23"/>
        <v>-1.8493280310157328E-2</v>
      </c>
      <c r="X112" s="14">
        <f t="shared" si="24"/>
        <v>0.11815597836333865</v>
      </c>
      <c r="Y112" s="14">
        <f t="shared" si="25"/>
        <v>2.6702984246963702E-2</v>
      </c>
      <c r="Z112" s="14">
        <f t="shared" si="26"/>
        <v>2.0635117828675395E-3</v>
      </c>
      <c r="AA112" s="14">
        <f t="shared" si="27"/>
        <v>4.7740680207918893E-3</v>
      </c>
      <c r="AB112" s="14">
        <f t="shared" si="28"/>
        <v>2.9633801606196043E-3</v>
      </c>
      <c r="AC112" s="14">
        <f t="shared" si="29"/>
        <v>-2.6699598993742274E-2</v>
      </c>
      <c r="AD112" s="14">
        <f t="shared" si="30"/>
        <v>1.2776831345826235E-2</v>
      </c>
      <c r="AE112" s="14">
        <f t="shared" si="31"/>
        <v>8.7603104016013567E-3</v>
      </c>
      <c r="AF112" s="14">
        <f t="shared" si="32"/>
        <v>2.3829332411069409E-2</v>
      </c>
      <c r="AG112" s="14">
        <f t="shared" si="33"/>
        <v>4.343700255529491E-2</v>
      </c>
      <c r="AH112" s="14">
        <f t="shared" si="34"/>
        <v>2.7334836101111561E-2</v>
      </c>
      <c r="AI112" s="14">
        <f t="shared" si="35"/>
        <v>5.1502507795163745E-3</v>
      </c>
      <c r="AJ112" s="14">
        <f t="shared" si="36"/>
        <v>-1.2847698287458608E-2</v>
      </c>
      <c r="AK112" s="14">
        <f t="shared" si="37"/>
        <v>6.4549099127412055E-3</v>
      </c>
      <c r="AL112" s="14">
        <f t="shared" si="38"/>
        <v>5.7790777869193262E-3</v>
      </c>
      <c r="AM112" s="14"/>
      <c r="AO112" s="16">
        <f t="shared" si="39"/>
        <v>1.5714356709785403E-2</v>
      </c>
      <c r="AQ112" t="s">
        <v>116</v>
      </c>
      <c r="AR112">
        <v>492.91</v>
      </c>
      <c r="AS112" s="4">
        <v>1.0200000000000001E-2</v>
      </c>
    </row>
    <row r="113" spans="1:45">
      <c r="A113" s="2">
        <v>44424</v>
      </c>
      <c r="B113">
        <v>43.985000610351563</v>
      </c>
      <c r="C113">
        <v>917.16998291015625</v>
      </c>
      <c r="D113">
        <v>75.19000244140625</v>
      </c>
      <c r="E113">
        <v>37.25</v>
      </c>
      <c r="F113">
        <v>256.1300048828125</v>
      </c>
      <c r="G113">
        <v>175.1199951171875</v>
      </c>
      <c r="H113">
        <v>330.17999267578119</v>
      </c>
      <c r="I113">
        <v>799</v>
      </c>
      <c r="J113">
        <v>11700</v>
      </c>
      <c r="K113">
        <v>58.680000305175781</v>
      </c>
      <c r="L113">
        <v>34.330001831054688</v>
      </c>
      <c r="M113">
        <v>1786.5400390625</v>
      </c>
      <c r="N113">
        <v>86.279998779296875</v>
      </c>
      <c r="O113">
        <v>48.720001220703118</v>
      </c>
      <c r="P113">
        <v>36.465000152587891</v>
      </c>
      <c r="Q113">
        <v>263.04998779296881</v>
      </c>
      <c r="R113">
        <v>4441.67</v>
      </c>
      <c r="U113" s="2">
        <v>44424</v>
      </c>
      <c r="V113" s="14">
        <f t="shared" si="22"/>
        <v>2.3871670064639539E-3</v>
      </c>
      <c r="W113" s="14">
        <f t="shared" si="23"/>
        <v>4.1181046300061759E-2</v>
      </c>
      <c r="X113" s="14">
        <f t="shared" si="24"/>
        <v>-1.6225577617899965E-2</v>
      </c>
      <c r="Y113" s="14">
        <f t="shared" si="25"/>
        <v>-1.4765080189544883E-2</v>
      </c>
      <c r="Z113" s="14">
        <f t="shared" si="26"/>
        <v>4.0604355984152261E-2</v>
      </c>
      <c r="AA113" s="14">
        <f t="shared" si="27"/>
        <v>2.8666082757149478E-2</v>
      </c>
      <c r="AB113" s="14">
        <f t="shared" si="28"/>
        <v>3.2224892132957102E-2</v>
      </c>
      <c r="AC113" s="14">
        <f t="shared" si="29"/>
        <v>1.2515644555694618E-2</v>
      </c>
      <c r="AD113" s="14">
        <f t="shared" si="30"/>
        <v>3.4188034188034188E-3</v>
      </c>
      <c r="AE113" s="14">
        <f t="shared" si="31"/>
        <v>3.1015672892961598E-2</v>
      </c>
      <c r="AF113" s="14">
        <f t="shared" si="32"/>
        <v>5.126706168541828E-2</v>
      </c>
      <c r="AG113" s="14">
        <f t="shared" si="33"/>
        <v>4.3917269818745532E-2</v>
      </c>
      <c r="AH113" s="14">
        <f t="shared" si="34"/>
        <v>-3.3263736182112272E-2</v>
      </c>
      <c r="AI113" s="14">
        <f t="shared" si="35"/>
        <v>-4.3514012591632602E-2</v>
      </c>
      <c r="AJ113" s="14">
        <f t="shared" si="36"/>
        <v>3.5239266201426686E-2</v>
      </c>
      <c r="AK113" s="14">
        <f t="shared" si="37"/>
        <v>1.8855815255007482E-2</v>
      </c>
      <c r="AL113" s="14">
        <f t="shared" si="38"/>
        <v>1.5242014827756186E-2</v>
      </c>
      <c r="AM113" s="14"/>
      <c r="AO113" s="16">
        <f t="shared" si="39"/>
        <v>3.9298746400431891E-2</v>
      </c>
      <c r="AQ113" t="s">
        <v>117</v>
      </c>
      <c r="AR113">
        <v>487.93</v>
      </c>
      <c r="AS113" s="4">
        <v>1.7500000000000002E-2</v>
      </c>
    </row>
    <row r="114" spans="1:45">
      <c r="A114" s="2">
        <v>44417</v>
      </c>
      <c r="B114">
        <v>46.229999542236328</v>
      </c>
      <c r="C114">
        <v>916.8599853515625</v>
      </c>
      <c r="D114">
        <v>74.55999755859375</v>
      </c>
      <c r="E114">
        <v>37.029998779296882</v>
      </c>
      <c r="F114">
        <v>251.55999755859381</v>
      </c>
      <c r="G114">
        <v>181.08000183105469</v>
      </c>
      <c r="H114">
        <v>326.60000610351563</v>
      </c>
      <c r="I114">
        <v>817.4000244140625</v>
      </c>
      <c r="J114">
        <v>11700</v>
      </c>
      <c r="K114">
        <v>60.279998779296882</v>
      </c>
      <c r="L114">
        <v>34.604999542236328</v>
      </c>
      <c r="M114">
        <v>1851.599975585938</v>
      </c>
      <c r="N114">
        <v>83.449996948242188</v>
      </c>
      <c r="O114">
        <v>48.479999542236328</v>
      </c>
      <c r="P114">
        <v>38.220001220703118</v>
      </c>
      <c r="Q114">
        <v>267.8800048828125</v>
      </c>
      <c r="R114">
        <v>4468</v>
      </c>
      <c r="U114" s="2">
        <v>44417</v>
      </c>
      <c r="V114" s="14">
        <f t="shared" si="22"/>
        <v>-4.85615175019352E-2</v>
      </c>
      <c r="W114" s="14">
        <f t="shared" si="23"/>
        <v>3.3810785021322961E-4</v>
      </c>
      <c r="X114" s="14">
        <f t="shared" si="24"/>
        <v>8.4496365804921612E-3</v>
      </c>
      <c r="Y114" s="14">
        <f t="shared" si="25"/>
        <v>5.941161975574206E-3</v>
      </c>
      <c r="Z114" s="14">
        <f t="shared" si="26"/>
        <v>1.8166669456872765E-2</v>
      </c>
      <c r="AA114" s="14">
        <f t="shared" si="27"/>
        <v>-3.2913666079083637E-2</v>
      </c>
      <c r="AB114" s="14">
        <f t="shared" si="28"/>
        <v>1.0961379379554862E-2</v>
      </c>
      <c r="AC114" s="14">
        <f t="shared" si="29"/>
        <v>-2.2510428021154275E-2</v>
      </c>
      <c r="AD114" s="14">
        <f t="shared" si="30"/>
        <v>0</v>
      </c>
      <c r="AE114" s="14">
        <f t="shared" si="31"/>
        <v>-2.6542775489747008E-2</v>
      </c>
      <c r="AF114" s="14">
        <f t="shared" si="32"/>
        <v>-7.9467624568524721E-3</v>
      </c>
      <c r="AG114" s="14">
        <f t="shared" si="33"/>
        <v>-3.5137144837588244E-2</v>
      </c>
      <c r="AH114" s="14">
        <f t="shared" si="34"/>
        <v>3.3912545650659841E-2</v>
      </c>
      <c r="AI114" s="14">
        <f t="shared" si="35"/>
        <v>4.9505297180891588E-3</v>
      </c>
      <c r="AJ114" s="14">
        <f t="shared" si="36"/>
        <v>-4.5918393826857688E-2</v>
      </c>
      <c r="AK114" s="14">
        <f t="shared" si="37"/>
        <v>-1.8030524868612889E-2</v>
      </c>
      <c r="AL114" s="14">
        <f t="shared" si="38"/>
        <v>-5.8930170098477905E-3</v>
      </c>
      <c r="AM114" s="14"/>
      <c r="AO114" s="16">
        <f t="shared" si="39"/>
        <v>-5.3754574522434069E-3</v>
      </c>
      <c r="AQ114" t="s">
        <v>118</v>
      </c>
      <c r="AR114">
        <v>479.53</v>
      </c>
      <c r="AS114" s="4">
        <v>-1.52E-2</v>
      </c>
    </row>
    <row r="115" spans="1:45">
      <c r="A115" s="2">
        <v>44410</v>
      </c>
      <c r="B115">
        <v>46.580001831054688</v>
      </c>
      <c r="C115">
        <v>896.09002685546875</v>
      </c>
      <c r="D115">
        <v>74.830001831054688</v>
      </c>
      <c r="E115">
        <v>37.209999084472663</v>
      </c>
      <c r="F115">
        <v>250.5899963378906</v>
      </c>
      <c r="G115">
        <v>177.1300048828125</v>
      </c>
      <c r="H115">
        <v>328.82998657226563</v>
      </c>
      <c r="I115">
        <v>850.4000244140625</v>
      </c>
      <c r="J115">
        <v>11780</v>
      </c>
      <c r="K115">
        <v>57.060001373291023</v>
      </c>
      <c r="L115">
        <v>35.25</v>
      </c>
      <c r="M115">
        <v>1756.27001953125</v>
      </c>
      <c r="N115">
        <v>80.610000610351563</v>
      </c>
      <c r="O115">
        <v>45.069999694824219</v>
      </c>
      <c r="P115">
        <v>37.935001373291023</v>
      </c>
      <c r="Q115">
        <v>275.10000610351563</v>
      </c>
      <c r="R115">
        <v>4436.5200000000004</v>
      </c>
      <c r="U115" s="2">
        <v>44410</v>
      </c>
      <c r="V115" s="14">
        <f t="shared" si="22"/>
        <v>-7.5140033288924081E-3</v>
      </c>
      <c r="W115" s="14">
        <f t="shared" si="23"/>
        <v>2.3178428365037206E-2</v>
      </c>
      <c r="X115" s="14">
        <f t="shared" si="24"/>
        <v>-3.6082355452901364E-3</v>
      </c>
      <c r="Y115" s="14">
        <f t="shared" si="25"/>
        <v>-4.8374176190424433E-3</v>
      </c>
      <c r="Z115" s="14">
        <f t="shared" si="26"/>
        <v>3.8708696870535875E-3</v>
      </c>
      <c r="AA115" s="14">
        <f t="shared" si="27"/>
        <v>2.2299987801928121E-2</v>
      </c>
      <c r="AB115" s="14">
        <f t="shared" si="28"/>
        <v>-6.7815605626341691E-3</v>
      </c>
      <c r="AC115" s="14">
        <f t="shared" si="29"/>
        <v>-3.880526699506795E-2</v>
      </c>
      <c r="AD115" s="14">
        <f t="shared" si="30"/>
        <v>-6.7911714770797962E-3</v>
      </c>
      <c r="AE115" s="14">
        <f t="shared" si="31"/>
        <v>5.6431779328927505E-2</v>
      </c>
      <c r="AF115" s="14">
        <f t="shared" si="32"/>
        <v>-1.8297885326628991E-2</v>
      </c>
      <c r="AG115" s="14">
        <f t="shared" si="33"/>
        <v>5.4279783287612918E-2</v>
      </c>
      <c r="AH115" s="14">
        <f t="shared" si="34"/>
        <v>3.5231315176617498E-2</v>
      </c>
      <c r="AI115" s="14">
        <f t="shared" si="35"/>
        <v>7.5660081440020718E-2</v>
      </c>
      <c r="AJ115" s="14">
        <f t="shared" si="36"/>
        <v>7.5128466348957515E-3</v>
      </c>
      <c r="AK115" s="14">
        <f t="shared" si="37"/>
        <v>-2.6245005672542069E-2</v>
      </c>
      <c r="AL115" s="14">
        <f t="shared" si="38"/>
        <v>7.0956515467076806E-3</v>
      </c>
      <c r="AM115" s="14"/>
      <c r="AO115" s="16">
        <f t="shared" si="39"/>
        <v>1.3376609841449567E-2</v>
      </c>
      <c r="AQ115" s="6">
        <v>44416</v>
      </c>
      <c r="AR115">
        <v>486.94</v>
      </c>
      <c r="AS115" s="4">
        <v>7.4999999999999997E-3</v>
      </c>
    </row>
    <row r="116" spans="1:45">
      <c r="A116" s="2">
        <v>44403</v>
      </c>
      <c r="B116">
        <v>45.634998321533203</v>
      </c>
      <c r="C116">
        <v>867.16998291015625</v>
      </c>
      <c r="D116">
        <v>77.349998474121094</v>
      </c>
      <c r="E116">
        <v>38.849998474121087</v>
      </c>
      <c r="F116">
        <v>241.92999267578119</v>
      </c>
      <c r="G116">
        <v>176.02000427246091</v>
      </c>
      <c r="H116">
        <v>333.82998657226563</v>
      </c>
      <c r="I116">
        <v>846.20001220703125</v>
      </c>
      <c r="J116">
        <v>11370</v>
      </c>
      <c r="K116">
        <v>57.209999084472663</v>
      </c>
      <c r="L116">
        <v>32.134998321533203</v>
      </c>
      <c r="M116">
        <v>1568.699951171875</v>
      </c>
      <c r="N116">
        <v>77.900001525878906</v>
      </c>
      <c r="O116">
        <v>42.810001373291023</v>
      </c>
      <c r="P116">
        <v>36.700000762939453</v>
      </c>
      <c r="Q116">
        <v>247.25999450683591</v>
      </c>
      <c r="R116">
        <v>4395.26</v>
      </c>
      <c r="U116" s="2">
        <v>44403</v>
      </c>
      <c r="V116" s="14">
        <f t="shared" si="22"/>
        <v>2.070786773921229E-2</v>
      </c>
      <c r="W116" s="14">
        <f t="shared" si="23"/>
        <v>3.3349913529362535E-2</v>
      </c>
      <c r="X116" s="14">
        <f t="shared" si="24"/>
        <v>-3.257914276377806E-2</v>
      </c>
      <c r="Y116" s="14">
        <f t="shared" si="25"/>
        <v>-4.2213628161166236E-2</v>
      </c>
      <c r="Z116" s="14">
        <f t="shared" si="26"/>
        <v>3.5795494251574571E-2</v>
      </c>
      <c r="AA116" s="14">
        <f t="shared" si="27"/>
        <v>6.3061048938132273E-3</v>
      </c>
      <c r="AB116" s="14">
        <f t="shared" si="28"/>
        <v>-1.4977683854406017E-2</v>
      </c>
      <c r="AC116" s="14">
        <f t="shared" si="29"/>
        <v>4.9633799887061156E-3</v>
      </c>
      <c r="AD116" s="14">
        <f t="shared" si="30"/>
        <v>3.6059806508355323E-2</v>
      </c>
      <c r="AE116" s="14">
        <f t="shared" si="31"/>
        <v>-2.6218792795322981E-3</v>
      </c>
      <c r="AF116" s="14">
        <f t="shared" si="32"/>
        <v>9.6934863580791869E-2</v>
      </c>
      <c r="AG116" s="14">
        <f t="shared" si="33"/>
        <v>0.11957039217044244</v>
      </c>
      <c r="AH116" s="14">
        <f t="shared" si="34"/>
        <v>3.478817755314647E-2</v>
      </c>
      <c r="AI116" s="14">
        <f t="shared" si="35"/>
        <v>5.2791362976764566E-2</v>
      </c>
      <c r="AJ116" s="14">
        <f t="shared" si="36"/>
        <v>3.3651242089310883E-2</v>
      </c>
      <c r="AK116" s="14">
        <f t="shared" si="37"/>
        <v>0.11259407997726067</v>
      </c>
      <c r="AL116" s="14">
        <f t="shared" si="38"/>
        <v>9.3873855016541035E-3</v>
      </c>
      <c r="AM116" s="14"/>
      <c r="AO116" s="16">
        <f t="shared" si="39"/>
        <v>-1.197460540776096E-2</v>
      </c>
      <c r="AQ116" s="6">
        <v>44204</v>
      </c>
      <c r="AR116">
        <v>483.32</v>
      </c>
      <c r="AS116" s="4">
        <v>9.9000000000000008E-3</v>
      </c>
    </row>
    <row r="117" spans="1:45">
      <c r="A117" s="2">
        <v>44396</v>
      </c>
      <c r="B117">
        <v>45.884998321533203</v>
      </c>
      <c r="C117">
        <v>868.95001220703125</v>
      </c>
      <c r="D117">
        <v>81.139999389648438</v>
      </c>
      <c r="E117">
        <v>39.299999237060547</v>
      </c>
      <c r="F117">
        <v>248.25</v>
      </c>
      <c r="G117">
        <v>176.13999938964841</v>
      </c>
      <c r="H117">
        <v>333.54998779296881</v>
      </c>
      <c r="I117">
        <v>813.79998779296875</v>
      </c>
      <c r="J117">
        <v>11940</v>
      </c>
      <c r="K117">
        <v>58.200000762939453</v>
      </c>
      <c r="L117">
        <v>32.064998626708977</v>
      </c>
      <c r="M117">
        <v>1613.81005859375</v>
      </c>
      <c r="N117">
        <v>77.199996948242188</v>
      </c>
      <c r="O117">
        <v>41.680000305175781</v>
      </c>
      <c r="P117">
        <v>35.634998321533203</v>
      </c>
      <c r="Q117">
        <v>264</v>
      </c>
      <c r="R117">
        <v>4411.79</v>
      </c>
      <c r="U117" s="2">
        <v>44396</v>
      </c>
      <c r="V117" s="14">
        <f t="shared" si="22"/>
        <v>-5.4484038170418414E-3</v>
      </c>
      <c r="W117" s="14">
        <f t="shared" si="23"/>
        <v>-2.0484829643467456E-3</v>
      </c>
      <c r="X117" s="14">
        <f t="shared" si="24"/>
        <v>-4.6709402810407946E-2</v>
      </c>
      <c r="Y117" s="14">
        <f t="shared" si="25"/>
        <v>-1.1450401314896263E-2</v>
      </c>
      <c r="Z117" s="14">
        <f t="shared" si="26"/>
        <v>-2.5458236955564175E-2</v>
      </c>
      <c r="AA117" s="14">
        <f t="shared" si="27"/>
        <v>-6.8124853868116908E-4</v>
      </c>
      <c r="AB117" s="14">
        <f t="shared" si="28"/>
        <v>8.3945072566037884E-4</v>
      </c>
      <c r="AC117" s="14">
        <f t="shared" si="29"/>
        <v>3.9813252519125236E-2</v>
      </c>
      <c r="AD117" s="14">
        <f t="shared" si="30"/>
        <v>-4.7738693467336682E-2</v>
      </c>
      <c r="AE117" s="14">
        <f t="shared" si="31"/>
        <v>-1.7010337894998829E-2</v>
      </c>
      <c r="AF117" s="14">
        <f t="shared" si="32"/>
        <v>2.1830562239886909E-3</v>
      </c>
      <c r="AG117" s="14">
        <f t="shared" si="33"/>
        <v>-2.7952550662116504E-2</v>
      </c>
      <c r="AH117" s="14">
        <f t="shared" si="34"/>
        <v>9.0674171672056984E-3</v>
      </c>
      <c r="AI117" s="14">
        <f t="shared" si="35"/>
        <v>2.7111349804258975E-2</v>
      </c>
      <c r="AJ117" s="14">
        <f t="shared" si="36"/>
        <v>2.9886417611045591E-2</v>
      </c>
      <c r="AK117" s="14">
        <f t="shared" si="37"/>
        <v>-6.3409111716530644E-2</v>
      </c>
      <c r="AL117" s="14">
        <f t="shared" si="38"/>
        <v>-3.7467785184697698E-3</v>
      </c>
      <c r="AM117" s="14"/>
      <c r="AO117" s="16">
        <f t="shared" si="39"/>
        <v>-7.8744262469624836E-4</v>
      </c>
      <c r="AQ117" t="s">
        <v>119</v>
      </c>
      <c r="AR117">
        <v>478.58</v>
      </c>
      <c r="AS117" s="4">
        <v>-1.2999999999999999E-3</v>
      </c>
    </row>
    <row r="118" spans="1:45">
      <c r="A118" s="2">
        <v>44389</v>
      </c>
      <c r="B118">
        <v>45.720001220703118</v>
      </c>
      <c r="C118">
        <v>875.02001953125</v>
      </c>
      <c r="D118">
        <v>81.419998168945313</v>
      </c>
      <c r="E118">
        <v>39.790000915527337</v>
      </c>
      <c r="F118">
        <v>238.42999267578119</v>
      </c>
      <c r="G118">
        <v>179.30999755859381</v>
      </c>
      <c r="H118">
        <v>324.489990234375</v>
      </c>
      <c r="I118">
        <v>824.20001220703125</v>
      </c>
      <c r="J118">
        <v>11440</v>
      </c>
      <c r="K118">
        <v>58.389999389648438</v>
      </c>
      <c r="L118">
        <v>31.75</v>
      </c>
      <c r="M118">
        <v>1512.510009765625</v>
      </c>
      <c r="N118">
        <v>77.919998168945313</v>
      </c>
      <c r="O118">
        <v>40.349998474121087</v>
      </c>
      <c r="P118">
        <v>36.284999847412109</v>
      </c>
      <c r="Q118">
        <v>237.52000427246091</v>
      </c>
      <c r="R118">
        <v>4327.16</v>
      </c>
      <c r="U118" s="2">
        <v>44389</v>
      </c>
      <c r="V118" s="14">
        <f t="shared" si="22"/>
        <v>3.6088603767440532E-3</v>
      </c>
      <c r="W118" s="14">
        <f t="shared" si="23"/>
        <v>-6.9369925130061197E-3</v>
      </c>
      <c r="X118" s="14">
        <f t="shared" si="24"/>
        <v>-3.4389435715274962E-3</v>
      </c>
      <c r="Y118" s="14">
        <f t="shared" si="25"/>
        <v>-1.2314693822376249E-2</v>
      </c>
      <c r="Z118" s="14">
        <f t="shared" si="26"/>
        <v>4.1186124337855949E-2</v>
      </c>
      <c r="AA118" s="14">
        <f t="shared" si="27"/>
        <v>-1.7678870180730024E-2</v>
      </c>
      <c r="AB118" s="14">
        <f t="shared" si="28"/>
        <v>2.7920730473226265E-2</v>
      </c>
      <c r="AC118" s="14">
        <f t="shared" si="29"/>
        <v>-1.2618325964608348E-2</v>
      </c>
      <c r="AD118" s="14">
        <f t="shared" si="30"/>
        <v>4.3706293706293704E-2</v>
      </c>
      <c r="AE118" s="14">
        <f t="shared" si="31"/>
        <v>-3.2539583609358272E-3</v>
      </c>
      <c r="AF118" s="14">
        <f t="shared" si="32"/>
        <v>9.9212165892591259E-3</v>
      </c>
      <c r="AG118" s="14">
        <f t="shared" si="33"/>
        <v>6.6974795653631555E-2</v>
      </c>
      <c r="AH118" s="14">
        <f t="shared" si="34"/>
        <v>-9.2402622898171277E-3</v>
      </c>
      <c r="AI118" s="14">
        <f t="shared" si="35"/>
        <v>3.2961632747215738E-2</v>
      </c>
      <c r="AJ118" s="14">
        <f t="shared" si="36"/>
        <v>-1.7913780587359301E-2</v>
      </c>
      <c r="AK118" s="14">
        <f t="shared" si="37"/>
        <v>0.11148532860905348</v>
      </c>
      <c r="AL118" s="14">
        <f t="shared" si="38"/>
        <v>1.955786243171043E-2</v>
      </c>
      <c r="AM118" s="14"/>
      <c r="AO118" s="16">
        <f t="shared" si="39"/>
        <v>5.2264265697221576E-3</v>
      </c>
      <c r="AQ118" t="s">
        <v>120</v>
      </c>
      <c r="AR118">
        <v>479.22</v>
      </c>
      <c r="AS118" s="4">
        <v>1.43E-2</v>
      </c>
    </row>
    <row r="119" spans="1:45">
      <c r="A119" s="2">
        <v>44382</v>
      </c>
      <c r="B119">
        <v>46.709999084472663</v>
      </c>
      <c r="C119">
        <v>901.30999755859375</v>
      </c>
      <c r="D119">
        <v>80.430000305175781</v>
      </c>
      <c r="E119">
        <v>39.139999389648438</v>
      </c>
      <c r="F119">
        <v>245.05999755859381</v>
      </c>
      <c r="G119">
        <v>177.03999328613281</v>
      </c>
      <c r="H119">
        <v>317.8699951171875</v>
      </c>
      <c r="I119">
        <v>933.4000244140625</v>
      </c>
      <c r="J119">
        <v>11450</v>
      </c>
      <c r="K119">
        <v>57.209999084472663</v>
      </c>
      <c r="L119">
        <v>33.110000610351563</v>
      </c>
      <c r="M119">
        <v>1554.969970703125</v>
      </c>
      <c r="N119">
        <v>74.989997863769531</v>
      </c>
      <c r="O119">
        <v>39.610000610351563</v>
      </c>
      <c r="P119">
        <v>37.450000762939453</v>
      </c>
      <c r="Q119">
        <v>241.88999938964841</v>
      </c>
      <c r="R119">
        <v>4369.55</v>
      </c>
      <c r="U119" s="2">
        <v>44382</v>
      </c>
      <c r="V119" s="14">
        <f t="shared" si="22"/>
        <v>-2.1194559691152734E-2</v>
      </c>
      <c r="W119" s="14">
        <f t="shared" si="23"/>
        <v>-2.9168630214417044E-2</v>
      </c>
      <c r="X119" s="14">
        <f t="shared" si="24"/>
        <v>1.2308813378256615E-2</v>
      </c>
      <c r="Y119" s="14">
        <f t="shared" si="25"/>
        <v>1.6607090853731809E-2</v>
      </c>
      <c r="Z119" s="14">
        <f t="shared" si="26"/>
        <v>-2.7054619068244218E-2</v>
      </c>
      <c r="AA119" s="14">
        <f t="shared" si="27"/>
        <v>1.2821985757716356E-2</v>
      </c>
      <c r="AB119" s="14">
        <f t="shared" si="28"/>
        <v>2.0826108845998316E-2</v>
      </c>
      <c r="AC119" s="14">
        <f t="shared" si="29"/>
        <v>-0.11699165347202668</v>
      </c>
      <c r="AD119" s="14">
        <f t="shared" si="30"/>
        <v>-8.7336244541484718E-4</v>
      </c>
      <c r="AE119" s="14">
        <f t="shared" si="31"/>
        <v>2.0625770390827317E-2</v>
      </c>
      <c r="AF119" s="14">
        <f t="shared" si="32"/>
        <v>-4.1075221542773689E-2</v>
      </c>
      <c r="AG119" s="14">
        <f t="shared" si="33"/>
        <v>-2.7305968435069192E-2</v>
      </c>
      <c r="AH119" s="14">
        <f t="shared" si="34"/>
        <v>3.9071881432755362E-2</v>
      </c>
      <c r="AI119" s="14">
        <f t="shared" si="35"/>
        <v>1.8682096752508891E-2</v>
      </c>
      <c r="AJ119" s="14">
        <f t="shared" si="36"/>
        <v>-3.1108168005172097E-2</v>
      </c>
      <c r="AK119" s="14">
        <f t="shared" si="37"/>
        <v>-1.8066042946025623E-2</v>
      </c>
      <c r="AL119" s="14">
        <f t="shared" si="38"/>
        <v>-9.7012278152213208E-3</v>
      </c>
      <c r="AM119" s="14"/>
      <c r="AO119" s="16">
        <f t="shared" si="39"/>
        <v>1.7625794682587997E-2</v>
      </c>
      <c r="AQ119" s="6">
        <v>44507</v>
      </c>
      <c r="AR119">
        <v>472.47</v>
      </c>
      <c r="AS119" s="4">
        <v>-8.3000000000000001E-3</v>
      </c>
    </row>
    <row r="120" spans="1:45">
      <c r="A120" s="2">
        <v>44375</v>
      </c>
      <c r="B120">
        <v>46.825000762939453</v>
      </c>
      <c r="C120">
        <v>893.6300048828125</v>
      </c>
      <c r="D120">
        <v>81.760002136230469</v>
      </c>
      <c r="E120">
        <v>38.220001220703118</v>
      </c>
      <c r="F120">
        <v>248.19999694824219</v>
      </c>
      <c r="G120">
        <v>177.11000061035159</v>
      </c>
      <c r="H120">
        <v>317.55999755859381</v>
      </c>
      <c r="I120">
        <v>923.4000244140625</v>
      </c>
      <c r="J120">
        <v>11600</v>
      </c>
      <c r="K120">
        <v>56.119998931884773</v>
      </c>
      <c r="L120">
        <v>33.189998626708977</v>
      </c>
      <c r="M120">
        <v>1551.9599609375</v>
      </c>
      <c r="N120">
        <v>74.279998779296875</v>
      </c>
      <c r="O120">
        <v>39.729999542236328</v>
      </c>
      <c r="P120">
        <v>38.615001678466797</v>
      </c>
      <c r="Q120">
        <v>241.08000183105469</v>
      </c>
      <c r="R120">
        <v>4352.34</v>
      </c>
      <c r="U120" s="2">
        <v>44375</v>
      </c>
      <c r="V120" s="14">
        <f t="shared" si="22"/>
        <v>-2.4559888220612707E-3</v>
      </c>
      <c r="W120" s="14">
        <f t="shared" si="23"/>
        <v>8.5941526513407269E-3</v>
      </c>
      <c r="X120" s="14">
        <f t="shared" si="24"/>
        <v>-1.6267145258125199E-2</v>
      </c>
      <c r="Y120" s="14">
        <f t="shared" si="25"/>
        <v>2.4071118251220054E-2</v>
      </c>
      <c r="Z120" s="14">
        <f t="shared" si="26"/>
        <v>-1.2651085528833319E-2</v>
      </c>
      <c r="AA120" s="14">
        <f t="shared" si="27"/>
        <v>-3.9527595267077587E-4</v>
      </c>
      <c r="AB120" s="14">
        <f t="shared" si="28"/>
        <v>9.7618579473787378E-4</v>
      </c>
      <c r="AC120" s="14">
        <f t="shared" si="29"/>
        <v>1.0829542706960004E-2</v>
      </c>
      <c r="AD120" s="14">
        <f t="shared" si="30"/>
        <v>-1.2931034482758621E-2</v>
      </c>
      <c r="AE120" s="14">
        <f t="shared" si="31"/>
        <v>1.9422668804945455E-2</v>
      </c>
      <c r="AF120" s="14">
        <f t="shared" si="32"/>
        <v>-2.4103049010986699E-3</v>
      </c>
      <c r="AG120" s="14">
        <f t="shared" si="33"/>
        <v>1.939489317628226E-3</v>
      </c>
      <c r="AH120" s="14">
        <f t="shared" si="34"/>
        <v>9.558415403078134E-3</v>
      </c>
      <c r="AI120" s="14">
        <f t="shared" si="35"/>
        <v>-3.0203607668607365E-3</v>
      </c>
      <c r="AJ120" s="14">
        <f t="shared" si="36"/>
        <v>-3.0169645601154871E-2</v>
      </c>
      <c r="AK120" s="14">
        <f t="shared" si="37"/>
        <v>3.3598703851070813E-3</v>
      </c>
      <c r="AL120" s="14">
        <f t="shared" si="38"/>
        <v>3.9541947550053615E-3</v>
      </c>
      <c r="AM120" s="14"/>
      <c r="AO120" s="16">
        <f t="shared" si="39"/>
        <v>-1.3128104525714774E-2</v>
      </c>
      <c r="AQ120" s="6">
        <v>44293</v>
      </c>
      <c r="AR120">
        <v>476.43</v>
      </c>
      <c r="AS120" s="4">
        <v>1.2999999999999999E-3</v>
      </c>
    </row>
    <row r="121" spans="1:45">
      <c r="A121" s="2">
        <v>44368</v>
      </c>
      <c r="B121">
        <v>47.220001220703118</v>
      </c>
      <c r="C121">
        <v>874.030029296875</v>
      </c>
      <c r="D121">
        <v>82.19000244140625</v>
      </c>
      <c r="E121">
        <v>39.099998474121087</v>
      </c>
      <c r="F121">
        <v>241.8699951171875</v>
      </c>
      <c r="G121">
        <v>178.3500061035156</v>
      </c>
      <c r="H121">
        <v>315.95001220703119</v>
      </c>
      <c r="I121">
        <v>955</v>
      </c>
      <c r="J121">
        <v>11300</v>
      </c>
      <c r="K121">
        <v>55.159999847412109</v>
      </c>
      <c r="L121">
        <v>33.075000762939453</v>
      </c>
      <c r="M121">
        <v>1541.719970703125</v>
      </c>
      <c r="N121">
        <v>73.860000610351563</v>
      </c>
      <c r="O121">
        <v>38.979999542236328</v>
      </c>
      <c r="P121">
        <v>39.935001373291023</v>
      </c>
      <c r="Q121">
        <v>239.94000244140619</v>
      </c>
      <c r="R121">
        <v>4280.7</v>
      </c>
      <c r="U121" s="2">
        <v>44368</v>
      </c>
      <c r="V121" s="14">
        <f t="shared" si="22"/>
        <v>-8.3651090121209266E-3</v>
      </c>
      <c r="W121" s="14">
        <f t="shared" si="23"/>
        <v>2.2424830874180558E-2</v>
      </c>
      <c r="X121" s="14">
        <f t="shared" si="24"/>
        <v>-5.2317835795458343E-3</v>
      </c>
      <c r="Y121" s="14">
        <f t="shared" si="25"/>
        <v>-2.2506324495137973E-2</v>
      </c>
      <c r="Z121" s="14">
        <f t="shared" si="26"/>
        <v>2.6171091738715929E-2</v>
      </c>
      <c r="AA121" s="14">
        <f t="shared" si="27"/>
        <v>-6.9526518123262512E-3</v>
      </c>
      <c r="AB121" s="14">
        <f t="shared" si="28"/>
        <v>5.0956964372821283E-3</v>
      </c>
      <c r="AC121" s="14">
        <f t="shared" si="29"/>
        <v>-3.3088979671138746E-2</v>
      </c>
      <c r="AD121" s="14">
        <f t="shared" si="30"/>
        <v>2.6548672566371681E-2</v>
      </c>
      <c r="AE121" s="14">
        <f t="shared" si="31"/>
        <v>1.7403899331549812E-2</v>
      </c>
      <c r="AF121" s="14">
        <f t="shared" si="32"/>
        <v>3.4768816664209811E-3</v>
      </c>
      <c r="AG121" s="14">
        <f t="shared" si="33"/>
        <v>6.6419261791782428E-3</v>
      </c>
      <c r="AH121" s="14">
        <f t="shared" si="34"/>
        <v>5.6864089557893838E-3</v>
      </c>
      <c r="AI121" s="14">
        <f t="shared" si="35"/>
        <v>1.9240636449657886E-2</v>
      </c>
      <c r="AJ121" s="14">
        <f t="shared" si="36"/>
        <v>-3.3053703503990776E-2</v>
      </c>
      <c r="AK121" s="14">
        <f t="shared" si="37"/>
        <v>4.7511852048383822E-3</v>
      </c>
      <c r="AL121" s="14">
        <f t="shared" si="38"/>
        <v>1.6735580629336402E-2</v>
      </c>
      <c r="AM121" s="14"/>
      <c r="AO121" s="16">
        <f t="shared" si="39"/>
        <v>1.0403117067169093E-2</v>
      </c>
      <c r="AQ121" t="s">
        <v>121</v>
      </c>
      <c r="AR121">
        <v>475.79</v>
      </c>
      <c r="AS121" s="4">
        <v>6.1000000000000004E-3</v>
      </c>
    </row>
    <row r="122" spans="1:45">
      <c r="A122" s="2">
        <v>44361</v>
      </c>
      <c r="B122">
        <v>46.430000305175781</v>
      </c>
      <c r="C122">
        <v>840.780029296875</v>
      </c>
      <c r="D122">
        <v>80.819999694824219</v>
      </c>
      <c r="E122">
        <v>37.619998931884773</v>
      </c>
      <c r="F122">
        <v>242.7799987792969</v>
      </c>
      <c r="G122">
        <v>172.41999816894531</v>
      </c>
      <c r="H122">
        <v>295.8800048828125</v>
      </c>
      <c r="I122">
        <v>968</v>
      </c>
      <c r="J122">
        <v>11200</v>
      </c>
      <c r="K122">
        <v>56.220001220703118</v>
      </c>
      <c r="L122">
        <v>32.439998626708977</v>
      </c>
      <c r="M122">
        <v>1468.06005859375</v>
      </c>
      <c r="N122">
        <v>73.279998779296875</v>
      </c>
      <c r="O122">
        <v>38.810001373291023</v>
      </c>
      <c r="P122">
        <v>39.534999847412109</v>
      </c>
      <c r="Q122">
        <v>237.05000305175781</v>
      </c>
      <c r="R122">
        <v>4166.45</v>
      </c>
      <c r="U122" s="2">
        <v>44361</v>
      </c>
      <c r="V122" s="14">
        <f t="shared" si="22"/>
        <v>1.7014880687805451E-2</v>
      </c>
      <c r="W122" s="14">
        <f t="shared" si="23"/>
        <v>3.9546610101819625E-2</v>
      </c>
      <c r="X122" s="14">
        <f t="shared" si="24"/>
        <v>1.6951283738618567E-2</v>
      </c>
      <c r="Y122" s="14">
        <f t="shared" si="25"/>
        <v>3.9340765131759284E-2</v>
      </c>
      <c r="Z122" s="14">
        <f t="shared" si="26"/>
        <v>-3.7482645468527951E-3</v>
      </c>
      <c r="AA122" s="14">
        <f t="shared" si="27"/>
        <v>3.4392808244666492E-2</v>
      </c>
      <c r="AB122" s="14">
        <f t="shared" si="28"/>
        <v>6.783157696704685E-2</v>
      </c>
      <c r="AC122" s="14">
        <f t="shared" si="29"/>
        <v>-1.3429752066115703E-2</v>
      </c>
      <c r="AD122" s="14">
        <f t="shared" si="30"/>
        <v>8.9285714285714281E-3</v>
      </c>
      <c r="AE122" s="14">
        <f t="shared" si="31"/>
        <v>-1.8854524195575099E-2</v>
      </c>
      <c r="AF122" s="14">
        <f t="shared" si="32"/>
        <v>1.9574665940573024E-2</v>
      </c>
      <c r="AG122" s="14">
        <f t="shared" si="33"/>
        <v>5.0174999093656691E-2</v>
      </c>
      <c r="AH122" s="14">
        <f t="shared" si="34"/>
        <v>7.9148722805185163E-3</v>
      </c>
      <c r="AI122" s="14">
        <f t="shared" si="35"/>
        <v>4.3802670170039687E-3</v>
      </c>
      <c r="AJ122" s="14">
        <f t="shared" si="36"/>
        <v>1.0117655935822565E-2</v>
      </c>
      <c r="AK122" s="14">
        <f t="shared" si="37"/>
        <v>1.219151804447509E-2</v>
      </c>
      <c r="AL122" s="14">
        <f t="shared" si="38"/>
        <v>2.7421425914147538E-2</v>
      </c>
      <c r="AM122" s="14"/>
      <c r="AO122" s="16">
        <f t="shared" si="39"/>
        <v>-5.0829360253246639E-3</v>
      </c>
      <c r="AQ122" t="s">
        <v>122</v>
      </c>
      <c r="AR122">
        <v>472.89</v>
      </c>
      <c r="AS122" s="4">
        <v>2.35E-2</v>
      </c>
    </row>
    <row r="123" spans="1:45">
      <c r="A123" s="2">
        <v>44354</v>
      </c>
      <c r="B123">
        <v>48.395000457763672</v>
      </c>
      <c r="C123">
        <v>880.65997314453125</v>
      </c>
      <c r="D123">
        <v>82.239997863769531</v>
      </c>
      <c r="E123">
        <v>39.220001220703118</v>
      </c>
      <c r="F123">
        <v>240.30999755859381</v>
      </c>
      <c r="G123">
        <v>177.3800048828125</v>
      </c>
      <c r="H123">
        <v>300.22000122070313</v>
      </c>
      <c r="I123">
        <v>958.4000244140625</v>
      </c>
      <c r="J123">
        <v>11460</v>
      </c>
      <c r="K123">
        <v>55.5</v>
      </c>
      <c r="L123">
        <v>33.970001220703118</v>
      </c>
      <c r="M123">
        <v>1392.75</v>
      </c>
      <c r="N123">
        <v>73.489997863769531</v>
      </c>
      <c r="O123">
        <v>40.150001525878913</v>
      </c>
      <c r="P123">
        <v>40.330001831054688</v>
      </c>
      <c r="Q123">
        <v>219.3399963378906</v>
      </c>
      <c r="R123">
        <v>4247.4399999999996</v>
      </c>
      <c r="U123" s="2">
        <v>44354</v>
      </c>
      <c r="V123" s="14">
        <f t="shared" si="22"/>
        <v>-4.0603370885445654E-2</v>
      </c>
      <c r="W123" s="14">
        <f t="shared" si="23"/>
        <v>-4.5284156273457971E-2</v>
      </c>
      <c r="X123" s="14">
        <f t="shared" si="24"/>
        <v>-1.7266515148717999E-2</v>
      </c>
      <c r="Y123" s="14">
        <f t="shared" si="25"/>
        <v>-4.0795569582332131E-2</v>
      </c>
      <c r="Z123" s="14">
        <f t="shared" si="26"/>
        <v>1.0278395596507992E-2</v>
      </c>
      <c r="AA123" s="14">
        <f t="shared" si="27"/>
        <v>-2.7962603322421009E-2</v>
      </c>
      <c r="AB123" s="14">
        <f t="shared" si="28"/>
        <v>-1.4456053295063871E-2</v>
      </c>
      <c r="AC123" s="14">
        <f t="shared" si="29"/>
        <v>1.001666876188431E-2</v>
      </c>
      <c r="AD123" s="14">
        <f t="shared" si="30"/>
        <v>-2.2687609075043629E-2</v>
      </c>
      <c r="AE123" s="14">
        <f t="shared" si="31"/>
        <v>1.2972994967623747E-2</v>
      </c>
      <c r="AF123" s="14">
        <f t="shared" si="32"/>
        <v>-4.5039815690724086E-2</v>
      </c>
      <c r="AG123" s="14">
        <f t="shared" si="33"/>
        <v>5.4072919471369593E-2</v>
      </c>
      <c r="AH123" s="14">
        <f t="shared" si="34"/>
        <v>-2.8575192621713968E-3</v>
      </c>
      <c r="AI123" s="14">
        <f t="shared" si="35"/>
        <v>-3.3374846865801132E-2</v>
      </c>
      <c r="AJ123" s="14">
        <f t="shared" si="36"/>
        <v>-1.9712421213688491E-2</v>
      </c>
      <c r="AK123" s="14">
        <f t="shared" si="37"/>
        <v>8.0742258637522574E-2</v>
      </c>
      <c r="AL123" s="14">
        <f t="shared" si="38"/>
        <v>-1.9067956227751256E-2</v>
      </c>
      <c r="AM123" s="14"/>
      <c r="AO123" s="16">
        <f t="shared" si="39"/>
        <v>1.6057727481971287E-2</v>
      </c>
      <c r="AQ123" t="s">
        <v>123</v>
      </c>
      <c r="AR123">
        <v>462.04</v>
      </c>
      <c r="AS123" s="4">
        <v>-1.9599999999999999E-2</v>
      </c>
    </row>
    <row r="124" spans="1:45">
      <c r="A124" s="2">
        <v>44347</v>
      </c>
      <c r="B124">
        <v>48.935001373291023</v>
      </c>
      <c r="C124">
        <v>886.8499755859375</v>
      </c>
      <c r="D124">
        <v>82.25</v>
      </c>
      <c r="E124">
        <v>38.689998626708977</v>
      </c>
      <c r="F124">
        <v>237.47999572753909</v>
      </c>
      <c r="G124">
        <v>177.17999267578119</v>
      </c>
      <c r="H124">
        <v>303.35000610351563</v>
      </c>
      <c r="I124">
        <v>934</v>
      </c>
      <c r="J124">
        <v>11900</v>
      </c>
      <c r="K124">
        <v>53.680000305175781</v>
      </c>
      <c r="L124">
        <v>33.380001068115227</v>
      </c>
      <c r="M124">
        <v>1325.420043945312</v>
      </c>
      <c r="N124">
        <v>72.339996337890625</v>
      </c>
      <c r="O124">
        <v>39.150001525878913</v>
      </c>
      <c r="P124">
        <v>39.689998626708977</v>
      </c>
      <c r="Q124">
        <v>213.69000244140619</v>
      </c>
      <c r="R124">
        <v>4229.8900000000003</v>
      </c>
      <c r="U124" s="2">
        <v>44347</v>
      </c>
      <c r="V124" s="14">
        <f t="shared" si="22"/>
        <v>-1.1035064889608568E-2</v>
      </c>
      <c r="W124" s="14">
        <f t="shared" si="23"/>
        <v>-6.9797627691386534E-3</v>
      </c>
      <c r="X124" s="14">
        <f t="shared" si="24"/>
        <v>-1.216065195193769E-4</v>
      </c>
      <c r="Y124" s="14">
        <f t="shared" si="25"/>
        <v>1.3698697668814659E-2</v>
      </c>
      <c r="Z124" s="14">
        <f t="shared" si="26"/>
        <v>1.1916800917840585E-2</v>
      </c>
      <c r="AA124" s="14">
        <f t="shared" si="27"/>
        <v>1.1288645180006637E-3</v>
      </c>
      <c r="AB124" s="14">
        <f t="shared" si="28"/>
        <v>-1.0318130278014277E-2</v>
      </c>
      <c r="AC124" s="14">
        <f t="shared" si="29"/>
        <v>2.612422314139454E-2</v>
      </c>
      <c r="AD124" s="14">
        <f t="shared" si="30"/>
        <v>-3.6974789915966387E-2</v>
      </c>
      <c r="AE124" s="14">
        <f t="shared" si="31"/>
        <v>3.3904614092350065E-2</v>
      </c>
      <c r="AF124" s="14">
        <f t="shared" si="32"/>
        <v>1.767525864915152E-2</v>
      </c>
      <c r="AG124" s="14">
        <f t="shared" si="33"/>
        <v>5.0798957177582905E-2</v>
      </c>
      <c r="AH124" s="14">
        <f t="shared" si="34"/>
        <v>1.5897174234118013E-2</v>
      </c>
      <c r="AI124" s="14">
        <f t="shared" si="35"/>
        <v>2.5542783167938846E-2</v>
      </c>
      <c r="AJ124" s="14">
        <f t="shared" si="36"/>
        <v>1.6125049798188369E-2</v>
      </c>
      <c r="AK124" s="14">
        <f t="shared" si="37"/>
        <v>2.6440141475657628E-2</v>
      </c>
      <c r="AL124" s="14">
        <f t="shared" si="38"/>
        <v>4.149044064975513E-3</v>
      </c>
      <c r="AM124" s="14"/>
      <c r="AO124" s="16">
        <f t="shared" si="39"/>
        <v>9.5000948681841241E-3</v>
      </c>
      <c r="AQ124" s="6">
        <v>44353</v>
      </c>
      <c r="AR124">
        <v>471.26</v>
      </c>
      <c r="AS124" s="4">
        <v>4.7999999999999996E-3</v>
      </c>
    </row>
    <row r="125" spans="1:45">
      <c r="A125" s="2">
        <v>44340</v>
      </c>
      <c r="B125">
        <v>49.889999389648438</v>
      </c>
      <c r="C125">
        <v>877.03997802734375</v>
      </c>
      <c r="D125">
        <v>82.120002746582031</v>
      </c>
      <c r="E125">
        <v>38.020000457763672</v>
      </c>
      <c r="F125">
        <v>238.1000061035156</v>
      </c>
      <c r="G125">
        <v>178.6499938964844</v>
      </c>
      <c r="H125">
        <v>306.51998901367188</v>
      </c>
      <c r="I125">
        <v>1006.5</v>
      </c>
      <c r="J125">
        <v>11940</v>
      </c>
      <c r="K125">
        <v>54.389999389648438</v>
      </c>
      <c r="L125">
        <v>33.215000152587891</v>
      </c>
      <c r="M125">
        <v>1358.670043945312</v>
      </c>
      <c r="N125">
        <v>73.220001220703125</v>
      </c>
      <c r="O125">
        <v>38.729999542236328</v>
      </c>
      <c r="P125">
        <v>38.145000457763672</v>
      </c>
      <c r="Q125">
        <v>222.52000427246091</v>
      </c>
      <c r="R125">
        <v>4204.1099999999997</v>
      </c>
      <c r="U125" s="2">
        <v>44340</v>
      </c>
      <c r="V125" s="14">
        <f t="shared" si="22"/>
        <v>-1.9142073121683884E-2</v>
      </c>
      <c r="W125" s="14">
        <f t="shared" si="23"/>
        <v>1.1185348221706606E-2</v>
      </c>
      <c r="X125" s="14">
        <f t="shared" si="24"/>
        <v>1.5830156973951081E-3</v>
      </c>
      <c r="Y125" s="14">
        <f t="shared" si="25"/>
        <v>1.7622255678024116E-2</v>
      </c>
      <c r="Z125" s="14">
        <f t="shared" si="26"/>
        <v>-2.6039914325199638E-3</v>
      </c>
      <c r="AA125" s="14">
        <f t="shared" si="27"/>
        <v>-8.2283866270657507E-3</v>
      </c>
      <c r="AB125" s="14">
        <f t="shared" si="28"/>
        <v>-1.0341847265350311E-2</v>
      </c>
      <c r="AC125" s="14">
        <f t="shared" si="29"/>
        <v>-7.2031793343268757E-2</v>
      </c>
      <c r="AD125" s="14">
        <f t="shared" si="30"/>
        <v>-3.3500837520938024E-3</v>
      </c>
      <c r="AE125" s="14">
        <f t="shared" si="31"/>
        <v>-1.3053853510573563E-2</v>
      </c>
      <c r="AF125" s="14">
        <f t="shared" si="32"/>
        <v>4.9676626454713676E-3</v>
      </c>
      <c r="AG125" s="14">
        <f t="shared" si="33"/>
        <v>-2.4472461248537213E-2</v>
      </c>
      <c r="AH125" s="14">
        <f t="shared" si="34"/>
        <v>-1.2018640646562521E-2</v>
      </c>
      <c r="AI125" s="14">
        <f t="shared" si="35"/>
        <v>1.084435808434646E-2</v>
      </c>
      <c r="AJ125" s="14">
        <f t="shared" si="36"/>
        <v>4.0503294020300666E-2</v>
      </c>
      <c r="AK125" s="14">
        <f t="shared" si="37"/>
        <v>-3.9681833819502209E-2</v>
      </c>
      <c r="AL125" s="14">
        <f t="shared" si="38"/>
        <v>6.1320945455757957E-3</v>
      </c>
      <c r="AM125" s="14"/>
      <c r="AO125" s="16">
        <f t="shared" si="39"/>
        <v>-1.8085466652035542E-2</v>
      </c>
      <c r="AQ125" t="s">
        <v>124</v>
      </c>
      <c r="AR125">
        <v>469.02</v>
      </c>
      <c r="AS125" s="4">
        <v>6.3E-3</v>
      </c>
    </row>
    <row r="126" spans="1:45">
      <c r="A126" s="2">
        <v>44333</v>
      </c>
      <c r="B126">
        <v>48.470001220703118</v>
      </c>
      <c r="C126">
        <v>860.77001953125</v>
      </c>
      <c r="D126">
        <v>83.05999755859375</v>
      </c>
      <c r="E126">
        <v>38</v>
      </c>
      <c r="F126">
        <v>222.58000183105469</v>
      </c>
      <c r="G126">
        <v>172.3999938964844</v>
      </c>
      <c r="H126">
        <v>296.75</v>
      </c>
      <c r="I126">
        <v>974.5999755859375</v>
      </c>
      <c r="J126">
        <v>11470</v>
      </c>
      <c r="K126">
        <v>54.819999694824219</v>
      </c>
      <c r="L126">
        <v>31.854999542236332</v>
      </c>
      <c r="M126">
        <v>1367.119995117188</v>
      </c>
      <c r="N126">
        <v>74.44000244140625</v>
      </c>
      <c r="O126">
        <v>39.950000762939453</v>
      </c>
      <c r="P126">
        <v>39</v>
      </c>
      <c r="Q126">
        <v>200.00999450683591</v>
      </c>
      <c r="R126">
        <v>4155.8599999999997</v>
      </c>
      <c r="U126" s="2">
        <v>44333</v>
      </c>
      <c r="V126" s="14">
        <f t="shared" si="22"/>
        <v>2.9296433529669319E-2</v>
      </c>
      <c r="W126" s="14">
        <f t="shared" si="23"/>
        <v>1.8901632406939418E-2</v>
      </c>
      <c r="X126" s="14">
        <f t="shared" si="24"/>
        <v>-1.1317058026020406E-2</v>
      </c>
      <c r="Y126" s="14">
        <f t="shared" si="25"/>
        <v>5.2632783588610203E-4</v>
      </c>
      <c r="Z126" s="14">
        <f t="shared" si="26"/>
        <v>6.9727756962824933E-2</v>
      </c>
      <c r="AA126" s="14">
        <f t="shared" si="27"/>
        <v>3.6252901515488108E-2</v>
      </c>
      <c r="AB126" s="14">
        <f t="shared" si="28"/>
        <v>3.2923299119366048E-2</v>
      </c>
      <c r="AC126" s="14">
        <f t="shared" si="29"/>
        <v>3.2731402845443271E-2</v>
      </c>
      <c r="AD126" s="14">
        <f t="shared" si="30"/>
        <v>4.0976460331299043E-2</v>
      </c>
      <c r="AE126" s="14">
        <f t="shared" si="31"/>
        <v>-7.8438582190721775E-3</v>
      </c>
      <c r="AF126" s="14">
        <f t="shared" si="32"/>
        <v>4.2693474490506374E-2</v>
      </c>
      <c r="AG126" s="14">
        <f t="shared" si="33"/>
        <v>-6.1808408933054842E-3</v>
      </c>
      <c r="AH126" s="14">
        <f t="shared" si="34"/>
        <v>-1.6389054012503842E-2</v>
      </c>
      <c r="AI126" s="14">
        <f t="shared" si="35"/>
        <v>-3.053820268846872E-2</v>
      </c>
      <c r="AJ126" s="14">
        <f t="shared" si="36"/>
        <v>-2.1923065185546875E-2</v>
      </c>
      <c r="AK126" s="14">
        <f t="shared" si="37"/>
        <v>0.11254442469801507</v>
      </c>
      <c r="AL126" s="14">
        <f t="shared" si="38"/>
        <v>1.1610111986448053E-2</v>
      </c>
      <c r="AM126" s="14"/>
      <c r="AO126" s="16">
        <f t="shared" si="39"/>
        <v>-1.9532451368888268E-3</v>
      </c>
      <c r="AQ126" t="s">
        <v>125</v>
      </c>
      <c r="AR126">
        <v>466.08</v>
      </c>
      <c r="AS126" s="4">
        <v>1.24E-2</v>
      </c>
    </row>
    <row r="127" spans="1:45">
      <c r="A127" s="2">
        <v>44326</v>
      </c>
      <c r="B127">
        <v>48.25</v>
      </c>
      <c r="C127">
        <v>856.8699951171875</v>
      </c>
      <c r="D127">
        <v>83.860000610351563</v>
      </c>
      <c r="E127">
        <v>38.360000610351563</v>
      </c>
      <c r="F127">
        <v>217.6600036621094</v>
      </c>
      <c r="G127">
        <v>173.69999694824219</v>
      </c>
      <c r="H127">
        <v>296.48001098632813</v>
      </c>
      <c r="I127">
        <v>1014.5</v>
      </c>
      <c r="J127">
        <v>11000</v>
      </c>
      <c r="K127">
        <v>53.419998168945313</v>
      </c>
      <c r="L127">
        <v>31.620000839233398</v>
      </c>
      <c r="M127">
        <v>1323.099975585938</v>
      </c>
      <c r="N127">
        <v>73.120002746582031</v>
      </c>
      <c r="O127">
        <v>40.020000457763672</v>
      </c>
      <c r="P127">
        <v>39.75</v>
      </c>
      <c r="Q127">
        <v>207.8500061035156</v>
      </c>
      <c r="R127">
        <v>4173.8500000000004</v>
      </c>
      <c r="U127" s="2">
        <v>44326</v>
      </c>
      <c r="V127" s="14">
        <f t="shared" si="22"/>
        <v>4.5596107917744641E-3</v>
      </c>
      <c r="W127" s="14">
        <f t="shared" si="23"/>
        <v>4.55147739597198E-3</v>
      </c>
      <c r="X127" s="14">
        <f t="shared" si="24"/>
        <v>-9.5397453605439303E-3</v>
      </c>
      <c r="Y127" s="14">
        <f t="shared" si="25"/>
        <v>-9.3847915699567328E-3</v>
      </c>
      <c r="Z127" s="14">
        <f t="shared" si="26"/>
        <v>2.2604052587369156E-2</v>
      </c>
      <c r="AA127" s="14">
        <f t="shared" si="27"/>
        <v>-7.4841858065498364E-3</v>
      </c>
      <c r="AB127" s="14">
        <f t="shared" si="28"/>
        <v>9.1064828543980755E-4</v>
      </c>
      <c r="AC127" s="14">
        <f t="shared" si="29"/>
        <v>-3.9329743138553475E-2</v>
      </c>
      <c r="AD127" s="14">
        <f t="shared" si="30"/>
        <v>4.2727272727272725E-2</v>
      </c>
      <c r="AE127" s="14">
        <f t="shared" si="31"/>
        <v>2.6207442416064517E-2</v>
      </c>
      <c r="AF127" s="14">
        <f t="shared" si="32"/>
        <v>7.431963844585103E-3</v>
      </c>
      <c r="AG127" s="14">
        <f t="shared" si="33"/>
        <v>3.3270365311401075E-2</v>
      </c>
      <c r="AH127" s="14">
        <f t="shared" si="34"/>
        <v>1.8052511559648727E-2</v>
      </c>
      <c r="AI127" s="14">
        <f t="shared" si="35"/>
        <v>-1.749117791692558E-3</v>
      </c>
      <c r="AJ127" s="14">
        <f t="shared" si="36"/>
        <v>-1.8867924528301886E-2</v>
      </c>
      <c r="AK127" s="14">
        <f t="shared" si="37"/>
        <v>-3.7719563947355018E-2</v>
      </c>
      <c r="AL127" s="14">
        <f t="shared" si="38"/>
        <v>-4.3101692681818205E-3</v>
      </c>
      <c r="AM127" s="14"/>
      <c r="AO127" s="16">
        <f t="shared" si="39"/>
        <v>3.6352690341831342E-3</v>
      </c>
      <c r="AQ127" t="s">
        <v>126</v>
      </c>
      <c r="AR127">
        <v>460.37</v>
      </c>
      <c r="AS127" s="4">
        <v>1.8E-3</v>
      </c>
    </row>
    <row r="128" spans="1:45">
      <c r="A128" s="2">
        <v>44319</v>
      </c>
      <c r="B128">
        <v>46.555000305175781</v>
      </c>
      <c r="C128">
        <v>873.83001708984375</v>
      </c>
      <c r="D128">
        <v>86.620002746582031</v>
      </c>
      <c r="E128">
        <v>38.369998931884773</v>
      </c>
      <c r="F128">
        <v>216.5</v>
      </c>
      <c r="G128">
        <v>184.8399963378906</v>
      </c>
      <c r="H128">
        <v>303.35000610351563</v>
      </c>
      <c r="I128">
        <v>1095</v>
      </c>
      <c r="J128">
        <v>10870</v>
      </c>
      <c r="K128">
        <v>53.709999084472663</v>
      </c>
      <c r="L128">
        <v>32.5</v>
      </c>
      <c r="M128">
        <v>1481.260009765625</v>
      </c>
      <c r="N128">
        <v>74.529998779296875</v>
      </c>
      <c r="O128">
        <v>39.580001831054688</v>
      </c>
      <c r="P128">
        <v>39.049999237060547</v>
      </c>
      <c r="Q128">
        <v>233.3500061035156</v>
      </c>
      <c r="R128">
        <v>4232.6000000000004</v>
      </c>
      <c r="U128" s="2">
        <v>44319</v>
      </c>
      <c r="V128" s="14">
        <f t="shared" si="22"/>
        <v>3.6408542234200696E-2</v>
      </c>
      <c r="W128" s="14">
        <f t="shared" si="23"/>
        <v>-1.9408834259481027E-2</v>
      </c>
      <c r="X128" s="14">
        <f t="shared" si="24"/>
        <v>-3.186333466537989E-2</v>
      </c>
      <c r="Y128" s="14">
        <f t="shared" si="25"/>
        <v>-2.6057653926338286E-4</v>
      </c>
      <c r="Z128" s="14">
        <f t="shared" si="26"/>
        <v>5.3579845824914705E-3</v>
      </c>
      <c r="AA128" s="14">
        <f t="shared" si="27"/>
        <v>-6.0268338078108941E-2</v>
      </c>
      <c r="AB128" s="14">
        <f t="shared" si="28"/>
        <v>-2.2647090749829003E-2</v>
      </c>
      <c r="AC128" s="14">
        <f t="shared" si="29"/>
        <v>-7.3515981735159816E-2</v>
      </c>
      <c r="AD128" s="14">
        <f t="shared" si="30"/>
        <v>1.1959521619135235E-2</v>
      </c>
      <c r="AE128" s="14">
        <f t="shared" si="31"/>
        <v>-5.3993841085577098E-3</v>
      </c>
      <c r="AF128" s="14">
        <f t="shared" si="32"/>
        <v>-2.7076897254356972E-2</v>
      </c>
      <c r="AG128" s="14">
        <f t="shared" si="33"/>
        <v>-0.10677398507822553</v>
      </c>
      <c r="AH128" s="14">
        <f t="shared" si="34"/>
        <v>-1.8918503365204883E-2</v>
      </c>
      <c r="AI128" s="14">
        <f t="shared" si="35"/>
        <v>1.1116690408128254E-2</v>
      </c>
      <c r="AJ128" s="14">
        <f t="shared" si="36"/>
        <v>1.7925756123321888E-2</v>
      </c>
      <c r="AK128" s="14">
        <f t="shared" si="37"/>
        <v>-0.10927790586252667</v>
      </c>
      <c r="AL128" s="14">
        <f t="shared" si="38"/>
        <v>-1.3880357227236214E-2</v>
      </c>
      <c r="AM128" s="14"/>
      <c r="AO128" s="16">
        <f t="shared" si="39"/>
        <v>-1.0376107183730382E-2</v>
      </c>
      <c r="AQ128" s="6">
        <v>44444</v>
      </c>
      <c r="AR128">
        <v>459.56</v>
      </c>
      <c r="AS128" s="4">
        <v>-1.41E-2</v>
      </c>
    </row>
    <row r="129" spans="1:45">
      <c r="A129" s="2">
        <v>44312</v>
      </c>
      <c r="B129">
        <v>45.435001373291023</v>
      </c>
      <c r="C129">
        <v>819.29998779296875</v>
      </c>
      <c r="D129">
        <v>85.69000244140625</v>
      </c>
      <c r="E129">
        <v>40.389999389648438</v>
      </c>
      <c r="F129">
        <v>230.32000732421881</v>
      </c>
      <c r="G129">
        <v>186.02000427246091</v>
      </c>
      <c r="H129">
        <v>313.79998779296881</v>
      </c>
      <c r="I129">
        <v>1036</v>
      </c>
      <c r="J129">
        <v>10850</v>
      </c>
      <c r="K129">
        <v>52.369998931884773</v>
      </c>
      <c r="L129">
        <v>33.564998626708977</v>
      </c>
      <c r="M129">
        <v>1570.97998046875</v>
      </c>
      <c r="N129">
        <v>77.510002136230469</v>
      </c>
      <c r="O129">
        <v>38.650001525878913</v>
      </c>
      <c r="P129">
        <v>36.825000762939453</v>
      </c>
      <c r="Q129">
        <v>244.82000732421881</v>
      </c>
      <c r="R129">
        <v>4181.17</v>
      </c>
      <c r="U129" s="2">
        <v>44312</v>
      </c>
      <c r="V129" s="14">
        <f t="shared" si="22"/>
        <v>2.4650575504178374E-2</v>
      </c>
      <c r="W129" s="14">
        <f t="shared" si="23"/>
        <v>6.6556853544900027E-2</v>
      </c>
      <c r="X129" s="14">
        <f t="shared" si="24"/>
        <v>1.0853078290103957E-2</v>
      </c>
      <c r="Y129" s="14">
        <f t="shared" si="25"/>
        <v>-5.0012391391156374E-2</v>
      </c>
      <c r="Z129" s="14">
        <f t="shared" si="26"/>
        <v>-6.0003503320337007E-2</v>
      </c>
      <c r="AA129" s="14">
        <f t="shared" si="27"/>
        <v>-6.3434464437597329E-3</v>
      </c>
      <c r="AB129" s="14">
        <f t="shared" si="28"/>
        <v>-3.3301408846285907E-2</v>
      </c>
      <c r="AC129" s="14">
        <f t="shared" si="29"/>
        <v>5.6949806949806947E-2</v>
      </c>
      <c r="AD129" s="14">
        <f t="shared" si="30"/>
        <v>1.8433179723502304E-3</v>
      </c>
      <c r="AE129" s="14">
        <f t="shared" si="31"/>
        <v>2.5587171661598976E-2</v>
      </c>
      <c r="AF129" s="14">
        <f t="shared" si="32"/>
        <v>-3.1729440497027653E-2</v>
      </c>
      <c r="AG129" s="14">
        <f t="shared" si="33"/>
        <v>-5.7110830066946047E-2</v>
      </c>
      <c r="AH129" s="14">
        <f t="shared" si="34"/>
        <v>-3.8446694294963155E-2</v>
      </c>
      <c r="AI129" s="14">
        <f t="shared" si="35"/>
        <v>2.4062102676841373E-2</v>
      </c>
      <c r="AJ129" s="14">
        <f t="shared" si="36"/>
        <v>6.0420867020329408E-2</v>
      </c>
      <c r="AK129" s="14">
        <f t="shared" si="37"/>
        <v>-4.685075107245347E-2</v>
      </c>
      <c r="AL129" s="14">
        <f t="shared" si="38"/>
        <v>1.2300384820516815E-2</v>
      </c>
      <c r="AM129" s="14"/>
      <c r="AO129" s="16">
        <f t="shared" si="39"/>
        <v>1.4311760683383905E-2</v>
      </c>
      <c r="AQ129" s="6">
        <v>44232</v>
      </c>
      <c r="AR129">
        <v>466.13</v>
      </c>
      <c r="AS129" s="4">
        <v>1.41E-2</v>
      </c>
    </row>
    <row r="130" spans="1:45">
      <c r="A130" s="2">
        <v>44305</v>
      </c>
      <c r="B130">
        <v>42.634998321533203</v>
      </c>
      <c r="C130">
        <v>813.16998291015625</v>
      </c>
      <c r="D130">
        <v>87.870002746582031</v>
      </c>
      <c r="E130">
        <v>39.259998321533203</v>
      </c>
      <c r="F130">
        <v>233.50999450683591</v>
      </c>
      <c r="G130">
        <v>183.02000427246091</v>
      </c>
      <c r="H130">
        <v>313.79000854492188</v>
      </c>
      <c r="I130">
        <v>986.4000244140625</v>
      </c>
      <c r="J130">
        <v>10770</v>
      </c>
      <c r="K130">
        <v>52.220001220703118</v>
      </c>
      <c r="L130">
        <v>34.564998626708977</v>
      </c>
      <c r="M130">
        <v>1600.910034179688</v>
      </c>
      <c r="N130">
        <v>78.239997863769531</v>
      </c>
      <c r="O130">
        <v>38.659999847412109</v>
      </c>
      <c r="P130">
        <v>36.775001525878913</v>
      </c>
      <c r="Q130">
        <v>246.42999267578119</v>
      </c>
      <c r="R130">
        <v>4180.17</v>
      </c>
      <c r="U130" s="2">
        <v>44305</v>
      </c>
      <c r="V130" s="14">
        <f t="shared" si="22"/>
        <v>6.5673816394725928E-2</v>
      </c>
      <c r="W130" s="14">
        <f t="shared" si="23"/>
        <v>7.5384052678316568E-3</v>
      </c>
      <c r="X130" s="14">
        <f t="shared" si="24"/>
        <v>-2.4809380187035206E-2</v>
      </c>
      <c r="Y130" s="14">
        <f t="shared" si="25"/>
        <v>2.8782504239065514E-2</v>
      </c>
      <c r="Z130" s="14">
        <f t="shared" si="26"/>
        <v>-1.3661030609650057E-2</v>
      </c>
      <c r="AA130" s="14">
        <f t="shared" si="27"/>
        <v>1.639165080301231E-2</v>
      </c>
      <c r="AB130" s="14">
        <f t="shared" si="28"/>
        <v>3.1802312932800805E-5</v>
      </c>
      <c r="AC130" s="14">
        <f t="shared" si="29"/>
        <v>5.0283834507608295E-2</v>
      </c>
      <c r="AD130" s="14">
        <f t="shared" si="30"/>
        <v>7.4280408542246983E-3</v>
      </c>
      <c r="AE130" s="14">
        <f t="shared" si="31"/>
        <v>2.8724187605378075E-3</v>
      </c>
      <c r="AF130" s="14">
        <f t="shared" si="32"/>
        <v>-2.8931000715483397E-2</v>
      </c>
      <c r="AG130" s="14">
        <f t="shared" si="33"/>
        <v>-1.8695650019005736E-2</v>
      </c>
      <c r="AH130" s="14">
        <f t="shared" si="34"/>
        <v>-9.3302114963004171E-3</v>
      </c>
      <c r="AI130" s="14">
        <f t="shared" si="35"/>
        <v>-2.5862187202945126E-4</v>
      </c>
      <c r="AJ130" s="14">
        <f t="shared" si="36"/>
        <v>1.3595985040369023E-3</v>
      </c>
      <c r="AK130" s="14">
        <f t="shared" si="37"/>
        <v>-6.5332362107423519E-3</v>
      </c>
      <c r="AL130" s="14">
        <f t="shared" si="38"/>
        <v>2.3922472052572024E-4</v>
      </c>
      <c r="AM130" s="14"/>
      <c r="AO130" s="16">
        <f t="shared" ref="AO130:AO161" si="40">$AY$2*V133+$AY$3*W133+$AY$4*X133+$AY$5*Y133+$AY$6*Z133+$AY$7*AA133+$AY$8*AB133+$AY$9*AC133+$AY$10*AD133+$AY$11*AE133+$AY$12*AF133+$AY$13*AG133+$AY$14*AH133+$AY$15*AI133+$AY$16*AJ133+$AY$17*AK133</f>
        <v>1.9356193650340296E-2</v>
      </c>
      <c r="AQ130" t="s">
        <v>127</v>
      </c>
      <c r="AR130">
        <v>459.66</v>
      </c>
      <c r="AS130" s="4">
        <v>-2.7000000000000001E-3</v>
      </c>
    </row>
    <row r="131" spans="1:45">
      <c r="A131" s="2">
        <v>44298</v>
      </c>
      <c r="B131">
        <v>43.459999084472663</v>
      </c>
      <c r="C131">
        <v>811.45001220703125</v>
      </c>
      <c r="D131">
        <v>86.55999755859375</v>
      </c>
      <c r="E131">
        <v>39.240001678466797</v>
      </c>
      <c r="F131">
        <v>231.9100036621094</v>
      </c>
      <c r="G131">
        <v>187.25999450683591</v>
      </c>
      <c r="H131">
        <v>312.29000854492188</v>
      </c>
      <c r="I131">
        <v>995.4000244140625</v>
      </c>
      <c r="J131">
        <v>10830</v>
      </c>
      <c r="K131">
        <v>52.630001068115227</v>
      </c>
      <c r="L131">
        <v>35.490001678466797</v>
      </c>
      <c r="M131">
        <v>1591.880004882812</v>
      </c>
      <c r="N131">
        <v>80.94000244140625</v>
      </c>
      <c r="O131">
        <v>38.569999694824219</v>
      </c>
      <c r="P131">
        <v>37.950000762939453</v>
      </c>
      <c r="Q131">
        <v>256.10000610351563</v>
      </c>
      <c r="R131">
        <v>4185.47</v>
      </c>
      <c r="U131" s="2">
        <v>44298</v>
      </c>
      <c r="V131" s="14">
        <f t="shared" ref="V131:V194" si="41">(B130-B131)/B131</f>
        <v>-1.8982990803472325E-2</v>
      </c>
      <c r="W131" s="14">
        <f t="shared" ref="W131:W194" si="42">(C130-C131)/C131</f>
        <v>2.1196261966241379E-3</v>
      </c>
      <c r="X131" s="14">
        <f t="shared" ref="X131:X194" si="43">(D130-D131)/D131</f>
        <v>1.5134071452595863E-2</v>
      </c>
      <c r="Y131" s="14">
        <f t="shared" ref="Y131:Y194" si="44">(E130-E131)/E131</f>
        <v>5.095984253583643E-4</v>
      </c>
      <c r="Z131" s="14">
        <f t="shared" ref="Z131:Z194" si="45">(F130-F131)/F131</f>
        <v>6.899188562204831E-3</v>
      </c>
      <c r="AA131" s="14">
        <f t="shared" ref="AA131:AA194" si="46">(G130-G131)/G131</f>
        <v>-2.2642264011282023E-2</v>
      </c>
      <c r="AB131" s="14">
        <f t="shared" ref="AB131:AB194" si="47">(H130-H131)/H131</f>
        <v>4.8032276376342347E-3</v>
      </c>
      <c r="AC131" s="14">
        <f t="shared" ref="AC131:AC194" si="48">(I130-I131)/I131</f>
        <v>-9.0415910983102574E-3</v>
      </c>
      <c r="AD131" s="14">
        <f t="shared" ref="AD131:AD194" si="49">(J130-J131)/J131</f>
        <v>-5.5401662049861496E-3</v>
      </c>
      <c r="AE131" s="14">
        <f t="shared" ref="AE131:AE194" si="50">(K130-K131)/K131</f>
        <v>-7.790230649653152E-3</v>
      </c>
      <c r="AF131" s="14">
        <f t="shared" ref="AF131:AF194" si="51">(L130-L131)/L131</f>
        <v>-2.606376466640338E-2</v>
      </c>
      <c r="AG131" s="14">
        <f t="shared" ref="AG131:AG194" si="52">(M130-M131)/M131</f>
        <v>5.6725565175628073E-3</v>
      </c>
      <c r="AH131" s="14">
        <f t="shared" ref="AH131:AH194" si="53">(N130-N131)/N131</f>
        <v>-3.3358098544552121E-2</v>
      </c>
      <c r="AI131" s="14">
        <f t="shared" ref="AI131:AI194" si="54">(O130-O131)/O131</f>
        <v>2.3334237308787927E-3</v>
      </c>
      <c r="AJ131" s="14">
        <f t="shared" ref="AJ131:AJ194" si="55">(P130-P131)/P131</f>
        <v>-3.0961771105101003E-2</v>
      </c>
      <c r="AK131" s="14">
        <f t="shared" ref="AK131:AK194" si="56">(Q130-Q131)/Q131</f>
        <v>-3.7758739544214666E-2</v>
      </c>
      <c r="AL131" s="14">
        <f t="shared" ref="AL131:AL194" si="57">(R130-R131)/R131</f>
        <v>-1.2662855067651141E-3</v>
      </c>
      <c r="AM131" s="14"/>
      <c r="AO131" s="16">
        <f t="shared" si="40"/>
        <v>2.2818528301966554E-2</v>
      </c>
      <c r="AQ131" t="s">
        <v>128</v>
      </c>
      <c r="AR131">
        <v>460.9</v>
      </c>
      <c r="AS131" s="4">
        <v>-3.0000000000000001E-3</v>
      </c>
    </row>
    <row r="132" spans="1:45">
      <c r="A132" s="2">
        <v>44291</v>
      </c>
      <c r="B132">
        <v>43.255001068115227</v>
      </c>
      <c r="C132">
        <v>808.3499755859375</v>
      </c>
      <c r="D132">
        <v>84.919998168945313</v>
      </c>
      <c r="E132">
        <v>39.430000305175781</v>
      </c>
      <c r="F132">
        <v>231.2799987792969</v>
      </c>
      <c r="G132">
        <v>187.88999938964841</v>
      </c>
      <c r="H132">
        <v>302.1199951171875</v>
      </c>
      <c r="I132">
        <v>972.79998779296875</v>
      </c>
      <c r="J132">
        <v>10500</v>
      </c>
      <c r="K132">
        <v>51.759998321533203</v>
      </c>
      <c r="L132">
        <v>35.599998474121087</v>
      </c>
      <c r="M132">
        <v>1584.72998046875</v>
      </c>
      <c r="N132">
        <v>77.94000244140625</v>
      </c>
      <c r="O132">
        <v>36.599998474121087</v>
      </c>
      <c r="P132">
        <v>37.845001220703118</v>
      </c>
      <c r="Q132">
        <v>261.64999389648438</v>
      </c>
      <c r="R132">
        <v>4128.8</v>
      </c>
      <c r="U132" s="2">
        <v>44291</v>
      </c>
      <c r="V132" s="14">
        <f t="shared" si="41"/>
        <v>4.7392905165952546E-3</v>
      </c>
      <c r="W132" s="14">
        <f t="shared" si="42"/>
        <v>3.8350178941326364E-3</v>
      </c>
      <c r="X132" s="14">
        <f t="shared" si="43"/>
        <v>1.9312287152735415E-2</v>
      </c>
      <c r="Y132" s="14">
        <f t="shared" si="44"/>
        <v>-4.818631124485287E-3</v>
      </c>
      <c r="Z132" s="14">
        <f t="shared" si="45"/>
        <v>2.7239920708132374E-3</v>
      </c>
      <c r="AA132" s="14">
        <f t="shared" si="46"/>
        <v>-3.353051705035076E-3</v>
      </c>
      <c r="AB132" s="14">
        <f t="shared" si="47"/>
        <v>3.3662166000597182E-2</v>
      </c>
      <c r="AC132" s="14">
        <f t="shared" si="48"/>
        <v>2.3231945831298149E-2</v>
      </c>
      <c r="AD132" s="14">
        <f t="shared" si="49"/>
        <v>3.1428571428571431E-2</v>
      </c>
      <c r="AE132" s="14">
        <f t="shared" si="50"/>
        <v>1.6808399822147702E-2</v>
      </c>
      <c r="AF132" s="14">
        <f t="shared" si="51"/>
        <v>-3.0897977631726692E-3</v>
      </c>
      <c r="AG132" s="14">
        <f t="shared" si="52"/>
        <v>4.5118250441296805E-3</v>
      </c>
      <c r="AH132" s="14">
        <f t="shared" si="53"/>
        <v>3.8491145830478267E-2</v>
      </c>
      <c r="AI132" s="14">
        <f t="shared" si="54"/>
        <v>5.3825172208574516E-2</v>
      </c>
      <c r="AJ132" s="14">
        <f t="shared" si="55"/>
        <v>2.7744626463083637E-3</v>
      </c>
      <c r="AK132" s="14">
        <f t="shared" si="56"/>
        <v>-2.1211495977196435E-2</v>
      </c>
      <c r="AL132" s="14">
        <f t="shared" si="57"/>
        <v>1.3725537686494883E-2</v>
      </c>
      <c r="AM132" s="14"/>
      <c r="AO132" s="16">
        <f t="shared" si="40"/>
        <v>1.6124161318537555E-2</v>
      </c>
      <c r="AQ132" s="6">
        <v>44504</v>
      </c>
      <c r="AR132">
        <v>462.31</v>
      </c>
      <c r="AS132" s="4">
        <v>1.52E-2</v>
      </c>
    </row>
    <row r="133" spans="1:45">
      <c r="A133" s="2">
        <v>44284</v>
      </c>
      <c r="B133">
        <v>42.770000457763672</v>
      </c>
      <c r="C133">
        <v>766.83001708984375</v>
      </c>
      <c r="D133">
        <v>84.319999694824219</v>
      </c>
      <c r="E133">
        <v>38.740001678466797</v>
      </c>
      <c r="F133">
        <v>218.7200012207031</v>
      </c>
      <c r="G133">
        <v>188.9700012207031</v>
      </c>
      <c r="H133">
        <v>292.32998657226563</v>
      </c>
      <c r="I133">
        <v>1009</v>
      </c>
      <c r="J133">
        <v>10060</v>
      </c>
      <c r="K133">
        <v>51.340000152587891</v>
      </c>
      <c r="L133">
        <v>36.599998474121087</v>
      </c>
      <c r="M133">
        <v>1510.5</v>
      </c>
      <c r="N133">
        <v>75.769996643066406</v>
      </c>
      <c r="O133">
        <v>36.299999237060547</v>
      </c>
      <c r="P133">
        <v>39.099998474121087</v>
      </c>
      <c r="Q133">
        <v>229.50999450683591</v>
      </c>
      <c r="R133">
        <v>4019.87</v>
      </c>
      <c r="U133" s="2">
        <v>44284</v>
      </c>
      <c r="V133" s="14">
        <f t="shared" si="41"/>
        <v>1.1339738254866382E-2</v>
      </c>
      <c r="W133" s="14">
        <f t="shared" si="42"/>
        <v>5.4144931172183323E-2</v>
      </c>
      <c r="X133" s="14">
        <f t="shared" si="43"/>
        <v>7.1157314550835231E-3</v>
      </c>
      <c r="Y133" s="14">
        <f t="shared" si="44"/>
        <v>1.7811011791786072E-2</v>
      </c>
      <c r="Z133" s="14">
        <f t="shared" si="45"/>
        <v>5.7425006805481543E-2</v>
      </c>
      <c r="AA133" s="14">
        <f t="shared" si="46"/>
        <v>-5.7152025404991376E-3</v>
      </c>
      <c r="AB133" s="14">
        <f t="shared" si="47"/>
        <v>3.3489580250439785E-2</v>
      </c>
      <c r="AC133" s="14">
        <f t="shared" si="48"/>
        <v>-3.5877118143737612E-2</v>
      </c>
      <c r="AD133" s="14">
        <f t="shared" si="49"/>
        <v>4.37375745526839E-2</v>
      </c>
      <c r="AE133" s="14">
        <f t="shared" si="50"/>
        <v>8.1807200564283922E-3</v>
      </c>
      <c r="AF133" s="14">
        <f t="shared" si="51"/>
        <v>-2.7322405510674382E-2</v>
      </c>
      <c r="AG133" s="14">
        <f t="shared" si="52"/>
        <v>4.9142655060410462E-2</v>
      </c>
      <c r="AH133" s="14">
        <f t="shared" si="53"/>
        <v>2.8639380948664958E-2</v>
      </c>
      <c r="AI133" s="14">
        <f t="shared" si="54"/>
        <v>8.2644419660002372E-3</v>
      </c>
      <c r="AJ133" s="14">
        <f t="shared" si="55"/>
        <v>-3.2097117708293703E-2</v>
      </c>
      <c r="AK133" s="14">
        <f t="shared" si="56"/>
        <v>0.14003747182648807</v>
      </c>
      <c r="AL133" s="14">
        <f t="shared" si="57"/>
        <v>2.7097891225338205E-2</v>
      </c>
      <c r="AM133" s="14"/>
      <c r="AO133" s="16">
        <f t="shared" si="40"/>
        <v>-1.8257995458759294E-2</v>
      </c>
      <c r="AQ133" s="6">
        <v>44290</v>
      </c>
      <c r="AR133">
        <v>455.41</v>
      </c>
      <c r="AS133" s="4">
        <v>2.3300000000000001E-2</v>
      </c>
    </row>
    <row r="134" spans="1:45">
      <c r="A134" s="2">
        <v>44277</v>
      </c>
      <c r="B134">
        <v>42.255001068115227</v>
      </c>
      <c r="C134">
        <v>756.9000244140625</v>
      </c>
      <c r="D134">
        <v>85.949996948242188</v>
      </c>
      <c r="E134">
        <v>38.939998626708977</v>
      </c>
      <c r="F134">
        <v>209.0899963378906</v>
      </c>
      <c r="G134">
        <v>185.91999816894531</v>
      </c>
      <c r="H134">
        <v>292.30999755859381</v>
      </c>
      <c r="I134">
        <v>965</v>
      </c>
      <c r="J134">
        <v>9800</v>
      </c>
      <c r="K134">
        <v>50.990001678466797</v>
      </c>
      <c r="L134">
        <v>35.125</v>
      </c>
      <c r="M134">
        <v>1431.969970703125</v>
      </c>
      <c r="N134">
        <v>74.05999755859375</v>
      </c>
      <c r="O134">
        <v>36.25</v>
      </c>
      <c r="P134">
        <v>39.159999847412109</v>
      </c>
      <c r="Q134">
        <v>213.6000061035156</v>
      </c>
      <c r="R134">
        <v>3974.54</v>
      </c>
      <c r="U134" s="2">
        <v>44277</v>
      </c>
      <c r="V134" s="14">
        <f t="shared" si="41"/>
        <v>1.2187892004031985E-2</v>
      </c>
      <c r="W134" s="14">
        <f t="shared" si="42"/>
        <v>1.3119292317989202E-2</v>
      </c>
      <c r="X134" s="14">
        <f t="shared" si="43"/>
        <v>-1.8964482970249889E-2</v>
      </c>
      <c r="Y134" s="14">
        <f t="shared" si="44"/>
        <v>-5.1360286413827021E-3</v>
      </c>
      <c r="Z134" s="14">
        <f t="shared" si="45"/>
        <v>4.6056746145092274E-2</v>
      </c>
      <c r="AA134" s="14">
        <f t="shared" si="46"/>
        <v>1.6404921911553856E-2</v>
      </c>
      <c r="AB134" s="14">
        <f t="shared" si="47"/>
        <v>6.8382928530562291E-5</v>
      </c>
      <c r="AC134" s="14">
        <f t="shared" si="48"/>
        <v>4.5595854922279792E-2</v>
      </c>
      <c r="AD134" s="14">
        <f t="shared" si="49"/>
        <v>2.6530612244897958E-2</v>
      </c>
      <c r="AE134" s="14">
        <f t="shared" si="50"/>
        <v>6.8640608472248579E-3</v>
      </c>
      <c r="AF134" s="14">
        <f t="shared" si="51"/>
        <v>4.1992839120885028E-2</v>
      </c>
      <c r="AG134" s="14">
        <f t="shared" si="52"/>
        <v>5.48405559498676E-2</v>
      </c>
      <c r="AH134" s="14">
        <f t="shared" si="53"/>
        <v>2.3089375382705935E-2</v>
      </c>
      <c r="AI134" s="14">
        <f t="shared" si="54"/>
        <v>1.3792892982219828E-3</v>
      </c>
      <c r="AJ134" s="14">
        <f t="shared" si="55"/>
        <v>-1.5322107641680168E-3</v>
      </c>
      <c r="AK134" s="14">
        <f t="shared" si="56"/>
        <v>7.4484962306648805E-2</v>
      </c>
      <c r="AL134" s="14">
        <f t="shared" si="57"/>
        <v>1.1405093419615837E-2</v>
      </c>
      <c r="AM134" s="14"/>
      <c r="AO134" s="16">
        <f t="shared" si="40"/>
        <v>3.5486164818630608E-2</v>
      </c>
      <c r="AQ134" t="s">
        <v>129</v>
      </c>
      <c r="AR134">
        <v>445.04</v>
      </c>
      <c r="AS134" s="4">
        <v>9.4999999999999998E-3</v>
      </c>
    </row>
    <row r="135" spans="1:45">
      <c r="A135" s="2">
        <v>44270</v>
      </c>
      <c r="B135">
        <v>41.025001525878913</v>
      </c>
      <c r="C135">
        <v>729.6400146484375</v>
      </c>
      <c r="D135">
        <v>80.300003051757813</v>
      </c>
      <c r="E135">
        <v>37.369998931884773</v>
      </c>
      <c r="F135">
        <v>212.19999694824219</v>
      </c>
      <c r="G135">
        <v>191.13999938964841</v>
      </c>
      <c r="H135">
        <v>285.22000122070313</v>
      </c>
      <c r="I135">
        <v>995.20001220703125</v>
      </c>
      <c r="J135">
        <v>9550</v>
      </c>
      <c r="K135">
        <v>50.060001373291023</v>
      </c>
      <c r="L135">
        <v>33.650001525878913</v>
      </c>
      <c r="M135">
        <v>1448.890014648438</v>
      </c>
      <c r="N135">
        <v>70.839996337890625</v>
      </c>
      <c r="O135">
        <v>35.529998779296882</v>
      </c>
      <c r="P135">
        <v>40.229999542236328</v>
      </c>
      <c r="Q135">
        <v>224.8399963378906</v>
      </c>
      <c r="R135">
        <v>3913.1</v>
      </c>
      <c r="U135" s="2">
        <v>44270</v>
      </c>
      <c r="V135" s="14">
        <f t="shared" si="41"/>
        <v>2.9981706191050839E-2</v>
      </c>
      <c r="W135" s="14">
        <f t="shared" si="42"/>
        <v>3.7360902936168727E-2</v>
      </c>
      <c r="X135" s="14">
        <f t="shared" si="43"/>
        <v>7.0361067020665496E-2</v>
      </c>
      <c r="Y135" s="14">
        <f t="shared" si="44"/>
        <v>4.2012302373513097E-2</v>
      </c>
      <c r="Z135" s="14">
        <f t="shared" si="45"/>
        <v>-1.4655988006965678E-2</v>
      </c>
      <c r="AA135" s="14">
        <f t="shared" si="46"/>
        <v>-2.7309831732613248E-2</v>
      </c>
      <c r="AB135" s="14">
        <f t="shared" si="47"/>
        <v>2.4857991401537247E-2</v>
      </c>
      <c r="AC135" s="14">
        <f t="shared" si="48"/>
        <v>-3.0345671057677548E-2</v>
      </c>
      <c r="AD135" s="14">
        <f t="shared" si="49"/>
        <v>2.6178010471204188E-2</v>
      </c>
      <c r="AE135" s="14">
        <f t="shared" si="50"/>
        <v>1.8577712338457224E-2</v>
      </c>
      <c r="AF135" s="14">
        <f t="shared" si="51"/>
        <v>4.3833533647441962E-2</v>
      </c>
      <c r="AG135" s="14">
        <f t="shared" si="52"/>
        <v>-1.1677935367246267E-2</v>
      </c>
      <c r="AH135" s="14">
        <f t="shared" si="53"/>
        <v>4.5454565036176085E-2</v>
      </c>
      <c r="AI135" s="14">
        <f t="shared" si="54"/>
        <v>2.0264600209405532E-2</v>
      </c>
      <c r="AJ135" s="14">
        <f t="shared" si="55"/>
        <v>-2.6597059582385941E-2</v>
      </c>
      <c r="AK135" s="14">
        <f t="shared" si="56"/>
        <v>-4.9991062166197024E-2</v>
      </c>
      <c r="AL135" s="14">
        <f t="shared" si="57"/>
        <v>1.570110653957222E-2</v>
      </c>
      <c r="AM135" s="14"/>
      <c r="AO135" s="16">
        <f t="shared" si="40"/>
        <v>-1.4796319450190608E-2</v>
      </c>
      <c r="AQ135" t="s">
        <v>130</v>
      </c>
      <c r="AR135">
        <v>440.84</v>
      </c>
      <c r="AS135" s="4">
        <v>6.1999999999999998E-3</v>
      </c>
    </row>
    <row r="136" spans="1:45">
      <c r="A136" s="2">
        <v>44263</v>
      </c>
      <c r="B136">
        <v>41.209999084472663</v>
      </c>
      <c r="C136">
        <v>716.19000244140625</v>
      </c>
      <c r="D136">
        <v>77.959999084472656</v>
      </c>
      <c r="E136">
        <v>35.669998168945313</v>
      </c>
      <c r="F136">
        <v>212.21000671386719</v>
      </c>
      <c r="G136">
        <v>197.1600036621094</v>
      </c>
      <c r="H136">
        <v>289.20999145507813</v>
      </c>
      <c r="I136">
        <v>1027.5</v>
      </c>
      <c r="J136">
        <v>9875</v>
      </c>
      <c r="K136">
        <v>50.130001068115227</v>
      </c>
      <c r="L136">
        <v>33.694999694824219</v>
      </c>
      <c r="M136">
        <v>1550.150024414062</v>
      </c>
      <c r="N136">
        <v>75.669998168945313</v>
      </c>
      <c r="O136">
        <v>34.939998626708977</v>
      </c>
      <c r="P136">
        <v>42.189998626708977</v>
      </c>
      <c r="Q136">
        <v>242.11000061035159</v>
      </c>
      <c r="R136">
        <v>3943.34</v>
      </c>
      <c r="U136" s="2">
        <v>44263</v>
      </c>
      <c r="V136" s="14">
        <f t="shared" si="41"/>
        <v>-4.4891425067625015E-3</v>
      </c>
      <c r="W136" s="14">
        <f t="shared" si="42"/>
        <v>1.8779949679808099E-2</v>
      </c>
      <c r="X136" s="14">
        <f t="shared" si="43"/>
        <v>3.0015443750193892E-2</v>
      </c>
      <c r="Y136" s="14">
        <f t="shared" si="44"/>
        <v>4.7659121115949464E-2</v>
      </c>
      <c r="Z136" s="14">
        <f t="shared" si="45"/>
        <v>-4.7169149937856803E-5</v>
      </c>
      <c r="AA136" s="14">
        <f t="shared" si="46"/>
        <v>-3.0533597893302993E-2</v>
      </c>
      <c r="AB136" s="14">
        <f t="shared" si="47"/>
        <v>-1.3796170091843973E-2</v>
      </c>
      <c r="AC136" s="14">
        <f t="shared" si="48"/>
        <v>-3.1435511234032848E-2</v>
      </c>
      <c r="AD136" s="14">
        <f t="shared" si="49"/>
        <v>-3.2911392405063293E-2</v>
      </c>
      <c r="AE136" s="14">
        <f t="shared" si="50"/>
        <v>-1.3963633220173072E-3</v>
      </c>
      <c r="AF136" s="14">
        <f t="shared" si="51"/>
        <v>-1.3354553896083702E-3</v>
      </c>
      <c r="AG136" s="14">
        <f t="shared" si="52"/>
        <v>-6.532271597640954E-2</v>
      </c>
      <c r="AH136" s="14">
        <f t="shared" si="53"/>
        <v>-6.3829812976484282E-2</v>
      </c>
      <c r="AI136" s="14">
        <f t="shared" si="54"/>
        <v>1.6886095471592106E-2</v>
      </c>
      <c r="AJ136" s="14">
        <f t="shared" si="55"/>
        <v>-4.6456486093171948E-2</v>
      </c>
      <c r="AK136" s="14">
        <f t="shared" si="56"/>
        <v>-7.1331230551913857E-2</v>
      </c>
      <c r="AL136" s="14">
        <f t="shared" si="57"/>
        <v>-7.6686260885442887E-3</v>
      </c>
      <c r="AM136" s="14"/>
      <c r="AO136" s="16">
        <f t="shared" si="40"/>
        <v>-2.88493318821922E-2</v>
      </c>
      <c r="AQ136" t="s">
        <v>131</v>
      </c>
      <c r="AR136">
        <v>438.13</v>
      </c>
      <c r="AS136" s="4">
        <v>-3.3999999999999998E-3</v>
      </c>
    </row>
    <row r="137" spans="1:45">
      <c r="A137" s="2">
        <v>44256</v>
      </c>
      <c r="B137">
        <v>40.075000762939453</v>
      </c>
      <c r="C137">
        <v>702.280029296875</v>
      </c>
      <c r="D137">
        <v>78.05999755859375</v>
      </c>
      <c r="E137">
        <v>34.259998321533203</v>
      </c>
      <c r="F137">
        <v>210.75999450683591</v>
      </c>
      <c r="G137">
        <v>189.99000549316409</v>
      </c>
      <c r="H137">
        <v>292.8900146484375</v>
      </c>
      <c r="I137">
        <v>975.79998779296875</v>
      </c>
      <c r="J137">
        <v>9750</v>
      </c>
      <c r="K137">
        <v>47.674999237060547</v>
      </c>
      <c r="L137">
        <v>31.764999389648441</v>
      </c>
      <c r="M137">
        <v>1470.239990234375</v>
      </c>
      <c r="N137">
        <v>70.699996948242188</v>
      </c>
      <c r="O137">
        <v>34.389999389648438</v>
      </c>
      <c r="P137">
        <v>40.974998474121087</v>
      </c>
      <c r="Q137">
        <v>216.44000244140619</v>
      </c>
      <c r="R137">
        <v>3841.94</v>
      </c>
      <c r="U137" s="2">
        <v>44256</v>
      </c>
      <c r="V137" s="14">
        <f t="shared" si="41"/>
        <v>2.8321854021842806E-2</v>
      </c>
      <c r="W137" s="14">
        <f t="shared" si="42"/>
        <v>1.9806875554268515E-2</v>
      </c>
      <c r="X137" s="14">
        <f t="shared" si="43"/>
        <v>-1.2810463393370265E-3</v>
      </c>
      <c r="Y137" s="14">
        <f t="shared" si="44"/>
        <v>4.115586446266379E-2</v>
      </c>
      <c r="Z137" s="14">
        <f t="shared" si="45"/>
        <v>6.8799214501035107E-3</v>
      </c>
      <c r="AA137" s="14">
        <f t="shared" si="46"/>
        <v>3.7738817630611057E-2</v>
      </c>
      <c r="AB137" s="14">
        <f t="shared" si="47"/>
        <v>-1.2564522548768315E-2</v>
      </c>
      <c r="AC137" s="14">
        <f t="shared" si="48"/>
        <v>5.2982181649709366E-2</v>
      </c>
      <c r="AD137" s="14">
        <f t="shared" si="49"/>
        <v>1.282051282051282E-2</v>
      </c>
      <c r="AE137" s="14">
        <f t="shared" si="50"/>
        <v>5.1494533200668935E-2</v>
      </c>
      <c r="AF137" s="14">
        <f t="shared" si="51"/>
        <v>6.0758707453484953E-2</v>
      </c>
      <c r="AG137" s="14">
        <f t="shared" si="52"/>
        <v>5.4351694084275565E-2</v>
      </c>
      <c r="AH137" s="14">
        <f t="shared" si="53"/>
        <v>7.0297050003291325E-2</v>
      </c>
      <c r="AI137" s="14">
        <f t="shared" si="54"/>
        <v>1.5992999326021863E-2</v>
      </c>
      <c r="AJ137" s="14">
        <f t="shared" si="55"/>
        <v>2.9652231795817104E-2</v>
      </c>
      <c r="AK137" s="14">
        <f t="shared" si="56"/>
        <v>0.11860098816943361</v>
      </c>
      <c r="AL137" s="14">
        <f t="shared" si="57"/>
        <v>2.6392916078856018E-2</v>
      </c>
      <c r="AM137" s="14"/>
      <c r="AO137" s="16">
        <f t="shared" si="40"/>
        <v>-1.0918801460577208E-3</v>
      </c>
      <c r="AQ137" s="6">
        <v>44380</v>
      </c>
      <c r="AR137">
        <v>439.64</v>
      </c>
      <c r="AS137" s="4">
        <v>2.8000000000000001E-2</v>
      </c>
    </row>
    <row r="138" spans="1:45">
      <c r="A138" s="2">
        <v>44249</v>
      </c>
      <c r="B138">
        <v>39</v>
      </c>
      <c r="C138">
        <v>694.5</v>
      </c>
      <c r="D138">
        <v>77.69000244140625</v>
      </c>
      <c r="E138">
        <v>35.040000915527337</v>
      </c>
      <c r="F138">
        <v>216.5</v>
      </c>
      <c r="G138">
        <v>189.03999328613281</v>
      </c>
      <c r="H138">
        <v>285.8599853515625</v>
      </c>
      <c r="I138">
        <v>985.5999755859375</v>
      </c>
      <c r="J138">
        <v>9555</v>
      </c>
      <c r="K138">
        <v>46.900001525878913</v>
      </c>
      <c r="L138">
        <v>36</v>
      </c>
      <c r="M138">
        <v>1638.109985351562</v>
      </c>
      <c r="N138">
        <v>73.480003356933594</v>
      </c>
      <c r="O138">
        <v>33.490001678466797</v>
      </c>
      <c r="P138">
        <v>38.375</v>
      </c>
      <c r="Q138">
        <v>230.0299987792969</v>
      </c>
      <c r="R138">
        <v>3811.15</v>
      </c>
      <c r="U138" s="2">
        <v>44249</v>
      </c>
      <c r="V138" s="14">
        <f t="shared" si="41"/>
        <v>2.7564122126652643E-2</v>
      </c>
      <c r="W138" s="14">
        <f t="shared" si="42"/>
        <v>1.1202345999820014E-2</v>
      </c>
      <c r="X138" s="14">
        <f t="shared" si="43"/>
        <v>4.7624546989369718E-3</v>
      </c>
      <c r="Y138" s="14">
        <f t="shared" si="44"/>
        <v>-2.2260347420495916E-2</v>
      </c>
      <c r="Z138" s="14">
        <f t="shared" si="45"/>
        <v>-2.6512727451104345E-2</v>
      </c>
      <c r="AA138" s="14">
        <f t="shared" si="46"/>
        <v>5.0254562038273588E-3</v>
      </c>
      <c r="AB138" s="14">
        <f t="shared" si="47"/>
        <v>2.4592561593498919E-2</v>
      </c>
      <c r="AC138" s="14">
        <f t="shared" si="48"/>
        <v>-9.9431696791009699E-3</v>
      </c>
      <c r="AD138" s="14">
        <f t="shared" si="49"/>
        <v>2.0408163265306121E-2</v>
      </c>
      <c r="AE138" s="14">
        <f t="shared" si="50"/>
        <v>1.6524470916146946E-2</v>
      </c>
      <c r="AF138" s="14">
        <f t="shared" si="51"/>
        <v>-0.11763890584309886</v>
      </c>
      <c r="AG138" s="14">
        <f t="shared" si="52"/>
        <v>-0.1024778535130898</v>
      </c>
      <c r="AH138" s="14">
        <f t="shared" si="53"/>
        <v>-3.7833509549358019E-2</v>
      </c>
      <c r="AI138" s="14">
        <f t="shared" si="54"/>
        <v>2.6873623949691106E-2</v>
      </c>
      <c r="AJ138" s="14">
        <f t="shared" si="55"/>
        <v>6.7752403234425704E-2</v>
      </c>
      <c r="AK138" s="14">
        <f t="shared" si="56"/>
        <v>-5.9079234925917989E-2</v>
      </c>
      <c r="AL138" s="14">
        <f t="shared" si="57"/>
        <v>8.0789263083321204E-3</v>
      </c>
      <c r="AM138" s="14"/>
      <c r="AO138" s="16">
        <f t="shared" si="40"/>
        <v>9.4600710358549601E-3</v>
      </c>
      <c r="AQ138" t="s">
        <v>132</v>
      </c>
      <c r="AR138">
        <v>427.68</v>
      </c>
      <c r="AS138" s="4">
        <v>2.0999999999999999E-3</v>
      </c>
    </row>
    <row r="139" spans="1:45">
      <c r="A139" s="2">
        <v>44242</v>
      </c>
      <c r="B139">
        <v>38.189998626708977</v>
      </c>
      <c r="C139">
        <v>710.1099853515625</v>
      </c>
      <c r="D139">
        <v>78.44000244140625</v>
      </c>
      <c r="E139">
        <v>36.779998779296882</v>
      </c>
      <c r="F139">
        <v>246.55999755859381</v>
      </c>
      <c r="G139">
        <v>183.6499938964844</v>
      </c>
      <c r="H139">
        <v>285.16000366210938</v>
      </c>
      <c r="I139">
        <v>831.20001220703125</v>
      </c>
      <c r="J139">
        <v>9905</v>
      </c>
      <c r="K139">
        <v>48.505001068115227</v>
      </c>
      <c r="L139">
        <v>36.599998474121087</v>
      </c>
      <c r="M139">
        <v>1910.390014648438</v>
      </c>
      <c r="N139">
        <v>78.099998474121094</v>
      </c>
      <c r="O139">
        <v>34.439998626708977</v>
      </c>
      <c r="P139">
        <v>36.950000762939453</v>
      </c>
      <c r="Q139">
        <v>276.57000732421881</v>
      </c>
      <c r="R139">
        <v>3906.71</v>
      </c>
      <c r="U139" s="2">
        <v>44242</v>
      </c>
      <c r="V139" s="14">
        <f t="shared" si="41"/>
        <v>2.1209777491967001E-2</v>
      </c>
      <c r="W139" s="14">
        <f t="shared" si="42"/>
        <v>-2.1982489577067815E-2</v>
      </c>
      <c r="X139" s="14">
        <f t="shared" si="43"/>
        <v>-9.5614479430981801E-3</v>
      </c>
      <c r="Y139" s="14">
        <f t="shared" si="44"/>
        <v>-4.7308263227811037E-2</v>
      </c>
      <c r="Z139" s="14">
        <f t="shared" si="45"/>
        <v>-0.12191757728846583</v>
      </c>
      <c r="AA139" s="14">
        <f t="shared" si="46"/>
        <v>2.9349303396582305E-2</v>
      </c>
      <c r="AB139" s="14">
        <f t="shared" si="47"/>
        <v>2.4546979957348592E-3</v>
      </c>
      <c r="AC139" s="14">
        <f t="shared" si="48"/>
        <v>0.18575548738135614</v>
      </c>
      <c r="AD139" s="14">
        <f t="shared" si="49"/>
        <v>-3.5335689045936397E-2</v>
      </c>
      <c r="AE139" s="14">
        <f t="shared" si="50"/>
        <v>-3.3089362063561743E-2</v>
      </c>
      <c r="AF139" s="14">
        <f t="shared" si="51"/>
        <v>-1.6393401615722201E-2</v>
      </c>
      <c r="AG139" s="14">
        <f t="shared" si="52"/>
        <v>-0.1425258859233425</v>
      </c>
      <c r="AH139" s="14">
        <f t="shared" si="53"/>
        <v>-5.9154868213196744E-2</v>
      </c>
      <c r="AI139" s="14">
        <f t="shared" si="54"/>
        <v>-2.7584116902531954E-2</v>
      </c>
      <c r="AJ139" s="14">
        <f t="shared" si="55"/>
        <v>3.8565607784501306E-2</v>
      </c>
      <c r="AK139" s="14">
        <f t="shared" si="56"/>
        <v>-0.16827568902062384</v>
      </c>
      <c r="AL139" s="14">
        <f t="shared" si="57"/>
        <v>-2.4460479533930071E-2</v>
      </c>
      <c r="AM139" s="14"/>
      <c r="AO139" s="16">
        <f t="shared" si="40"/>
        <v>4.5955025725145565E-2</v>
      </c>
      <c r="AQ139" t="s">
        <v>133</v>
      </c>
      <c r="AR139">
        <v>426.8</v>
      </c>
      <c r="AS139" s="4">
        <v>-2.8299999999999999E-2</v>
      </c>
    </row>
    <row r="140" spans="1:45">
      <c r="A140" s="2">
        <v>44235</v>
      </c>
      <c r="B140">
        <v>37.099998474121087</v>
      </c>
      <c r="C140">
        <v>722.97998046875</v>
      </c>
      <c r="D140">
        <v>78.730003356933594</v>
      </c>
      <c r="E140">
        <v>35.639999389648438</v>
      </c>
      <c r="F140">
        <v>240.3699951171875</v>
      </c>
      <c r="G140">
        <v>187.66999816894531</v>
      </c>
      <c r="H140">
        <v>290.25</v>
      </c>
      <c r="I140">
        <v>765.4000244140625</v>
      </c>
      <c r="J140">
        <v>10410</v>
      </c>
      <c r="K140">
        <v>49.299999237060547</v>
      </c>
      <c r="L140">
        <v>35.560001373291023</v>
      </c>
      <c r="M140">
        <v>1943</v>
      </c>
      <c r="N140">
        <v>83.129997253417969</v>
      </c>
      <c r="O140">
        <v>34.720001220703118</v>
      </c>
      <c r="P140">
        <v>34.974998474121087</v>
      </c>
      <c r="Q140">
        <v>272.75</v>
      </c>
      <c r="R140">
        <v>3934.83</v>
      </c>
      <c r="U140" s="2">
        <v>44235</v>
      </c>
      <c r="V140" s="14">
        <f t="shared" si="41"/>
        <v>2.9380059229603867E-2</v>
      </c>
      <c r="W140" s="14">
        <f t="shared" si="42"/>
        <v>-1.780131603207482E-2</v>
      </c>
      <c r="X140" s="14">
        <f t="shared" si="43"/>
        <v>-3.6834866399355227E-3</v>
      </c>
      <c r="Y140" s="14">
        <f t="shared" si="44"/>
        <v>3.1986515408851411E-2</v>
      </c>
      <c r="Z140" s="14">
        <f t="shared" si="45"/>
        <v>2.5751976399502347E-2</v>
      </c>
      <c r="AA140" s="14">
        <f t="shared" si="46"/>
        <v>-2.142060165014761E-2</v>
      </c>
      <c r="AB140" s="14">
        <f t="shared" si="47"/>
        <v>-1.7536593756729113E-2</v>
      </c>
      <c r="AC140" s="14">
        <f t="shared" si="48"/>
        <v>8.5968102553093964E-2</v>
      </c>
      <c r="AD140" s="14">
        <f t="shared" si="49"/>
        <v>-4.851104707012488E-2</v>
      </c>
      <c r="AE140" s="14">
        <f t="shared" si="50"/>
        <v>-1.612572375757141E-2</v>
      </c>
      <c r="AF140" s="14">
        <f t="shared" si="51"/>
        <v>2.924626154854993E-2</v>
      </c>
      <c r="AG140" s="14">
        <f t="shared" si="52"/>
        <v>-1.6783317216449843E-2</v>
      </c>
      <c r="AH140" s="14">
        <f t="shared" si="53"/>
        <v>-6.0507625953158103E-2</v>
      </c>
      <c r="AI140" s="14">
        <f t="shared" si="54"/>
        <v>-8.0645905573061578E-3</v>
      </c>
      <c r="AJ140" s="14">
        <f t="shared" si="55"/>
        <v>5.6468974266852996E-2</v>
      </c>
      <c r="AK140" s="14">
        <f t="shared" si="56"/>
        <v>1.4005526394936046E-2</v>
      </c>
      <c r="AL140" s="14">
        <f t="shared" si="57"/>
        <v>-7.1464332639529261E-3</v>
      </c>
      <c r="AM140" s="14"/>
      <c r="AO140" s="16">
        <f t="shared" si="40"/>
        <v>-3.9377524676558612E-2</v>
      </c>
      <c r="AQ140" t="s">
        <v>134</v>
      </c>
      <c r="AR140">
        <v>439.22</v>
      </c>
      <c r="AS140" s="4">
        <v>-4.1000000000000003E-3</v>
      </c>
    </row>
    <row r="141" spans="1:45">
      <c r="A141" s="2">
        <v>44228</v>
      </c>
      <c r="B141">
        <v>37</v>
      </c>
      <c r="C141">
        <v>726.33001708984375</v>
      </c>
      <c r="D141">
        <v>77.300003051757813</v>
      </c>
      <c r="E141">
        <v>36.520000457763672</v>
      </c>
      <c r="F141">
        <v>238.88999938964841</v>
      </c>
      <c r="G141">
        <v>181.1600036621094</v>
      </c>
      <c r="H141">
        <v>272.80999755859381</v>
      </c>
      <c r="I141">
        <v>828</v>
      </c>
      <c r="J141">
        <v>9950</v>
      </c>
      <c r="K141">
        <v>49.375</v>
      </c>
      <c r="L141">
        <v>34.110000610351563</v>
      </c>
      <c r="M141">
        <v>1918.130004882812</v>
      </c>
      <c r="N141">
        <v>83.599998474121094</v>
      </c>
      <c r="O141">
        <v>34.919998168945313</v>
      </c>
      <c r="P141">
        <v>35.069999694824219</v>
      </c>
      <c r="Q141">
        <v>240.3800048828125</v>
      </c>
      <c r="R141">
        <v>3886.83</v>
      </c>
      <c r="U141" s="2">
        <v>44228</v>
      </c>
      <c r="V141" s="14">
        <f t="shared" si="41"/>
        <v>2.7026614627320713E-3</v>
      </c>
      <c r="W141" s="14">
        <f t="shared" si="42"/>
        <v>-4.6122789121619979E-3</v>
      </c>
      <c r="X141" s="14">
        <f t="shared" si="43"/>
        <v>1.8499356387066311E-2</v>
      </c>
      <c r="Y141" s="14">
        <f t="shared" si="44"/>
        <v>-2.4096414487534808E-2</v>
      </c>
      <c r="Z141" s="14">
        <f t="shared" si="45"/>
        <v>6.1953021529591173E-3</v>
      </c>
      <c r="AA141" s="14">
        <f t="shared" si="46"/>
        <v>3.593505395914004E-2</v>
      </c>
      <c r="AB141" s="14">
        <f t="shared" si="47"/>
        <v>6.3927284914331084E-2</v>
      </c>
      <c r="AC141" s="14">
        <f t="shared" si="48"/>
        <v>-7.5603835248716791E-2</v>
      </c>
      <c r="AD141" s="14">
        <f t="shared" si="49"/>
        <v>4.6231155778894473E-2</v>
      </c>
      <c r="AE141" s="14">
        <f t="shared" si="50"/>
        <v>-1.5190027937104431E-3</v>
      </c>
      <c r="AF141" s="14">
        <f t="shared" si="51"/>
        <v>4.2509549604036655E-2</v>
      </c>
      <c r="AG141" s="14">
        <f t="shared" si="52"/>
        <v>1.2965750524666541E-2</v>
      </c>
      <c r="AH141" s="14">
        <f t="shared" si="53"/>
        <v>-5.6220242737039863E-3</v>
      </c>
      <c r="AI141" s="14">
        <f t="shared" si="54"/>
        <v>-5.7272897688767288E-3</v>
      </c>
      <c r="AJ141" s="14">
        <f t="shared" si="55"/>
        <v>-2.7089028095187806E-3</v>
      </c>
      <c r="AK141" s="14">
        <f t="shared" si="56"/>
        <v>0.13466176245802214</v>
      </c>
      <c r="AL141" s="14">
        <f t="shared" si="57"/>
        <v>1.2349395265550591E-2</v>
      </c>
      <c r="AM141" s="14"/>
      <c r="AO141" s="16">
        <f t="shared" si="40"/>
        <v>1.0819736644376948E-2</v>
      </c>
      <c r="AQ141" s="6">
        <v>44379</v>
      </c>
      <c r="AR141">
        <v>441.04</v>
      </c>
      <c r="AS141" s="4">
        <v>1.61E-2</v>
      </c>
    </row>
    <row r="142" spans="1:45">
      <c r="A142" s="2">
        <v>44221</v>
      </c>
      <c r="B142">
        <v>33</v>
      </c>
      <c r="C142">
        <v>701.260009765625</v>
      </c>
      <c r="D142">
        <v>76.830001831054688</v>
      </c>
      <c r="E142">
        <v>34.909999847412109</v>
      </c>
      <c r="F142">
        <v>225.55999755859381</v>
      </c>
      <c r="G142">
        <v>168.16999816894531</v>
      </c>
      <c r="H142">
        <v>236.6499938964844</v>
      </c>
      <c r="I142">
        <v>728.4000244140625</v>
      </c>
      <c r="J142">
        <v>10330</v>
      </c>
      <c r="K142">
        <v>48.5</v>
      </c>
      <c r="L142">
        <v>33.125</v>
      </c>
      <c r="M142">
        <v>1779.510009765625</v>
      </c>
      <c r="N142">
        <v>80.870002746582031</v>
      </c>
      <c r="O142">
        <v>35.900001525878913</v>
      </c>
      <c r="P142">
        <v>34.895000457763672</v>
      </c>
      <c r="Q142">
        <v>215.96000671386719</v>
      </c>
      <c r="R142">
        <v>3714.24</v>
      </c>
      <c r="U142" s="2">
        <v>44221</v>
      </c>
      <c r="V142" s="14">
        <f t="shared" si="41"/>
        <v>0.12121212121212122</v>
      </c>
      <c r="W142" s="14">
        <f t="shared" si="42"/>
        <v>3.5749945776314331E-2</v>
      </c>
      <c r="X142" s="14">
        <f t="shared" si="43"/>
        <v>6.1174177990602433E-3</v>
      </c>
      <c r="Y142" s="14">
        <f t="shared" si="44"/>
        <v>4.6118608346854877E-2</v>
      </c>
      <c r="Z142" s="14">
        <f t="shared" si="45"/>
        <v>5.9097366445004781E-2</v>
      </c>
      <c r="AA142" s="14">
        <f t="shared" si="46"/>
        <v>7.7243299248384356E-2</v>
      </c>
      <c r="AB142" s="14">
        <f t="shared" si="47"/>
        <v>0.15279951233772918</v>
      </c>
      <c r="AC142" s="14">
        <f t="shared" si="48"/>
        <v>0.13673801791269494</v>
      </c>
      <c r="AD142" s="14">
        <f t="shared" si="49"/>
        <v>-3.6786060019361085E-2</v>
      </c>
      <c r="AE142" s="14">
        <f t="shared" si="50"/>
        <v>1.804123711340206E-2</v>
      </c>
      <c r="AF142" s="14">
        <f t="shared" si="51"/>
        <v>2.9735867482311322E-2</v>
      </c>
      <c r="AG142" s="14">
        <f t="shared" si="52"/>
        <v>7.78978451126804E-2</v>
      </c>
      <c r="AH142" s="14">
        <f t="shared" si="53"/>
        <v>3.3757829044397378E-2</v>
      </c>
      <c r="AI142" s="14">
        <f t="shared" si="54"/>
        <v>-2.7298142486906429E-2</v>
      </c>
      <c r="AJ142" s="14">
        <f t="shared" si="55"/>
        <v>5.0150232057558797E-3</v>
      </c>
      <c r="AK142" s="14">
        <f t="shared" si="56"/>
        <v>0.11307648365329144</v>
      </c>
      <c r="AL142" s="14">
        <f t="shared" si="57"/>
        <v>4.6467110364435293E-2</v>
      </c>
      <c r="AM142" s="14"/>
      <c r="AO142" s="16">
        <f t="shared" si="40"/>
        <v>-1.3898210708915516E-2</v>
      </c>
      <c r="AQ142" t="s">
        <v>135</v>
      </c>
      <c r="AR142">
        <v>434.05</v>
      </c>
      <c r="AS142" s="4">
        <v>4.1300000000000003E-2</v>
      </c>
    </row>
    <row r="143" spans="1:45">
      <c r="A143" s="2">
        <v>44214</v>
      </c>
      <c r="B143">
        <v>34.770000457763672</v>
      </c>
      <c r="C143">
        <v>735.04998779296875</v>
      </c>
      <c r="D143">
        <v>79.510002136230469</v>
      </c>
      <c r="E143">
        <v>35.400001525878913</v>
      </c>
      <c r="F143">
        <v>225.77000427246091</v>
      </c>
      <c r="G143">
        <v>172.7799987792969</v>
      </c>
      <c r="H143">
        <v>249.83000183105469</v>
      </c>
      <c r="I143">
        <v>780.5999755859375</v>
      </c>
      <c r="J143">
        <v>10580</v>
      </c>
      <c r="K143">
        <v>49.154998779296882</v>
      </c>
      <c r="L143">
        <v>34.639999389648438</v>
      </c>
      <c r="M143">
        <v>1965.050048828125</v>
      </c>
      <c r="N143">
        <v>84.209999084472656</v>
      </c>
      <c r="O143">
        <v>36.549999237060547</v>
      </c>
      <c r="P143">
        <v>36.220001220703118</v>
      </c>
      <c r="Q143">
        <v>222.8800048828125</v>
      </c>
      <c r="R143">
        <v>3841.47</v>
      </c>
      <c r="U143" s="2">
        <v>44214</v>
      </c>
      <c r="V143" s="14">
        <f t="shared" si="41"/>
        <v>-5.0905965903387113E-2</v>
      </c>
      <c r="W143" s="14">
        <f t="shared" si="42"/>
        <v>-4.5969632798444314E-2</v>
      </c>
      <c r="X143" s="14">
        <f t="shared" si="43"/>
        <v>-3.3706454951214E-2</v>
      </c>
      <c r="Y143" s="14">
        <f t="shared" si="44"/>
        <v>-1.3841854727282761E-2</v>
      </c>
      <c r="Z143" s="14">
        <f t="shared" si="45"/>
        <v>-9.3017987284823092E-4</v>
      </c>
      <c r="AA143" s="14">
        <f t="shared" si="46"/>
        <v>-2.6681332578548305E-2</v>
      </c>
      <c r="AB143" s="14">
        <f t="shared" si="47"/>
        <v>-5.2755905367535272E-2</v>
      </c>
      <c r="AC143" s="14">
        <f t="shared" si="48"/>
        <v>-6.6871576741585767E-2</v>
      </c>
      <c r="AD143" s="14">
        <f t="shared" si="49"/>
        <v>-2.3629489603024575E-2</v>
      </c>
      <c r="AE143" s="14">
        <f t="shared" si="50"/>
        <v>-1.3325171306336288E-2</v>
      </c>
      <c r="AF143" s="14">
        <f t="shared" si="51"/>
        <v>-4.3735548970626391E-2</v>
      </c>
      <c r="AG143" s="14">
        <f t="shared" si="52"/>
        <v>-9.4420006845702703E-2</v>
      </c>
      <c r="AH143" s="14">
        <f t="shared" si="53"/>
        <v>-3.9662704835564846E-2</v>
      </c>
      <c r="AI143" s="14">
        <f t="shared" si="54"/>
        <v>-1.7783795478785027E-2</v>
      </c>
      <c r="AJ143" s="14">
        <f t="shared" si="55"/>
        <v>-3.6582018726771443E-2</v>
      </c>
      <c r="AK143" s="14">
        <f t="shared" si="56"/>
        <v>-3.1048088735388175E-2</v>
      </c>
      <c r="AL143" s="14">
        <f t="shared" si="57"/>
        <v>-3.312013369881843E-2</v>
      </c>
      <c r="AM143" s="14"/>
      <c r="AO143" s="16">
        <f t="shared" si="40"/>
        <v>2.6295883339046266E-2</v>
      </c>
      <c r="AQ143" t="s">
        <v>136</v>
      </c>
      <c r="AR143">
        <v>416.84</v>
      </c>
      <c r="AS143" s="4">
        <v>-3.4099999999999998E-2</v>
      </c>
    </row>
    <row r="144" spans="1:45">
      <c r="A144" s="2">
        <v>44207</v>
      </c>
      <c r="B144">
        <v>35.935001373291023</v>
      </c>
      <c r="C144">
        <v>727.760009765625</v>
      </c>
      <c r="D144">
        <v>80.040000915527344</v>
      </c>
      <c r="E144">
        <v>34.159999847412109</v>
      </c>
      <c r="F144">
        <v>213.13999938964841</v>
      </c>
      <c r="G144">
        <v>171.44000244140619</v>
      </c>
      <c r="H144">
        <v>249.1300048828125</v>
      </c>
      <c r="I144">
        <v>832</v>
      </c>
      <c r="J144">
        <v>10710</v>
      </c>
      <c r="K144">
        <v>48.5</v>
      </c>
      <c r="L144">
        <v>33.669998168945313</v>
      </c>
      <c r="M144">
        <v>1851.780029296875</v>
      </c>
      <c r="N144">
        <v>82.040000915527344</v>
      </c>
      <c r="O144">
        <v>36.700000762939453</v>
      </c>
      <c r="P144">
        <v>37.095001220703118</v>
      </c>
      <c r="Q144">
        <v>227.75</v>
      </c>
      <c r="R144">
        <v>3768.25</v>
      </c>
      <c r="U144" s="2">
        <v>44207</v>
      </c>
      <c r="V144" s="14">
        <f t="shared" si="41"/>
        <v>-3.2419670822476918E-2</v>
      </c>
      <c r="W144" s="14">
        <f t="shared" si="42"/>
        <v>1.0017008257559365E-2</v>
      </c>
      <c r="X144" s="14">
        <f t="shared" si="43"/>
        <v>-6.6216738285176354E-3</v>
      </c>
      <c r="Y144" s="14">
        <f t="shared" si="44"/>
        <v>3.6299815105553752E-2</v>
      </c>
      <c r="Z144" s="14">
        <f t="shared" si="45"/>
        <v>5.9256849577648554E-2</v>
      </c>
      <c r="AA144" s="14">
        <f t="shared" si="46"/>
        <v>7.8161241181076545E-3</v>
      </c>
      <c r="AB144" s="14">
        <f t="shared" si="47"/>
        <v>2.8097657228058777E-3</v>
      </c>
      <c r="AC144" s="14">
        <f t="shared" si="48"/>
        <v>-6.1778875497671276E-2</v>
      </c>
      <c r="AD144" s="14">
        <f t="shared" si="49"/>
        <v>-1.2138188608776844E-2</v>
      </c>
      <c r="AE144" s="14">
        <f t="shared" si="50"/>
        <v>1.3505129470038806E-2</v>
      </c>
      <c r="AF144" s="14">
        <f t="shared" si="51"/>
        <v>2.8809066630653444E-2</v>
      </c>
      <c r="AG144" s="14">
        <f t="shared" si="52"/>
        <v>6.1168182904671936E-2</v>
      </c>
      <c r="AH144" s="14">
        <f t="shared" si="53"/>
        <v>2.6450489331169749E-2</v>
      </c>
      <c r="AI144" s="14">
        <f t="shared" si="54"/>
        <v>-4.0872349526047264E-3</v>
      </c>
      <c r="AJ144" s="14">
        <f t="shared" si="55"/>
        <v>-2.358808387130213E-2</v>
      </c>
      <c r="AK144" s="14">
        <f t="shared" si="56"/>
        <v>-2.1383074060098792E-2</v>
      </c>
      <c r="AL144" s="14">
        <f t="shared" si="57"/>
        <v>1.9430770251442925E-2</v>
      </c>
      <c r="AM144" s="14"/>
      <c r="AO144" s="16">
        <f t="shared" si="40"/>
        <v>-1.2728305097312806E-3</v>
      </c>
      <c r="AQ144" t="s">
        <v>137</v>
      </c>
      <c r="AR144">
        <v>431.57</v>
      </c>
      <c r="AS144" s="4">
        <v>1.46E-2</v>
      </c>
    </row>
    <row r="145" spans="1:45">
      <c r="A145" s="2">
        <v>44200</v>
      </c>
      <c r="B145">
        <v>36.825000762939453</v>
      </c>
      <c r="C145">
        <v>756.45001220703125</v>
      </c>
      <c r="D145">
        <v>81.699996948242188</v>
      </c>
      <c r="E145">
        <v>35.220001220703118</v>
      </c>
      <c r="F145">
        <v>222.03999328613281</v>
      </c>
      <c r="G145">
        <v>178.69000244140619</v>
      </c>
      <c r="H145">
        <v>260.73001098632813</v>
      </c>
      <c r="I145">
        <v>786.5999755859375</v>
      </c>
      <c r="J145">
        <v>11680</v>
      </c>
      <c r="K145">
        <v>49.415000915527337</v>
      </c>
      <c r="L145">
        <v>34.224998474121087</v>
      </c>
      <c r="M145">
        <v>1719</v>
      </c>
      <c r="N145">
        <v>81.129997253417969</v>
      </c>
      <c r="O145">
        <v>37.130001068115227</v>
      </c>
      <c r="P145">
        <v>37.485000610351563</v>
      </c>
      <c r="Q145">
        <v>241.44999694824219</v>
      </c>
      <c r="R145">
        <v>3824.68</v>
      </c>
      <c r="U145" s="2">
        <v>44200</v>
      </c>
      <c r="V145" s="14">
        <f t="shared" si="41"/>
        <v>-2.4168346808131572E-2</v>
      </c>
      <c r="W145" s="14">
        <f t="shared" si="42"/>
        <v>-3.7927162374814187E-2</v>
      </c>
      <c r="X145" s="14">
        <f t="shared" si="43"/>
        <v>-2.0318189653868272E-2</v>
      </c>
      <c r="Y145" s="14">
        <f t="shared" si="44"/>
        <v>-3.0096574007723646E-2</v>
      </c>
      <c r="Z145" s="14">
        <f t="shared" si="45"/>
        <v>-4.0082841675352546E-2</v>
      </c>
      <c r="AA145" s="14">
        <f t="shared" si="46"/>
        <v>-4.0573058934157941E-2</v>
      </c>
      <c r="AB145" s="14">
        <f t="shared" si="47"/>
        <v>-4.449049060226478E-2</v>
      </c>
      <c r="AC145" s="14">
        <f t="shared" si="48"/>
        <v>5.7716788486096848E-2</v>
      </c>
      <c r="AD145" s="14">
        <f t="shared" si="49"/>
        <v>-8.3047945205479451E-2</v>
      </c>
      <c r="AE145" s="14">
        <f t="shared" si="50"/>
        <v>-1.8516662927751198E-2</v>
      </c>
      <c r="AF145" s="14">
        <f t="shared" si="51"/>
        <v>-1.6216225855946568E-2</v>
      </c>
      <c r="AG145" s="14">
        <f t="shared" si="52"/>
        <v>7.7242599940008733E-2</v>
      </c>
      <c r="AH145" s="14">
        <f t="shared" si="53"/>
        <v>1.1216611523686906E-2</v>
      </c>
      <c r="AI145" s="14">
        <f t="shared" si="54"/>
        <v>-1.1580939746996931E-2</v>
      </c>
      <c r="AJ145" s="14">
        <f t="shared" si="55"/>
        <v>-1.0404145212705303E-2</v>
      </c>
      <c r="AK145" s="14">
        <f t="shared" si="56"/>
        <v>-5.6740514066682519E-2</v>
      </c>
      <c r="AL145" s="14">
        <f t="shared" si="57"/>
        <v>-1.4754175512722591E-2</v>
      </c>
      <c r="AM145" s="14"/>
      <c r="AO145" s="16">
        <f t="shared" si="40"/>
        <v>1.1835944260553434E-2</v>
      </c>
      <c r="AQ145" s="6">
        <v>44470</v>
      </c>
      <c r="AR145">
        <v>425.37</v>
      </c>
      <c r="AS145" s="4">
        <v>-1.4200000000000001E-2</v>
      </c>
    </row>
    <row r="146" spans="1:45">
      <c r="A146" s="2">
        <v>44193</v>
      </c>
      <c r="B146">
        <v>36.439998626708977</v>
      </c>
      <c r="C146">
        <v>721.53997802734375</v>
      </c>
      <c r="D146">
        <v>80.239997863769531</v>
      </c>
      <c r="E146">
        <v>37.330001831054688</v>
      </c>
      <c r="F146">
        <v>222.5299987792969</v>
      </c>
      <c r="G146">
        <v>181.17999267578119</v>
      </c>
      <c r="H146">
        <v>266.19000244140619</v>
      </c>
      <c r="I146">
        <v>830</v>
      </c>
      <c r="J146">
        <v>11200</v>
      </c>
      <c r="K146">
        <v>49.479999542236328</v>
      </c>
      <c r="L146">
        <v>31.389999389648441</v>
      </c>
      <c r="M146">
        <v>1675.219970703125</v>
      </c>
      <c r="N146">
        <v>77.150001525878906</v>
      </c>
      <c r="O146">
        <v>36.810001373291023</v>
      </c>
      <c r="P146">
        <v>35.299999237060547</v>
      </c>
      <c r="Q146">
        <v>217.63999938964841</v>
      </c>
      <c r="R146">
        <v>3756.07</v>
      </c>
      <c r="U146" s="2">
        <v>44193</v>
      </c>
      <c r="V146" s="14">
        <f t="shared" si="41"/>
        <v>1.0565371864429369E-2</v>
      </c>
      <c r="W146" s="14">
        <f t="shared" si="42"/>
        <v>4.8382674893676557E-2</v>
      </c>
      <c r="X146" s="14">
        <f t="shared" si="43"/>
        <v>1.8195402833278043E-2</v>
      </c>
      <c r="Y146" s="14">
        <f t="shared" si="44"/>
        <v>-5.6522917408385123E-2</v>
      </c>
      <c r="Z146" s="14">
        <f t="shared" si="45"/>
        <v>-2.2019749959648074E-3</v>
      </c>
      <c r="AA146" s="14">
        <f t="shared" si="46"/>
        <v>-1.3743185423518585E-2</v>
      </c>
      <c r="AB146" s="14">
        <f t="shared" si="47"/>
        <v>-2.0511632311509983E-2</v>
      </c>
      <c r="AC146" s="14">
        <f t="shared" si="48"/>
        <v>-5.228918604103916E-2</v>
      </c>
      <c r="AD146" s="14">
        <f t="shared" si="49"/>
        <v>4.2857142857142858E-2</v>
      </c>
      <c r="AE146" s="14">
        <f t="shared" si="50"/>
        <v>-1.3136343433776388E-3</v>
      </c>
      <c r="AF146" s="14">
        <f t="shared" si="51"/>
        <v>9.0315359655838368E-2</v>
      </c>
      <c r="AG146" s="14">
        <f t="shared" si="52"/>
        <v>2.6133898868516713E-2</v>
      </c>
      <c r="AH146" s="14">
        <f t="shared" si="53"/>
        <v>5.1587759544036139E-2</v>
      </c>
      <c r="AI146" s="14">
        <f t="shared" si="54"/>
        <v>8.6932812519912913E-3</v>
      </c>
      <c r="AJ146" s="14">
        <f t="shared" si="55"/>
        <v>6.1898057238399022E-2</v>
      </c>
      <c r="AK146" s="14">
        <f t="shared" si="56"/>
        <v>0.10940083452199389</v>
      </c>
      <c r="AL146" s="14">
        <f t="shared" si="57"/>
        <v>1.826643273421413E-2</v>
      </c>
      <c r="AM146" s="14"/>
      <c r="AO146" s="16">
        <f t="shared" si="40"/>
        <v>2.2036572072409732E-2</v>
      </c>
      <c r="AQ146" s="6">
        <v>44256</v>
      </c>
      <c r="AR146">
        <v>431.48</v>
      </c>
      <c r="AS146" s="4">
        <v>2.4799999999999999E-2</v>
      </c>
    </row>
    <row r="147" spans="1:45">
      <c r="A147" s="2">
        <v>44186</v>
      </c>
      <c r="B147">
        <v>38.604999542236328</v>
      </c>
      <c r="C147">
        <v>707.17999267578125</v>
      </c>
      <c r="D147">
        <v>79.589996337890625</v>
      </c>
      <c r="E147">
        <v>36.400001525878913</v>
      </c>
      <c r="F147">
        <v>225.7799987792969</v>
      </c>
      <c r="G147">
        <v>173.72999572753909</v>
      </c>
      <c r="H147">
        <v>260.95001220703119</v>
      </c>
      <c r="I147">
        <v>838.20001220703125</v>
      </c>
      <c r="J147">
        <v>11270</v>
      </c>
      <c r="K147">
        <v>49.5</v>
      </c>
      <c r="L147">
        <v>31.280000686645511</v>
      </c>
      <c r="M147">
        <v>1690.47998046875</v>
      </c>
      <c r="N147">
        <v>74.980003356933594</v>
      </c>
      <c r="O147">
        <v>37.270000457763672</v>
      </c>
      <c r="P147">
        <v>35.889999389648438</v>
      </c>
      <c r="Q147">
        <v>228.2799987792969</v>
      </c>
      <c r="R147">
        <v>3703.06</v>
      </c>
      <c r="U147" s="2">
        <v>44186</v>
      </c>
      <c r="V147" s="14">
        <f t="shared" si="41"/>
        <v>-5.6080842927059275E-2</v>
      </c>
      <c r="W147" s="14">
        <f t="shared" si="42"/>
        <v>2.0305983625509724E-2</v>
      </c>
      <c r="X147" s="14">
        <f t="shared" si="43"/>
        <v>8.1668746800715487E-3</v>
      </c>
      <c r="Y147" s="14">
        <f t="shared" si="44"/>
        <v>2.5549457862373493E-2</v>
      </c>
      <c r="Z147" s="14">
        <f t="shared" si="45"/>
        <v>-1.4394543438619291E-2</v>
      </c>
      <c r="AA147" s="14">
        <f t="shared" si="46"/>
        <v>4.2882617460751796E-2</v>
      </c>
      <c r="AB147" s="14">
        <f t="shared" si="47"/>
        <v>2.0080436824113743E-2</v>
      </c>
      <c r="AC147" s="14">
        <f t="shared" si="48"/>
        <v>-9.7828824714999967E-3</v>
      </c>
      <c r="AD147" s="14">
        <f t="shared" si="49"/>
        <v>-6.2111801242236021E-3</v>
      </c>
      <c r="AE147" s="14">
        <f t="shared" si="50"/>
        <v>-4.04049651791351E-4</v>
      </c>
      <c r="AF147" s="14">
        <f t="shared" si="51"/>
        <v>3.5165824996254507E-3</v>
      </c>
      <c r="AG147" s="14">
        <f t="shared" si="52"/>
        <v>-9.027027792067422E-3</v>
      </c>
      <c r="AH147" s="14">
        <f t="shared" si="53"/>
        <v>2.8941025230624334E-2</v>
      </c>
      <c r="AI147" s="14">
        <f t="shared" si="54"/>
        <v>-1.2342341798303553E-2</v>
      </c>
      <c r="AJ147" s="14">
        <f t="shared" si="55"/>
        <v>-1.6439124063012976E-2</v>
      </c>
      <c r="AK147" s="14">
        <f t="shared" si="56"/>
        <v>-4.6609424594991955E-2</v>
      </c>
      <c r="AL147" s="14">
        <f t="shared" si="57"/>
        <v>1.4315187979670926E-2</v>
      </c>
      <c r="AM147" s="14"/>
      <c r="AO147" s="16">
        <f t="shared" si="40"/>
        <v>-4.6875362606067722E-3</v>
      </c>
      <c r="AQ147" t="s">
        <v>138</v>
      </c>
      <c r="AR147">
        <v>421.03</v>
      </c>
      <c r="AS147" s="4">
        <v>1.2699999999999999E-2</v>
      </c>
    </row>
    <row r="148" spans="1:45">
      <c r="A148" s="2">
        <v>44179</v>
      </c>
      <c r="B148">
        <v>34.900001525878913</v>
      </c>
      <c r="C148">
        <v>698.79998779296875</v>
      </c>
      <c r="D148">
        <v>80.860000610351563</v>
      </c>
      <c r="E148">
        <v>35.930000305175781</v>
      </c>
      <c r="F148">
        <v>227.42999267578119</v>
      </c>
      <c r="G148">
        <v>172.88999938964841</v>
      </c>
      <c r="H148">
        <v>261.30999755859381</v>
      </c>
      <c r="I148">
        <v>816</v>
      </c>
      <c r="J148">
        <v>10910</v>
      </c>
      <c r="K148">
        <v>50.360000610351563</v>
      </c>
      <c r="L148">
        <v>30.879999160766602</v>
      </c>
      <c r="M148">
        <v>1723.680053710938</v>
      </c>
      <c r="N148">
        <v>74.510002136230469</v>
      </c>
      <c r="O148">
        <v>37.680000305175781</v>
      </c>
      <c r="P148">
        <v>35.990001678466797</v>
      </c>
      <c r="Q148">
        <v>235.44999694824219</v>
      </c>
      <c r="R148">
        <v>3709.41</v>
      </c>
      <c r="U148" s="2">
        <v>44179</v>
      </c>
      <c r="V148" s="14">
        <f t="shared" si="41"/>
        <v>0.10616039697333821</v>
      </c>
      <c r="W148" s="14">
        <f t="shared" si="42"/>
        <v>1.1991993459071464E-2</v>
      </c>
      <c r="X148" s="14">
        <f t="shared" si="43"/>
        <v>-1.5706211512176934E-2</v>
      </c>
      <c r="Y148" s="14">
        <f t="shared" si="44"/>
        <v>1.3081024678851104E-2</v>
      </c>
      <c r="Z148" s="14">
        <f t="shared" si="45"/>
        <v>-7.2549529508910545E-3</v>
      </c>
      <c r="AA148" s="14">
        <f t="shared" si="46"/>
        <v>4.8585594358037561E-3</v>
      </c>
      <c r="AB148" s="14">
        <f t="shared" si="47"/>
        <v>-1.3776179821895021E-3</v>
      </c>
      <c r="AC148" s="14">
        <f t="shared" si="48"/>
        <v>2.7205897312538297E-2</v>
      </c>
      <c r="AD148" s="14">
        <f t="shared" si="49"/>
        <v>3.2997250229147568E-2</v>
      </c>
      <c r="AE148" s="14">
        <f t="shared" si="50"/>
        <v>-1.7077057186825933E-2</v>
      </c>
      <c r="AF148" s="14">
        <f t="shared" si="51"/>
        <v>1.2953417640863035E-2</v>
      </c>
      <c r="AG148" s="14">
        <f t="shared" si="52"/>
        <v>-1.9261157643909028E-2</v>
      </c>
      <c r="AH148" s="14">
        <f t="shared" si="53"/>
        <v>6.3078943393908059E-3</v>
      </c>
      <c r="AI148" s="14">
        <f t="shared" si="54"/>
        <v>-1.0881099896270202E-2</v>
      </c>
      <c r="AJ148" s="14">
        <f t="shared" si="55"/>
        <v>-2.7786130634773437E-3</v>
      </c>
      <c r="AK148" s="14">
        <f t="shared" si="56"/>
        <v>-3.0452317952339703E-2</v>
      </c>
      <c r="AL148" s="14">
        <f t="shared" si="57"/>
        <v>-1.7118625333947743E-3</v>
      </c>
      <c r="AM148" s="14"/>
      <c r="AO148" s="16">
        <f t="shared" si="40"/>
        <v>7.5696450905530155E-3</v>
      </c>
      <c r="AQ148" t="s">
        <v>139</v>
      </c>
      <c r="AR148">
        <v>415.77</v>
      </c>
      <c r="AS148" s="4">
        <v>-2.5000000000000001E-3</v>
      </c>
    </row>
    <row r="149" spans="1:45">
      <c r="A149" s="2">
        <v>44172</v>
      </c>
      <c r="B149">
        <v>34.069999694824219</v>
      </c>
      <c r="C149">
        <v>695.20001220703125</v>
      </c>
      <c r="D149">
        <v>79.339996337890625</v>
      </c>
      <c r="E149">
        <v>33.950000762939453</v>
      </c>
      <c r="F149">
        <v>222.41999816894531</v>
      </c>
      <c r="G149">
        <v>175.7200012207031</v>
      </c>
      <c r="H149">
        <v>245.75</v>
      </c>
      <c r="I149">
        <v>818.20001220703125</v>
      </c>
      <c r="J149">
        <v>10210</v>
      </c>
      <c r="K149">
        <v>49.654998779296882</v>
      </c>
      <c r="L149">
        <v>28.879999160766602</v>
      </c>
      <c r="M149">
        <v>1606.630004882812</v>
      </c>
      <c r="N149">
        <v>73.800003051757813</v>
      </c>
      <c r="O149">
        <v>41.119998931884773</v>
      </c>
      <c r="P149">
        <v>37.020000457763672</v>
      </c>
      <c r="Q149">
        <v>216.5899963378906</v>
      </c>
      <c r="R149">
        <v>3663.46</v>
      </c>
      <c r="U149" s="2">
        <v>44172</v>
      </c>
      <c r="V149" s="14">
        <f t="shared" si="41"/>
        <v>2.436166241530038E-2</v>
      </c>
      <c r="W149" s="14">
        <f t="shared" si="42"/>
        <v>5.1783307288916208E-3</v>
      </c>
      <c r="X149" s="14">
        <f t="shared" si="43"/>
        <v>1.9158108679355017E-2</v>
      </c>
      <c r="Y149" s="14">
        <f t="shared" si="44"/>
        <v>5.8321045588833623E-2</v>
      </c>
      <c r="Z149" s="14">
        <f t="shared" si="45"/>
        <v>2.2524928280191783E-2</v>
      </c>
      <c r="AA149" s="14">
        <f t="shared" si="46"/>
        <v>-1.6105177620049212E-2</v>
      </c>
      <c r="AB149" s="14">
        <f t="shared" si="47"/>
        <v>6.3316368498855774E-2</v>
      </c>
      <c r="AC149" s="14">
        <f t="shared" si="48"/>
        <v>-2.6888440163877377E-3</v>
      </c>
      <c r="AD149" s="14">
        <f t="shared" si="49"/>
        <v>6.8560235063663072E-2</v>
      </c>
      <c r="AE149" s="14">
        <f t="shared" si="50"/>
        <v>1.4198003189733705E-2</v>
      </c>
      <c r="AF149" s="14">
        <f t="shared" si="51"/>
        <v>6.9252079574745773E-2</v>
      </c>
      <c r="AG149" s="14">
        <f t="shared" si="52"/>
        <v>7.2854389917026086E-2</v>
      </c>
      <c r="AH149" s="14">
        <f t="shared" si="53"/>
        <v>9.6205834026147109E-3</v>
      </c>
      <c r="AI149" s="14">
        <f t="shared" si="54"/>
        <v>-8.3657556324535531E-2</v>
      </c>
      <c r="AJ149" s="14">
        <f t="shared" si="55"/>
        <v>-2.7822765169114638E-2</v>
      </c>
      <c r="AK149" s="14">
        <f t="shared" si="56"/>
        <v>8.7076969985857983E-2</v>
      </c>
      <c r="AL149" s="14">
        <f t="shared" si="57"/>
        <v>1.2542787419543223E-2</v>
      </c>
      <c r="AM149" s="14"/>
      <c r="AO149" s="16">
        <f t="shared" si="40"/>
        <v>3.3627032469229497E-2</v>
      </c>
      <c r="AQ149" t="s">
        <v>140</v>
      </c>
      <c r="AR149">
        <v>416.83</v>
      </c>
      <c r="AS149" s="4">
        <v>1.61E-2</v>
      </c>
    </row>
    <row r="150" spans="1:45">
      <c r="A150" s="2">
        <v>44165</v>
      </c>
      <c r="B150">
        <v>39.025001525878913</v>
      </c>
      <c r="C150">
        <v>703.469970703125</v>
      </c>
      <c r="D150">
        <v>78</v>
      </c>
      <c r="E150">
        <v>34.119998931884773</v>
      </c>
      <c r="F150">
        <v>225.86000061035159</v>
      </c>
      <c r="G150">
        <v>154.13999938964841</v>
      </c>
      <c r="H150">
        <v>244.1199951171875</v>
      </c>
      <c r="I150">
        <v>928.79998779296875</v>
      </c>
      <c r="J150">
        <v>9875</v>
      </c>
      <c r="K150">
        <v>48.360000610351563</v>
      </c>
      <c r="L150">
        <v>29.569999694824219</v>
      </c>
      <c r="M150">
        <v>1557.380004882812</v>
      </c>
      <c r="N150">
        <v>72.519996643066406</v>
      </c>
      <c r="O150">
        <v>40.340000152587891</v>
      </c>
      <c r="P150">
        <v>37.689998626708977</v>
      </c>
      <c r="Q150">
        <v>208.1499938964844</v>
      </c>
      <c r="R150">
        <v>3699.12</v>
      </c>
      <c r="U150" s="2">
        <v>44165</v>
      </c>
      <c r="V150" s="14">
        <f t="shared" si="41"/>
        <v>-0.12696993305096607</v>
      </c>
      <c r="W150" s="14">
        <f t="shared" si="42"/>
        <v>-1.1755950986547225E-2</v>
      </c>
      <c r="X150" s="14">
        <f t="shared" si="43"/>
        <v>1.7179440229366988E-2</v>
      </c>
      <c r="Y150" s="14">
        <f t="shared" si="44"/>
        <v>-4.9823614966897946E-3</v>
      </c>
      <c r="Z150" s="14">
        <f t="shared" si="45"/>
        <v>-1.5230684636988425E-2</v>
      </c>
      <c r="AA150" s="14">
        <f t="shared" si="46"/>
        <v>0.14000260747700469</v>
      </c>
      <c r="AB150" s="14">
        <f t="shared" si="47"/>
        <v>6.6770642119259082E-3</v>
      </c>
      <c r="AC150" s="14">
        <f t="shared" si="48"/>
        <v>-0.11907835598571352</v>
      </c>
      <c r="AD150" s="14">
        <f t="shared" si="49"/>
        <v>3.3924050632911394E-2</v>
      </c>
      <c r="AE150" s="14">
        <f t="shared" si="50"/>
        <v>2.6778290996715217E-2</v>
      </c>
      <c r="AF150" s="14">
        <f t="shared" si="51"/>
        <v>-2.3334478903575755E-2</v>
      </c>
      <c r="AG150" s="14">
        <f t="shared" si="52"/>
        <v>3.1623624192931583E-2</v>
      </c>
      <c r="AH150" s="14">
        <f t="shared" si="53"/>
        <v>1.7650392552986789E-2</v>
      </c>
      <c r="AI150" s="14">
        <f t="shared" si="54"/>
        <v>1.9335616666993086E-2</v>
      </c>
      <c r="AJ150" s="14">
        <f t="shared" si="55"/>
        <v>-1.7776550632997688E-2</v>
      </c>
      <c r="AK150" s="14">
        <f t="shared" si="56"/>
        <v>4.0547694878163253E-2</v>
      </c>
      <c r="AL150" s="14">
        <f t="shared" si="57"/>
        <v>-9.6401306256622809E-3</v>
      </c>
      <c r="AM150" s="14"/>
      <c r="AO150" s="16">
        <f t="shared" si="40"/>
        <v>1.5558075578980557E-2</v>
      </c>
      <c r="AQ150" s="6">
        <v>43994</v>
      </c>
      <c r="AR150">
        <v>410.23</v>
      </c>
      <c r="AS150" s="4">
        <v>-6.7999999999999996E-3</v>
      </c>
    </row>
    <row r="151" spans="1:45">
      <c r="A151" s="2">
        <v>44158</v>
      </c>
      <c r="B151">
        <v>37.294998168945313</v>
      </c>
      <c r="C151">
        <v>715.1099853515625</v>
      </c>
      <c r="D151">
        <v>75.970001220703125</v>
      </c>
      <c r="E151">
        <v>34</v>
      </c>
      <c r="F151">
        <v>247.6300048828125</v>
      </c>
      <c r="G151">
        <v>147.1300048828125</v>
      </c>
      <c r="H151">
        <v>245.94000244140619</v>
      </c>
      <c r="I151">
        <v>838.79998779296875</v>
      </c>
      <c r="J151">
        <v>9580</v>
      </c>
      <c r="K151">
        <v>48.849998474121087</v>
      </c>
      <c r="L151">
        <v>29.604999542236332</v>
      </c>
      <c r="M151">
        <v>1513.430053710938</v>
      </c>
      <c r="N151">
        <v>75.129997253417969</v>
      </c>
      <c r="O151">
        <v>37.229999542236328</v>
      </c>
      <c r="P151">
        <v>37.700000762939453</v>
      </c>
      <c r="Q151">
        <v>212.52000427246091</v>
      </c>
      <c r="R151">
        <v>3638.35</v>
      </c>
      <c r="U151" s="2">
        <v>44158</v>
      </c>
      <c r="V151" s="14">
        <f t="shared" si="41"/>
        <v>4.638700742380341E-2</v>
      </c>
      <c r="W151" s="14">
        <f t="shared" si="42"/>
        <v>-1.6277236910228619E-2</v>
      </c>
      <c r="X151" s="14">
        <f t="shared" si="43"/>
        <v>2.6721057610614669E-2</v>
      </c>
      <c r="Y151" s="14">
        <f t="shared" si="44"/>
        <v>3.5293803495521393E-3</v>
      </c>
      <c r="Z151" s="14">
        <f t="shared" si="45"/>
        <v>-8.7913434734063281E-2</v>
      </c>
      <c r="AA151" s="14">
        <f t="shared" si="46"/>
        <v>4.7644900932473262E-2</v>
      </c>
      <c r="AB151" s="14">
        <f t="shared" si="47"/>
        <v>-7.4002086124736847E-3</v>
      </c>
      <c r="AC151" s="14">
        <f t="shared" si="48"/>
        <v>0.10729613890053329</v>
      </c>
      <c r="AD151" s="14">
        <f t="shared" si="49"/>
        <v>3.0793319415448852E-2</v>
      </c>
      <c r="AE151" s="14">
        <f t="shared" si="50"/>
        <v>-1.0030662826511792E-2</v>
      </c>
      <c r="AF151" s="14">
        <f t="shared" si="51"/>
        <v>-1.1822275951121016E-3</v>
      </c>
      <c r="AG151" s="14">
        <f t="shared" si="52"/>
        <v>2.9039961948759109E-2</v>
      </c>
      <c r="AH151" s="14">
        <f t="shared" si="53"/>
        <v>-3.4739793767699402E-2</v>
      </c>
      <c r="AI151" s="14">
        <f t="shared" si="54"/>
        <v>8.3534801197710437E-2</v>
      </c>
      <c r="AJ151" s="14">
        <f t="shared" si="55"/>
        <v>-2.6530864795918887E-4</v>
      </c>
      <c r="AK151" s="14">
        <f t="shared" si="56"/>
        <v>-2.0562818972909212E-2</v>
      </c>
      <c r="AL151" s="14">
        <f t="shared" si="57"/>
        <v>1.6702626190443465E-2</v>
      </c>
      <c r="AM151" s="14"/>
      <c r="AO151" s="16">
        <f t="shared" si="40"/>
        <v>3.8784674833469972E-2</v>
      </c>
      <c r="AQ151" t="s">
        <v>141</v>
      </c>
      <c r="AR151">
        <v>413.05</v>
      </c>
      <c r="AS151" s="4">
        <v>1.5699999999999999E-2</v>
      </c>
    </row>
    <row r="152" spans="1:45">
      <c r="A152" s="2">
        <v>44151</v>
      </c>
      <c r="B152">
        <v>35.814998626708977</v>
      </c>
      <c r="C152">
        <v>672.71002197265625</v>
      </c>
      <c r="D152">
        <v>77.019996643066406</v>
      </c>
      <c r="E152">
        <v>34.400001525878913</v>
      </c>
      <c r="F152">
        <v>258.04000854492188</v>
      </c>
      <c r="G152">
        <v>141.07000732421881</v>
      </c>
      <c r="H152">
        <v>240.55999755859381</v>
      </c>
      <c r="I152">
        <v>732.79998779296875</v>
      </c>
      <c r="J152">
        <v>9900</v>
      </c>
      <c r="K152">
        <v>48.270000457763672</v>
      </c>
      <c r="L152">
        <v>27.409999847412109</v>
      </c>
      <c r="M152">
        <v>1416.989990234375</v>
      </c>
      <c r="N152">
        <v>75.550003051757813</v>
      </c>
      <c r="O152">
        <v>36.700000762939453</v>
      </c>
      <c r="P152">
        <v>34.5</v>
      </c>
      <c r="Q152">
        <v>195.9700012207031</v>
      </c>
      <c r="R152">
        <v>3557.54</v>
      </c>
      <c r="U152" s="2">
        <v>44151</v>
      </c>
      <c r="V152" s="14">
        <f t="shared" si="41"/>
        <v>4.1323456623913644E-2</v>
      </c>
      <c r="W152" s="14">
        <f t="shared" si="42"/>
        <v>6.3028588833227886E-2</v>
      </c>
      <c r="X152" s="14">
        <f t="shared" si="43"/>
        <v>-1.3632763803266217E-2</v>
      </c>
      <c r="Y152" s="14">
        <f t="shared" si="44"/>
        <v>-1.1627950817908964E-2</v>
      </c>
      <c r="Z152" s="14">
        <f t="shared" si="45"/>
        <v>-4.0342595401430204E-2</v>
      </c>
      <c r="AA152" s="14">
        <f t="shared" si="46"/>
        <v>4.2957377500279725E-2</v>
      </c>
      <c r="AB152" s="14">
        <f t="shared" si="47"/>
        <v>2.2364503397959857E-2</v>
      </c>
      <c r="AC152" s="14">
        <f t="shared" si="48"/>
        <v>0.14465065743143435</v>
      </c>
      <c r="AD152" s="14">
        <f t="shared" si="49"/>
        <v>-3.2323232323232323E-2</v>
      </c>
      <c r="AE152" s="14">
        <f t="shared" si="50"/>
        <v>1.2015703560328614E-2</v>
      </c>
      <c r="AF152" s="14">
        <f t="shared" si="51"/>
        <v>8.0080251989912407E-2</v>
      </c>
      <c r="AG152" s="14">
        <f t="shared" si="52"/>
        <v>6.8059805744013366E-2</v>
      </c>
      <c r="AH152" s="14">
        <f t="shared" si="53"/>
        <v>-5.5593088203068118E-3</v>
      </c>
      <c r="AI152" s="14">
        <f t="shared" si="54"/>
        <v>1.444138333185215E-2</v>
      </c>
      <c r="AJ152" s="14">
        <f t="shared" si="55"/>
        <v>9.2753645302592849E-2</v>
      </c>
      <c r="AK152" s="14">
        <f t="shared" si="56"/>
        <v>8.445171683761464E-2</v>
      </c>
      <c r="AL152" s="14">
        <f t="shared" si="57"/>
        <v>2.2715134615492714E-2</v>
      </c>
      <c r="AM152" s="14"/>
      <c r="AO152" s="16">
        <f t="shared" si="40"/>
        <v>7.8964454036621279E-2</v>
      </c>
      <c r="AQ152" t="s">
        <v>142</v>
      </c>
      <c r="AR152">
        <v>406.65</v>
      </c>
      <c r="AS152" s="4">
        <v>2.4899999999999999E-2</v>
      </c>
    </row>
    <row r="153" spans="1:45">
      <c r="A153" s="2">
        <v>44144</v>
      </c>
      <c r="B153">
        <v>34.720001220703118</v>
      </c>
      <c r="C153">
        <v>669.77001953125</v>
      </c>
      <c r="D153">
        <v>82.360000610351563</v>
      </c>
      <c r="E153">
        <v>36.840000152587891</v>
      </c>
      <c r="F153">
        <v>249.50999450683591</v>
      </c>
      <c r="G153">
        <v>138.36000061035159</v>
      </c>
      <c r="H153">
        <v>255.11000061035159</v>
      </c>
      <c r="I153">
        <v>736.4000244140625</v>
      </c>
      <c r="J153">
        <v>9845</v>
      </c>
      <c r="K153">
        <v>49.180000305175781</v>
      </c>
      <c r="L153">
        <v>26.354999542236332</v>
      </c>
      <c r="M153">
        <v>1301.660034179688</v>
      </c>
      <c r="N153">
        <v>77.19000244140625</v>
      </c>
      <c r="O153">
        <v>36.641365051269531</v>
      </c>
      <c r="P153">
        <v>32.645000457763672</v>
      </c>
      <c r="Q153">
        <v>177.19000244140619</v>
      </c>
      <c r="R153">
        <v>3585.15</v>
      </c>
      <c r="U153" s="2">
        <v>44144</v>
      </c>
      <c r="V153" s="14">
        <f t="shared" si="41"/>
        <v>3.1537942612540164E-2</v>
      </c>
      <c r="W153" s="14">
        <f t="shared" si="42"/>
        <v>4.3895700847641122E-3</v>
      </c>
      <c r="X153" s="14">
        <f t="shared" si="43"/>
        <v>-6.4837347349582075E-2</v>
      </c>
      <c r="Y153" s="14">
        <f t="shared" si="44"/>
        <v>-6.6232318583135927E-2</v>
      </c>
      <c r="Z153" s="14">
        <f t="shared" si="45"/>
        <v>3.4187063548078697E-2</v>
      </c>
      <c r="AA153" s="14">
        <f t="shared" si="46"/>
        <v>1.9586634156638354E-2</v>
      </c>
      <c r="AB153" s="14">
        <f t="shared" si="47"/>
        <v>-5.7034232358382071E-2</v>
      </c>
      <c r="AC153" s="14">
        <f t="shared" si="48"/>
        <v>-4.8886970420162889E-3</v>
      </c>
      <c r="AD153" s="14">
        <f t="shared" si="49"/>
        <v>5.5865921787709499E-3</v>
      </c>
      <c r="AE153" s="14">
        <f t="shared" si="50"/>
        <v>-1.8503453472250988E-2</v>
      </c>
      <c r="AF153" s="14">
        <f t="shared" si="51"/>
        <v>4.0030367046109863E-2</v>
      </c>
      <c r="AG153" s="14">
        <f t="shared" si="52"/>
        <v>8.8602210274796145E-2</v>
      </c>
      <c r="AH153" s="14">
        <f t="shared" si="53"/>
        <v>-2.1246266845157E-2</v>
      </c>
      <c r="AI153" s="14">
        <f t="shared" si="54"/>
        <v>1.6002600227332496E-3</v>
      </c>
      <c r="AJ153" s="14">
        <f t="shared" si="55"/>
        <v>5.6823388458405427E-2</v>
      </c>
      <c r="AK153" s="14">
        <f t="shared" si="56"/>
        <v>0.10598791421941053</v>
      </c>
      <c r="AL153" s="14">
        <f t="shared" si="57"/>
        <v>-7.7012119437122927E-3</v>
      </c>
      <c r="AM153" s="14"/>
      <c r="AO153" s="16">
        <f t="shared" si="40"/>
        <v>-6.0539701302742929E-2</v>
      </c>
      <c r="AQ153" t="s">
        <v>143</v>
      </c>
      <c r="AR153">
        <v>396.77</v>
      </c>
      <c r="AS153" s="4">
        <v>4.8999999999999998E-3</v>
      </c>
    </row>
    <row r="154" spans="1:45">
      <c r="A154" s="2">
        <v>44137</v>
      </c>
      <c r="B154">
        <v>27.364999771118161</v>
      </c>
      <c r="C154">
        <v>654.9000244140625</v>
      </c>
      <c r="D154">
        <v>78.930000305175781</v>
      </c>
      <c r="E154">
        <v>37.330001831054688</v>
      </c>
      <c r="F154">
        <v>260.14999389648438</v>
      </c>
      <c r="G154">
        <v>127.4599990844727</v>
      </c>
      <c r="H154">
        <v>238.63999938964841</v>
      </c>
      <c r="I154">
        <v>532.5999755859375</v>
      </c>
      <c r="J154">
        <v>11460</v>
      </c>
      <c r="K154">
        <v>49.474998474121087</v>
      </c>
      <c r="L154">
        <v>26.409999847412109</v>
      </c>
      <c r="M154">
        <v>1485.859985351562</v>
      </c>
      <c r="N154">
        <v>75.720001220703125</v>
      </c>
      <c r="O154">
        <v>34.535102844238281</v>
      </c>
      <c r="P154">
        <v>27.629999160766602</v>
      </c>
      <c r="Q154">
        <v>198.08000183105469</v>
      </c>
      <c r="R154">
        <v>3509.44</v>
      </c>
      <c r="U154" s="2">
        <v>44137</v>
      </c>
      <c r="V154" s="14">
        <f t="shared" si="41"/>
        <v>0.26877403658331639</v>
      </c>
      <c r="W154" s="14">
        <f t="shared" si="42"/>
        <v>2.270574830179866E-2</v>
      </c>
      <c r="X154" s="14">
        <f t="shared" si="43"/>
        <v>4.3456230735005603E-2</v>
      </c>
      <c r="Y154" s="14">
        <f t="shared" si="44"/>
        <v>-1.3126216298740343E-2</v>
      </c>
      <c r="Z154" s="14">
        <f t="shared" si="45"/>
        <v>-4.0899479682026056E-2</v>
      </c>
      <c r="AA154" s="14">
        <f t="shared" si="46"/>
        <v>8.5517037534693821E-2</v>
      </c>
      <c r="AB154" s="14">
        <f t="shared" si="47"/>
        <v>6.9016096475139399E-2</v>
      </c>
      <c r="AC154" s="14">
        <f t="shared" si="48"/>
        <v>0.38265125454411686</v>
      </c>
      <c r="AD154" s="14">
        <f t="shared" si="49"/>
        <v>-0.14092495636998253</v>
      </c>
      <c r="AE154" s="14">
        <f t="shared" si="50"/>
        <v>-5.9625705516617696E-3</v>
      </c>
      <c r="AF154" s="14">
        <f t="shared" si="51"/>
        <v>-2.0825560580670401E-3</v>
      </c>
      <c r="AG154" s="14">
        <f t="shared" si="52"/>
        <v>-0.12396857913115646</v>
      </c>
      <c r="AH154" s="14">
        <f t="shared" si="53"/>
        <v>1.9413644968368039E-2</v>
      </c>
      <c r="AI154" s="14">
        <f t="shared" si="54"/>
        <v>6.0989023734227897E-2</v>
      </c>
      <c r="AJ154" s="14">
        <f t="shared" si="55"/>
        <v>0.18150566229904755</v>
      </c>
      <c r="AK154" s="14">
        <f t="shared" si="56"/>
        <v>-0.10546243536218199</v>
      </c>
      <c r="AL154" s="14">
        <f t="shared" si="57"/>
        <v>2.1573242454636647E-2</v>
      </c>
      <c r="AM154" s="14"/>
      <c r="AO154" s="16">
        <f t="shared" si="40"/>
        <v>9.6232295091670753E-3</v>
      </c>
      <c r="AQ154" s="6">
        <v>44054</v>
      </c>
      <c r="AR154">
        <v>394.85</v>
      </c>
      <c r="AS154" s="4">
        <v>2.46E-2</v>
      </c>
    </row>
    <row r="155" spans="1:45">
      <c r="A155" s="2">
        <v>44130</v>
      </c>
      <c r="B155">
        <v>28.02499961853027</v>
      </c>
      <c r="C155">
        <v>599.21002197265625</v>
      </c>
      <c r="D155">
        <v>77.569999694824219</v>
      </c>
      <c r="E155">
        <v>36.229999542236328</v>
      </c>
      <c r="F155">
        <v>232.27000427246091</v>
      </c>
      <c r="G155">
        <v>121.25</v>
      </c>
      <c r="H155">
        <v>219.6600036621094</v>
      </c>
      <c r="I155">
        <v>505.79998779296881</v>
      </c>
      <c r="J155">
        <v>10370</v>
      </c>
      <c r="K155">
        <v>47.444999694824219</v>
      </c>
      <c r="L155">
        <v>23.89999961853027</v>
      </c>
      <c r="M155">
        <v>1214.050048828125</v>
      </c>
      <c r="N155">
        <v>73.209999084472656</v>
      </c>
      <c r="O155">
        <v>33.662239074707031</v>
      </c>
      <c r="P155">
        <v>25.819999694824219</v>
      </c>
      <c r="Q155">
        <v>154.8800048828125</v>
      </c>
      <c r="R155">
        <v>3269.96</v>
      </c>
      <c r="U155" s="2">
        <v>44130</v>
      </c>
      <c r="V155" s="14">
        <f t="shared" si="41"/>
        <v>-2.3550396303153351E-2</v>
      </c>
      <c r="W155" s="14">
        <f t="shared" si="42"/>
        <v>9.2939037064282526E-2</v>
      </c>
      <c r="X155" s="14">
        <f t="shared" si="43"/>
        <v>1.7532559181411306E-2</v>
      </c>
      <c r="Y155" s="14">
        <f t="shared" si="44"/>
        <v>3.0361642360386867E-2</v>
      </c>
      <c r="Z155" s="14">
        <f t="shared" si="45"/>
        <v>0.12003267366077651</v>
      </c>
      <c r="AA155" s="14">
        <f t="shared" si="46"/>
        <v>5.1216487294620194E-2</v>
      </c>
      <c r="AB155" s="14">
        <f t="shared" si="47"/>
        <v>8.6406243335654595E-2</v>
      </c>
      <c r="AC155" s="14">
        <f t="shared" si="48"/>
        <v>5.2985346855995402E-2</v>
      </c>
      <c r="AD155" s="14">
        <f t="shared" si="49"/>
        <v>0.10511089681774349</v>
      </c>
      <c r="AE155" s="14">
        <f t="shared" si="50"/>
        <v>4.2786358780782553E-2</v>
      </c>
      <c r="AF155" s="14">
        <f t="shared" si="51"/>
        <v>0.10502093175498518</v>
      </c>
      <c r="AG155" s="14">
        <f t="shared" si="52"/>
        <v>0.22388692853791697</v>
      </c>
      <c r="AH155" s="14">
        <f t="shared" si="53"/>
        <v>3.4284963360460184E-2</v>
      </c>
      <c r="AI155" s="14">
        <f t="shared" si="54"/>
        <v>2.5930056749763213E-2</v>
      </c>
      <c r="AJ155" s="14">
        <f t="shared" si="55"/>
        <v>7.0100677278675902E-2</v>
      </c>
      <c r="AK155" s="14">
        <f t="shared" si="56"/>
        <v>0.2789255913371696</v>
      </c>
      <c r="AL155" s="14">
        <f t="shared" si="57"/>
        <v>7.3236369863851555E-2</v>
      </c>
      <c r="AM155" s="14"/>
      <c r="AO155" s="16">
        <f t="shared" si="40"/>
        <v>3.5046100194179165E-3</v>
      </c>
      <c r="AQ155" s="6">
        <v>43841</v>
      </c>
      <c r="AR155">
        <v>385.36</v>
      </c>
      <c r="AS155" s="4">
        <v>7.7299999999999994E-2</v>
      </c>
    </row>
    <row r="156" spans="1:45">
      <c r="A156" s="2">
        <v>44123</v>
      </c>
      <c r="B156">
        <v>29.284999847412109</v>
      </c>
      <c r="C156">
        <v>637.30999755859375</v>
      </c>
      <c r="D156">
        <v>81.089996337890625</v>
      </c>
      <c r="E156">
        <v>37.189998626708977</v>
      </c>
      <c r="F156">
        <v>250.52000427246091</v>
      </c>
      <c r="G156">
        <v>128.3500061035156</v>
      </c>
      <c r="H156">
        <v>235.22999572753909</v>
      </c>
      <c r="I156">
        <v>548.4000244140625</v>
      </c>
      <c r="J156">
        <v>10800</v>
      </c>
      <c r="K156">
        <v>48.25</v>
      </c>
      <c r="L156">
        <v>26.79999923706055</v>
      </c>
      <c r="M156">
        <v>1312.160034179688</v>
      </c>
      <c r="N156">
        <v>75.767501831054688</v>
      </c>
      <c r="O156">
        <v>36.223907470703118</v>
      </c>
      <c r="P156">
        <v>28.079999923706051</v>
      </c>
      <c r="Q156">
        <v>176.77000427246091</v>
      </c>
      <c r="R156">
        <v>3465.39</v>
      </c>
      <c r="U156" s="2">
        <v>44123</v>
      </c>
      <c r="V156" s="14">
        <f t="shared" si="41"/>
        <v>-4.3025447684719199E-2</v>
      </c>
      <c r="W156" s="14">
        <f t="shared" si="42"/>
        <v>-5.9782485339773164E-2</v>
      </c>
      <c r="X156" s="14">
        <f t="shared" si="43"/>
        <v>-4.340851895465718E-2</v>
      </c>
      <c r="Y156" s="14">
        <f t="shared" si="44"/>
        <v>-2.5813367032049325E-2</v>
      </c>
      <c r="Z156" s="14">
        <f t="shared" si="45"/>
        <v>-7.2848473929258112E-2</v>
      </c>
      <c r="AA156" s="14">
        <f t="shared" si="46"/>
        <v>-5.5317536158037799E-2</v>
      </c>
      <c r="AB156" s="14">
        <f t="shared" si="47"/>
        <v>-6.6190504392407562E-2</v>
      </c>
      <c r="AC156" s="14">
        <f t="shared" si="48"/>
        <v>-7.7680588483944116E-2</v>
      </c>
      <c r="AD156" s="14">
        <f t="shared" si="49"/>
        <v>-3.9814814814814817E-2</v>
      </c>
      <c r="AE156" s="14">
        <f t="shared" si="50"/>
        <v>-1.6683944148720854E-2</v>
      </c>
      <c r="AF156" s="14">
        <f t="shared" si="51"/>
        <v>-0.10820894407041615</v>
      </c>
      <c r="AG156" s="14">
        <f t="shared" si="52"/>
        <v>-7.4769832029595043E-2</v>
      </c>
      <c r="AH156" s="14">
        <f t="shared" si="53"/>
        <v>-3.3754613584656847E-2</v>
      </c>
      <c r="AI156" s="14">
        <f t="shared" si="54"/>
        <v>-7.0717616482095208E-2</v>
      </c>
      <c r="AJ156" s="14">
        <f t="shared" si="55"/>
        <v>-8.0484338854070525E-2</v>
      </c>
      <c r="AK156" s="14">
        <f t="shared" si="56"/>
        <v>-0.12383322317460997</v>
      </c>
      <c r="AL156" s="14">
        <f t="shared" si="57"/>
        <v>-5.639480693370727E-2</v>
      </c>
      <c r="AM156" s="14"/>
      <c r="AO156" s="16">
        <f t="shared" si="40"/>
        <v>5.5591128144493393E-2</v>
      </c>
      <c r="AQ156" t="s">
        <v>144</v>
      </c>
      <c r="AR156">
        <v>357.72</v>
      </c>
      <c r="AS156" s="4">
        <v>-5.6500000000000002E-2</v>
      </c>
    </row>
    <row r="157" spans="1:45">
      <c r="A157" s="2">
        <v>44116</v>
      </c>
      <c r="B157">
        <v>27.010000228881839</v>
      </c>
      <c r="C157">
        <v>657.3800048828125</v>
      </c>
      <c r="D157">
        <v>81.819999694824219</v>
      </c>
      <c r="E157">
        <v>37.290000915527337</v>
      </c>
      <c r="F157">
        <v>258.54998779296881</v>
      </c>
      <c r="G157">
        <v>126.80999755859381</v>
      </c>
      <c r="H157">
        <v>224.1300048828125</v>
      </c>
      <c r="I157">
        <v>470.70001220703119</v>
      </c>
      <c r="J157">
        <v>10640</v>
      </c>
      <c r="K157">
        <v>48.779998779296882</v>
      </c>
      <c r="L157">
        <v>27.610000610351559</v>
      </c>
      <c r="M157">
        <v>1271.380004882812</v>
      </c>
      <c r="N157">
        <v>76.400001525878906</v>
      </c>
      <c r="O157">
        <v>36.005691528320313</v>
      </c>
      <c r="P157">
        <v>28.454999923706051</v>
      </c>
      <c r="Q157">
        <v>186.3500061035156</v>
      </c>
      <c r="R157">
        <v>3483.81</v>
      </c>
      <c r="U157" s="2">
        <v>44116</v>
      </c>
      <c r="V157" s="14">
        <f t="shared" si="41"/>
        <v>8.4228048843095121E-2</v>
      </c>
      <c r="W157" s="14">
        <f t="shared" si="42"/>
        <v>-3.0530297811227951E-2</v>
      </c>
      <c r="X157" s="14">
        <f t="shared" si="43"/>
        <v>-8.9220650165777547E-3</v>
      </c>
      <c r="Y157" s="14">
        <f t="shared" si="44"/>
        <v>-2.6817454106502587E-3</v>
      </c>
      <c r="Z157" s="14">
        <f t="shared" si="45"/>
        <v>-3.1057760199694237E-2</v>
      </c>
      <c r="AA157" s="14">
        <f t="shared" si="46"/>
        <v>1.2144220286813062E-2</v>
      </c>
      <c r="AB157" s="14">
        <f t="shared" si="47"/>
        <v>4.9524787413136748E-2</v>
      </c>
      <c r="AC157" s="14">
        <f t="shared" si="48"/>
        <v>0.16507331674522238</v>
      </c>
      <c r="AD157" s="14">
        <f t="shared" si="49"/>
        <v>1.5037593984962405E-2</v>
      </c>
      <c r="AE157" s="14">
        <f t="shared" si="50"/>
        <v>-1.0865083898317423E-2</v>
      </c>
      <c r="AF157" s="14">
        <f t="shared" si="51"/>
        <v>-2.9337245758238858E-2</v>
      </c>
      <c r="AG157" s="14">
        <f t="shared" si="52"/>
        <v>3.2075405575247157E-2</v>
      </c>
      <c r="AH157" s="14">
        <f t="shared" si="53"/>
        <v>-8.2787916517249368E-3</v>
      </c>
      <c r="AI157" s="14">
        <f t="shared" si="54"/>
        <v>6.0605957869512778E-3</v>
      </c>
      <c r="AJ157" s="14">
        <f t="shared" si="55"/>
        <v>-1.317870325093851E-2</v>
      </c>
      <c r="AK157" s="14">
        <f t="shared" si="56"/>
        <v>-5.14086477986649E-2</v>
      </c>
      <c r="AL157" s="14">
        <f t="shared" si="57"/>
        <v>-5.2873147502303722E-3</v>
      </c>
      <c r="AM157" s="14"/>
      <c r="AO157" s="16">
        <f t="shared" si="40"/>
        <v>3.1939456078967345E-2</v>
      </c>
      <c r="AQ157" t="s">
        <v>145</v>
      </c>
      <c r="AR157">
        <v>379.14</v>
      </c>
      <c r="AS157" s="4">
        <v>-3.5999999999999999E-3</v>
      </c>
    </row>
    <row r="158" spans="1:45">
      <c r="A158" s="2">
        <v>44109</v>
      </c>
      <c r="B158">
        <v>28.22500038146973</v>
      </c>
      <c r="C158">
        <v>611.57000732421875</v>
      </c>
      <c r="D158">
        <v>78.5</v>
      </c>
      <c r="E158">
        <v>38.889999389648438</v>
      </c>
      <c r="F158">
        <v>265.98001098632813</v>
      </c>
      <c r="G158">
        <v>124.98000335693359</v>
      </c>
      <c r="H158">
        <v>224.6000061035156</v>
      </c>
      <c r="I158">
        <v>512.5999755859375</v>
      </c>
      <c r="J158">
        <v>10480</v>
      </c>
      <c r="K158">
        <v>49.939998626708977</v>
      </c>
      <c r="L158">
        <v>27.510000228881839</v>
      </c>
      <c r="M158">
        <v>1199.839965820312</v>
      </c>
      <c r="N158">
        <v>75.727500915527344</v>
      </c>
      <c r="O158">
        <v>34.905124664306641</v>
      </c>
      <c r="P158">
        <v>29.95000076293945</v>
      </c>
      <c r="Q158">
        <v>187.2799987792969</v>
      </c>
      <c r="R158">
        <v>3477.14</v>
      </c>
      <c r="U158" s="2">
        <v>44109</v>
      </c>
      <c r="V158" s="14">
        <f t="shared" si="41"/>
        <v>-4.304694902273809E-2</v>
      </c>
      <c r="W158" s="14">
        <f t="shared" si="42"/>
        <v>7.4905566018557149E-2</v>
      </c>
      <c r="X158" s="14">
        <f t="shared" si="43"/>
        <v>4.2292989742983678E-2</v>
      </c>
      <c r="Y158" s="14">
        <f t="shared" si="44"/>
        <v>-4.1141643076162693E-2</v>
      </c>
      <c r="Z158" s="14">
        <f t="shared" si="45"/>
        <v>-2.7934517206036343E-2</v>
      </c>
      <c r="AA158" s="14">
        <f t="shared" si="46"/>
        <v>1.4642295987413968E-2</v>
      </c>
      <c r="AB158" s="14">
        <f t="shared" si="47"/>
        <v>-2.0926144609563295E-3</v>
      </c>
      <c r="AC158" s="14">
        <f t="shared" si="48"/>
        <v>-8.1740080715009253E-2</v>
      </c>
      <c r="AD158" s="14">
        <f t="shared" si="49"/>
        <v>1.5267175572519083E-2</v>
      </c>
      <c r="AE158" s="14">
        <f t="shared" si="50"/>
        <v>-2.3227871031452182E-2</v>
      </c>
      <c r="AF158" s="14">
        <f t="shared" si="51"/>
        <v>3.6350556393210192E-3</v>
      </c>
      <c r="AG158" s="14">
        <f t="shared" si="52"/>
        <v>5.96246508704927E-2</v>
      </c>
      <c r="AH158" s="14">
        <f t="shared" si="53"/>
        <v>8.8805335211276128E-3</v>
      </c>
      <c r="AI158" s="14">
        <f t="shared" si="54"/>
        <v>3.1530237310370988E-2</v>
      </c>
      <c r="AJ158" s="14">
        <f t="shared" si="55"/>
        <v>-4.9916554295495491E-2</v>
      </c>
      <c r="AK158" s="14">
        <f t="shared" si="56"/>
        <v>-4.9657874938223998E-3</v>
      </c>
      <c r="AL158" s="14">
        <f t="shared" si="57"/>
        <v>1.9182431538563513E-3</v>
      </c>
      <c r="AM158" s="14"/>
      <c r="AO158" s="16">
        <f t="shared" si="40"/>
        <v>-1.4493981611055768E-2</v>
      </c>
      <c r="AQ158" s="6">
        <v>44145</v>
      </c>
      <c r="AR158">
        <v>380.5</v>
      </c>
      <c r="AS158" s="4">
        <v>-3.5999999999999999E-3</v>
      </c>
    </row>
    <row r="159" spans="1:45">
      <c r="A159" s="2">
        <v>44102</v>
      </c>
      <c r="B159">
        <v>27.194999694824219</v>
      </c>
      <c r="C159">
        <v>570.1199951171875</v>
      </c>
      <c r="D159">
        <v>78.830001831054688</v>
      </c>
      <c r="E159">
        <v>36.439998626708977</v>
      </c>
      <c r="F159">
        <v>247.8500061035156</v>
      </c>
      <c r="G159">
        <v>122.5500030517578</v>
      </c>
      <c r="H159">
        <v>218.75999450683591</v>
      </c>
      <c r="I159">
        <v>489.70001220703119</v>
      </c>
      <c r="J159">
        <v>10330</v>
      </c>
      <c r="K159">
        <v>49.299999237060547</v>
      </c>
      <c r="L159">
        <v>25.420000076293949</v>
      </c>
      <c r="M159">
        <v>1079.329956054688</v>
      </c>
      <c r="N159">
        <v>70.292503356933594</v>
      </c>
      <c r="O159">
        <v>34.516128540039063</v>
      </c>
      <c r="P159">
        <v>28.20999908447266</v>
      </c>
      <c r="Q159">
        <v>169.61000061035159</v>
      </c>
      <c r="R159">
        <v>3348.42</v>
      </c>
      <c r="U159" s="2">
        <v>44102</v>
      </c>
      <c r="V159" s="14">
        <f t="shared" si="41"/>
        <v>3.7874634977162445E-2</v>
      </c>
      <c r="W159" s="14">
        <f t="shared" si="42"/>
        <v>7.2704014176017892E-2</v>
      </c>
      <c r="X159" s="14">
        <f t="shared" si="43"/>
        <v>-4.1862466496186855E-3</v>
      </c>
      <c r="Y159" s="14">
        <f t="shared" si="44"/>
        <v>6.7233832471763968E-2</v>
      </c>
      <c r="Z159" s="14">
        <f t="shared" si="45"/>
        <v>7.3149100005430123E-2</v>
      </c>
      <c r="AA159" s="14">
        <f t="shared" si="46"/>
        <v>1.9828643367307861E-2</v>
      </c>
      <c r="AB159" s="14">
        <f t="shared" si="47"/>
        <v>2.6695976153433283E-2</v>
      </c>
      <c r="AC159" s="14">
        <f t="shared" si="48"/>
        <v>4.6763248535972787E-2</v>
      </c>
      <c r="AD159" s="14">
        <f t="shared" si="49"/>
        <v>1.452081316553727E-2</v>
      </c>
      <c r="AE159" s="14">
        <f t="shared" si="50"/>
        <v>1.2981732242448399E-2</v>
      </c>
      <c r="AF159" s="14">
        <f t="shared" si="51"/>
        <v>8.2218731168965345E-2</v>
      </c>
      <c r="AG159" s="14">
        <f t="shared" si="52"/>
        <v>0.11165261289154661</v>
      </c>
      <c r="AH159" s="14">
        <f t="shared" si="53"/>
        <v>7.7319732532440053E-2</v>
      </c>
      <c r="AI159" s="14">
        <f t="shared" si="54"/>
        <v>1.1269981331085224E-2</v>
      </c>
      <c r="AJ159" s="14">
        <f t="shared" si="55"/>
        <v>6.1680316729415319E-2</v>
      </c>
      <c r="AK159" s="14">
        <f t="shared" si="56"/>
        <v>0.10418016688496422</v>
      </c>
      <c r="AL159" s="14">
        <f t="shared" si="57"/>
        <v>3.8442011456149408E-2</v>
      </c>
      <c r="AM159" s="14"/>
      <c r="AO159" s="16">
        <f t="shared" si="40"/>
        <v>-9.3245769653379669E-3</v>
      </c>
      <c r="AQ159" s="6">
        <v>43931</v>
      </c>
      <c r="AR159">
        <v>381.87</v>
      </c>
      <c r="AS159" s="4">
        <v>3.5900000000000001E-2</v>
      </c>
    </row>
    <row r="160" spans="1:45">
      <c r="A160" s="2">
        <v>44095</v>
      </c>
      <c r="B160">
        <v>24.719999313354489</v>
      </c>
      <c r="C160">
        <v>547.80999755859375</v>
      </c>
      <c r="D160">
        <v>79.639999389648438</v>
      </c>
      <c r="E160">
        <v>35.799999237060547</v>
      </c>
      <c r="F160">
        <v>242.74000549316409</v>
      </c>
      <c r="G160">
        <v>124</v>
      </c>
      <c r="H160">
        <v>215.19999694824219</v>
      </c>
      <c r="I160">
        <v>486.20001220703119</v>
      </c>
      <c r="J160">
        <v>9965</v>
      </c>
      <c r="K160">
        <v>48.419998168945313</v>
      </c>
      <c r="L160">
        <v>22.969999313354489</v>
      </c>
      <c r="M160">
        <v>1062</v>
      </c>
      <c r="N160">
        <v>70.455001831054688</v>
      </c>
      <c r="O160">
        <v>34.203037261962891</v>
      </c>
      <c r="P160">
        <v>28.059999465942379</v>
      </c>
      <c r="Q160">
        <v>157.7200012207031</v>
      </c>
      <c r="R160">
        <v>3298.46</v>
      </c>
      <c r="U160" s="2">
        <v>44095</v>
      </c>
      <c r="V160" s="14">
        <f t="shared" si="41"/>
        <v>0.10012137743598805</v>
      </c>
      <c r="W160" s="14">
        <f t="shared" si="42"/>
        <v>4.0725794815760864E-2</v>
      </c>
      <c r="X160" s="14">
        <f t="shared" si="43"/>
        <v>-1.0170737880480609E-2</v>
      </c>
      <c r="Y160" s="14">
        <f t="shared" si="44"/>
        <v>1.7877078304121753E-2</v>
      </c>
      <c r="Z160" s="14">
        <f t="shared" si="45"/>
        <v>2.1051332679875922E-2</v>
      </c>
      <c r="AA160" s="14">
        <f t="shared" si="46"/>
        <v>-1.1693523776146788E-2</v>
      </c>
      <c r="AB160" s="14">
        <f t="shared" si="47"/>
        <v>1.6542739819136419E-2</v>
      </c>
      <c r="AC160" s="14">
        <f t="shared" si="48"/>
        <v>7.1986834885344429E-3</v>
      </c>
      <c r="AD160" s="14">
        <f t="shared" si="49"/>
        <v>3.6628198695434017E-2</v>
      </c>
      <c r="AE160" s="14">
        <f t="shared" si="50"/>
        <v>1.8174330883796531E-2</v>
      </c>
      <c r="AF160" s="14">
        <f t="shared" si="51"/>
        <v>0.10666089839693893</v>
      </c>
      <c r="AG160" s="14">
        <f t="shared" si="52"/>
        <v>1.6318226040195814E-2</v>
      </c>
      <c r="AH160" s="14">
        <f t="shared" si="53"/>
        <v>-2.3064150152284683E-3</v>
      </c>
      <c r="AI160" s="14">
        <f t="shared" si="54"/>
        <v>9.1539027858312423E-3</v>
      </c>
      <c r="AJ160" s="14">
        <f t="shared" si="55"/>
        <v>5.3456743187875501E-3</v>
      </c>
      <c r="AK160" s="14">
        <f t="shared" si="56"/>
        <v>7.5386756895914578E-2</v>
      </c>
      <c r="AL160" s="14">
        <f t="shared" si="57"/>
        <v>1.51464622884619E-2</v>
      </c>
      <c r="AM160" s="14"/>
      <c r="AO160" s="16">
        <f t="shared" si="40"/>
        <v>-1.7047488066640349E-3</v>
      </c>
      <c r="AQ160" t="s">
        <v>146</v>
      </c>
      <c r="AR160">
        <v>368.62</v>
      </c>
      <c r="AS160" s="4">
        <v>1.5100000000000001E-2</v>
      </c>
    </row>
    <row r="161" spans="1:45">
      <c r="A161" s="2">
        <v>44088</v>
      </c>
      <c r="B161">
        <v>25.239999771118161</v>
      </c>
      <c r="C161">
        <v>556.91998291015625</v>
      </c>
      <c r="D161">
        <v>82.970001220703125</v>
      </c>
      <c r="E161">
        <v>35.369998931884773</v>
      </c>
      <c r="F161">
        <v>242.7799987792969</v>
      </c>
      <c r="G161">
        <v>128.6300048828125</v>
      </c>
      <c r="H161">
        <v>212.38999938964841</v>
      </c>
      <c r="I161">
        <v>539.5999755859375</v>
      </c>
      <c r="J161">
        <v>10100</v>
      </c>
      <c r="K161">
        <v>49.665000915527337</v>
      </c>
      <c r="L161">
        <v>23.91500091552734</v>
      </c>
      <c r="M161">
        <v>998.05999755859375</v>
      </c>
      <c r="N161">
        <v>69.230003356933594</v>
      </c>
      <c r="O161">
        <v>34.753322601318359</v>
      </c>
      <c r="P161">
        <v>31.110000610351559</v>
      </c>
      <c r="Q161">
        <v>145.00999450683591</v>
      </c>
      <c r="R161">
        <v>3319.47</v>
      </c>
      <c r="U161" s="2">
        <v>44088</v>
      </c>
      <c r="V161" s="14">
        <f t="shared" si="41"/>
        <v>-2.0602237023738104E-2</v>
      </c>
      <c r="W161" s="14">
        <f t="shared" si="42"/>
        <v>-1.6357799380727456E-2</v>
      </c>
      <c r="X161" s="14">
        <f t="shared" si="43"/>
        <v>-4.0135010028465173E-2</v>
      </c>
      <c r="Y161" s="14">
        <f t="shared" si="44"/>
        <v>1.215720435852613E-2</v>
      </c>
      <c r="Z161" s="14">
        <f t="shared" si="45"/>
        <v>-1.6473056402462974E-4</v>
      </c>
      <c r="AA161" s="14">
        <f t="shared" si="46"/>
        <v>-3.5994750113168654E-2</v>
      </c>
      <c r="AB161" s="14">
        <f t="shared" si="47"/>
        <v>1.3230366621163678E-2</v>
      </c>
      <c r="AC161" s="14">
        <f t="shared" si="48"/>
        <v>-9.8962130828343126E-2</v>
      </c>
      <c r="AD161" s="14">
        <f t="shared" si="49"/>
        <v>-1.3366336633663366E-2</v>
      </c>
      <c r="AE161" s="14">
        <f t="shared" si="50"/>
        <v>-2.5068010140573353E-2</v>
      </c>
      <c r="AF161" s="14">
        <f t="shared" si="51"/>
        <v>-3.9515014258656729E-2</v>
      </c>
      <c r="AG161" s="14">
        <f t="shared" si="52"/>
        <v>6.4064287315204693E-2</v>
      </c>
      <c r="AH161" s="14">
        <f t="shared" si="53"/>
        <v>1.7694618152844659E-2</v>
      </c>
      <c r="AI161" s="14">
        <f t="shared" si="54"/>
        <v>-1.583403537176022E-2</v>
      </c>
      <c r="AJ161" s="14">
        <f t="shared" si="55"/>
        <v>-9.8039250548722923E-2</v>
      </c>
      <c r="AK161" s="14">
        <f t="shared" si="56"/>
        <v>8.7649177265971323E-2</v>
      </c>
      <c r="AL161" s="14">
        <f t="shared" si="57"/>
        <v>-6.3293236570897658E-3</v>
      </c>
      <c r="AM161" s="14"/>
      <c r="AO161" s="16">
        <f t="shared" si="40"/>
        <v>-3.9500479175946651E-2</v>
      </c>
      <c r="AQ161" t="s">
        <v>147</v>
      </c>
      <c r="AR161">
        <v>363.12</v>
      </c>
      <c r="AS161" s="4">
        <v>-1.8599999999999998E-2</v>
      </c>
    </row>
    <row r="162" spans="1:45">
      <c r="A162" s="2">
        <v>44081</v>
      </c>
      <c r="B162">
        <v>25.879999160766602</v>
      </c>
      <c r="C162">
        <v>541.20001220703125</v>
      </c>
      <c r="D162">
        <v>83.099998474121094</v>
      </c>
      <c r="E162">
        <v>36.479999542236328</v>
      </c>
      <c r="F162">
        <v>243.1000061035156</v>
      </c>
      <c r="G162">
        <v>131.75</v>
      </c>
      <c r="H162">
        <v>214.69000244140619</v>
      </c>
      <c r="I162">
        <v>580</v>
      </c>
      <c r="J162">
        <v>10150</v>
      </c>
      <c r="K162">
        <v>49.169998168945313</v>
      </c>
      <c r="L162">
        <v>23.889999389648441</v>
      </c>
      <c r="M162">
        <v>1032.97998046875</v>
      </c>
      <c r="N162">
        <v>69.537498474121094</v>
      </c>
      <c r="O162">
        <v>34.222011566162109</v>
      </c>
      <c r="P162">
        <v>32.514999389648438</v>
      </c>
      <c r="Q162">
        <v>137.44999694824219</v>
      </c>
      <c r="R162">
        <v>3340.97</v>
      </c>
      <c r="U162" s="2">
        <v>44081</v>
      </c>
      <c r="V162" s="14">
        <f t="shared" si="41"/>
        <v>-2.4729498083549527E-2</v>
      </c>
      <c r="W162" s="14">
        <f t="shared" si="42"/>
        <v>2.9046508404570147E-2</v>
      </c>
      <c r="X162" s="14">
        <f t="shared" si="43"/>
        <v>-1.5643472419371023E-3</v>
      </c>
      <c r="Y162" s="14">
        <f t="shared" si="44"/>
        <v>-3.0427648691892205E-2</v>
      </c>
      <c r="Z162" s="14">
        <f t="shared" si="45"/>
        <v>-1.3163608234646827E-3</v>
      </c>
      <c r="AA162" s="14">
        <f t="shared" si="46"/>
        <v>-2.3681177360056926E-2</v>
      </c>
      <c r="AB162" s="14">
        <f t="shared" si="47"/>
        <v>-1.0713135337475751E-2</v>
      </c>
      <c r="AC162" s="14">
        <f t="shared" si="48"/>
        <v>-6.9655214507004307E-2</v>
      </c>
      <c r="AD162" s="14">
        <f t="shared" si="49"/>
        <v>-4.9261083743842365E-3</v>
      </c>
      <c r="AE162" s="14">
        <f t="shared" si="50"/>
        <v>1.0067170327751954E-2</v>
      </c>
      <c r="AF162" s="14">
        <f t="shared" si="51"/>
        <v>1.0465268529781682E-3</v>
      </c>
      <c r="AG162" s="14">
        <f t="shared" si="52"/>
        <v>-3.3805091647865347E-2</v>
      </c>
      <c r="AH162" s="14">
        <f t="shared" si="53"/>
        <v>-4.4220042989026511E-3</v>
      </c>
      <c r="AI162" s="14">
        <f t="shared" si="54"/>
        <v>1.5525418023106433E-2</v>
      </c>
      <c r="AJ162" s="14">
        <f t="shared" si="55"/>
        <v>-4.3210789041078002E-2</v>
      </c>
      <c r="AK162" s="14">
        <f t="shared" si="56"/>
        <v>5.5001802302261926E-2</v>
      </c>
      <c r="AL162" s="14">
        <f t="shared" si="57"/>
        <v>-6.4352568266102363E-3</v>
      </c>
      <c r="AM162" s="14"/>
      <c r="AO162" s="16">
        <f t="shared" ref="AO162:AO191" si="58">$AY$2*V165+$AY$3*W165+$AY$4*X165+$AY$5*Y165+$AY$6*Z165+$AY$7*AA165+$AY$8*AB165+$AY$9*AC165+$AY$10*AD165+$AY$11*AE165+$AY$12*AF165+$AY$13*AG165+$AY$14*AH165+$AY$15*AI165+$AY$16*AJ165+$AY$17*AK165</f>
        <v>4.514863380077546E-2</v>
      </c>
      <c r="AQ162" t="s">
        <v>148</v>
      </c>
      <c r="AR162">
        <v>369.99</v>
      </c>
      <c r="AS162" s="4">
        <v>2.0000000000000001E-4</v>
      </c>
    </row>
    <row r="163" spans="1:45">
      <c r="A163" s="2">
        <v>44074</v>
      </c>
      <c r="B163">
        <v>26.940000534057621</v>
      </c>
      <c r="C163">
        <v>564.6300048828125</v>
      </c>
      <c r="D163">
        <v>82.300003051757813</v>
      </c>
      <c r="E163">
        <v>37.939998626708977</v>
      </c>
      <c r="F163">
        <v>254.69999694824219</v>
      </c>
      <c r="G163">
        <v>131.99000549316409</v>
      </c>
      <c r="H163">
        <v>216.2200012207031</v>
      </c>
      <c r="I163">
        <v>643.5999755859375</v>
      </c>
      <c r="J163">
        <v>8505</v>
      </c>
      <c r="K163">
        <v>48.764999389648438</v>
      </c>
      <c r="L163">
        <v>22.780000686645511</v>
      </c>
      <c r="M163">
        <v>1083.380004882812</v>
      </c>
      <c r="N163">
        <v>69.330001831054688</v>
      </c>
      <c r="O163">
        <v>34.497154235839837</v>
      </c>
      <c r="P163">
        <v>32.965000152587891</v>
      </c>
      <c r="Q163">
        <v>146.38999938964841</v>
      </c>
      <c r="R163">
        <v>3426.96</v>
      </c>
      <c r="U163" s="2">
        <v>44074</v>
      </c>
      <c r="V163" s="14">
        <f t="shared" si="41"/>
        <v>-3.9346746558188171E-2</v>
      </c>
      <c r="W163" s="14">
        <f t="shared" si="42"/>
        <v>-4.1496187721451472E-2</v>
      </c>
      <c r="X163" s="14">
        <f t="shared" si="43"/>
        <v>9.7204786476152438E-3</v>
      </c>
      <c r="Y163" s="14">
        <f t="shared" si="44"/>
        <v>-3.8481790651537867E-2</v>
      </c>
      <c r="Z163" s="14">
        <f t="shared" si="45"/>
        <v>-4.5543741592913467E-2</v>
      </c>
      <c r="AA163" s="14">
        <f t="shared" si="46"/>
        <v>-1.8183611120201149E-3</v>
      </c>
      <c r="AB163" s="14">
        <f t="shared" si="47"/>
        <v>-7.0761204821897196E-3</v>
      </c>
      <c r="AC163" s="14">
        <f t="shared" si="48"/>
        <v>-9.8819108139393069E-2</v>
      </c>
      <c r="AD163" s="14">
        <f t="shared" si="49"/>
        <v>0.19341563786008231</v>
      </c>
      <c r="AE163" s="14">
        <f t="shared" si="50"/>
        <v>8.3051119525461518E-3</v>
      </c>
      <c r="AF163" s="14">
        <f t="shared" si="51"/>
        <v>4.8726895063425195E-2</v>
      </c>
      <c r="AG163" s="14">
        <f t="shared" si="52"/>
        <v>-4.6521095263811665E-2</v>
      </c>
      <c r="AH163" s="14">
        <f t="shared" si="53"/>
        <v>2.992883853833438E-3</v>
      </c>
      <c r="AI163" s="14">
        <f t="shared" si="54"/>
        <v>-7.9758077375517433E-3</v>
      </c>
      <c r="AJ163" s="14">
        <f t="shared" si="55"/>
        <v>-1.3650864882648156E-2</v>
      </c>
      <c r="AK163" s="14">
        <f t="shared" si="56"/>
        <v>-6.1069762133207514E-2</v>
      </c>
      <c r="AL163" s="14">
        <f t="shared" si="57"/>
        <v>-2.5092210005369257E-2</v>
      </c>
      <c r="AM163" s="14"/>
      <c r="AO163" s="16">
        <f t="shared" si="58"/>
        <v>8.2851945245806125E-3</v>
      </c>
      <c r="AQ163" s="6">
        <v>43991</v>
      </c>
      <c r="AR163">
        <v>369.9</v>
      </c>
      <c r="AS163" s="4">
        <v>-1.2200000000000001E-2</v>
      </c>
    </row>
    <row r="164" spans="1:45">
      <c r="A164" s="2">
        <v>44067</v>
      </c>
      <c r="B164">
        <v>28.35000038146973</v>
      </c>
      <c r="C164">
        <v>601.05999755859375</v>
      </c>
      <c r="D164">
        <v>86.029998779296875</v>
      </c>
      <c r="E164">
        <v>38.5</v>
      </c>
      <c r="F164">
        <v>271.10000610351563</v>
      </c>
      <c r="G164">
        <v>135.53999328613281</v>
      </c>
      <c r="H164">
        <v>222.92999267578119</v>
      </c>
      <c r="I164">
        <v>633.20001220703125</v>
      </c>
      <c r="J164">
        <v>9220</v>
      </c>
      <c r="K164">
        <v>49.680000305175781</v>
      </c>
      <c r="L164">
        <v>23.33499908447266</v>
      </c>
      <c r="M164">
        <v>1178.900024414062</v>
      </c>
      <c r="N164">
        <v>69.887496948242188</v>
      </c>
      <c r="O164">
        <v>35.967742919921882</v>
      </c>
      <c r="P164">
        <v>33.299999237060547</v>
      </c>
      <c r="Q164">
        <v>155.92999267578119</v>
      </c>
      <c r="R164">
        <v>3508.01</v>
      </c>
      <c r="U164" s="2">
        <v>44067</v>
      </c>
      <c r="V164" s="14">
        <f t="shared" si="41"/>
        <v>-4.9735443683934503E-2</v>
      </c>
      <c r="W164" s="14">
        <f t="shared" si="42"/>
        <v>-6.0609577785502036E-2</v>
      </c>
      <c r="X164" s="14">
        <f t="shared" si="43"/>
        <v>-4.3356919452109607E-2</v>
      </c>
      <c r="Y164" s="14">
        <f t="shared" si="44"/>
        <v>-1.454549021535124E-2</v>
      </c>
      <c r="Z164" s="14">
        <f t="shared" si="45"/>
        <v>-6.0494314961436521E-2</v>
      </c>
      <c r="AA164" s="14">
        <f t="shared" si="46"/>
        <v>-2.6191441410761258E-2</v>
      </c>
      <c r="AB164" s="14">
        <f t="shared" si="47"/>
        <v>-3.0099096916208982E-2</v>
      </c>
      <c r="AC164" s="14">
        <f t="shared" si="48"/>
        <v>1.6424452271655794E-2</v>
      </c>
      <c r="AD164" s="14">
        <f t="shared" si="49"/>
        <v>-7.7548806941431667E-2</v>
      </c>
      <c r="AE164" s="14">
        <f t="shared" si="50"/>
        <v>-1.8417892711486493E-2</v>
      </c>
      <c r="AF164" s="14">
        <f t="shared" si="51"/>
        <v>-2.3783947700964338E-2</v>
      </c>
      <c r="AG164" s="14">
        <f t="shared" si="52"/>
        <v>-8.1024698916878427E-2</v>
      </c>
      <c r="AH164" s="14">
        <f t="shared" si="53"/>
        <v>-7.9770365448969208E-3</v>
      </c>
      <c r="AI164" s="14">
        <f t="shared" si="54"/>
        <v>-4.0886321039275253E-2</v>
      </c>
      <c r="AJ164" s="14">
        <f t="shared" si="55"/>
        <v>-1.0060032797232797E-2</v>
      </c>
      <c r="AK164" s="14">
        <f t="shared" si="56"/>
        <v>-6.1181259117794602E-2</v>
      </c>
      <c r="AL164" s="14">
        <f t="shared" si="57"/>
        <v>-2.310426709159899E-2</v>
      </c>
      <c r="AM164" s="14"/>
      <c r="AO164" s="16">
        <f t="shared" si="58"/>
        <v>-9.675193991164838E-3</v>
      </c>
      <c r="AQ164" t="s">
        <v>149</v>
      </c>
      <c r="AR164">
        <v>374.46</v>
      </c>
      <c r="AS164" s="4">
        <v>-2.3099999999999999E-2</v>
      </c>
    </row>
    <row r="165" spans="1:45">
      <c r="A165" s="2">
        <v>44060</v>
      </c>
      <c r="B165">
        <v>28.10000038146973</v>
      </c>
      <c r="C165">
        <v>584.03997802734375</v>
      </c>
      <c r="D165">
        <v>83.089996337890625</v>
      </c>
      <c r="E165">
        <v>38.720001220703118</v>
      </c>
      <c r="F165">
        <v>207.5299987792969</v>
      </c>
      <c r="G165">
        <v>127.44000244140619</v>
      </c>
      <c r="H165">
        <v>207.00999450683591</v>
      </c>
      <c r="I165">
        <v>573.79998779296875</v>
      </c>
      <c r="J165">
        <v>8830</v>
      </c>
      <c r="K165">
        <v>49.979999542236328</v>
      </c>
      <c r="L165">
        <v>22.16500091552734</v>
      </c>
      <c r="M165">
        <v>1202.280029296875</v>
      </c>
      <c r="N165">
        <v>70.602500915527344</v>
      </c>
      <c r="O165">
        <v>36.888046264648438</v>
      </c>
      <c r="P165">
        <v>32.360000610351563</v>
      </c>
      <c r="Q165">
        <v>155.1000061035156</v>
      </c>
      <c r="R165">
        <v>3397.16</v>
      </c>
      <c r="U165" s="2">
        <v>44060</v>
      </c>
      <c r="V165" s="14">
        <f t="shared" si="41"/>
        <v>8.896797032247019E-3</v>
      </c>
      <c r="W165" s="14">
        <f t="shared" si="42"/>
        <v>2.9141874138028871E-2</v>
      </c>
      <c r="X165" s="14">
        <f t="shared" si="43"/>
        <v>3.53833502344921E-2</v>
      </c>
      <c r="Y165" s="14">
        <f t="shared" si="44"/>
        <v>-5.6818495291132863E-3</v>
      </c>
      <c r="Z165" s="14">
        <f t="shared" si="45"/>
        <v>0.30631719605908098</v>
      </c>
      <c r="AA165" s="14">
        <f t="shared" si="46"/>
        <v>6.3559248976402041E-2</v>
      </c>
      <c r="AB165" s="14">
        <f t="shared" si="47"/>
        <v>7.6904490562747063E-2</v>
      </c>
      <c r="AC165" s="14">
        <f t="shared" si="48"/>
        <v>0.1035204351302539</v>
      </c>
      <c r="AD165" s="14">
        <f t="shared" si="49"/>
        <v>4.4167610419026046E-2</v>
      </c>
      <c r="AE165" s="14">
        <f t="shared" si="50"/>
        <v>-6.0023857504646061E-3</v>
      </c>
      <c r="AF165" s="14">
        <f t="shared" si="51"/>
        <v>5.2785838963159977E-2</v>
      </c>
      <c r="AG165" s="14">
        <f t="shared" si="52"/>
        <v>-1.9446388788879904E-2</v>
      </c>
      <c r="AH165" s="14">
        <f t="shared" si="53"/>
        <v>-1.0127176204999108E-2</v>
      </c>
      <c r="AI165" s="14">
        <f t="shared" si="54"/>
        <v>-2.4948552116963854E-2</v>
      </c>
      <c r="AJ165" s="14">
        <f t="shared" si="55"/>
        <v>2.904816467797873E-2</v>
      </c>
      <c r="AK165" s="14">
        <f t="shared" si="56"/>
        <v>5.3512994171750943E-3</v>
      </c>
      <c r="AL165" s="14">
        <f t="shared" si="57"/>
        <v>3.2630196988072499E-2</v>
      </c>
      <c r="AM165" s="14"/>
      <c r="AO165" s="16">
        <f t="shared" si="58"/>
        <v>4.3824652743932269E-2</v>
      </c>
      <c r="AQ165" t="s">
        <v>150</v>
      </c>
      <c r="AR165">
        <v>383.3</v>
      </c>
      <c r="AS165" s="4">
        <v>2.76E-2</v>
      </c>
    </row>
    <row r="166" spans="1:45">
      <c r="A166" s="2">
        <v>44053</v>
      </c>
      <c r="B166">
        <v>28.95000076293945</v>
      </c>
      <c r="C166">
        <v>588.46002197265625</v>
      </c>
      <c r="D166">
        <v>83.5</v>
      </c>
      <c r="E166">
        <v>38.060001373291023</v>
      </c>
      <c r="F166">
        <v>193.46000671386719</v>
      </c>
      <c r="G166">
        <v>130.5299987792969</v>
      </c>
      <c r="H166">
        <v>212.0899963378906</v>
      </c>
      <c r="I166">
        <v>570.79998779296875</v>
      </c>
      <c r="J166">
        <v>8960</v>
      </c>
      <c r="K166">
        <v>48.220001220703118</v>
      </c>
      <c r="L166">
        <v>21.745000839233398</v>
      </c>
      <c r="M166">
        <v>1156.43994140625</v>
      </c>
      <c r="N166">
        <v>70.125</v>
      </c>
      <c r="O166">
        <v>36.110057830810547</v>
      </c>
      <c r="P166">
        <v>33.5</v>
      </c>
      <c r="Q166">
        <v>141.96000671386719</v>
      </c>
      <c r="R166">
        <v>3372.85</v>
      </c>
      <c r="U166" s="2">
        <v>44053</v>
      </c>
      <c r="V166" s="14">
        <f t="shared" si="41"/>
        <v>-2.9360979587878061E-2</v>
      </c>
      <c r="W166" s="14">
        <f t="shared" si="42"/>
        <v>-7.5112051460955228E-3</v>
      </c>
      <c r="X166" s="14">
        <f t="shared" si="43"/>
        <v>-4.9102234983158686E-3</v>
      </c>
      <c r="Y166" s="14">
        <f t="shared" si="44"/>
        <v>1.734103582758293E-2</v>
      </c>
      <c r="Z166" s="14">
        <f t="shared" si="45"/>
        <v>7.2728169012418326E-2</v>
      </c>
      <c r="AA166" s="14">
        <f t="shared" si="46"/>
        <v>-2.3672691080885908E-2</v>
      </c>
      <c r="AB166" s="14">
        <f t="shared" si="47"/>
        <v>-2.3952104855344034E-2</v>
      </c>
      <c r="AC166" s="14">
        <f t="shared" si="48"/>
        <v>5.2557814718946893E-3</v>
      </c>
      <c r="AD166" s="14">
        <f t="shared" si="49"/>
        <v>-1.4508928571428572E-2</v>
      </c>
      <c r="AE166" s="14">
        <f t="shared" si="50"/>
        <v>3.6499342119003512E-2</v>
      </c>
      <c r="AF166" s="14">
        <f t="shared" si="51"/>
        <v>1.9314787771180814E-2</v>
      </c>
      <c r="AG166" s="14">
        <f t="shared" si="52"/>
        <v>3.9638969780724363E-2</v>
      </c>
      <c r="AH166" s="14">
        <f t="shared" si="53"/>
        <v>6.8092822178587344E-3</v>
      </c>
      <c r="AI166" s="14">
        <f t="shared" si="54"/>
        <v>2.1544923508100278E-2</v>
      </c>
      <c r="AJ166" s="14">
        <f t="shared" si="55"/>
        <v>-3.4029832526819029E-2</v>
      </c>
      <c r="AK166" s="14">
        <f t="shared" si="56"/>
        <v>9.2561276191915287E-2</v>
      </c>
      <c r="AL166" s="14">
        <f t="shared" si="57"/>
        <v>7.2075544420890187E-3</v>
      </c>
      <c r="AM166" s="14"/>
      <c r="AO166" s="16">
        <f t="shared" si="58"/>
        <v>2.9867006583097042E-3</v>
      </c>
      <c r="AQ166" t="s">
        <v>151</v>
      </c>
      <c r="AR166">
        <v>373.02</v>
      </c>
      <c r="AS166" s="4">
        <v>1.9E-3</v>
      </c>
    </row>
    <row r="167" spans="1:45">
      <c r="A167" s="2">
        <v>44046</v>
      </c>
      <c r="B167">
        <v>27.784999847412109</v>
      </c>
      <c r="C167">
        <v>588.19000244140625</v>
      </c>
      <c r="D167">
        <v>80.730003356933594</v>
      </c>
      <c r="E167">
        <v>39.520000457763672</v>
      </c>
      <c r="F167">
        <v>201.05000305175781</v>
      </c>
      <c r="G167">
        <v>129.92999267578119</v>
      </c>
      <c r="H167">
        <v>199.99000549316409</v>
      </c>
      <c r="I167">
        <v>575</v>
      </c>
      <c r="J167">
        <v>9470</v>
      </c>
      <c r="K167">
        <v>49.520000457763672</v>
      </c>
      <c r="L167">
        <v>22.04000091552734</v>
      </c>
      <c r="M167">
        <v>1193.969970703125</v>
      </c>
      <c r="N167">
        <v>71.944999694824219</v>
      </c>
      <c r="O167">
        <v>36.480075836181641</v>
      </c>
      <c r="P167">
        <v>32.794998168945313</v>
      </c>
      <c r="Q167">
        <v>147.2200012207031</v>
      </c>
      <c r="R167">
        <v>3351.28</v>
      </c>
      <c r="U167" s="2">
        <v>44046</v>
      </c>
      <c r="V167" s="14">
        <f t="shared" si="41"/>
        <v>4.1929131615087926E-2</v>
      </c>
      <c r="W167" s="14">
        <f t="shared" si="42"/>
        <v>4.5906854949799754E-4</v>
      </c>
      <c r="X167" s="14">
        <f t="shared" si="43"/>
        <v>3.4311860868125453E-2</v>
      </c>
      <c r="Y167" s="14">
        <f t="shared" si="44"/>
        <v>-3.6943296243961289E-2</v>
      </c>
      <c r="Z167" s="14">
        <f t="shared" si="45"/>
        <v>-3.7751784246114514E-2</v>
      </c>
      <c r="AA167" s="14">
        <f t="shared" si="46"/>
        <v>4.6179183971242592E-3</v>
      </c>
      <c r="AB167" s="14">
        <f t="shared" si="47"/>
        <v>6.0502977710754142E-2</v>
      </c>
      <c r="AC167" s="14">
        <f t="shared" si="48"/>
        <v>-7.3043690557065217E-3</v>
      </c>
      <c r="AD167" s="14">
        <f t="shared" si="49"/>
        <v>-5.385427666314678E-2</v>
      </c>
      <c r="AE167" s="14">
        <f t="shared" si="50"/>
        <v>-2.6252003736739506E-2</v>
      </c>
      <c r="AF167" s="14">
        <f t="shared" si="51"/>
        <v>-1.338475789654401E-2</v>
      </c>
      <c r="AG167" s="14">
        <f t="shared" si="52"/>
        <v>-3.1432975885292737E-2</v>
      </c>
      <c r="AH167" s="14">
        <f t="shared" si="53"/>
        <v>-2.5297097818392945E-2</v>
      </c>
      <c r="AI167" s="14">
        <f t="shared" si="54"/>
        <v>-1.0143016342200221E-2</v>
      </c>
      <c r="AJ167" s="14">
        <f t="shared" si="55"/>
        <v>2.1497236481698524E-2</v>
      </c>
      <c r="AK167" s="14">
        <f t="shared" si="56"/>
        <v>-3.5728803581182231E-2</v>
      </c>
      <c r="AL167" s="14">
        <f t="shared" si="57"/>
        <v>6.4363467093169497E-3</v>
      </c>
      <c r="AM167" s="14"/>
      <c r="AO167" s="16">
        <f t="shared" si="58"/>
        <v>-1.0025121098630511E-2</v>
      </c>
      <c r="AQ167" s="6">
        <v>44082</v>
      </c>
      <c r="AR167">
        <v>372.33</v>
      </c>
      <c r="AS167" s="4">
        <v>1.26E-2</v>
      </c>
    </row>
    <row r="168" spans="1:45">
      <c r="A168" s="2">
        <v>44039</v>
      </c>
      <c r="B168">
        <v>26.284999847412109</v>
      </c>
      <c r="C168">
        <v>575.010009765625</v>
      </c>
      <c r="D168">
        <v>86.379997253417969</v>
      </c>
      <c r="E168">
        <v>40.349998474121087</v>
      </c>
      <c r="F168">
        <v>194.8500061035156</v>
      </c>
      <c r="G168">
        <v>116.94000244140619</v>
      </c>
      <c r="H168">
        <v>197.53999328613281</v>
      </c>
      <c r="I168">
        <v>493.20001220703119</v>
      </c>
      <c r="J168">
        <v>8780</v>
      </c>
      <c r="K168">
        <v>48.854999542236328</v>
      </c>
      <c r="L168">
        <v>21.129999160766602</v>
      </c>
      <c r="M168">
        <v>1124.619995117188</v>
      </c>
      <c r="N168">
        <v>70.175003051757813</v>
      </c>
      <c r="O168">
        <v>36.508537292480469</v>
      </c>
      <c r="P168">
        <v>31.29999923706055</v>
      </c>
      <c r="Q168">
        <v>129.8500061035156</v>
      </c>
      <c r="R168">
        <v>3271.12</v>
      </c>
      <c r="U168" s="2">
        <v>44039</v>
      </c>
      <c r="V168" s="14">
        <f t="shared" si="41"/>
        <v>5.7066768449978995E-2</v>
      </c>
      <c r="W168" s="14">
        <f t="shared" si="42"/>
        <v>2.292132737159382E-2</v>
      </c>
      <c r="X168" s="14">
        <f t="shared" si="43"/>
        <v>-6.5408590832767247E-2</v>
      </c>
      <c r="Y168" s="14">
        <f t="shared" si="44"/>
        <v>-2.0569964008542482E-2</v>
      </c>
      <c r="Z168" s="14">
        <f t="shared" si="45"/>
        <v>3.1819331557774846E-2</v>
      </c>
      <c r="AA168" s="14">
        <f t="shared" si="46"/>
        <v>0.11108252063603084</v>
      </c>
      <c r="AB168" s="14">
        <f t="shared" si="47"/>
        <v>1.240261359876875E-2</v>
      </c>
      <c r="AC168" s="14">
        <f t="shared" si="48"/>
        <v>0.16585560780284717</v>
      </c>
      <c r="AD168" s="14">
        <f t="shared" si="49"/>
        <v>7.8587699316628706E-2</v>
      </c>
      <c r="AE168" s="14">
        <f t="shared" si="50"/>
        <v>1.3611726983078455E-2</v>
      </c>
      <c r="AF168" s="14">
        <f t="shared" si="51"/>
        <v>4.3066814524555026E-2</v>
      </c>
      <c r="AG168" s="14">
        <f t="shared" si="52"/>
        <v>6.1665252162541019E-2</v>
      </c>
      <c r="AH168" s="14">
        <f t="shared" si="53"/>
        <v>2.5222608708131287E-2</v>
      </c>
      <c r="AI168" s="14">
        <f t="shared" si="54"/>
        <v>-7.7958358262384363E-4</v>
      </c>
      <c r="AJ168" s="14">
        <f t="shared" si="55"/>
        <v>4.7763545313912303E-2</v>
      </c>
      <c r="AK168" s="14">
        <f t="shared" si="56"/>
        <v>0.13376969041757494</v>
      </c>
      <c r="AL168" s="14">
        <f t="shared" si="57"/>
        <v>2.4505368191934357E-2</v>
      </c>
      <c r="AM168" s="14"/>
      <c r="AO168" s="16">
        <f t="shared" si="58"/>
        <v>1.4396465501529253E-2</v>
      </c>
      <c r="AQ168" s="6">
        <v>43869</v>
      </c>
      <c r="AR168">
        <v>367.69</v>
      </c>
      <c r="AS168" s="4">
        <v>2.3300000000000001E-2</v>
      </c>
    </row>
    <row r="169" spans="1:45">
      <c r="A169" s="2">
        <v>44032</v>
      </c>
      <c r="B169">
        <v>29.694999694824219</v>
      </c>
      <c r="C169">
        <v>570.6199951171875</v>
      </c>
      <c r="D169">
        <v>89.260002136230469</v>
      </c>
      <c r="E169">
        <v>38.330001831054688</v>
      </c>
      <c r="F169">
        <v>188.49000549316409</v>
      </c>
      <c r="G169">
        <v>117.61000061035161</v>
      </c>
      <c r="H169">
        <v>191.75</v>
      </c>
      <c r="I169">
        <v>589</v>
      </c>
      <c r="J169">
        <v>8370</v>
      </c>
      <c r="K169">
        <v>47.400001525878913</v>
      </c>
      <c r="L169">
        <v>21.79000091552734</v>
      </c>
      <c r="M169">
        <v>988.989990234375</v>
      </c>
      <c r="N169">
        <v>70.0625</v>
      </c>
      <c r="O169">
        <v>35.730548858642578</v>
      </c>
      <c r="P169">
        <v>32.650001525878913</v>
      </c>
      <c r="Q169">
        <v>121.4100036621094</v>
      </c>
      <c r="R169">
        <v>3215.63</v>
      </c>
      <c r="U169" s="2">
        <v>44032</v>
      </c>
      <c r="V169" s="14">
        <f t="shared" si="41"/>
        <v>-0.11483414320446907</v>
      </c>
      <c r="W169" s="14">
        <f t="shared" si="42"/>
        <v>7.693411878313041E-3</v>
      </c>
      <c r="X169" s="14">
        <f t="shared" si="43"/>
        <v>-3.2265346335270936E-2</v>
      </c>
      <c r="Y169" s="14">
        <f t="shared" si="44"/>
        <v>5.2700144705701855E-2</v>
      </c>
      <c r="Z169" s="14">
        <f t="shared" si="45"/>
        <v>3.3741845323370004E-2</v>
      </c>
      <c r="AA169" s="14">
        <f t="shared" si="46"/>
        <v>-5.6967788918321051E-3</v>
      </c>
      <c r="AB169" s="14">
        <f t="shared" si="47"/>
        <v>3.0195532131070731E-2</v>
      </c>
      <c r="AC169" s="14">
        <f t="shared" si="48"/>
        <v>-0.1626485361510506</v>
      </c>
      <c r="AD169" s="14">
        <f t="shared" si="49"/>
        <v>4.8984468339307051E-2</v>
      </c>
      <c r="AE169" s="14">
        <f t="shared" si="50"/>
        <v>3.0696159694489283E-2</v>
      </c>
      <c r="AF169" s="14">
        <f t="shared" si="51"/>
        <v>-3.028920270904752E-2</v>
      </c>
      <c r="AG169" s="14">
        <f t="shared" si="52"/>
        <v>0.13713991670499193</v>
      </c>
      <c r="AH169" s="14">
        <f t="shared" si="53"/>
        <v>1.6057527458742194E-3</v>
      </c>
      <c r="AI169" s="14">
        <f t="shared" si="54"/>
        <v>2.1773761072514542E-2</v>
      </c>
      <c r="AJ169" s="14">
        <f t="shared" si="55"/>
        <v>-4.1347694509243117E-2</v>
      </c>
      <c r="AK169" s="14">
        <f t="shared" si="56"/>
        <v>6.9516532302356035E-2</v>
      </c>
      <c r="AL169" s="14">
        <f t="shared" si="57"/>
        <v>1.7256338571290782E-2</v>
      </c>
      <c r="AM169" s="14"/>
      <c r="AO169" s="16">
        <f t="shared" si="58"/>
        <v>1.4005464243883464E-2</v>
      </c>
      <c r="AQ169" t="s">
        <v>152</v>
      </c>
      <c r="AR169">
        <v>359.31</v>
      </c>
      <c r="AS169" s="4">
        <v>5.1000000000000004E-3</v>
      </c>
    </row>
    <row r="170" spans="1:45">
      <c r="A170" s="2">
        <v>44025</v>
      </c>
      <c r="B170">
        <v>30.565000534057621</v>
      </c>
      <c r="C170">
        <v>587.719970703125</v>
      </c>
      <c r="D170">
        <v>87.55999755859375</v>
      </c>
      <c r="E170">
        <v>37.549999237060547</v>
      </c>
      <c r="F170">
        <v>187.7799987792969</v>
      </c>
      <c r="G170">
        <v>118.65000152587891</v>
      </c>
      <c r="H170">
        <v>198</v>
      </c>
      <c r="I170">
        <v>663</v>
      </c>
      <c r="J170">
        <v>8705</v>
      </c>
      <c r="K170">
        <v>46.200000762939453</v>
      </c>
      <c r="L170">
        <v>22.39999961853027</v>
      </c>
      <c r="M170">
        <v>964.719970703125</v>
      </c>
      <c r="N170">
        <v>68.845001220703125</v>
      </c>
      <c r="O170">
        <v>34.392787933349609</v>
      </c>
      <c r="P170">
        <v>33.825000762939453</v>
      </c>
      <c r="Q170">
        <v>120.73000335693359</v>
      </c>
      <c r="R170">
        <v>3224.73</v>
      </c>
      <c r="U170" s="2">
        <v>44025</v>
      </c>
      <c r="V170" s="14">
        <f t="shared" si="41"/>
        <v>-2.8463956290921289E-2</v>
      </c>
      <c r="W170" s="14">
        <f t="shared" si="42"/>
        <v>-2.9095447557243567E-2</v>
      </c>
      <c r="X170" s="14">
        <f t="shared" si="43"/>
        <v>1.941531093007515E-2</v>
      </c>
      <c r="Y170" s="14">
        <f t="shared" si="44"/>
        <v>2.0772373098327659E-2</v>
      </c>
      <c r="Z170" s="14">
        <f t="shared" si="45"/>
        <v>3.7810561214332433E-3</v>
      </c>
      <c r="AA170" s="14">
        <f t="shared" si="46"/>
        <v>-8.765283625390136E-3</v>
      </c>
      <c r="AB170" s="14">
        <f t="shared" si="47"/>
        <v>-3.1565656565656568E-2</v>
      </c>
      <c r="AC170" s="14">
        <f t="shared" si="48"/>
        <v>-0.11161387631975868</v>
      </c>
      <c r="AD170" s="14">
        <f t="shared" si="49"/>
        <v>-3.8483630097645029E-2</v>
      </c>
      <c r="AE170" s="14">
        <f t="shared" si="50"/>
        <v>2.5974042058935904E-2</v>
      </c>
      <c r="AF170" s="14">
        <f t="shared" si="51"/>
        <v>-2.7232085419247588E-2</v>
      </c>
      <c r="AG170" s="14">
        <f t="shared" si="52"/>
        <v>2.5157579679376884E-2</v>
      </c>
      <c r="AH170" s="14">
        <f t="shared" si="53"/>
        <v>1.7684635887997454E-2</v>
      </c>
      <c r="AI170" s="14">
        <f t="shared" si="54"/>
        <v>3.889655377416449E-2</v>
      </c>
      <c r="AJ170" s="14">
        <f t="shared" si="55"/>
        <v>-3.4737596764459915E-2</v>
      </c>
      <c r="AK170" s="14">
        <f t="shared" si="56"/>
        <v>5.6324052536088735E-3</v>
      </c>
      <c r="AL170" s="14">
        <f t="shared" si="57"/>
        <v>-2.8219416819392348E-3</v>
      </c>
      <c r="AM170" s="14"/>
      <c r="AO170" s="16">
        <f t="shared" si="58"/>
        <v>3.1454049855111008E-2</v>
      </c>
      <c r="AQ170" t="s">
        <v>153</v>
      </c>
      <c r="AR170">
        <v>357.5</v>
      </c>
      <c r="AS170" s="4">
        <v>-2.9999999999999997E-4</v>
      </c>
    </row>
    <row r="171" spans="1:45">
      <c r="A171" s="2">
        <v>44018</v>
      </c>
      <c r="B171">
        <v>30.454999923706051</v>
      </c>
      <c r="C171">
        <v>554.08001708984375</v>
      </c>
      <c r="D171">
        <v>85.230003356933594</v>
      </c>
      <c r="E171">
        <v>36.75</v>
      </c>
      <c r="F171">
        <v>198.8800048828125</v>
      </c>
      <c r="G171">
        <v>119.3399963378906</v>
      </c>
      <c r="H171">
        <v>189.69000244140619</v>
      </c>
      <c r="I171">
        <v>664</v>
      </c>
      <c r="J171">
        <v>8110</v>
      </c>
      <c r="K171">
        <v>46</v>
      </c>
      <c r="L171">
        <v>22.54999923706055</v>
      </c>
      <c r="M171">
        <v>1035.829956054688</v>
      </c>
      <c r="N171">
        <v>64.900001525878906</v>
      </c>
      <c r="O171">
        <v>32.096775054931641</v>
      </c>
      <c r="P171">
        <v>33.319999694824219</v>
      </c>
      <c r="Q171">
        <v>128.05000305175781</v>
      </c>
      <c r="R171">
        <v>3185.04</v>
      </c>
      <c r="U171" s="2">
        <v>44018</v>
      </c>
      <c r="V171" s="14">
        <f t="shared" si="41"/>
        <v>3.6119064398993993E-3</v>
      </c>
      <c r="W171" s="14">
        <f t="shared" si="42"/>
        <v>6.0713168812631176E-2</v>
      </c>
      <c r="X171" s="14">
        <f t="shared" si="43"/>
        <v>2.7337722748905741E-2</v>
      </c>
      <c r="Y171" s="14">
        <f t="shared" si="44"/>
        <v>2.1768686722735971E-2</v>
      </c>
      <c r="Z171" s="14">
        <f t="shared" si="45"/>
        <v>-5.5812579600730265E-2</v>
      </c>
      <c r="AA171" s="14">
        <f t="shared" si="46"/>
        <v>-5.7817566045342342E-3</v>
      </c>
      <c r="AB171" s="14">
        <f t="shared" si="47"/>
        <v>4.3808305401655007E-2</v>
      </c>
      <c r="AC171" s="14">
        <f t="shared" si="48"/>
        <v>-1.5060240963855422E-3</v>
      </c>
      <c r="AD171" s="14">
        <f t="shared" si="49"/>
        <v>7.3366214549938344E-2</v>
      </c>
      <c r="AE171" s="14">
        <f t="shared" si="50"/>
        <v>4.3478426725968074E-3</v>
      </c>
      <c r="AF171" s="14">
        <f t="shared" si="51"/>
        <v>-6.6518680091021314E-3</v>
      </c>
      <c r="AG171" s="14">
        <f t="shared" si="52"/>
        <v>-6.8650249914000955E-2</v>
      </c>
      <c r="AH171" s="14">
        <f t="shared" si="53"/>
        <v>6.078581821375071E-2</v>
      </c>
      <c r="AI171" s="14">
        <f t="shared" si="54"/>
        <v>7.1534067659086778E-2</v>
      </c>
      <c r="AJ171" s="14">
        <f t="shared" si="55"/>
        <v>1.5156094620063247E-2</v>
      </c>
      <c r="AK171" s="14">
        <f t="shared" si="56"/>
        <v>-5.7165166109878769E-2</v>
      </c>
      <c r="AL171" s="14">
        <f t="shared" si="57"/>
        <v>1.2461381960666131E-2</v>
      </c>
      <c r="AM171" s="14"/>
      <c r="AO171" s="16">
        <f t="shared" si="58"/>
        <v>-2.2004276374302217E-2</v>
      </c>
      <c r="AQ171" s="6">
        <v>44172</v>
      </c>
      <c r="AR171">
        <v>357.61</v>
      </c>
      <c r="AS171" s="4">
        <v>1.52E-2</v>
      </c>
    </row>
    <row r="172" spans="1:45">
      <c r="A172" s="2">
        <v>44011</v>
      </c>
      <c r="B172">
        <v>31.02499961853027</v>
      </c>
      <c r="C172">
        <v>551.77001953125</v>
      </c>
      <c r="D172">
        <v>87.209999084472656</v>
      </c>
      <c r="E172">
        <v>36.709999084472663</v>
      </c>
      <c r="F172">
        <v>192.5299987792969</v>
      </c>
      <c r="G172">
        <v>112.1800003051758</v>
      </c>
      <c r="H172">
        <v>191.61000061035159</v>
      </c>
      <c r="I172">
        <v>699.5999755859375</v>
      </c>
      <c r="J172">
        <v>8335</v>
      </c>
      <c r="K172">
        <v>46.400001525878913</v>
      </c>
      <c r="L172">
        <v>20.82500076293945</v>
      </c>
      <c r="M172">
        <v>988.41998291015625</v>
      </c>
      <c r="N172">
        <v>61.599998474121087</v>
      </c>
      <c r="O172">
        <v>32.741935729980469</v>
      </c>
      <c r="P172">
        <v>34.639999389648438</v>
      </c>
      <c r="Q172">
        <v>113.38999938964839</v>
      </c>
      <c r="R172">
        <v>3130.01</v>
      </c>
      <c r="U172" s="2">
        <v>44011</v>
      </c>
      <c r="V172" s="14">
        <f t="shared" si="41"/>
        <v>-1.8372270808466849E-2</v>
      </c>
      <c r="W172" s="14">
        <f t="shared" si="42"/>
        <v>4.1865224220703082E-3</v>
      </c>
      <c r="X172" s="14">
        <f t="shared" si="43"/>
        <v>-2.2703769617302881E-2</v>
      </c>
      <c r="Y172" s="14">
        <f t="shared" si="44"/>
        <v>1.0896463232072363E-3</v>
      </c>
      <c r="Z172" s="14">
        <f t="shared" si="45"/>
        <v>3.2981904865614239E-2</v>
      </c>
      <c r="AA172" s="14">
        <f t="shared" si="46"/>
        <v>6.3825958399328434E-2</v>
      </c>
      <c r="AB172" s="14">
        <f t="shared" si="47"/>
        <v>-1.0020344255672798E-2</v>
      </c>
      <c r="AC172" s="14">
        <f t="shared" si="48"/>
        <v>-5.0886187576152181E-2</v>
      </c>
      <c r="AD172" s="14">
        <f t="shared" si="49"/>
        <v>-2.6994601079784044E-2</v>
      </c>
      <c r="AE172" s="14">
        <f t="shared" si="50"/>
        <v>-8.6207222569986003E-3</v>
      </c>
      <c r="AF172" s="14">
        <f t="shared" si="51"/>
        <v>8.2833056947154579E-2</v>
      </c>
      <c r="AG172" s="14">
        <f t="shared" si="52"/>
        <v>4.7965413452027608E-2</v>
      </c>
      <c r="AH172" s="14">
        <f t="shared" si="53"/>
        <v>5.3571479439957964E-2</v>
      </c>
      <c r="AI172" s="14">
        <f t="shared" si="54"/>
        <v>-1.9704414557813712E-2</v>
      </c>
      <c r="AJ172" s="14">
        <f t="shared" si="55"/>
        <v>-3.8106227427321428E-2</v>
      </c>
      <c r="AK172" s="14">
        <f t="shared" si="56"/>
        <v>0.12928833002046702</v>
      </c>
      <c r="AL172" s="14">
        <f t="shared" si="57"/>
        <v>1.7581413477912127E-2</v>
      </c>
      <c r="AM172" s="14"/>
      <c r="AO172" s="16">
        <f t="shared" si="58"/>
        <v>2.7400695837003379E-2</v>
      </c>
      <c r="AQ172" s="6">
        <v>43958</v>
      </c>
      <c r="AR172">
        <v>352.25</v>
      </c>
      <c r="AS172" s="4">
        <v>1.3899999999999999E-2</v>
      </c>
    </row>
    <row r="173" spans="1:45">
      <c r="A173" s="2">
        <v>44004</v>
      </c>
      <c r="B173">
        <v>31.08499908447266</v>
      </c>
      <c r="C173">
        <v>534.8499755859375</v>
      </c>
      <c r="D173">
        <v>84.30999755859375</v>
      </c>
      <c r="E173">
        <v>36.259998321533203</v>
      </c>
      <c r="F173">
        <v>183.16999816894531</v>
      </c>
      <c r="G173">
        <v>109.09999847412109</v>
      </c>
      <c r="H173">
        <v>184.13999938964841</v>
      </c>
      <c r="I173">
        <v>651.5999755859375</v>
      </c>
      <c r="J173">
        <v>8055</v>
      </c>
      <c r="K173">
        <v>44</v>
      </c>
      <c r="L173">
        <v>20.54999923706055</v>
      </c>
      <c r="M173">
        <v>973.16998291015625</v>
      </c>
      <c r="N173">
        <v>59.055000305175781</v>
      </c>
      <c r="O173">
        <v>30.398481369018551</v>
      </c>
      <c r="P173">
        <v>35.145000457763672</v>
      </c>
      <c r="Q173">
        <v>104.3000030517578</v>
      </c>
      <c r="R173">
        <v>3009.05</v>
      </c>
      <c r="U173" s="2">
        <v>44004</v>
      </c>
      <c r="V173" s="14">
        <f t="shared" si="41"/>
        <v>-1.930174286939593E-3</v>
      </c>
      <c r="W173" s="14">
        <f t="shared" si="42"/>
        <v>3.1635121468924617E-2</v>
      </c>
      <c r="X173" s="14">
        <f t="shared" si="43"/>
        <v>3.4396887793330368E-2</v>
      </c>
      <c r="Y173" s="14">
        <f t="shared" si="44"/>
        <v>1.24103911685022E-2</v>
      </c>
      <c r="Z173" s="14">
        <f t="shared" si="45"/>
        <v>5.1100074815300663E-2</v>
      </c>
      <c r="AA173" s="14">
        <f t="shared" si="46"/>
        <v>2.8230997929713893E-2</v>
      </c>
      <c r="AB173" s="14">
        <f t="shared" si="47"/>
        <v>4.0566966685474611E-2</v>
      </c>
      <c r="AC173" s="14">
        <f t="shared" si="48"/>
        <v>7.3664827806104533E-2</v>
      </c>
      <c r="AD173" s="14">
        <f t="shared" si="49"/>
        <v>3.4761018001241463E-2</v>
      </c>
      <c r="AE173" s="14">
        <f t="shared" si="50"/>
        <v>5.4545489224520759E-2</v>
      </c>
      <c r="AF173" s="14">
        <f t="shared" si="51"/>
        <v>1.3382069882657333E-2</v>
      </c>
      <c r="AG173" s="14">
        <f t="shared" si="52"/>
        <v>1.5670438122635653E-2</v>
      </c>
      <c r="AH173" s="14">
        <f t="shared" si="53"/>
        <v>4.3095388295548841E-2</v>
      </c>
      <c r="AI173" s="14">
        <f t="shared" si="54"/>
        <v>7.7091165591920446E-2</v>
      </c>
      <c r="AJ173" s="14">
        <f t="shared" si="55"/>
        <v>-1.4369072742569209E-2</v>
      </c>
      <c r="AK173" s="14">
        <f t="shared" si="56"/>
        <v>8.7152407209228747E-2</v>
      </c>
      <c r="AL173" s="14">
        <f t="shared" si="57"/>
        <v>4.0198733819644082E-2</v>
      </c>
      <c r="AM173" s="14"/>
      <c r="AO173" s="16">
        <f t="shared" si="58"/>
        <v>-4.9016778937608405E-2</v>
      </c>
      <c r="AQ173" t="s">
        <v>154</v>
      </c>
      <c r="AR173">
        <v>347.43</v>
      </c>
      <c r="AS173" s="4">
        <v>3.1099999999999999E-2</v>
      </c>
    </row>
    <row r="174" spans="1:45">
      <c r="A174" s="2">
        <v>43997</v>
      </c>
      <c r="B174">
        <v>32.235000610351563</v>
      </c>
      <c r="C174">
        <v>555.3699951171875</v>
      </c>
      <c r="D174">
        <v>84.489997863769531</v>
      </c>
      <c r="E174">
        <v>36.060001373291023</v>
      </c>
      <c r="F174">
        <v>186.94999694824219</v>
      </c>
      <c r="G174">
        <v>114.34999847412109</v>
      </c>
      <c r="H174">
        <v>190.30000305175781</v>
      </c>
      <c r="I174">
        <v>798</v>
      </c>
      <c r="J174">
        <v>8045</v>
      </c>
      <c r="K174">
        <v>43.799999237060547</v>
      </c>
      <c r="L174">
        <v>20.469999313354489</v>
      </c>
      <c r="M174">
        <v>952.96002197265625</v>
      </c>
      <c r="N174">
        <v>60.552501678466797</v>
      </c>
      <c r="O174">
        <v>31.707780838012699</v>
      </c>
      <c r="P174">
        <v>35.689998626708977</v>
      </c>
      <c r="Q174">
        <v>97.980003356933594</v>
      </c>
      <c r="R174">
        <v>3097.74</v>
      </c>
      <c r="U174" s="2">
        <v>43997</v>
      </c>
      <c r="V174" s="14">
        <f t="shared" si="41"/>
        <v>-3.5675554648806333E-2</v>
      </c>
      <c r="W174" s="14">
        <f t="shared" si="42"/>
        <v>-3.6948376238655302E-2</v>
      </c>
      <c r="X174" s="14">
        <f t="shared" si="43"/>
        <v>-2.1304333024840549E-3</v>
      </c>
      <c r="Y174" s="14">
        <f t="shared" si="44"/>
        <v>5.5462268614974164E-3</v>
      </c>
      <c r="Z174" s="14">
        <f t="shared" si="45"/>
        <v>-2.0219303776417723E-2</v>
      </c>
      <c r="AA174" s="14">
        <f t="shared" si="46"/>
        <v>-4.5911675295633204E-2</v>
      </c>
      <c r="AB174" s="14">
        <f t="shared" si="47"/>
        <v>-3.2369960921303849E-2</v>
      </c>
      <c r="AC174" s="14">
        <f t="shared" si="48"/>
        <v>-0.18345867721060463</v>
      </c>
      <c r="AD174" s="14">
        <f t="shared" si="49"/>
        <v>1.243008079552517E-3</v>
      </c>
      <c r="AE174" s="14">
        <f t="shared" si="50"/>
        <v>4.566227543908865E-3</v>
      </c>
      <c r="AF174" s="14">
        <f t="shared" si="51"/>
        <v>3.9081546843956361E-3</v>
      </c>
      <c r="AG174" s="14">
        <f t="shared" si="52"/>
        <v>2.1207564295997187E-2</v>
      </c>
      <c r="AH174" s="14">
        <f t="shared" si="53"/>
        <v>-2.4730627666594743E-2</v>
      </c>
      <c r="AI174" s="14">
        <f t="shared" si="54"/>
        <v>-4.1292686980619636E-2</v>
      </c>
      <c r="AJ174" s="14">
        <f t="shared" si="55"/>
        <v>-1.5270333144183716E-2</v>
      </c>
      <c r="AK174" s="14">
        <f t="shared" si="56"/>
        <v>6.4502954463074816E-2</v>
      </c>
      <c r="AL174" s="14">
        <f t="shared" si="57"/>
        <v>-2.863055001388096E-2</v>
      </c>
      <c r="AM174" s="14"/>
      <c r="AO174" s="16">
        <f t="shared" si="58"/>
        <v>6.0196649613244911E-2</v>
      </c>
      <c r="AQ174" t="s">
        <v>155</v>
      </c>
      <c r="AR174">
        <v>336.96</v>
      </c>
      <c r="AS174" s="4">
        <v>-2.29E-2</v>
      </c>
    </row>
    <row r="175" spans="1:45">
      <c r="A175" s="2">
        <v>43990</v>
      </c>
      <c r="B175">
        <v>31.930000305175781</v>
      </c>
      <c r="C175">
        <v>527.03997802734375</v>
      </c>
      <c r="D175">
        <v>83.970001220703125</v>
      </c>
      <c r="E175">
        <v>34.810001373291023</v>
      </c>
      <c r="F175">
        <v>175.11000061035159</v>
      </c>
      <c r="G175">
        <v>115.4899978637695</v>
      </c>
      <c r="H175">
        <v>191.3800048828125</v>
      </c>
      <c r="I175">
        <v>805</v>
      </c>
      <c r="J175">
        <v>7720</v>
      </c>
      <c r="K175">
        <v>42</v>
      </c>
      <c r="L175">
        <v>19.530000686645511</v>
      </c>
      <c r="M175">
        <v>896.42999267578125</v>
      </c>
      <c r="N175">
        <v>61.727500915527337</v>
      </c>
      <c r="O175">
        <v>32.0208740234375</v>
      </c>
      <c r="P175">
        <v>35.095001220703118</v>
      </c>
      <c r="Q175">
        <v>86.720001220703125</v>
      </c>
      <c r="R175">
        <v>3041.31</v>
      </c>
      <c r="U175" s="2">
        <v>43990</v>
      </c>
      <c r="V175" s="14">
        <f t="shared" si="41"/>
        <v>9.5521547842372361E-3</v>
      </c>
      <c r="W175" s="14">
        <f t="shared" si="42"/>
        <v>5.3753070489794871E-2</v>
      </c>
      <c r="X175" s="14">
        <f t="shared" si="43"/>
        <v>6.192647796915824E-3</v>
      </c>
      <c r="Y175" s="14">
        <f t="shared" si="44"/>
        <v>3.5909220071421728E-2</v>
      </c>
      <c r="Z175" s="14">
        <f t="shared" si="45"/>
        <v>6.7614621076020245E-2</v>
      </c>
      <c r="AA175" s="14">
        <f t="shared" si="46"/>
        <v>-9.8709793985201858E-3</v>
      </c>
      <c r="AB175" s="14">
        <f t="shared" si="47"/>
        <v>-5.6432323309637484E-3</v>
      </c>
      <c r="AC175" s="14">
        <f t="shared" si="48"/>
        <v>-8.6956521739130436E-3</v>
      </c>
      <c r="AD175" s="14">
        <f t="shared" si="49"/>
        <v>4.2098445595854919E-2</v>
      </c>
      <c r="AE175" s="14">
        <f t="shared" si="50"/>
        <v>4.2857124691917783E-2</v>
      </c>
      <c r="AF175" s="14">
        <f t="shared" si="51"/>
        <v>4.813100837993018E-2</v>
      </c>
      <c r="AG175" s="14">
        <f t="shared" si="52"/>
        <v>6.3061287282609527E-2</v>
      </c>
      <c r="AH175" s="14">
        <f t="shared" si="53"/>
        <v>-1.9035263369377275E-2</v>
      </c>
      <c r="AI175" s="14">
        <f t="shared" si="54"/>
        <v>-9.7777838667250094E-3</v>
      </c>
      <c r="AJ175" s="14">
        <f t="shared" si="55"/>
        <v>1.6953907545524192E-2</v>
      </c>
      <c r="AK175" s="14">
        <f t="shared" si="56"/>
        <v>0.12984319623766691</v>
      </c>
      <c r="AL175" s="14">
        <f t="shared" si="57"/>
        <v>1.855450447340121E-2</v>
      </c>
      <c r="AM175" s="14"/>
      <c r="AO175" s="16">
        <f t="shared" si="58"/>
        <v>4.774452787087323E-2</v>
      </c>
      <c r="AQ175" t="s">
        <v>156</v>
      </c>
      <c r="AR175">
        <v>344.85</v>
      </c>
      <c r="AS175" s="4">
        <v>1.95E-2</v>
      </c>
    </row>
    <row r="176" spans="1:45">
      <c r="A176" s="2">
        <v>43983</v>
      </c>
      <c r="B176">
        <v>35.544998168945313</v>
      </c>
      <c r="C176">
        <v>556.530029296875</v>
      </c>
      <c r="D176">
        <v>89.19000244140625</v>
      </c>
      <c r="E176">
        <v>35.900001525878913</v>
      </c>
      <c r="F176">
        <v>173.8800048828125</v>
      </c>
      <c r="G176">
        <v>124.8199996948242</v>
      </c>
      <c r="H176">
        <v>205.16999816894531</v>
      </c>
      <c r="I176">
        <v>891.20001220703125</v>
      </c>
      <c r="J176">
        <v>7800</v>
      </c>
      <c r="K176">
        <v>45.200000762939453</v>
      </c>
      <c r="L176">
        <v>21.64999961853027</v>
      </c>
      <c r="M176">
        <v>866.92999267578125</v>
      </c>
      <c r="N176">
        <v>63.595001220703118</v>
      </c>
      <c r="O176">
        <v>34.146110534667969</v>
      </c>
      <c r="P176">
        <v>38.334999084472663</v>
      </c>
      <c r="Q176">
        <v>89.930000305175781</v>
      </c>
      <c r="R176">
        <v>3193.93</v>
      </c>
      <c r="U176" s="2">
        <v>43983</v>
      </c>
      <c r="V176" s="14">
        <f t="shared" si="41"/>
        <v>-0.10170201294110223</v>
      </c>
      <c r="W176" s="14">
        <f t="shared" si="42"/>
        <v>-5.2989146527796974E-2</v>
      </c>
      <c r="X176" s="14">
        <f t="shared" si="43"/>
        <v>-5.8526752750482622E-2</v>
      </c>
      <c r="Y176" s="14">
        <f t="shared" si="44"/>
        <v>-3.03621199515034E-2</v>
      </c>
      <c r="Z176" s="14">
        <f t="shared" si="45"/>
        <v>7.0738192604034838E-3</v>
      </c>
      <c r="AA176" s="14">
        <f t="shared" si="46"/>
        <v>-7.4747651449013588E-2</v>
      </c>
      <c r="AB176" s="14">
        <f t="shared" si="47"/>
        <v>-6.7212523318236669E-2</v>
      </c>
      <c r="AC176" s="14">
        <f t="shared" si="48"/>
        <v>-9.6723531223433662E-2</v>
      </c>
      <c r="AD176" s="14">
        <f t="shared" si="49"/>
        <v>-1.0256410256410256E-2</v>
      </c>
      <c r="AE176" s="14">
        <f t="shared" si="50"/>
        <v>-7.0796475861195321E-2</v>
      </c>
      <c r="AF176" s="14">
        <f t="shared" si="51"/>
        <v>-9.7921430449830024E-2</v>
      </c>
      <c r="AG176" s="14">
        <f t="shared" si="52"/>
        <v>3.4028122511886097E-2</v>
      </c>
      <c r="AH176" s="14">
        <f t="shared" si="53"/>
        <v>-2.9365520391999356E-2</v>
      </c>
      <c r="AI176" s="14">
        <f t="shared" si="54"/>
        <v>-6.2239490177739339E-2</v>
      </c>
      <c r="AJ176" s="14">
        <f t="shared" si="55"/>
        <v>-8.4518010725136164E-2</v>
      </c>
      <c r="AK176" s="14">
        <f t="shared" si="56"/>
        <v>-3.5694418698761082E-2</v>
      </c>
      <c r="AL176" s="14">
        <f t="shared" si="57"/>
        <v>-4.7784391016709789E-2</v>
      </c>
      <c r="AM176" s="14"/>
      <c r="AO176" s="16">
        <f t="shared" si="58"/>
        <v>5.4215688784413525E-2</v>
      </c>
      <c r="AQ176" s="6">
        <v>44018</v>
      </c>
      <c r="AR176">
        <v>338.24</v>
      </c>
      <c r="AS176" s="4">
        <v>-4.5499999999999999E-2</v>
      </c>
    </row>
    <row r="177" spans="1:45">
      <c r="A177" s="2">
        <v>43976</v>
      </c>
      <c r="B177">
        <v>29.870000839233398</v>
      </c>
      <c r="C177">
        <v>528.6400146484375</v>
      </c>
      <c r="D177">
        <v>90.010002136230469</v>
      </c>
      <c r="E177">
        <v>35.709999084472663</v>
      </c>
      <c r="F177">
        <v>174.78999328613281</v>
      </c>
      <c r="G177">
        <v>117.3000030517578</v>
      </c>
      <c r="H177">
        <v>197.4700012207031</v>
      </c>
      <c r="I177">
        <v>680</v>
      </c>
      <c r="J177">
        <v>7960</v>
      </c>
      <c r="K177">
        <v>44</v>
      </c>
      <c r="L177">
        <v>18.856000900268551</v>
      </c>
      <c r="M177">
        <v>851.66998291015625</v>
      </c>
      <c r="N177">
        <v>63.889999389648438</v>
      </c>
      <c r="O177">
        <v>36.2333984375</v>
      </c>
      <c r="P177">
        <v>33.625</v>
      </c>
      <c r="Q177">
        <v>81.080001831054688</v>
      </c>
      <c r="R177">
        <v>3044.31</v>
      </c>
      <c r="U177" s="2">
        <v>43976</v>
      </c>
      <c r="V177" s="14">
        <f t="shared" si="41"/>
        <v>0.18998986174308927</v>
      </c>
      <c r="W177" s="14">
        <f t="shared" si="42"/>
        <v>5.2758046828871349E-2</v>
      </c>
      <c r="X177" s="14">
        <f t="shared" si="43"/>
        <v>-9.1100952712249265E-3</v>
      </c>
      <c r="Y177" s="14">
        <f t="shared" si="44"/>
        <v>5.3207069806077483E-3</v>
      </c>
      <c r="Z177" s="14">
        <f t="shared" si="45"/>
        <v>-5.2061813506145815E-3</v>
      </c>
      <c r="AA177" s="14">
        <f t="shared" si="46"/>
        <v>6.4109091623367309E-2</v>
      </c>
      <c r="AB177" s="14">
        <f t="shared" si="47"/>
        <v>3.899324910438566E-2</v>
      </c>
      <c r="AC177" s="14">
        <f t="shared" si="48"/>
        <v>0.31058825324563422</v>
      </c>
      <c r="AD177" s="14">
        <f t="shared" si="49"/>
        <v>-2.0100502512562814E-2</v>
      </c>
      <c r="AE177" s="14">
        <f t="shared" si="50"/>
        <v>2.72727446122603E-2</v>
      </c>
      <c r="AF177" s="14">
        <f t="shared" si="51"/>
        <v>0.14817557195926556</v>
      </c>
      <c r="AG177" s="14">
        <f t="shared" si="52"/>
        <v>1.7917749917029539E-2</v>
      </c>
      <c r="AH177" s="14">
        <f t="shared" si="53"/>
        <v>-4.6172823879086734E-3</v>
      </c>
      <c r="AI177" s="14">
        <f t="shared" si="54"/>
        <v>-5.7606738336522655E-2</v>
      </c>
      <c r="AJ177" s="14">
        <f t="shared" si="55"/>
        <v>0.1400743222148004</v>
      </c>
      <c r="AK177" s="14">
        <f t="shared" si="56"/>
        <v>0.10915143406831337</v>
      </c>
      <c r="AL177" s="14">
        <f t="shared" si="57"/>
        <v>4.9147425853477436E-2</v>
      </c>
      <c r="AM177" s="14"/>
      <c r="AO177" s="16">
        <f t="shared" si="58"/>
        <v>-2.6472856518087593E-2</v>
      </c>
      <c r="AQ177" t="s">
        <v>157</v>
      </c>
      <c r="AR177">
        <v>354.38</v>
      </c>
      <c r="AS177" s="4">
        <v>5.7799999999999997E-2</v>
      </c>
    </row>
    <row r="178" spans="1:45">
      <c r="A178" s="2">
        <v>43969</v>
      </c>
      <c r="B178">
        <v>28.120000839233398</v>
      </c>
      <c r="C178">
        <v>513.29998779296875</v>
      </c>
      <c r="D178">
        <v>86.930000305175781</v>
      </c>
      <c r="E178">
        <v>34.689998626708977</v>
      </c>
      <c r="F178">
        <v>177.8500061035156</v>
      </c>
      <c r="G178">
        <v>118.01999664306641</v>
      </c>
      <c r="H178">
        <v>178.19999694824219</v>
      </c>
      <c r="I178">
        <v>557.4000244140625</v>
      </c>
      <c r="J178">
        <v>6730</v>
      </c>
      <c r="K178">
        <v>44.200000762939453</v>
      </c>
      <c r="L178">
        <v>19.148000717163089</v>
      </c>
      <c r="M178">
        <v>841.30999755859375</v>
      </c>
      <c r="N178">
        <v>58.462501525878913</v>
      </c>
      <c r="O178">
        <v>35.578746795654297</v>
      </c>
      <c r="P178">
        <v>32.669998168945313</v>
      </c>
      <c r="Q178">
        <v>81.489997863769531</v>
      </c>
      <c r="R178">
        <v>2955.45</v>
      </c>
      <c r="U178" s="2">
        <v>43969</v>
      </c>
      <c r="V178" s="14">
        <f t="shared" si="41"/>
        <v>6.2233284060161792E-2</v>
      </c>
      <c r="W178" s="14">
        <f t="shared" si="42"/>
        <v>2.9885110501221952E-2</v>
      </c>
      <c r="X178" s="14">
        <f t="shared" si="43"/>
        <v>3.5430827335120867E-2</v>
      </c>
      <c r="Y178" s="14">
        <f t="shared" si="44"/>
        <v>2.9403300609483277E-2</v>
      </c>
      <c r="Z178" s="14">
        <f t="shared" si="45"/>
        <v>-1.7205581739489724E-2</v>
      </c>
      <c r="AA178" s="14">
        <f t="shared" si="46"/>
        <v>-6.1006067767153003E-3</v>
      </c>
      <c r="AB178" s="14">
        <f t="shared" si="47"/>
        <v>0.10813695063113744</v>
      </c>
      <c r="AC178" s="14">
        <f t="shared" si="48"/>
        <v>0.2199497133406377</v>
      </c>
      <c r="AD178" s="14">
        <f t="shared" si="49"/>
        <v>0.18276374442793461</v>
      </c>
      <c r="AE178" s="14">
        <f t="shared" si="50"/>
        <v>-4.5249040607969523E-3</v>
      </c>
      <c r="AF178" s="14">
        <f t="shared" si="51"/>
        <v>-1.5249624292775783E-2</v>
      </c>
      <c r="AG178" s="14">
        <f t="shared" si="52"/>
        <v>1.2314111779993402E-2</v>
      </c>
      <c r="AH178" s="14">
        <f t="shared" si="53"/>
        <v>9.2837249897132726E-2</v>
      </c>
      <c r="AI178" s="14">
        <f t="shared" si="54"/>
        <v>1.8400075910646307E-2</v>
      </c>
      <c r="AJ178" s="14">
        <f t="shared" si="55"/>
        <v>2.9231768735220529E-2</v>
      </c>
      <c r="AK178" s="14">
        <f t="shared" si="56"/>
        <v>-5.0312436306631453E-3</v>
      </c>
      <c r="AL178" s="14">
        <f t="shared" si="57"/>
        <v>3.0066487336953808E-2</v>
      </c>
      <c r="AM178" s="14"/>
      <c r="AO178" s="16">
        <f t="shared" si="58"/>
        <v>5.3884515551987137E-2</v>
      </c>
      <c r="AQ178" t="s">
        <v>158</v>
      </c>
      <c r="AR178">
        <v>335.02</v>
      </c>
      <c r="AS178" s="4">
        <v>3.7100000000000001E-2</v>
      </c>
    </row>
    <row r="179" spans="1:45">
      <c r="A179" s="2">
        <v>43962</v>
      </c>
      <c r="B179">
        <v>28.504999160766602</v>
      </c>
      <c r="C179">
        <v>513.72998046875</v>
      </c>
      <c r="D179">
        <v>87.160003662109375</v>
      </c>
      <c r="E179">
        <v>33.939998626708977</v>
      </c>
      <c r="F179">
        <v>171.33000183105469</v>
      </c>
      <c r="G179">
        <v>109.0500030517578</v>
      </c>
      <c r="H179">
        <v>169.4100036621094</v>
      </c>
      <c r="I179">
        <v>499.29998779296881</v>
      </c>
      <c r="J179">
        <v>5905</v>
      </c>
      <c r="K179">
        <v>41.599998474121087</v>
      </c>
      <c r="L179">
        <v>16.930000305175781</v>
      </c>
      <c r="M179">
        <v>775.04998779296875</v>
      </c>
      <c r="N179">
        <v>56.962501525878913</v>
      </c>
      <c r="O179">
        <v>35.825428009033203</v>
      </c>
      <c r="P179">
        <v>30.860000610351559</v>
      </c>
      <c r="Q179">
        <v>80.260002136230469</v>
      </c>
      <c r="R179">
        <v>2863.7</v>
      </c>
      <c r="U179" s="2">
        <v>43962</v>
      </c>
      <c r="V179" s="14">
        <f t="shared" si="41"/>
        <v>-1.3506343899953623E-2</v>
      </c>
      <c r="W179" s="14">
        <f t="shared" si="42"/>
        <v>-8.3700132779657057E-4</v>
      </c>
      <c r="X179" s="14">
        <f t="shared" si="43"/>
        <v>-2.6388635528887885E-3</v>
      </c>
      <c r="Y179" s="14">
        <f t="shared" si="44"/>
        <v>2.2097820575920406E-2</v>
      </c>
      <c r="Z179" s="14">
        <f t="shared" si="45"/>
        <v>3.8055239612325244E-2</v>
      </c>
      <c r="AA179" s="14">
        <f t="shared" si="46"/>
        <v>8.2255784871929166E-2</v>
      </c>
      <c r="AB179" s="14">
        <f t="shared" si="47"/>
        <v>5.1885916392898183E-2</v>
      </c>
      <c r="AC179" s="14">
        <f t="shared" si="48"/>
        <v>0.11636298426104601</v>
      </c>
      <c r="AD179" s="14">
        <f t="shared" si="49"/>
        <v>0.13971210838272649</v>
      </c>
      <c r="AE179" s="14">
        <f t="shared" si="50"/>
        <v>6.2500057312160726E-2</v>
      </c>
      <c r="AF179" s="14">
        <f t="shared" si="51"/>
        <v>0.13101006331991788</v>
      </c>
      <c r="AG179" s="14">
        <f t="shared" si="52"/>
        <v>8.5491272574955979E-2</v>
      </c>
      <c r="AH179" s="14">
        <f t="shared" si="53"/>
        <v>2.6333113185321184E-2</v>
      </c>
      <c r="AI179" s="14">
        <f t="shared" si="54"/>
        <v>-6.8856459528329099E-3</v>
      </c>
      <c r="AJ179" s="14">
        <f t="shared" si="55"/>
        <v>5.8651896396483383E-2</v>
      </c>
      <c r="AK179" s="14">
        <f t="shared" si="56"/>
        <v>1.5325139481697392E-2</v>
      </c>
      <c r="AL179" s="14">
        <f t="shared" si="57"/>
        <v>3.203897056255893E-2</v>
      </c>
      <c r="AM179" s="14"/>
      <c r="AO179" s="16">
        <f t="shared" si="58"/>
        <v>3.6461253127734877E-2</v>
      </c>
      <c r="AQ179" t="s">
        <v>159</v>
      </c>
      <c r="AR179">
        <v>323.02999999999997</v>
      </c>
      <c r="AS179" s="4">
        <v>3.1399999999999997E-2</v>
      </c>
    </row>
    <row r="180" spans="1:45">
      <c r="A180" s="2">
        <v>43955</v>
      </c>
      <c r="B180">
        <v>31.284999847412109</v>
      </c>
      <c r="C180">
        <v>498.77999877929688</v>
      </c>
      <c r="D180">
        <v>88.080001831054688</v>
      </c>
      <c r="E180">
        <v>35.209999084472663</v>
      </c>
      <c r="F180">
        <v>175.8999938964844</v>
      </c>
      <c r="G180">
        <v>109.1600036621094</v>
      </c>
      <c r="H180">
        <v>173.1499938964844</v>
      </c>
      <c r="I180">
        <v>531.4000244140625</v>
      </c>
      <c r="J180">
        <v>5995</v>
      </c>
      <c r="K180">
        <v>42.799999237060547</v>
      </c>
      <c r="L180">
        <v>18.309999465942379</v>
      </c>
      <c r="M180">
        <v>784.52001953125</v>
      </c>
      <c r="N180">
        <v>57.432498931884773</v>
      </c>
      <c r="O180">
        <v>35.313091278076172</v>
      </c>
      <c r="P180">
        <v>32.985000610351563</v>
      </c>
      <c r="Q180">
        <v>76.050003051757813</v>
      </c>
      <c r="R180">
        <v>2929.8</v>
      </c>
      <c r="U180" s="2">
        <v>43955</v>
      </c>
      <c r="V180" s="14">
        <f t="shared" si="41"/>
        <v>-8.8860498648059574E-2</v>
      </c>
      <c r="W180" s="14">
        <f t="shared" si="42"/>
        <v>2.9973097810740965E-2</v>
      </c>
      <c r="X180" s="14">
        <f t="shared" si="43"/>
        <v>-1.044502894890887E-2</v>
      </c>
      <c r="Y180" s="14">
        <f t="shared" si="44"/>
        <v>-3.6069312433573635E-2</v>
      </c>
      <c r="Z180" s="14">
        <f t="shared" si="45"/>
        <v>-2.5980626628782692E-2</v>
      </c>
      <c r="AA180" s="14">
        <f t="shared" si="46"/>
        <v>-1.0077006839620281E-3</v>
      </c>
      <c r="AB180" s="14">
        <f t="shared" si="47"/>
        <v>-2.1599713348017253E-2</v>
      </c>
      <c r="AC180" s="14">
        <f t="shared" si="48"/>
        <v>-6.0406539605428418E-2</v>
      </c>
      <c r="AD180" s="14">
        <f t="shared" si="49"/>
        <v>-1.5012510425354461E-2</v>
      </c>
      <c r="AE180" s="14">
        <f t="shared" si="50"/>
        <v>-2.8037401503044391E-2</v>
      </c>
      <c r="AF180" s="14">
        <f t="shared" si="51"/>
        <v>-7.5368607373991106E-2</v>
      </c>
      <c r="AG180" s="14">
        <f t="shared" si="52"/>
        <v>-1.2071115462342932E-2</v>
      </c>
      <c r="AH180" s="14">
        <f t="shared" si="53"/>
        <v>-8.1834747703260942E-3</v>
      </c>
      <c r="AI180" s="14">
        <f t="shared" si="54"/>
        <v>1.4508407857091545E-2</v>
      </c>
      <c r="AJ180" s="14">
        <f t="shared" si="55"/>
        <v>-6.4423221484892823E-2</v>
      </c>
      <c r="AK180" s="14">
        <f t="shared" si="56"/>
        <v>5.535830263685107E-2</v>
      </c>
      <c r="AL180" s="14">
        <f t="shared" si="57"/>
        <v>-2.2561266980681397E-2</v>
      </c>
      <c r="AM180" s="14"/>
      <c r="AO180" s="16">
        <f t="shared" si="58"/>
        <v>-2.2987357375312933E-2</v>
      </c>
      <c r="AQ180" s="6">
        <v>44109</v>
      </c>
      <c r="AR180">
        <v>313.2</v>
      </c>
      <c r="AS180" s="4">
        <v>-2.5499999999999998E-2</v>
      </c>
    </row>
    <row r="181" spans="1:45">
      <c r="A181" s="2">
        <v>43948</v>
      </c>
      <c r="B181">
        <v>31.684999465942379</v>
      </c>
      <c r="C181">
        <v>484.16000366210938</v>
      </c>
      <c r="D181">
        <v>87.839996337890625</v>
      </c>
      <c r="E181">
        <v>29.29000091552734</v>
      </c>
      <c r="F181">
        <v>156.3699951171875</v>
      </c>
      <c r="G181">
        <v>105.5</v>
      </c>
      <c r="H181">
        <v>172.53999328613281</v>
      </c>
      <c r="I181">
        <v>568</v>
      </c>
      <c r="J181">
        <v>5970</v>
      </c>
      <c r="K181">
        <v>42.599998474121087</v>
      </c>
      <c r="L181">
        <v>16.95000076293945</v>
      </c>
      <c r="M181">
        <v>605.52001953125</v>
      </c>
      <c r="N181">
        <v>56.762500762939453</v>
      </c>
      <c r="O181">
        <v>35.711574554443359</v>
      </c>
      <c r="P181">
        <v>32.849998474121087</v>
      </c>
      <c r="Q181">
        <v>63</v>
      </c>
      <c r="R181">
        <v>2830.71</v>
      </c>
      <c r="U181" s="2">
        <v>43948</v>
      </c>
      <c r="V181" s="14">
        <f t="shared" si="41"/>
        <v>-1.2624258332723726E-2</v>
      </c>
      <c r="W181" s="14">
        <f t="shared" si="42"/>
        <v>3.019661889995906E-2</v>
      </c>
      <c r="X181" s="14">
        <f t="shared" si="43"/>
        <v>2.7323030870907931E-3</v>
      </c>
      <c r="Y181" s="14">
        <f t="shared" si="44"/>
        <v>0.20211669456817902</v>
      </c>
      <c r="Z181" s="14">
        <f t="shared" si="45"/>
        <v>0.12489607590420812</v>
      </c>
      <c r="AA181" s="14">
        <f t="shared" si="46"/>
        <v>3.4691977839899558E-2</v>
      </c>
      <c r="AB181" s="14">
        <f t="shared" si="47"/>
        <v>3.5354157533783628E-3</v>
      </c>
      <c r="AC181" s="14">
        <f t="shared" si="48"/>
        <v>-6.4436576735805454E-2</v>
      </c>
      <c r="AD181" s="14">
        <f t="shared" si="49"/>
        <v>4.1876046901172526E-3</v>
      </c>
      <c r="AE181" s="14">
        <f t="shared" si="50"/>
        <v>4.6948537582919853E-3</v>
      </c>
      <c r="AF181" s="14">
        <f t="shared" si="51"/>
        <v>8.023590807007612E-2</v>
      </c>
      <c r="AG181" s="14">
        <f t="shared" si="52"/>
        <v>0.29561367787405096</v>
      </c>
      <c r="AH181" s="14">
        <f t="shared" si="53"/>
        <v>1.1803535079320625E-2</v>
      </c>
      <c r="AI181" s="14">
        <f t="shared" si="54"/>
        <v>-1.1158378798439365E-2</v>
      </c>
      <c r="AJ181" s="14">
        <f t="shared" si="55"/>
        <v>4.10965426183594E-3</v>
      </c>
      <c r="AK181" s="14">
        <f t="shared" si="56"/>
        <v>0.20714290558345735</v>
      </c>
      <c r="AL181" s="14">
        <f t="shared" si="57"/>
        <v>3.5005352014159045E-2</v>
      </c>
      <c r="AM181" s="14"/>
      <c r="AO181" s="16">
        <f t="shared" si="58"/>
        <v>9.417060898870162E-3</v>
      </c>
      <c r="AQ181" s="6">
        <v>43895</v>
      </c>
      <c r="AR181">
        <v>321.39999999999998</v>
      </c>
      <c r="AS181" s="4">
        <v>2.7300000000000001E-2</v>
      </c>
    </row>
    <row r="182" spans="1:45">
      <c r="A182" s="2">
        <v>43941</v>
      </c>
      <c r="B182">
        <v>29.735000610351559</v>
      </c>
      <c r="C182">
        <v>475.1400146484375</v>
      </c>
      <c r="D182">
        <v>92.919998168945313</v>
      </c>
      <c r="E182">
        <v>31.340000152587891</v>
      </c>
      <c r="F182">
        <v>153.97999572753909</v>
      </c>
      <c r="G182">
        <v>101.19000244140619</v>
      </c>
      <c r="H182">
        <v>166.30999755859381</v>
      </c>
      <c r="I182">
        <v>573</v>
      </c>
      <c r="J182">
        <v>5165</v>
      </c>
      <c r="K182">
        <v>41</v>
      </c>
      <c r="L182">
        <v>15.329999923706049</v>
      </c>
      <c r="M182">
        <v>571.27001953125</v>
      </c>
      <c r="N182">
        <v>59.924999237060547</v>
      </c>
      <c r="O182">
        <v>35.464897155761719</v>
      </c>
      <c r="P182">
        <v>31.860000610351559</v>
      </c>
      <c r="Q182">
        <v>62.009998321533203</v>
      </c>
      <c r="R182">
        <v>2836.74</v>
      </c>
      <c r="U182" s="2">
        <v>43941</v>
      </c>
      <c r="V182" s="14">
        <f t="shared" si="41"/>
        <v>6.5579243839395548E-2</v>
      </c>
      <c r="W182" s="14">
        <f t="shared" si="42"/>
        <v>1.8983854728265491E-2</v>
      </c>
      <c r="X182" s="14">
        <f t="shared" si="43"/>
        <v>-5.4670705242786687E-2</v>
      </c>
      <c r="Y182" s="14">
        <f t="shared" si="44"/>
        <v>-6.5411589887668597E-2</v>
      </c>
      <c r="Z182" s="14">
        <f t="shared" si="45"/>
        <v>1.5521492765056372E-2</v>
      </c>
      <c r="AA182" s="14">
        <f t="shared" si="46"/>
        <v>4.2593116460190816E-2</v>
      </c>
      <c r="AB182" s="14">
        <f t="shared" si="47"/>
        <v>3.7460139612737794E-2</v>
      </c>
      <c r="AC182" s="14">
        <f t="shared" si="48"/>
        <v>-8.7260034904013961E-3</v>
      </c>
      <c r="AD182" s="14">
        <f t="shared" si="49"/>
        <v>0.1558567279767667</v>
      </c>
      <c r="AE182" s="14">
        <f t="shared" si="50"/>
        <v>3.9024353027343577E-2</v>
      </c>
      <c r="AF182" s="14">
        <f t="shared" si="51"/>
        <v>0.10567520204147285</v>
      </c>
      <c r="AG182" s="14">
        <f t="shared" si="52"/>
        <v>5.9954135223310862E-2</v>
      </c>
      <c r="AH182" s="14">
        <f t="shared" si="53"/>
        <v>-5.2774276418601107E-2</v>
      </c>
      <c r="AI182" s="14">
        <f t="shared" si="54"/>
        <v>6.9555368396596292E-3</v>
      </c>
      <c r="AJ182" s="14">
        <f t="shared" si="55"/>
        <v>3.1073378681853187E-2</v>
      </c>
      <c r="AK182" s="14">
        <f t="shared" si="56"/>
        <v>1.5965194408383253E-2</v>
      </c>
      <c r="AL182" s="14">
        <f t="shared" si="57"/>
        <v>-2.125679477146212E-3</v>
      </c>
      <c r="AM182" s="14"/>
      <c r="AO182" s="16">
        <f t="shared" si="58"/>
        <v>0.1451537379309962</v>
      </c>
      <c r="AQ182" t="s">
        <v>160</v>
      </c>
      <c r="AR182">
        <v>312.85000000000002</v>
      </c>
      <c r="AS182" s="4">
        <v>9.5999999999999992E-3</v>
      </c>
    </row>
    <row r="183" spans="1:45">
      <c r="A183" s="2">
        <v>43934</v>
      </c>
      <c r="B183">
        <v>30.45000076293945</v>
      </c>
      <c r="C183">
        <v>476.8699951171875</v>
      </c>
      <c r="D183">
        <v>92.949996948242188</v>
      </c>
      <c r="E183">
        <v>34.270000457763672</v>
      </c>
      <c r="F183">
        <v>162.6199951171875</v>
      </c>
      <c r="G183">
        <v>106.629997253418</v>
      </c>
      <c r="H183">
        <v>174.25999450683591</v>
      </c>
      <c r="I183">
        <v>638.79998779296875</v>
      </c>
      <c r="J183">
        <v>4938</v>
      </c>
      <c r="K183">
        <v>40</v>
      </c>
      <c r="L183">
        <v>16.54999923706055</v>
      </c>
      <c r="M183">
        <v>597.5</v>
      </c>
      <c r="N183">
        <v>61.564998626708977</v>
      </c>
      <c r="O183">
        <v>35.018974304199219</v>
      </c>
      <c r="P183">
        <v>31.020000457763668</v>
      </c>
      <c r="Q183">
        <v>61.090000152587891</v>
      </c>
      <c r="R183">
        <v>2874.56</v>
      </c>
      <c r="U183" s="2">
        <v>43934</v>
      </c>
      <c r="V183" s="14">
        <f t="shared" si="41"/>
        <v>-2.3481121007330609E-2</v>
      </c>
      <c r="W183" s="14">
        <f t="shared" si="42"/>
        <v>-3.627782176408204E-3</v>
      </c>
      <c r="X183" s="14">
        <f t="shared" si="43"/>
        <v>-3.2274104660357731E-4</v>
      </c>
      <c r="Y183" s="14">
        <f t="shared" si="44"/>
        <v>-8.5497527459530764E-2</v>
      </c>
      <c r="Z183" s="14">
        <f t="shared" si="45"/>
        <v>-5.3129994152454854E-2</v>
      </c>
      <c r="AA183" s="14">
        <f t="shared" si="46"/>
        <v>-5.1017489938436869E-2</v>
      </c>
      <c r="AB183" s="14">
        <f t="shared" si="47"/>
        <v>-4.5621469062597945E-2</v>
      </c>
      <c r="AC183" s="14">
        <f t="shared" si="48"/>
        <v>-0.10300561842573819</v>
      </c>
      <c r="AD183" s="14">
        <f t="shared" si="49"/>
        <v>4.5970028351559333E-2</v>
      </c>
      <c r="AE183" s="14">
        <f t="shared" si="50"/>
        <v>2.5000000000000001E-2</v>
      </c>
      <c r="AF183" s="14">
        <f t="shared" si="51"/>
        <v>-7.3715973993675271E-2</v>
      </c>
      <c r="AG183" s="14">
        <f t="shared" si="52"/>
        <v>-4.3899548901673642E-2</v>
      </c>
      <c r="AH183" s="14">
        <f t="shared" si="53"/>
        <v>-2.663850282190932E-2</v>
      </c>
      <c r="AI183" s="14">
        <f t="shared" si="54"/>
        <v>1.2733749643519062E-2</v>
      </c>
      <c r="AJ183" s="14">
        <f t="shared" si="55"/>
        <v>2.7079308194454133E-2</v>
      </c>
      <c r="AK183" s="14">
        <f t="shared" si="56"/>
        <v>1.5059717902232475E-2</v>
      </c>
      <c r="AL183" s="14">
        <f t="shared" si="57"/>
        <v>-1.3156796170544419E-2</v>
      </c>
      <c r="AM183" s="14"/>
      <c r="AO183" s="16">
        <f t="shared" si="58"/>
        <v>-3.216114105029072E-2</v>
      </c>
      <c r="AQ183" t="s">
        <v>161</v>
      </c>
      <c r="AR183">
        <v>309.88</v>
      </c>
      <c r="AS183" s="4">
        <v>-1.52E-2</v>
      </c>
    </row>
    <row r="184" spans="1:45">
      <c r="A184" s="2">
        <v>43927</v>
      </c>
      <c r="B184">
        <v>33.389999389648438</v>
      </c>
      <c r="C184">
        <v>471.42001342773438</v>
      </c>
      <c r="D184">
        <v>86.889999389648438</v>
      </c>
      <c r="E184">
        <v>35.950000762939453</v>
      </c>
      <c r="F184">
        <v>154.55000305175781</v>
      </c>
      <c r="G184">
        <v>104.5</v>
      </c>
      <c r="H184">
        <v>164.83000183105469</v>
      </c>
      <c r="I184">
        <v>681.20001220703125</v>
      </c>
      <c r="J184">
        <v>4836</v>
      </c>
      <c r="K184">
        <v>41.200000762939453</v>
      </c>
      <c r="L184">
        <v>16.232000350952148</v>
      </c>
      <c r="M184">
        <v>533.280029296875</v>
      </c>
      <c r="N184">
        <v>61.319999694824219</v>
      </c>
      <c r="O184">
        <v>33.576850891113281</v>
      </c>
      <c r="P184">
        <v>33.625</v>
      </c>
      <c r="Q184">
        <v>59.209999084472663</v>
      </c>
      <c r="R184">
        <v>2789.82</v>
      </c>
      <c r="U184" s="2">
        <v>43927</v>
      </c>
      <c r="V184" s="14">
        <f t="shared" si="41"/>
        <v>-8.8050274946109938E-2</v>
      </c>
      <c r="W184" s="14">
        <f t="shared" si="42"/>
        <v>1.1560777086712657E-2</v>
      </c>
      <c r="X184" s="14">
        <f t="shared" si="43"/>
        <v>6.9743326057793736E-2</v>
      </c>
      <c r="Y184" s="14">
        <f t="shared" si="44"/>
        <v>-4.6731579124406557E-2</v>
      </c>
      <c r="Z184" s="14">
        <f t="shared" si="45"/>
        <v>5.2216058919954199E-2</v>
      </c>
      <c r="AA184" s="14">
        <f t="shared" si="46"/>
        <v>2.0382748836535857E-2</v>
      </c>
      <c r="AB184" s="14">
        <f t="shared" si="47"/>
        <v>5.7210414190534638E-2</v>
      </c>
      <c r="AC184" s="14">
        <f t="shared" si="48"/>
        <v>-6.2243135135435418E-2</v>
      </c>
      <c r="AD184" s="14">
        <f t="shared" si="49"/>
        <v>2.1091811414392061E-2</v>
      </c>
      <c r="AE184" s="14">
        <f t="shared" si="50"/>
        <v>-2.9126231570822864E-2</v>
      </c>
      <c r="AF184" s="14">
        <f t="shared" si="51"/>
        <v>1.9590862446583708E-2</v>
      </c>
      <c r="AG184" s="14">
        <f t="shared" si="52"/>
        <v>0.1204244809013352</v>
      </c>
      <c r="AH184" s="14">
        <f t="shared" si="53"/>
        <v>3.9954163911295306E-3</v>
      </c>
      <c r="AI184" s="14">
        <f t="shared" si="54"/>
        <v>4.2949930526916133E-2</v>
      </c>
      <c r="AJ184" s="14">
        <f t="shared" si="55"/>
        <v>-7.7472105345318412E-2</v>
      </c>
      <c r="AK184" s="14">
        <f t="shared" si="56"/>
        <v>3.175141187611067E-2</v>
      </c>
      <c r="AL184" s="14">
        <f t="shared" si="57"/>
        <v>3.0374719515954354E-2</v>
      </c>
      <c r="AM184" s="14"/>
      <c r="AO184" s="16">
        <f t="shared" si="58"/>
        <v>0.11561125616078304</v>
      </c>
      <c r="AQ184" s="6">
        <v>44169</v>
      </c>
      <c r="AR184">
        <v>314.67</v>
      </c>
      <c r="AS184" s="4">
        <v>2.3E-2</v>
      </c>
    </row>
    <row r="185" spans="1:45">
      <c r="A185" s="2">
        <v>43920</v>
      </c>
      <c r="B185">
        <v>27.72500038146973</v>
      </c>
      <c r="C185">
        <v>418.07000732421881</v>
      </c>
      <c r="D185">
        <v>81.419998168945313</v>
      </c>
      <c r="E185">
        <v>33.470001220703118</v>
      </c>
      <c r="F185">
        <v>134.30999755859381</v>
      </c>
      <c r="G185">
        <v>93.879997253417969</v>
      </c>
      <c r="H185">
        <v>154.08000183105469</v>
      </c>
      <c r="I185">
        <v>475</v>
      </c>
      <c r="J185">
        <v>4168</v>
      </c>
      <c r="K185">
        <v>36.599998474121087</v>
      </c>
      <c r="L185">
        <v>13.35000038146973</v>
      </c>
      <c r="M185">
        <v>454.47000122070313</v>
      </c>
      <c r="N185">
        <v>55.409999847412109</v>
      </c>
      <c r="O185">
        <v>31.916509628295898</v>
      </c>
      <c r="P185">
        <v>33.529998779296882</v>
      </c>
      <c r="Q185">
        <v>43.720001220703118</v>
      </c>
      <c r="R185">
        <v>2488.65</v>
      </c>
      <c r="U185" s="2">
        <v>43920</v>
      </c>
      <c r="V185" s="14">
        <f t="shared" si="41"/>
        <v>0.20432818503998881</v>
      </c>
      <c r="W185" s="14">
        <f t="shared" si="42"/>
        <v>0.12761022118035351</v>
      </c>
      <c r="X185" s="14">
        <f t="shared" si="43"/>
        <v>6.7182526943232693E-2</v>
      </c>
      <c r="Y185" s="14">
        <f t="shared" si="44"/>
        <v>7.4096189177976876E-2</v>
      </c>
      <c r="Z185" s="14">
        <f t="shared" si="45"/>
        <v>0.15069619433455905</v>
      </c>
      <c r="AA185" s="14">
        <f t="shared" si="46"/>
        <v>0.11312316848406576</v>
      </c>
      <c r="AB185" s="14">
        <f t="shared" si="47"/>
        <v>6.9768950365065141E-2</v>
      </c>
      <c r="AC185" s="14">
        <f t="shared" si="48"/>
        <v>0.43410528885690791</v>
      </c>
      <c r="AD185" s="14">
        <f t="shared" si="49"/>
        <v>0.16026871401151632</v>
      </c>
      <c r="AE185" s="14">
        <f t="shared" si="50"/>
        <v>0.1256831278851257</v>
      </c>
      <c r="AF185" s="14">
        <f t="shared" si="51"/>
        <v>0.21588014135810329</v>
      </c>
      <c r="AG185" s="14">
        <f t="shared" si="52"/>
        <v>0.17341084750256058</v>
      </c>
      <c r="AH185" s="14">
        <f t="shared" si="53"/>
        <v>0.10665944529303463</v>
      </c>
      <c r="AI185" s="14">
        <f t="shared" si="54"/>
        <v>5.2021392130716909E-2</v>
      </c>
      <c r="AJ185" s="14">
        <f t="shared" si="55"/>
        <v>2.8333201360501228E-3</v>
      </c>
      <c r="AK185" s="14">
        <f t="shared" si="56"/>
        <v>0.35430003273729166</v>
      </c>
      <c r="AL185" s="14">
        <f t="shared" si="57"/>
        <v>0.12101741908263519</v>
      </c>
      <c r="AM185" s="14"/>
      <c r="AO185" s="16">
        <f t="shared" si="58"/>
        <v>-0.13979500507399115</v>
      </c>
      <c r="AQ185" s="6">
        <v>43955</v>
      </c>
      <c r="AR185">
        <v>307.60000000000002</v>
      </c>
      <c r="AS185" s="4">
        <v>0.1085</v>
      </c>
    </row>
    <row r="186" spans="1:45">
      <c r="A186" s="2">
        <v>43913</v>
      </c>
      <c r="B186">
        <v>34.395000457763672</v>
      </c>
      <c r="C186">
        <v>434.33999633789063</v>
      </c>
      <c r="D186">
        <v>79.790000915527344</v>
      </c>
      <c r="E186">
        <v>33.889999389648438</v>
      </c>
      <c r="F186">
        <v>146</v>
      </c>
      <c r="G186">
        <v>96.400001525878906</v>
      </c>
      <c r="H186">
        <v>160.67999267578119</v>
      </c>
      <c r="I186">
        <v>594.79998779296875</v>
      </c>
      <c r="J186">
        <v>4140</v>
      </c>
      <c r="K186">
        <v>32.799999237060547</v>
      </c>
      <c r="L186">
        <v>13.39200019836426</v>
      </c>
      <c r="M186">
        <v>471.42999267578119</v>
      </c>
      <c r="N186">
        <v>57.987499237060547</v>
      </c>
      <c r="O186">
        <v>29.316888809204102</v>
      </c>
      <c r="P186">
        <v>32.25</v>
      </c>
      <c r="Q186">
        <v>53.340000152587891</v>
      </c>
      <c r="R186">
        <v>2541.4699999999998</v>
      </c>
      <c r="U186" s="2">
        <v>43913</v>
      </c>
      <c r="V186" s="14">
        <f t="shared" si="41"/>
        <v>-0.1939235350348246</v>
      </c>
      <c r="W186" s="14">
        <f t="shared" si="42"/>
        <v>-3.745910841932857E-2</v>
      </c>
      <c r="X186" s="14">
        <f t="shared" si="43"/>
        <v>2.0428590483958335E-2</v>
      </c>
      <c r="Y186" s="14">
        <f t="shared" si="44"/>
        <v>-1.2392982487736673E-2</v>
      </c>
      <c r="Z186" s="14">
        <f t="shared" si="45"/>
        <v>-8.0068509872645161E-2</v>
      </c>
      <c r="AA186" s="14">
        <f t="shared" si="46"/>
        <v>-2.61411227445306E-2</v>
      </c>
      <c r="AB186" s="14">
        <f t="shared" si="47"/>
        <v>-4.1075374318966483E-2</v>
      </c>
      <c r="AC186" s="14">
        <f t="shared" si="48"/>
        <v>-0.20141222301885348</v>
      </c>
      <c r="AD186" s="14">
        <f t="shared" si="49"/>
        <v>6.7632850241545897E-3</v>
      </c>
      <c r="AE186" s="14">
        <f t="shared" si="50"/>
        <v>0.11585363797103204</v>
      </c>
      <c r="AF186" s="14">
        <f t="shared" si="51"/>
        <v>-3.1361869976420298E-3</v>
      </c>
      <c r="AG186" s="14">
        <f t="shared" si="52"/>
        <v>-3.5975630992027365E-2</v>
      </c>
      <c r="AH186" s="14">
        <f t="shared" si="53"/>
        <v>-4.4449224808113898E-2</v>
      </c>
      <c r="AI186" s="14">
        <f t="shared" si="54"/>
        <v>8.8673147959535195E-2</v>
      </c>
      <c r="AJ186" s="14">
        <f t="shared" si="55"/>
        <v>3.9689884629360683E-2</v>
      </c>
      <c r="AK186" s="14">
        <f t="shared" si="56"/>
        <v>-0.18035243540242174</v>
      </c>
      <c r="AL186" s="14">
        <f t="shared" si="57"/>
        <v>-2.0783247490625392E-2</v>
      </c>
      <c r="AM186" s="14"/>
      <c r="AO186" s="16" t="e">
        <f t="shared" si="58"/>
        <v>#DIV/0!</v>
      </c>
      <c r="AQ186" t="s">
        <v>162</v>
      </c>
      <c r="AR186">
        <v>277.49</v>
      </c>
      <c r="AS186" s="4">
        <v>-2.7699999999999999E-2</v>
      </c>
    </row>
    <row r="187" spans="1:45">
      <c r="A187" s="2">
        <v>43906</v>
      </c>
      <c r="B187">
        <v>32.099998474121087</v>
      </c>
      <c r="C187">
        <v>354.72000122070313</v>
      </c>
      <c r="D187">
        <v>75.75</v>
      </c>
      <c r="E187">
        <v>30.069999694824219</v>
      </c>
      <c r="F187">
        <v>139.3500061035156</v>
      </c>
      <c r="G187">
        <v>85.980003356933594</v>
      </c>
      <c r="H187">
        <v>151</v>
      </c>
      <c r="I187">
        <v>600</v>
      </c>
      <c r="J187">
        <v>3970</v>
      </c>
      <c r="K187">
        <v>32.400001525878913</v>
      </c>
      <c r="L187">
        <v>11.47399997711182</v>
      </c>
      <c r="M187">
        <v>452.8800048828125</v>
      </c>
      <c r="N187">
        <v>47.9375</v>
      </c>
      <c r="O187">
        <v>27.52371978759766</v>
      </c>
      <c r="P187">
        <v>25</v>
      </c>
      <c r="Q187">
        <v>38.090000152587891</v>
      </c>
      <c r="R187">
        <v>2304.92</v>
      </c>
      <c r="U187" s="2">
        <v>43906</v>
      </c>
      <c r="V187" s="14">
        <f t="shared" si="41"/>
        <v>7.149539229706843E-2</v>
      </c>
      <c r="W187" s="14">
        <f t="shared" si="42"/>
        <v>0.22445871347313387</v>
      </c>
      <c r="X187" s="14">
        <f t="shared" si="43"/>
        <v>5.3333345419502888E-2</v>
      </c>
      <c r="Y187" s="14">
        <f t="shared" si="44"/>
        <v>0.12703690500807469</v>
      </c>
      <c r="Z187" s="14">
        <f t="shared" si="45"/>
        <v>4.7721518516077296E-2</v>
      </c>
      <c r="AA187" s="14">
        <f t="shared" si="46"/>
        <v>0.12119094861729875</v>
      </c>
      <c r="AB187" s="14">
        <f t="shared" si="47"/>
        <v>6.4105911760140355E-2</v>
      </c>
      <c r="AC187" s="14">
        <f t="shared" si="48"/>
        <v>-8.6666870117187503E-3</v>
      </c>
      <c r="AD187" s="14">
        <f t="shared" si="49"/>
        <v>4.2821158690176324E-2</v>
      </c>
      <c r="AE187" s="14">
        <f t="shared" si="50"/>
        <v>1.2345607788386757E-2</v>
      </c>
      <c r="AF187" s="14">
        <f t="shared" si="51"/>
        <v>0.16716055648234623</v>
      </c>
      <c r="AG187" s="14">
        <f t="shared" si="52"/>
        <v>4.0960050328935807E-2</v>
      </c>
      <c r="AH187" s="14">
        <f t="shared" si="53"/>
        <v>0.20964796322420959</v>
      </c>
      <c r="AI187" s="14">
        <f t="shared" si="54"/>
        <v>6.5149951948517276E-2</v>
      </c>
      <c r="AJ187" s="14">
        <f t="shared" si="55"/>
        <v>0.28999999999999998</v>
      </c>
      <c r="AK187" s="14">
        <f t="shared" si="56"/>
        <v>0.40036754893433341</v>
      </c>
      <c r="AL187" s="14">
        <f t="shared" si="57"/>
        <v>0.10262829078666492</v>
      </c>
      <c r="AM187" s="14"/>
      <c r="AO187" s="16" t="e">
        <f t="shared" si="58"/>
        <v>#DIV/0!</v>
      </c>
      <c r="AQ187" t="s">
        <v>163</v>
      </c>
      <c r="AR187">
        <v>285.39</v>
      </c>
      <c r="AS187" s="4">
        <v>0.1065</v>
      </c>
    </row>
    <row r="188" spans="1:45">
      <c r="A188" s="2">
        <v>43899</v>
      </c>
      <c r="B188">
        <v>37.889999389648438</v>
      </c>
      <c r="C188">
        <v>413.77999877929688</v>
      </c>
      <c r="D188">
        <v>80.989997863769531</v>
      </c>
      <c r="E188">
        <v>29.719999313354489</v>
      </c>
      <c r="F188">
        <v>147.7799987792969</v>
      </c>
      <c r="G188">
        <v>102.51999664306641</v>
      </c>
      <c r="H188">
        <v>172.2200012207031</v>
      </c>
      <c r="I188">
        <v>786.79998779296875</v>
      </c>
      <c r="J188">
        <v>5280</v>
      </c>
      <c r="K188">
        <v>37.200000762939453</v>
      </c>
      <c r="L188">
        <v>14.083999633789061</v>
      </c>
      <c r="M188">
        <v>535.69000244140625</v>
      </c>
      <c r="N188">
        <v>55.389999389648438</v>
      </c>
      <c r="O188">
        <v>31.03415679931641</v>
      </c>
      <c r="P188">
        <v>26.02499961853027</v>
      </c>
      <c r="Q188">
        <v>57.770000457763672</v>
      </c>
      <c r="R188">
        <v>2711.02</v>
      </c>
      <c r="U188" s="2">
        <v>43899</v>
      </c>
      <c r="V188" s="14">
        <f t="shared" si="41"/>
        <v>-0.15281079463699282</v>
      </c>
      <c r="W188" s="14">
        <f t="shared" si="42"/>
        <v>-0.14273284772784617</v>
      </c>
      <c r="X188" s="14">
        <f t="shared" si="43"/>
        <v>-6.4699320928289811E-2</v>
      </c>
      <c r="Y188" s="14">
        <f t="shared" si="44"/>
        <v>1.1776594534188287E-2</v>
      </c>
      <c r="Z188" s="14">
        <f t="shared" si="45"/>
        <v>-5.7044205883173271E-2</v>
      </c>
      <c r="AA188" s="14">
        <f t="shared" si="46"/>
        <v>-0.16133431357512085</v>
      </c>
      <c r="AB188" s="14">
        <f t="shared" si="47"/>
        <v>-0.12321449930492843</v>
      </c>
      <c r="AC188" s="14">
        <f t="shared" si="48"/>
        <v>-0.23741737505227511</v>
      </c>
      <c r="AD188" s="14">
        <f t="shared" si="49"/>
        <v>-0.24810606060606061</v>
      </c>
      <c r="AE188" s="14">
        <f t="shared" si="50"/>
        <v>-0.12903223490905261</v>
      </c>
      <c r="AF188" s="14">
        <f t="shared" si="51"/>
        <v>-0.18531665184196436</v>
      </c>
      <c r="AG188" s="14">
        <f t="shared" si="52"/>
        <v>-0.15458566928855744</v>
      </c>
      <c r="AH188" s="14">
        <f t="shared" si="53"/>
        <v>-0.13454593738524573</v>
      </c>
      <c r="AI188" s="14">
        <f t="shared" si="54"/>
        <v>-0.11311526955345133</v>
      </c>
      <c r="AJ188" s="14">
        <f t="shared" si="55"/>
        <v>-3.9385192451662963E-2</v>
      </c>
      <c r="AK188" s="14">
        <f t="shared" si="56"/>
        <v>-0.34066124544284992</v>
      </c>
      <c r="AL188" s="14">
        <f t="shared" si="57"/>
        <v>-0.14979601773502221</v>
      </c>
      <c r="AM188" s="14"/>
      <c r="AO188" s="16" t="e">
        <f t="shared" si="58"/>
        <v>#DIV/0!</v>
      </c>
      <c r="AQ188" t="s">
        <v>164</v>
      </c>
      <c r="AR188">
        <v>257.93</v>
      </c>
      <c r="AS188" s="4">
        <v>-0.1211</v>
      </c>
    </row>
    <row r="189" spans="1:45">
      <c r="A189" s="2">
        <v>43892</v>
      </c>
      <c r="B189">
        <v>45.680000305175781</v>
      </c>
      <c r="C189">
        <v>450.41000366210938</v>
      </c>
      <c r="D189">
        <v>85.379997253417969</v>
      </c>
      <c r="E189">
        <v>31.479999542236332</v>
      </c>
      <c r="F189">
        <v>164.08000183105469</v>
      </c>
      <c r="G189">
        <v>115.26999664306641</v>
      </c>
      <c r="H189">
        <v>191.94999694824219</v>
      </c>
      <c r="I189">
        <v>1000</v>
      </c>
      <c r="J189">
        <v>6185</v>
      </c>
      <c r="L189">
        <v>16.857999801635739</v>
      </c>
      <c r="M189">
        <v>614.510009765625</v>
      </c>
      <c r="N189">
        <v>67.955001831054688</v>
      </c>
      <c r="O189">
        <v>33.225807189941413</v>
      </c>
      <c r="P189">
        <v>37.150001525878913</v>
      </c>
      <c r="Q189">
        <v>73.089996337890625</v>
      </c>
      <c r="R189">
        <v>2972.37</v>
      </c>
      <c r="U189" s="2">
        <v>43892</v>
      </c>
      <c r="V189" s="14">
        <f t="shared" si="41"/>
        <v>-0.17053416951585915</v>
      </c>
      <c r="W189" s="14">
        <f t="shared" si="42"/>
        <v>-8.1325913245683071E-2</v>
      </c>
      <c r="X189" s="14">
        <f t="shared" si="43"/>
        <v>-5.1417188227570423E-2</v>
      </c>
      <c r="Y189" s="14">
        <f t="shared" si="44"/>
        <v>-5.5908521425499777E-2</v>
      </c>
      <c r="Z189" s="14">
        <f t="shared" si="45"/>
        <v>-9.9341801985967287E-2</v>
      </c>
      <c r="AA189" s="14">
        <f t="shared" si="46"/>
        <v>-0.11060987569454331</v>
      </c>
      <c r="AB189" s="14">
        <f t="shared" si="47"/>
        <v>-0.10278716353852889</v>
      </c>
      <c r="AC189" s="14">
        <f t="shared" si="48"/>
        <v>-0.21320001220703125</v>
      </c>
      <c r="AD189" s="14">
        <f t="shared" si="49"/>
        <v>-0.14632174616006469</v>
      </c>
      <c r="AE189" s="14" t="e">
        <f t="shared" si="50"/>
        <v>#DIV/0!</v>
      </c>
      <c r="AF189" s="14">
        <f t="shared" si="51"/>
        <v>-0.16455096692891855</v>
      </c>
      <c r="AG189" s="14">
        <f t="shared" si="52"/>
        <v>-0.12826480622224659</v>
      </c>
      <c r="AH189" s="14">
        <f t="shared" si="53"/>
        <v>-0.18490180417689553</v>
      </c>
      <c r="AI189" s="14">
        <f t="shared" si="54"/>
        <v>-6.5962291844289367E-2</v>
      </c>
      <c r="AJ189" s="14">
        <f t="shared" si="55"/>
        <v>-0.29946168103381909</v>
      </c>
      <c r="AK189" s="14">
        <f t="shared" si="56"/>
        <v>-0.20960455120702895</v>
      </c>
      <c r="AL189" s="14">
        <f t="shared" si="57"/>
        <v>-8.792646945030394E-2</v>
      </c>
      <c r="AM189" s="14"/>
      <c r="AO189" s="16" t="e">
        <f t="shared" si="58"/>
        <v>#DIV/0!</v>
      </c>
      <c r="AQ189" s="6">
        <v>44046</v>
      </c>
      <c r="AR189">
        <v>293.48</v>
      </c>
      <c r="AS189" s="4">
        <v>-0.12540000000000001</v>
      </c>
    </row>
    <row r="190" spans="1:45">
      <c r="A190" s="2">
        <v>43885</v>
      </c>
      <c r="B190">
        <v>50.200000762939453</v>
      </c>
      <c r="C190">
        <v>463.010009765625</v>
      </c>
      <c r="D190">
        <v>83.470001220703125</v>
      </c>
      <c r="E190">
        <v>30.670000076293949</v>
      </c>
      <c r="F190">
        <v>170.3999938964844</v>
      </c>
      <c r="G190">
        <v>117.65000152587891</v>
      </c>
      <c r="H190">
        <v>183.6000061035156</v>
      </c>
      <c r="I190">
        <v>1100.5</v>
      </c>
      <c r="J190">
        <v>6300</v>
      </c>
      <c r="L190">
        <v>18.794000625610352</v>
      </c>
      <c r="M190">
        <v>616.030029296875</v>
      </c>
      <c r="N190">
        <v>63.189998626708977</v>
      </c>
      <c r="O190">
        <v>31.707780838012699</v>
      </c>
      <c r="P190">
        <v>38.380001068115227</v>
      </c>
      <c r="Q190">
        <v>83.330001831054688</v>
      </c>
      <c r="R190">
        <v>2954.22</v>
      </c>
      <c r="U190" s="2">
        <v>43885</v>
      </c>
      <c r="V190" s="14">
        <f t="shared" si="41"/>
        <v>-9.0039848387823085E-2</v>
      </c>
      <c r="W190" s="14">
        <f t="shared" si="42"/>
        <v>-2.7213247743593558E-2</v>
      </c>
      <c r="X190" s="14">
        <f t="shared" si="43"/>
        <v>2.2882424880582199E-2</v>
      </c>
      <c r="Y190" s="14">
        <f t="shared" si="44"/>
        <v>2.6410155328576712E-2</v>
      </c>
      <c r="Z190" s="14">
        <f t="shared" si="45"/>
        <v>-3.7089156642042029E-2</v>
      </c>
      <c r="AA190" s="14">
        <f t="shared" si="46"/>
        <v>-2.0229535503142188E-2</v>
      </c>
      <c r="AB190" s="14">
        <f t="shared" si="47"/>
        <v>4.5479251455028707E-2</v>
      </c>
      <c r="AC190" s="14">
        <f t="shared" si="48"/>
        <v>-9.1322126306224438E-2</v>
      </c>
      <c r="AD190" s="14">
        <f t="shared" si="49"/>
        <v>-1.8253968253968255E-2</v>
      </c>
      <c r="AE190" s="14" t="e">
        <f t="shared" si="50"/>
        <v>#DIV/0!</v>
      </c>
      <c r="AF190" s="14">
        <f t="shared" si="51"/>
        <v>-0.10301163986003324</v>
      </c>
      <c r="AG190" s="14">
        <f t="shared" si="52"/>
        <v>-2.4674438890339833E-3</v>
      </c>
      <c r="AH190" s="14">
        <f t="shared" si="53"/>
        <v>7.540755353540475E-2</v>
      </c>
      <c r="AI190" s="14">
        <f t="shared" si="54"/>
        <v>4.7875515466816808E-2</v>
      </c>
      <c r="AJ190" s="14">
        <f t="shared" si="55"/>
        <v>-3.2047928817233798E-2</v>
      </c>
      <c r="AK190" s="14">
        <f t="shared" si="56"/>
        <v>-0.12288497861700404</v>
      </c>
      <c r="AL190" s="14">
        <f t="shared" si="57"/>
        <v>6.1437536811747573E-3</v>
      </c>
      <c r="AM190" s="14"/>
      <c r="AO190" s="16" t="e">
        <f t="shared" si="58"/>
        <v>#DIV/0!</v>
      </c>
      <c r="AQ190" s="6">
        <v>43833</v>
      </c>
      <c r="AR190">
        <v>335.56</v>
      </c>
      <c r="AS190" s="4">
        <v>4.3E-3</v>
      </c>
    </row>
    <row r="191" spans="1:45">
      <c r="A191" s="2">
        <v>43878</v>
      </c>
      <c r="B191">
        <v>55.349998474121087</v>
      </c>
      <c r="C191">
        <v>557</v>
      </c>
      <c r="D191">
        <v>92.669998168945313</v>
      </c>
      <c r="E191">
        <v>34.810001373291023</v>
      </c>
      <c r="F191">
        <v>189.5</v>
      </c>
      <c r="G191">
        <v>138.9700012207031</v>
      </c>
      <c r="H191">
        <v>209.27000427246091</v>
      </c>
      <c r="I191">
        <v>1508.5</v>
      </c>
      <c r="J191">
        <v>7115</v>
      </c>
      <c r="L191">
        <v>21.10000038146973</v>
      </c>
      <c r="M191">
        <v>735.5999755859375</v>
      </c>
      <c r="N191">
        <v>69.397499084472656</v>
      </c>
      <c r="O191">
        <v>33.889942169189453</v>
      </c>
      <c r="P191">
        <v>44.294998168945313</v>
      </c>
      <c r="Q191">
        <v>83.489997863769531</v>
      </c>
      <c r="R191">
        <v>3337.75</v>
      </c>
      <c r="U191" s="2">
        <v>43878</v>
      </c>
      <c r="V191" s="14">
        <f t="shared" si="41"/>
        <v>-9.3044224989265664E-2</v>
      </c>
      <c r="W191" s="14">
        <f t="shared" si="42"/>
        <v>-0.16874324997194792</v>
      </c>
      <c r="X191" s="14">
        <f t="shared" si="43"/>
        <v>-9.9276973454448636E-2</v>
      </c>
      <c r="Y191" s="14">
        <f t="shared" si="44"/>
        <v>-0.11893137413587146</v>
      </c>
      <c r="Z191" s="14">
        <f t="shared" si="45"/>
        <v>-0.10079158893675777</v>
      </c>
      <c r="AA191" s="14">
        <f t="shared" si="46"/>
        <v>-0.15341440244333851</v>
      </c>
      <c r="AB191" s="14">
        <f t="shared" si="47"/>
        <v>-0.1226644891521292</v>
      </c>
      <c r="AC191" s="14">
        <f t="shared" si="48"/>
        <v>-0.27046735167384817</v>
      </c>
      <c r="AD191" s="14">
        <f t="shared" si="49"/>
        <v>-0.11454673225579762</v>
      </c>
      <c r="AE191" s="14" t="e">
        <f t="shared" si="50"/>
        <v>#DIV/0!</v>
      </c>
      <c r="AF191" s="14">
        <f t="shared" si="51"/>
        <v>-0.10928908597956874</v>
      </c>
      <c r="AG191" s="14">
        <f t="shared" si="52"/>
        <v>-0.16254751258497502</v>
      </c>
      <c r="AH191" s="14">
        <f t="shared" si="53"/>
        <v>-8.9448474940108852E-2</v>
      </c>
      <c r="AI191" s="14">
        <f t="shared" si="54"/>
        <v>-6.4389644581944266E-2</v>
      </c>
      <c r="AJ191" s="14">
        <f t="shared" si="55"/>
        <v>-0.13353645660554556</v>
      </c>
      <c r="AK191" s="14">
        <f t="shared" si="56"/>
        <v>-1.9163497042592932E-3</v>
      </c>
      <c r="AL191" s="14">
        <f t="shared" si="57"/>
        <v>-0.11490674855816049</v>
      </c>
      <c r="AM191" s="14"/>
      <c r="AO191" s="16" t="e">
        <f t="shared" si="58"/>
        <v>#DIV/0!</v>
      </c>
      <c r="AQ191" t="s">
        <v>165</v>
      </c>
      <c r="AR191">
        <v>334.11</v>
      </c>
      <c r="AS191" s="4">
        <v>-0.10829999999999999</v>
      </c>
    </row>
    <row r="192" spans="1:45">
      <c r="A192" s="2">
        <v>43871</v>
      </c>
      <c r="B192">
        <v>56.610000610351563</v>
      </c>
      <c r="C192">
        <v>565.94000244140625</v>
      </c>
      <c r="D192">
        <v>93.139999389648438</v>
      </c>
      <c r="E192">
        <v>38.060001373291023</v>
      </c>
      <c r="F192">
        <v>189.94999694824219</v>
      </c>
      <c r="G192">
        <v>139.53999328613281</v>
      </c>
      <c r="H192">
        <v>215.00999450683591</v>
      </c>
      <c r="I192">
        <v>1498.5</v>
      </c>
      <c r="J192">
        <v>6900</v>
      </c>
      <c r="L192">
        <v>22.569999694824219</v>
      </c>
      <c r="M192">
        <v>735.010009765625</v>
      </c>
      <c r="N192">
        <v>69.629997253417969</v>
      </c>
      <c r="O192">
        <v>34.639469146728523</v>
      </c>
      <c r="P192">
        <v>45.25</v>
      </c>
      <c r="Q192">
        <v>81.860000610351563</v>
      </c>
      <c r="R192">
        <v>3380.16</v>
      </c>
      <c r="U192" s="2">
        <v>43871</v>
      </c>
      <c r="V192" s="14">
        <f t="shared" si="41"/>
        <v>-2.2257589165262701E-2</v>
      </c>
      <c r="W192" s="14">
        <f t="shared" si="42"/>
        <v>-1.579673181404391E-2</v>
      </c>
      <c r="X192" s="14">
        <f t="shared" si="43"/>
        <v>-5.0461801995175968E-3</v>
      </c>
      <c r="Y192" s="14">
        <f t="shared" si="44"/>
        <v>-8.5391484044472984E-2</v>
      </c>
      <c r="Z192" s="14">
        <f t="shared" si="45"/>
        <v>-2.3690284573408193E-3</v>
      </c>
      <c r="AA192" s="14">
        <f t="shared" si="46"/>
        <v>-4.0847935563600212E-3</v>
      </c>
      <c r="AB192" s="14">
        <f t="shared" si="47"/>
        <v>-2.6696387986710569E-2</v>
      </c>
      <c r="AC192" s="14">
        <f t="shared" si="48"/>
        <v>6.6733400066733397E-3</v>
      </c>
      <c r="AD192" s="14">
        <f t="shared" si="49"/>
        <v>3.1159420289855074E-2</v>
      </c>
      <c r="AE192" s="14" t="e">
        <f t="shared" si="50"/>
        <v>#DIV/0!</v>
      </c>
      <c r="AF192" s="14">
        <f t="shared" si="51"/>
        <v>-6.5130674932689106E-2</v>
      </c>
      <c r="AG192" s="14">
        <f t="shared" si="52"/>
        <v>8.0266365420060646E-4</v>
      </c>
      <c r="AH192" s="14">
        <f t="shared" si="53"/>
        <v>-3.3390518184158008E-3</v>
      </c>
      <c r="AI192" s="14">
        <f t="shared" si="54"/>
        <v>-2.1637946423606138E-2</v>
      </c>
      <c r="AJ192" s="14">
        <f t="shared" si="55"/>
        <v>-2.1105012840987571E-2</v>
      </c>
      <c r="AK192" s="14">
        <f t="shared" si="56"/>
        <v>1.9912011254149053E-2</v>
      </c>
      <c r="AL192" s="14">
        <f t="shared" si="57"/>
        <v>-1.2546743349427203E-2</v>
      </c>
      <c r="AM192" s="14"/>
      <c r="AO192" t="e">
        <f t="shared" ref="AO192:AO222" si="59">AV192*V195+AV193*W195+AV194*X195+AV195*Y195+AV196*Z195+AV197*AA195+AV198*AB195+AV199*AC195+AV200*AD195+AV201*AE195+AV202*AF195+AV203*AG195+AV204*AH195+AV205*AI195+AV206*AJ195+AV207*AK195</f>
        <v>#DIV/0!</v>
      </c>
      <c r="AQ192" t="s">
        <v>166</v>
      </c>
      <c r="AR192">
        <v>374.69</v>
      </c>
      <c r="AS192" s="4">
        <v>-1.24E-2</v>
      </c>
    </row>
    <row r="193" spans="1:45">
      <c r="A193" s="2">
        <v>43864</v>
      </c>
      <c r="B193">
        <v>56.919998168945313</v>
      </c>
      <c r="C193">
        <v>555.739990234375</v>
      </c>
      <c r="D193">
        <v>91.25</v>
      </c>
      <c r="E193">
        <v>35.099998474121087</v>
      </c>
      <c r="F193">
        <v>185.7200012207031</v>
      </c>
      <c r="G193">
        <v>141.02000427246091</v>
      </c>
      <c r="H193">
        <v>208.96000671386719</v>
      </c>
      <c r="I193">
        <v>1510.5</v>
      </c>
      <c r="J193">
        <v>7350</v>
      </c>
      <c r="L193">
        <v>21.965000152587891</v>
      </c>
      <c r="M193">
        <v>646.02001953125</v>
      </c>
      <c r="N193">
        <v>67.385002136230469</v>
      </c>
      <c r="O193">
        <v>36.100570678710938</v>
      </c>
      <c r="P193">
        <v>45.259998321533203</v>
      </c>
      <c r="Q193">
        <v>78.860000610351563</v>
      </c>
      <c r="R193">
        <v>3327.71</v>
      </c>
      <c r="U193" s="2">
        <v>43864</v>
      </c>
      <c r="V193" s="14">
        <f t="shared" si="41"/>
        <v>-5.446197620626066E-3</v>
      </c>
      <c r="W193" s="14">
        <f t="shared" si="42"/>
        <v>1.8353928790925317E-2</v>
      </c>
      <c r="X193" s="14">
        <f t="shared" si="43"/>
        <v>2.0712322078339042E-2</v>
      </c>
      <c r="Y193" s="14">
        <f t="shared" si="44"/>
        <v>8.4330570593965121E-2</v>
      </c>
      <c r="Z193" s="14">
        <f t="shared" si="45"/>
        <v>2.2776199115529368E-2</v>
      </c>
      <c r="AA193" s="14">
        <f t="shared" si="46"/>
        <v>-1.049504284135893E-2</v>
      </c>
      <c r="AB193" s="14">
        <f t="shared" si="47"/>
        <v>2.8952850299498133E-2</v>
      </c>
      <c r="AC193" s="14">
        <f t="shared" si="48"/>
        <v>-7.9443892750744784E-3</v>
      </c>
      <c r="AD193" s="14">
        <f t="shared" si="49"/>
        <v>-6.1224489795918366E-2</v>
      </c>
      <c r="AE193" s="14" t="e">
        <f t="shared" si="50"/>
        <v>#DIV/0!</v>
      </c>
      <c r="AF193" s="14">
        <f t="shared" si="51"/>
        <v>2.7543798681241884E-2</v>
      </c>
      <c r="AG193" s="14">
        <f t="shared" si="52"/>
        <v>0.137751133933815</v>
      </c>
      <c r="AH193" s="14">
        <f t="shared" si="53"/>
        <v>3.3315946368137721E-2</v>
      </c>
      <c r="AI193" s="14">
        <f t="shared" si="54"/>
        <v>-4.0473086838044056E-2</v>
      </c>
      <c r="AJ193" s="14">
        <f t="shared" si="55"/>
        <v>-2.2090857056983708E-4</v>
      </c>
      <c r="AK193" s="14">
        <f t="shared" si="56"/>
        <v>3.8042099629481928E-2</v>
      </c>
      <c r="AL193" s="14">
        <f t="shared" si="57"/>
        <v>1.5761589801995914E-2</v>
      </c>
      <c r="AM193" s="14"/>
      <c r="AO193" t="e">
        <f t="shared" si="59"/>
        <v>#DIV/0!</v>
      </c>
      <c r="AQ193" s="6">
        <v>44076</v>
      </c>
      <c r="AR193">
        <v>379.41</v>
      </c>
      <c r="AS193" s="4">
        <v>1.0699999999999999E-2</v>
      </c>
    </row>
    <row r="194" spans="1:45">
      <c r="A194" s="2">
        <v>43857</v>
      </c>
      <c r="B194">
        <v>56.790000915527337</v>
      </c>
      <c r="C194">
        <v>527.3499755859375</v>
      </c>
      <c r="D194">
        <v>89.220001220703125</v>
      </c>
      <c r="E194">
        <v>34.470001220703118</v>
      </c>
      <c r="F194">
        <v>182.30999755859381</v>
      </c>
      <c r="G194">
        <v>138.30999755859381</v>
      </c>
      <c r="H194">
        <v>195.1600036621094</v>
      </c>
      <c r="I194">
        <v>1393</v>
      </c>
      <c r="J194">
        <v>6635</v>
      </c>
      <c r="L194">
        <v>19.57600021362305</v>
      </c>
      <c r="M194">
        <v>663</v>
      </c>
      <c r="N194">
        <v>67.050003051757813</v>
      </c>
      <c r="O194">
        <v>35.332069396972663</v>
      </c>
      <c r="P194">
        <v>44.145000457763672</v>
      </c>
      <c r="Q194">
        <v>74.69000244140625</v>
      </c>
      <c r="R194">
        <v>3225.52</v>
      </c>
      <c r="U194" s="2">
        <v>43857</v>
      </c>
      <c r="V194" s="14">
        <f t="shared" si="41"/>
        <v>2.2890870104288453E-3</v>
      </c>
      <c r="W194" s="14">
        <f t="shared" si="42"/>
        <v>5.3835244074664862E-2</v>
      </c>
      <c r="X194" s="14">
        <f t="shared" si="43"/>
        <v>2.2752732027824973E-2</v>
      </c>
      <c r="Y194" s="14">
        <f t="shared" si="44"/>
        <v>1.8276682074486975E-2</v>
      </c>
      <c r="Z194" s="14">
        <f t="shared" si="45"/>
        <v>1.8704424923341498E-2</v>
      </c>
      <c r="AA194" s="14">
        <f t="shared" si="46"/>
        <v>1.9593715289590918E-2</v>
      </c>
      <c r="AB194" s="14">
        <f t="shared" si="47"/>
        <v>7.0711225624131679E-2</v>
      </c>
      <c r="AC194" s="14">
        <f t="shared" si="48"/>
        <v>8.4350323043790379E-2</v>
      </c>
      <c r="AD194" s="14">
        <f t="shared" si="49"/>
        <v>0.10776186887716654</v>
      </c>
      <c r="AE194" s="14" t="e">
        <f t="shared" si="50"/>
        <v>#DIV/0!</v>
      </c>
      <c r="AF194" s="14">
        <f t="shared" si="51"/>
        <v>0.12203718394436477</v>
      </c>
      <c r="AG194" s="14">
        <f t="shared" si="52"/>
        <v>-2.5610830269607844E-2</v>
      </c>
      <c r="AH194" s="14">
        <f t="shared" si="53"/>
        <v>4.9962575574241342E-3</v>
      </c>
      <c r="AI194" s="14">
        <f t="shared" si="54"/>
        <v>2.175081434103945E-2</v>
      </c>
      <c r="AJ194" s="14">
        <f t="shared" si="55"/>
        <v>2.5257624922584848E-2</v>
      </c>
      <c r="AK194" s="14">
        <f t="shared" si="56"/>
        <v>5.5830740830630513E-2</v>
      </c>
      <c r="AL194" s="14">
        <f t="shared" si="57"/>
        <v>3.1681713336144265E-2</v>
      </c>
      <c r="AM194" s="14"/>
      <c r="AO194" t="e">
        <f t="shared" si="59"/>
        <v>#DIV/0!</v>
      </c>
      <c r="AQ194" s="6">
        <v>43863</v>
      </c>
      <c r="AR194">
        <v>375.4</v>
      </c>
      <c r="AS194" s="4">
        <v>2.7199999999999998E-2</v>
      </c>
    </row>
    <row r="195" spans="1:45">
      <c r="A195" s="2">
        <v>43850</v>
      </c>
      <c r="B195">
        <v>58.090000152587891</v>
      </c>
      <c r="C195">
        <v>536.84002685546875</v>
      </c>
      <c r="D195">
        <v>90.779998779296875</v>
      </c>
      <c r="E195">
        <v>35.25</v>
      </c>
      <c r="F195">
        <v>182.11000061035159</v>
      </c>
      <c r="G195">
        <v>140.08000183105469</v>
      </c>
      <c r="H195">
        <v>205.3399963378906</v>
      </c>
      <c r="I195">
        <v>1482.5</v>
      </c>
      <c r="J195">
        <v>6825</v>
      </c>
      <c r="L195">
        <v>22.004999160766602</v>
      </c>
      <c r="M195">
        <v>660.58001708984375</v>
      </c>
      <c r="N195">
        <v>65.930000305175781</v>
      </c>
      <c r="O195">
        <v>37.779884338378913</v>
      </c>
      <c r="P195">
        <v>47.384998321533203</v>
      </c>
      <c r="Q195">
        <v>71.139999389648438</v>
      </c>
      <c r="R195">
        <v>3295.47</v>
      </c>
      <c r="U195" s="2">
        <v>43850</v>
      </c>
      <c r="V195" s="14">
        <f t="shared" ref="V195:V258" si="60">(B194-B195)/B195</f>
        <v>-2.2379053772521629E-2</v>
      </c>
      <c r="W195" s="14">
        <f t="shared" ref="W195:W258" si="61">(C194-C195)/C195</f>
        <v>-1.7677614922119469E-2</v>
      </c>
      <c r="X195" s="14">
        <f t="shared" ref="X195:X258" si="62">(D194-D195)/D195</f>
        <v>-1.7184375188045501E-2</v>
      </c>
      <c r="Y195" s="14">
        <f t="shared" ref="Y195:Y258" si="63">(E194-E195)/E195</f>
        <v>-2.2127624944592399E-2</v>
      </c>
      <c r="Z195" s="14">
        <f t="shared" ref="Z195:Z258" si="64">(F194-F195)/F195</f>
        <v>1.0982205676344804E-3</v>
      </c>
      <c r="AA195" s="14">
        <f t="shared" ref="AA195:AA258" si="65">(G194-G195)/G195</f>
        <v>-1.263566711396547E-2</v>
      </c>
      <c r="AB195" s="14">
        <f t="shared" ref="AB195:AB258" si="66">(H194-H195)/H195</f>
        <v>-4.9576277672810684E-2</v>
      </c>
      <c r="AC195" s="14">
        <f t="shared" ref="AC195:AC258" si="67">(I194-I195)/I195</f>
        <v>-6.0370994940978077E-2</v>
      </c>
      <c r="AD195" s="14">
        <f t="shared" ref="AD195:AD258" si="68">(J194-J195)/J195</f>
        <v>-2.7838827838827841E-2</v>
      </c>
      <c r="AE195" s="14" t="e">
        <f t="shared" ref="AE195:AE258" si="69">(K194-K195)/K195</f>
        <v>#DIV/0!</v>
      </c>
      <c r="AF195" s="14">
        <f t="shared" ref="AF195:AF258" si="70">(L194-L195)/L195</f>
        <v>-0.11038395999915733</v>
      </c>
      <c r="AG195" s="14">
        <f t="shared" ref="AG195:AG258" si="71">(M194-M195)/M195</f>
        <v>3.6634213078642289E-3</v>
      </c>
      <c r="AH195" s="14">
        <f t="shared" ref="AH195:AH258" si="72">(N194-N195)/N195</f>
        <v>1.6987755822808731E-2</v>
      </c>
      <c r="AI195" s="14">
        <f t="shared" ref="AI195:AI258" si="73">(O194-O195)/O195</f>
        <v>-6.4791488493775584E-2</v>
      </c>
      <c r="AJ195" s="14">
        <f t="shared" ref="AJ195:AJ258" si="74">(P194-P195)/P195</f>
        <v>-6.8376025715657276E-2</v>
      </c>
      <c r="AK195" s="14">
        <f t="shared" ref="AK195:AK258" si="75">(Q194-Q195)/Q195</f>
        <v>4.9901645800047231E-2</v>
      </c>
      <c r="AL195" s="14">
        <f t="shared" ref="AL195:AL258" si="76">(R194-R195)/R195</f>
        <v>-2.1226107353427531E-2</v>
      </c>
      <c r="AM195" s="14"/>
      <c r="AO195" t="e">
        <f t="shared" si="59"/>
        <v>#DIV/0!</v>
      </c>
      <c r="AQ195" t="s">
        <v>167</v>
      </c>
      <c r="AR195">
        <v>365.46</v>
      </c>
      <c r="AS195" s="4">
        <v>-2.3E-2</v>
      </c>
    </row>
    <row r="196" spans="1:45">
      <c r="A196" s="2">
        <v>43843</v>
      </c>
      <c r="B196">
        <v>58.450000762939453</v>
      </c>
      <c r="C196">
        <v>535.239990234375</v>
      </c>
      <c r="D196">
        <v>89.730003356933594</v>
      </c>
      <c r="E196">
        <v>35.419998168945313</v>
      </c>
      <c r="F196">
        <v>182.22999572753909</v>
      </c>
      <c r="G196">
        <v>144.33000183105469</v>
      </c>
      <c r="H196">
        <v>219.8800048828125</v>
      </c>
      <c r="I196">
        <v>1477.5</v>
      </c>
      <c r="J196">
        <v>7005</v>
      </c>
      <c r="L196">
        <v>21.129999160766602</v>
      </c>
      <c r="M196">
        <v>673.010009765625</v>
      </c>
      <c r="N196">
        <v>63.349998474121087</v>
      </c>
      <c r="O196">
        <v>38.434535980224609</v>
      </c>
      <c r="P196">
        <v>48.505001068115227</v>
      </c>
      <c r="Q196">
        <v>69.379997253417969</v>
      </c>
      <c r="R196">
        <v>3329.62</v>
      </c>
      <c r="U196" s="2">
        <v>43843</v>
      </c>
      <c r="V196" s="14">
        <f t="shared" si="60"/>
        <v>-6.1591207126180719E-3</v>
      </c>
      <c r="W196" s="14">
        <f t="shared" si="61"/>
        <v>2.989381679782771E-3</v>
      </c>
      <c r="X196" s="14">
        <f t="shared" si="62"/>
        <v>1.1701720529158391E-2</v>
      </c>
      <c r="Y196" s="14">
        <f t="shared" si="63"/>
        <v>-4.7994968304193586E-3</v>
      </c>
      <c r="Z196" s="14">
        <f t="shared" si="64"/>
        <v>-6.5848169895646881E-4</v>
      </c>
      <c r="AA196" s="14">
        <f t="shared" si="65"/>
        <v>-2.9446407164706007E-2</v>
      </c>
      <c r="AB196" s="14">
        <f t="shared" si="66"/>
        <v>-6.6127015745115897E-2</v>
      </c>
      <c r="AC196" s="14">
        <f t="shared" si="67"/>
        <v>3.3840947546531302E-3</v>
      </c>
      <c r="AD196" s="14">
        <f t="shared" si="68"/>
        <v>-2.569593147751606E-2</v>
      </c>
      <c r="AE196" s="14" t="e">
        <f t="shared" si="69"/>
        <v>#DIV/0!</v>
      </c>
      <c r="AF196" s="14">
        <f t="shared" si="70"/>
        <v>4.1410318729433154E-2</v>
      </c>
      <c r="AG196" s="14">
        <f t="shared" si="71"/>
        <v>-1.8469253793283076E-2</v>
      </c>
      <c r="AH196" s="14">
        <f t="shared" si="72"/>
        <v>4.0726154588758882E-2</v>
      </c>
      <c r="AI196" s="14">
        <f t="shared" si="73"/>
        <v>-1.7032900883271449E-2</v>
      </c>
      <c r="AJ196" s="14">
        <f t="shared" si="74"/>
        <v>-2.3090459167482799E-2</v>
      </c>
      <c r="AK196" s="14">
        <f t="shared" si="75"/>
        <v>2.5367572872651897E-2</v>
      </c>
      <c r="AL196" s="14">
        <f t="shared" si="76"/>
        <v>-1.0256425658183244E-2</v>
      </c>
      <c r="AM196" s="14"/>
      <c r="AO196" t="e">
        <f t="shared" si="59"/>
        <v>#DIV/0!</v>
      </c>
      <c r="AQ196" t="s">
        <v>168</v>
      </c>
      <c r="AR196">
        <v>374.08</v>
      </c>
      <c r="AS196" s="4">
        <v>-8.3999999999999995E-3</v>
      </c>
    </row>
    <row r="197" spans="1:45">
      <c r="A197" s="2">
        <v>43836</v>
      </c>
      <c r="B197">
        <v>60.330001831054688</v>
      </c>
      <c r="C197">
        <v>512.17999267578125</v>
      </c>
      <c r="D197">
        <v>85.900001525878906</v>
      </c>
      <c r="E197">
        <v>34.580001831054688</v>
      </c>
      <c r="F197">
        <v>180.19999694824219</v>
      </c>
      <c r="G197">
        <v>144.6199951171875</v>
      </c>
      <c r="H197">
        <v>211.6199951171875</v>
      </c>
      <c r="I197">
        <v>1499</v>
      </c>
      <c r="J197">
        <v>6420</v>
      </c>
      <c r="L197">
        <v>21.420000076293949</v>
      </c>
      <c r="M197">
        <v>669.47998046875</v>
      </c>
      <c r="N197">
        <v>60.887500762939453</v>
      </c>
      <c r="O197">
        <v>37.466793060302727</v>
      </c>
      <c r="P197">
        <v>49.784999847412109</v>
      </c>
      <c r="Q197">
        <v>67.989997863769531</v>
      </c>
      <c r="R197">
        <v>3265.35</v>
      </c>
      <c r="U197" s="2">
        <v>43836</v>
      </c>
      <c r="V197" s="14">
        <f t="shared" si="60"/>
        <v>-3.1161959407524989E-2</v>
      </c>
      <c r="W197" s="14">
        <f t="shared" si="61"/>
        <v>4.5023229896430421E-2</v>
      </c>
      <c r="X197" s="14">
        <f t="shared" si="62"/>
        <v>4.458674927847156E-2</v>
      </c>
      <c r="Y197" s="14">
        <f t="shared" si="63"/>
        <v>2.4291390786921919E-2</v>
      </c>
      <c r="Z197" s="14">
        <f t="shared" si="64"/>
        <v>1.1265254237934135E-2</v>
      </c>
      <c r="AA197" s="14">
        <f t="shared" si="65"/>
        <v>-2.0052087949375681E-3</v>
      </c>
      <c r="AB197" s="14">
        <f t="shared" si="66"/>
        <v>3.9032274625329731E-2</v>
      </c>
      <c r="AC197" s="14">
        <f t="shared" si="67"/>
        <v>-1.4342895263509006E-2</v>
      </c>
      <c r="AD197" s="14">
        <f t="shared" si="68"/>
        <v>9.11214953271028E-2</v>
      </c>
      <c r="AE197" s="14" t="e">
        <f t="shared" si="69"/>
        <v>#DIV/0!</v>
      </c>
      <c r="AF197" s="14">
        <f t="shared" si="70"/>
        <v>-1.3538791526350114E-2</v>
      </c>
      <c r="AG197" s="14">
        <f t="shared" si="71"/>
        <v>5.2727929136930701E-3</v>
      </c>
      <c r="AH197" s="14">
        <f t="shared" si="72"/>
        <v>4.0443402674206791E-2</v>
      </c>
      <c r="AI197" s="14">
        <f t="shared" si="73"/>
        <v>2.5829350229263068E-2</v>
      </c>
      <c r="AJ197" s="14">
        <f t="shared" si="74"/>
        <v>-2.5710530947474095E-2</v>
      </c>
      <c r="AK197" s="14">
        <f t="shared" si="75"/>
        <v>2.0444174633356467E-2</v>
      </c>
      <c r="AL197" s="14">
        <f t="shared" si="76"/>
        <v>1.9682423017440699E-2</v>
      </c>
      <c r="AM197" s="14"/>
      <c r="AO197" t="e">
        <f t="shared" si="59"/>
        <v>#DIV/0!</v>
      </c>
      <c r="AQ197" s="6">
        <v>44166</v>
      </c>
      <c r="AR197">
        <v>377.25</v>
      </c>
      <c r="AS197" s="4">
        <v>1.5800000000000002E-2</v>
      </c>
    </row>
    <row r="198" spans="1:45">
      <c r="A198" s="2">
        <v>43829</v>
      </c>
      <c r="B198">
        <v>63.049999237060547</v>
      </c>
      <c r="C198">
        <v>503.57000732421881</v>
      </c>
      <c r="D198">
        <v>85.5</v>
      </c>
      <c r="E198">
        <v>34.75</v>
      </c>
      <c r="F198">
        <v>166.16999816894531</v>
      </c>
      <c r="G198">
        <v>146.5</v>
      </c>
      <c r="H198">
        <v>204.69999694824219</v>
      </c>
      <c r="I198">
        <v>1382</v>
      </c>
      <c r="J198">
        <v>6165</v>
      </c>
      <c r="L198">
        <v>20.389999389648441</v>
      </c>
      <c r="M198">
        <v>607.79998779296875</v>
      </c>
      <c r="N198">
        <v>60.080001831054688</v>
      </c>
      <c r="O198">
        <v>36.93548583984375</v>
      </c>
      <c r="P198">
        <v>50.380001068115227</v>
      </c>
      <c r="Q198">
        <v>63</v>
      </c>
      <c r="R198">
        <v>3234.85</v>
      </c>
      <c r="U198" s="2">
        <v>43829</v>
      </c>
      <c r="V198" s="14">
        <f t="shared" si="60"/>
        <v>-4.3140324170012921E-2</v>
      </c>
      <c r="W198" s="14">
        <f t="shared" si="61"/>
        <v>1.709789150730533E-2</v>
      </c>
      <c r="X198" s="14">
        <f t="shared" si="62"/>
        <v>4.6783804196363302E-3</v>
      </c>
      <c r="Y198" s="14">
        <f t="shared" si="63"/>
        <v>-4.8920336387140292E-3</v>
      </c>
      <c r="Z198" s="14">
        <f t="shared" si="64"/>
        <v>8.4431599770691174E-2</v>
      </c>
      <c r="AA198" s="14">
        <f t="shared" si="65"/>
        <v>-1.2832797834897611E-2</v>
      </c>
      <c r="AB198" s="14">
        <f t="shared" si="66"/>
        <v>3.3805560684473358E-2</v>
      </c>
      <c r="AC198" s="14">
        <f t="shared" si="67"/>
        <v>8.4659913169319825E-2</v>
      </c>
      <c r="AD198" s="14">
        <f t="shared" si="68"/>
        <v>4.1362530413625302E-2</v>
      </c>
      <c r="AE198" s="14" t="e">
        <f t="shared" si="69"/>
        <v>#DIV/0!</v>
      </c>
      <c r="AF198" s="14">
        <f t="shared" si="70"/>
        <v>5.0514993500608771E-2</v>
      </c>
      <c r="AG198" s="14">
        <f t="shared" si="71"/>
        <v>0.10148074023455053</v>
      </c>
      <c r="AH198" s="14">
        <f t="shared" si="72"/>
        <v>1.3440394595117644E-2</v>
      </c>
      <c r="AI198" s="14">
        <f t="shared" si="73"/>
        <v>1.4384736206335087E-2</v>
      </c>
      <c r="AJ198" s="14">
        <f t="shared" si="74"/>
        <v>-1.1810266139110615E-2</v>
      </c>
      <c r="AK198" s="14">
        <f t="shared" si="75"/>
        <v>7.920631529792907E-2</v>
      </c>
      <c r="AL198" s="14">
        <f t="shared" si="76"/>
        <v>9.4285670123807914E-3</v>
      </c>
      <c r="AM198" s="14"/>
      <c r="AO198" t="e">
        <f t="shared" si="59"/>
        <v>#DIV/0!</v>
      </c>
      <c r="AQ198" s="6">
        <v>43952</v>
      </c>
      <c r="AR198">
        <v>371.37</v>
      </c>
      <c r="AS198" s="4">
        <v>6.3E-3</v>
      </c>
    </row>
    <row r="199" spans="1:45">
      <c r="A199" s="2">
        <v>43822</v>
      </c>
      <c r="B199">
        <v>63.180000305175781</v>
      </c>
      <c r="C199">
        <v>503.010009765625</v>
      </c>
      <c r="D199">
        <v>84.050003051757813</v>
      </c>
      <c r="E199">
        <v>34.720001220703118</v>
      </c>
      <c r="F199">
        <v>164.97999572753909</v>
      </c>
      <c r="G199">
        <v>145.75</v>
      </c>
      <c r="H199">
        <v>207.94999694824219</v>
      </c>
      <c r="I199">
        <v>1420.5</v>
      </c>
      <c r="J199">
        <v>6095</v>
      </c>
      <c r="L199">
        <v>20.340000152587891</v>
      </c>
      <c r="M199">
        <v>599.239990234375</v>
      </c>
      <c r="N199">
        <v>60.627498626708977</v>
      </c>
      <c r="O199">
        <v>37.305503845214837</v>
      </c>
      <c r="P199">
        <v>49.290000915527337</v>
      </c>
      <c r="Q199">
        <v>63.799999237060547</v>
      </c>
      <c r="R199">
        <v>3240.02</v>
      </c>
      <c r="U199" s="2">
        <v>43822</v>
      </c>
      <c r="V199" s="14">
        <f t="shared" si="60"/>
        <v>-2.0576300646928699E-3</v>
      </c>
      <c r="W199" s="14">
        <f t="shared" si="61"/>
        <v>1.1132930711552538E-3</v>
      </c>
      <c r="X199" s="14">
        <f t="shared" si="62"/>
        <v>1.7251598995770202E-2</v>
      </c>
      <c r="Y199" s="14">
        <f t="shared" si="63"/>
        <v>8.6402011066158012E-4</v>
      </c>
      <c r="Z199" s="14">
        <f t="shared" si="64"/>
        <v>7.2130104995970839E-3</v>
      </c>
      <c r="AA199" s="14">
        <f t="shared" si="65"/>
        <v>5.1457975986277877E-3</v>
      </c>
      <c r="AB199" s="14">
        <f t="shared" si="66"/>
        <v>-1.5628757142078297E-2</v>
      </c>
      <c r="AC199" s="14">
        <f t="shared" si="67"/>
        <v>-2.7103132699753608E-2</v>
      </c>
      <c r="AD199" s="14">
        <f t="shared" si="68"/>
        <v>1.1484823625922888E-2</v>
      </c>
      <c r="AE199" s="14" t="e">
        <f t="shared" si="69"/>
        <v>#DIV/0!</v>
      </c>
      <c r="AF199" s="14">
        <f t="shared" si="70"/>
        <v>2.4581728950571783E-3</v>
      </c>
      <c r="AG199" s="14">
        <f t="shared" si="71"/>
        <v>1.4284756855505855E-2</v>
      </c>
      <c r="AH199" s="14">
        <f t="shared" si="72"/>
        <v>-9.0305027925578034E-3</v>
      </c>
      <c r="AI199" s="14">
        <f t="shared" si="73"/>
        <v>-9.918590214096485E-3</v>
      </c>
      <c r="AJ199" s="14">
        <f t="shared" si="74"/>
        <v>2.2114021755769916E-2</v>
      </c>
      <c r="AK199" s="14">
        <f t="shared" si="75"/>
        <v>-1.2539173144626596E-2</v>
      </c>
      <c r="AL199" s="14">
        <f t="shared" si="76"/>
        <v>-1.5956691625360561E-3</v>
      </c>
      <c r="AM199" s="14"/>
      <c r="AO199" t="e">
        <f t="shared" si="59"/>
        <v>#DIV/0!</v>
      </c>
      <c r="AQ199" t="s">
        <v>169</v>
      </c>
      <c r="AR199">
        <v>369.03</v>
      </c>
      <c r="AS199" s="4">
        <v>-1.1000000000000001E-3</v>
      </c>
    </row>
    <row r="200" spans="1:45">
      <c r="A200" s="2">
        <v>43815</v>
      </c>
      <c r="B200">
        <v>62.330001831054688</v>
      </c>
      <c r="C200">
        <v>499.58999633789063</v>
      </c>
      <c r="D200">
        <v>82.489997863769531</v>
      </c>
      <c r="E200">
        <v>34.310001373291023</v>
      </c>
      <c r="F200">
        <v>164.55000305175781</v>
      </c>
      <c r="G200">
        <v>146.8800048828125</v>
      </c>
      <c r="H200">
        <v>206.86000061035159</v>
      </c>
      <c r="I200">
        <v>1428.5</v>
      </c>
      <c r="J200">
        <v>5990</v>
      </c>
      <c r="L200">
        <v>20.430000305175781</v>
      </c>
      <c r="M200">
        <v>592.53997802734375</v>
      </c>
      <c r="N200">
        <v>60.677501678466797</v>
      </c>
      <c r="O200">
        <v>37.220115661621087</v>
      </c>
      <c r="P200">
        <v>49.069999694824219</v>
      </c>
      <c r="Q200">
        <v>63.630001068115227</v>
      </c>
      <c r="R200">
        <v>3221.22</v>
      </c>
      <c r="U200" s="2">
        <v>43815</v>
      </c>
      <c r="V200" s="14">
        <f t="shared" si="60"/>
        <v>1.3637068011405044E-2</v>
      </c>
      <c r="W200" s="14">
        <f t="shared" si="61"/>
        <v>6.8456403306788741E-3</v>
      </c>
      <c r="X200" s="14">
        <f t="shared" si="62"/>
        <v>1.8911446580039879E-2</v>
      </c>
      <c r="Y200" s="14">
        <f t="shared" si="63"/>
        <v>1.1949863917267687E-2</v>
      </c>
      <c r="Z200" s="14">
        <f t="shared" si="64"/>
        <v>2.6131429219483386E-3</v>
      </c>
      <c r="AA200" s="14">
        <f t="shared" si="65"/>
        <v>-7.6933881076193377E-3</v>
      </c>
      <c r="AB200" s="14">
        <f t="shared" si="66"/>
        <v>5.2692465178115809E-3</v>
      </c>
      <c r="AC200" s="14">
        <f t="shared" si="67"/>
        <v>-5.6002800140006999E-3</v>
      </c>
      <c r="AD200" s="14">
        <f t="shared" si="68"/>
        <v>1.7529215358931552E-2</v>
      </c>
      <c r="AE200" s="14" t="e">
        <f t="shared" si="69"/>
        <v>#DIV/0!</v>
      </c>
      <c r="AF200" s="14">
        <f t="shared" si="70"/>
        <v>-4.4052937466226953E-3</v>
      </c>
      <c r="AG200" s="14">
        <f t="shared" si="71"/>
        <v>1.1307274539241413E-2</v>
      </c>
      <c r="AH200" s="14">
        <f t="shared" si="72"/>
        <v>-8.2407894812130446E-4</v>
      </c>
      <c r="AI200" s="14">
        <f t="shared" si="73"/>
        <v>2.2941407374990142E-3</v>
      </c>
      <c r="AJ200" s="14">
        <f t="shared" si="74"/>
        <v>4.4834159786294658E-3</v>
      </c>
      <c r="AK200" s="14">
        <f t="shared" si="75"/>
        <v>2.6716669195610793E-3</v>
      </c>
      <c r="AL200" s="14">
        <f t="shared" si="76"/>
        <v>5.8362980485655068E-3</v>
      </c>
      <c r="AM200" s="14"/>
      <c r="AO200" t="e">
        <f t="shared" si="59"/>
        <v>#DIV/0!</v>
      </c>
      <c r="AQ200" t="s">
        <v>170</v>
      </c>
      <c r="AR200">
        <v>369.43</v>
      </c>
      <c r="AS200" s="4">
        <v>6.3E-3</v>
      </c>
    </row>
    <row r="201" spans="1:45">
      <c r="A201" s="2">
        <v>43808</v>
      </c>
      <c r="B201">
        <v>64.330001831054688</v>
      </c>
      <c r="C201">
        <v>498.6099853515625</v>
      </c>
      <c r="D201">
        <v>83.959999084472656</v>
      </c>
      <c r="E201">
        <v>33.060001373291023</v>
      </c>
      <c r="F201">
        <v>161.1300048828125</v>
      </c>
      <c r="G201">
        <v>146.3800048828125</v>
      </c>
      <c r="H201">
        <v>203.21000671386719</v>
      </c>
      <c r="I201">
        <v>1470</v>
      </c>
      <c r="J201">
        <v>5690</v>
      </c>
      <c r="L201">
        <v>21.045000076293949</v>
      </c>
      <c r="M201">
        <v>567.66998291015625</v>
      </c>
      <c r="N201">
        <v>59.237499237060547</v>
      </c>
      <c r="O201">
        <v>36.366222381591797</v>
      </c>
      <c r="P201">
        <v>47.819999694824219</v>
      </c>
      <c r="Q201">
        <v>64.800003051757813</v>
      </c>
      <c r="R201">
        <v>3168.8</v>
      </c>
      <c r="U201" s="2">
        <v>43808</v>
      </c>
      <c r="V201" s="14">
        <f t="shared" si="60"/>
        <v>-3.1089692881596024E-2</v>
      </c>
      <c r="W201" s="14">
        <f t="shared" si="61"/>
        <v>1.9654860815455466E-3</v>
      </c>
      <c r="X201" s="14">
        <f t="shared" si="62"/>
        <v>-1.7508352033498095E-2</v>
      </c>
      <c r="Y201" s="14">
        <f t="shared" si="63"/>
        <v>3.7810040776642781E-2</v>
      </c>
      <c r="Z201" s="14">
        <f t="shared" si="64"/>
        <v>2.1225085740130319E-2</v>
      </c>
      <c r="AA201" s="14">
        <f t="shared" si="65"/>
        <v>3.4157670673688337E-3</v>
      </c>
      <c r="AB201" s="14">
        <f t="shared" si="66"/>
        <v>1.7961683853609779E-2</v>
      </c>
      <c r="AC201" s="14">
        <f t="shared" si="67"/>
        <v>-2.8231292517006804E-2</v>
      </c>
      <c r="AD201" s="14">
        <f t="shared" si="68"/>
        <v>5.272407732864675E-2</v>
      </c>
      <c r="AE201" s="14" t="e">
        <f t="shared" si="69"/>
        <v>#DIV/0!</v>
      </c>
      <c r="AF201" s="14">
        <f t="shared" si="70"/>
        <v>-2.9223082389575827E-2</v>
      </c>
      <c r="AG201" s="14">
        <f t="shared" si="71"/>
        <v>4.3810657364146049E-2</v>
      </c>
      <c r="AH201" s="14">
        <f t="shared" si="72"/>
        <v>2.4308967460688252E-2</v>
      </c>
      <c r="AI201" s="14">
        <f t="shared" si="73"/>
        <v>2.3480395380893939E-2</v>
      </c>
      <c r="AJ201" s="14">
        <f t="shared" si="74"/>
        <v>2.613969067288165E-2</v>
      </c>
      <c r="AK201" s="14">
        <f t="shared" si="75"/>
        <v>-1.805558531699555E-2</v>
      </c>
      <c r="AL201" s="14">
        <f t="shared" si="76"/>
        <v>1.6542539762686069E-2</v>
      </c>
      <c r="AM201" s="14"/>
      <c r="AO201" t="e">
        <f t="shared" si="59"/>
        <v>#DIV/0!</v>
      </c>
      <c r="AQ201" t="s">
        <v>171</v>
      </c>
      <c r="AR201">
        <v>367.1</v>
      </c>
      <c r="AS201" s="4">
        <v>1.3100000000000001E-2</v>
      </c>
    </row>
    <row r="202" spans="1:45">
      <c r="A202" s="2">
        <v>43801</v>
      </c>
      <c r="B202">
        <v>61.470001220703118</v>
      </c>
      <c r="C202">
        <v>495.760009765625</v>
      </c>
      <c r="D202">
        <v>83.169998168945313</v>
      </c>
      <c r="E202">
        <v>37.090000152587891</v>
      </c>
      <c r="F202">
        <v>158.00999450683591</v>
      </c>
      <c r="G202">
        <v>147.6600036621094</v>
      </c>
      <c r="H202">
        <v>197.91999816894531</v>
      </c>
      <c r="I202">
        <v>1388</v>
      </c>
      <c r="J202">
        <v>5750</v>
      </c>
      <c r="L202">
        <v>20.04000091552734</v>
      </c>
      <c r="M202">
        <v>583</v>
      </c>
      <c r="N202">
        <v>58.597499847412109</v>
      </c>
      <c r="O202">
        <v>36.328273773193359</v>
      </c>
      <c r="P202">
        <v>47.955001831054688</v>
      </c>
      <c r="Q202">
        <v>67.980003356933594</v>
      </c>
      <c r="R202">
        <v>3145.91</v>
      </c>
      <c r="U202" s="2">
        <v>43801</v>
      </c>
      <c r="V202" s="14">
        <f t="shared" si="60"/>
        <v>4.6526770026943165E-2</v>
      </c>
      <c r="W202" s="14">
        <f t="shared" si="61"/>
        <v>5.748700035900136E-3</v>
      </c>
      <c r="X202" s="14">
        <f t="shared" si="62"/>
        <v>9.4986285069117715E-3</v>
      </c>
      <c r="Y202" s="14">
        <f t="shared" si="63"/>
        <v>-0.10865459052891596</v>
      </c>
      <c r="Z202" s="14">
        <f t="shared" si="64"/>
        <v>1.9745652075455339E-2</v>
      </c>
      <c r="AA202" s="14">
        <f t="shared" si="65"/>
        <v>-8.6685544328302094E-3</v>
      </c>
      <c r="AB202" s="14">
        <f t="shared" si="66"/>
        <v>2.6728014318221156E-2</v>
      </c>
      <c r="AC202" s="14">
        <f t="shared" si="67"/>
        <v>5.9077809798270896E-2</v>
      </c>
      <c r="AD202" s="14">
        <f t="shared" si="68"/>
        <v>-1.0434782608695653E-2</v>
      </c>
      <c r="AE202" s="14" t="e">
        <f t="shared" si="69"/>
        <v>#DIV/0!</v>
      </c>
      <c r="AF202" s="14">
        <f t="shared" si="70"/>
        <v>5.0149656429801751E-2</v>
      </c>
      <c r="AG202" s="14">
        <f t="shared" si="71"/>
        <v>-2.6295055042613636E-2</v>
      </c>
      <c r="AH202" s="14">
        <f t="shared" si="72"/>
        <v>1.0921957273177114E-2</v>
      </c>
      <c r="AI202" s="14">
        <f t="shared" si="73"/>
        <v>1.0446025769173702E-3</v>
      </c>
      <c r="AJ202" s="14">
        <f t="shared" si="74"/>
        <v>-2.815183632065761E-3</v>
      </c>
      <c r="AK202" s="14">
        <f t="shared" si="75"/>
        <v>-4.6778466433415357E-2</v>
      </c>
      <c r="AL202" s="14">
        <f t="shared" si="76"/>
        <v>7.2761140655645991E-3</v>
      </c>
      <c r="AM202" s="14"/>
      <c r="AO202" t="e">
        <f t="shared" si="59"/>
        <v>#DIV/0!</v>
      </c>
      <c r="AQ202" s="6">
        <v>43689</v>
      </c>
      <c r="AR202">
        <v>362.37</v>
      </c>
      <c r="AS202" s="4">
        <v>1.1599999999999999E-2</v>
      </c>
    </row>
    <row r="203" spans="1:45">
      <c r="A203" s="2">
        <v>43794</v>
      </c>
      <c r="B203">
        <v>61.150001525878913</v>
      </c>
      <c r="C203">
        <v>494.91000366210938</v>
      </c>
      <c r="D203">
        <v>81.970001220703125</v>
      </c>
      <c r="E203">
        <v>37.619998931884773</v>
      </c>
      <c r="F203">
        <v>162.88999938964841</v>
      </c>
      <c r="G203">
        <v>151.58000183105469</v>
      </c>
      <c r="H203">
        <v>195.4700012207031</v>
      </c>
      <c r="I203">
        <v>1338</v>
      </c>
      <c r="J203">
        <v>5730</v>
      </c>
      <c r="L203">
        <v>19.38800048828125</v>
      </c>
      <c r="M203">
        <v>580.58001708984375</v>
      </c>
      <c r="N203">
        <v>58.455001831054688</v>
      </c>
      <c r="O203">
        <v>36.546489715576172</v>
      </c>
      <c r="P203">
        <v>47.639999389648438</v>
      </c>
      <c r="Q203">
        <v>69.120002746582031</v>
      </c>
      <c r="R203">
        <v>3140.98</v>
      </c>
      <c r="U203" s="2">
        <v>43794</v>
      </c>
      <c r="V203" s="14">
        <f t="shared" si="60"/>
        <v>5.2330284029311015E-3</v>
      </c>
      <c r="W203" s="14">
        <f t="shared" si="61"/>
        <v>1.7174963068557227E-3</v>
      </c>
      <c r="X203" s="14">
        <f t="shared" si="62"/>
        <v>1.4639464808731817E-2</v>
      </c>
      <c r="Y203" s="14">
        <f t="shared" si="63"/>
        <v>-1.4088218882103222E-2</v>
      </c>
      <c r="Z203" s="14">
        <f t="shared" si="64"/>
        <v>-2.9958898036085462E-2</v>
      </c>
      <c r="AA203" s="14">
        <f t="shared" si="65"/>
        <v>-2.5860919129123413E-2</v>
      </c>
      <c r="AB203" s="14">
        <f t="shared" si="66"/>
        <v>1.2533876978268141E-2</v>
      </c>
      <c r="AC203" s="14">
        <f t="shared" si="67"/>
        <v>3.7369207772795218E-2</v>
      </c>
      <c r="AD203" s="14">
        <f t="shared" si="68"/>
        <v>3.4904013961605585E-3</v>
      </c>
      <c r="AE203" s="14" t="e">
        <f t="shared" si="69"/>
        <v>#DIV/0!</v>
      </c>
      <c r="AF203" s="14">
        <f t="shared" si="70"/>
        <v>3.3629070085911171E-2</v>
      </c>
      <c r="AG203" s="14">
        <f t="shared" si="71"/>
        <v>4.1682159890490374E-3</v>
      </c>
      <c r="AH203" s="14">
        <f t="shared" si="72"/>
        <v>2.4377386347410679E-3</v>
      </c>
      <c r="AI203" s="14">
        <f t="shared" si="73"/>
        <v>-5.9709138711017849E-3</v>
      </c>
      <c r="AJ203" s="14">
        <f t="shared" si="74"/>
        <v>6.6121420117964151E-3</v>
      </c>
      <c r="AK203" s="14">
        <f t="shared" si="75"/>
        <v>-1.6493046069863043E-2</v>
      </c>
      <c r="AL203" s="14">
        <f t="shared" si="76"/>
        <v>1.5695738272767849E-3</v>
      </c>
      <c r="AM203" s="14"/>
      <c r="AO203" t="e">
        <f t="shared" si="59"/>
        <v>#DIV/0!</v>
      </c>
      <c r="AQ203" s="6">
        <v>43477</v>
      </c>
      <c r="AR203">
        <v>358.21</v>
      </c>
      <c r="AS203" s="4">
        <v>2E-3</v>
      </c>
    </row>
    <row r="204" spans="1:45">
      <c r="A204" s="2">
        <v>43787</v>
      </c>
      <c r="B204">
        <v>59.790000915527337</v>
      </c>
      <c r="C204">
        <v>485</v>
      </c>
      <c r="D204">
        <v>82.019996643066406</v>
      </c>
      <c r="E204">
        <v>36.459999084472663</v>
      </c>
      <c r="F204">
        <v>162.80999755859381</v>
      </c>
      <c r="G204">
        <v>148.28999328613281</v>
      </c>
      <c r="H204">
        <v>193.17999267578119</v>
      </c>
      <c r="I204">
        <v>1347.5</v>
      </c>
      <c r="J204">
        <v>5685</v>
      </c>
      <c r="L204">
        <v>19.186000823974609</v>
      </c>
      <c r="M204">
        <v>565.5</v>
      </c>
      <c r="N204">
        <v>58.345001220703118</v>
      </c>
      <c r="O204">
        <v>36.366222381591797</v>
      </c>
      <c r="P204">
        <v>49.104999542236328</v>
      </c>
      <c r="Q204">
        <v>67.75</v>
      </c>
      <c r="R204">
        <v>3110.29</v>
      </c>
      <c r="U204" s="2">
        <v>43787</v>
      </c>
      <c r="V204" s="14">
        <f t="shared" si="60"/>
        <v>2.2746288501868672E-2</v>
      </c>
      <c r="W204" s="14">
        <f t="shared" si="61"/>
        <v>2.0432997241462629E-2</v>
      </c>
      <c r="X204" s="14">
        <f t="shared" si="62"/>
        <v>-6.0955162654847093E-4</v>
      </c>
      <c r="Y204" s="14">
        <f t="shared" si="63"/>
        <v>3.1815685039501884E-2</v>
      </c>
      <c r="Z204" s="14">
        <f t="shared" si="64"/>
        <v>4.9138156289088033E-4</v>
      </c>
      <c r="AA204" s="14">
        <f t="shared" si="65"/>
        <v>2.2186315286788383E-2</v>
      </c>
      <c r="AB204" s="14">
        <f t="shared" si="66"/>
        <v>1.1854273898670666E-2</v>
      </c>
      <c r="AC204" s="14">
        <f t="shared" si="67"/>
        <v>-7.0500927643784789E-3</v>
      </c>
      <c r="AD204" s="14">
        <f t="shared" si="68"/>
        <v>7.9155672823219003E-3</v>
      </c>
      <c r="AE204" s="14" t="e">
        <f t="shared" si="69"/>
        <v>#DIV/0!</v>
      </c>
      <c r="AF204" s="14">
        <f t="shared" si="70"/>
        <v>1.0528492423195569E-2</v>
      </c>
      <c r="AG204" s="14">
        <f t="shared" si="71"/>
        <v>2.6666696887433686E-2</v>
      </c>
      <c r="AH204" s="14">
        <f t="shared" si="72"/>
        <v>1.8853476399026457E-3</v>
      </c>
      <c r="AI204" s="14">
        <f t="shared" si="73"/>
        <v>4.956999165127045E-3</v>
      </c>
      <c r="AJ204" s="14">
        <f t="shared" si="74"/>
        <v>-2.983403250676768E-2</v>
      </c>
      <c r="AK204" s="14">
        <f t="shared" si="75"/>
        <v>2.022144275397832E-2</v>
      </c>
      <c r="AL204" s="14">
        <f t="shared" si="76"/>
        <v>9.8672471055753826E-3</v>
      </c>
      <c r="AM204" s="14"/>
      <c r="AO204" t="e">
        <f t="shared" si="59"/>
        <v>#DIV/0!</v>
      </c>
      <c r="AQ204" t="s">
        <v>172</v>
      </c>
      <c r="AR204">
        <v>357.48</v>
      </c>
      <c r="AS204" s="4">
        <v>7.7000000000000002E-3</v>
      </c>
    </row>
    <row r="205" spans="1:45">
      <c r="A205" s="2">
        <v>43780</v>
      </c>
      <c r="B205">
        <v>59.169998168945313</v>
      </c>
      <c r="C205">
        <v>490.95999145507813</v>
      </c>
      <c r="D205">
        <v>81.44000244140625</v>
      </c>
      <c r="E205">
        <v>36.450000762939453</v>
      </c>
      <c r="F205">
        <v>163.21000671386719</v>
      </c>
      <c r="G205">
        <v>144.66999816894531</v>
      </c>
      <c r="H205">
        <v>190.99000549316409</v>
      </c>
      <c r="I205">
        <v>1302</v>
      </c>
      <c r="J205">
        <v>5635</v>
      </c>
      <c r="L205">
        <v>19.621999740600589</v>
      </c>
      <c r="M205">
        <v>550.0999755859375</v>
      </c>
      <c r="N205">
        <v>57.854999542236328</v>
      </c>
      <c r="O205">
        <v>35.370018005371087</v>
      </c>
      <c r="P205">
        <v>49.275001525878913</v>
      </c>
      <c r="Q205">
        <v>64.699996948242188</v>
      </c>
      <c r="R205">
        <v>3120.46</v>
      </c>
      <c r="U205" s="2">
        <v>43780</v>
      </c>
      <c r="V205" s="14">
        <f t="shared" si="60"/>
        <v>1.0478329656387E-2</v>
      </c>
      <c r="W205" s="14">
        <f t="shared" si="61"/>
        <v>-1.2139464638277867E-2</v>
      </c>
      <c r="X205" s="14">
        <f t="shared" si="62"/>
        <v>7.1217360544340042E-3</v>
      </c>
      <c r="Y205" s="14">
        <f t="shared" si="63"/>
        <v>2.7430236828351526E-4</v>
      </c>
      <c r="Z205" s="14">
        <f t="shared" si="64"/>
        <v>-2.4508862129676867E-3</v>
      </c>
      <c r="AA205" s="14">
        <f t="shared" si="65"/>
        <v>2.5022431485483793E-2</v>
      </c>
      <c r="AB205" s="14">
        <f t="shared" si="66"/>
        <v>1.1466501490286026E-2</v>
      </c>
      <c r="AC205" s="14">
        <f t="shared" si="67"/>
        <v>3.4946236559139782E-2</v>
      </c>
      <c r="AD205" s="14">
        <f t="shared" si="68"/>
        <v>8.8731144631765749E-3</v>
      </c>
      <c r="AE205" s="14" t="e">
        <f t="shared" si="69"/>
        <v>#DIV/0!</v>
      </c>
      <c r="AF205" s="14">
        <f t="shared" si="70"/>
        <v>-2.2219902272439591E-2</v>
      </c>
      <c r="AG205" s="14">
        <f t="shared" si="71"/>
        <v>2.7994955639943822E-2</v>
      </c>
      <c r="AH205" s="14">
        <f t="shared" si="72"/>
        <v>8.4694785644077331E-3</v>
      </c>
      <c r="AI205" s="14">
        <f t="shared" si="73"/>
        <v>2.8165221065746485E-2</v>
      </c>
      <c r="AJ205" s="14">
        <f t="shared" si="74"/>
        <v>-3.4500655175688077E-3</v>
      </c>
      <c r="AK205" s="14">
        <f t="shared" si="75"/>
        <v>4.7140698541264417E-2</v>
      </c>
      <c r="AL205" s="14">
        <f t="shared" si="76"/>
        <v>-3.2591348711408165E-3</v>
      </c>
      <c r="AM205" s="14"/>
      <c r="AO205" t="e">
        <f t="shared" si="59"/>
        <v>#DIV/0!</v>
      </c>
      <c r="AQ205" t="s">
        <v>173</v>
      </c>
      <c r="AR205">
        <v>354.74</v>
      </c>
      <c r="AS205" s="4">
        <v>-4.7000000000000002E-3</v>
      </c>
    </row>
    <row r="206" spans="1:45">
      <c r="A206" s="2">
        <v>43773</v>
      </c>
      <c r="B206">
        <v>56.279998779296882</v>
      </c>
      <c r="C206">
        <v>490.20999145507813</v>
      </c>
      <c r="D206">
        <v>78.510002136230469</v>
      </c>
      <c r="E206">
        <v>35.349998474121087</v>
      </c>
      <c r="F206">
        <v>161.11000061035159</v>
      </c>
      <c r="G206">
        <v>137.96000671386719</v>
      </c>
      <c r="H206">
        <v>187.27000427246091</v>
      </c>
      <c r="I206">
        <v>1303.5</v>
      </c>
      <c r="J206">
        <v>5375</v>
      </c>
      <c r="L206">
        <v>18.836000442504879</v>
      </c>
      <c r="M206">
        <v>494.42001342773438</v>
      </c>
      <c r="N206">
        <v>55.520000457763672</v>
      </c>
      <c r="O206">
        <v>35.151802062988281</v>
      </c>
      <c r="P206">
        <v>49.294998168945313</v>
      </c>
      <c r="Q206">
        <v>62.450000762939453</v>
      </c>
      <c r="R206">
        <v>3093.08</v>
      </c>
      <c r="U206" s="2">
        <v>43773</v>
      </c>
      <c r="V206" s="14">
        <f t="shared" si="60"/>
        <v>5.1350381171499662E-2</v>
      </c>
      <c r="W206" s="14">
        <f t="shared" si="61"/>
        <v>1.5299565759028975E-3</v>
      </c>
      <c r="X206" s="14">
        <f t="shared" si="62"/>
        <v>3.7320089484797717E-2</v>
      </c>
      <c r="Y206" s="14">
        <f t="shared" si="63"/>
        <v>3.1117463544550153E-2</v>
      </c>
      <c r="Z206" s="14">
        <f t="shared" si="64"/>
        <v>1.303461048699585E-2</v>
      </c>
      <c r="AA206" s="14">
        <f t="shared" si="65"/>
        <v>4.8637221865281799E-2</v>
      </c>
      <c r="AB206" s="14">
        <f t="shared" si="66"/>
        <v>1.9864373022018607E-2</v>
      </c>
      <c r="AC206" s="14">
        <f t="shared" si="67"/>
        <v>-1.1507479861910242E-3</v>
      </c>
      <c r="AD206" s="14">
        <f t="shared" si="68"/>
        <v>4.8372093023255812E-2</v>
      </c>
      <c r="AE206" s="14" t="e">
        <f t="shared" si="69"/>
        <v>#DIV/0!</v>
      </c>
      <c r="AF206" s="14">
        <f t="shared" si="70"/>
        <v>4.1728566555033764E-2</v>
      </c>
      <c r="AG206" s="14">
        <f t="shared" si="71"/>
        <v>0.11261672393110245</v>
      </c>
      <c r="AH206" s="14">
        <f t="shared" si="72"/>
        <v>4.2056899589707049E-2</v>
      </c>
      <c r="AI206" s="14">
        <f t="shared" si="73"/>
        <v>6.2078166573590081E-3</v>
      </c>
      <c r="AJ206" s="14">
        <f t="shared" si="74"/>
        <v>-4.0565257752654828E-4</v>
      </c>
      <c r="AK206" s="14">
        <f t="shared" si="75"/>
        <v>3.6028761534266943E-2</v>
      </c>
      <c r="AL206" s="14">
        <f t="shared" si="76"/>
        <v>8.8520180532026677E-3</v>
      </c>
      <c r="AM206" s="14"/>
      <c r="AO206" t="e">
        <f t="shared" si="59"/>
        <v>#DIV/0!</v>
      </c>
      <c r="AQ206" s="6">
        <v>43749</v>
      </c>
      <c r="AR206">
        <v>356.4</v>
      </c>
      <c r="AS206" s="4">
        <v>6.0000000000000001E-3</v>
      </c>
    </row>
    <row r="207" spans="1:45">
      <c r="A207" s="2">
        <v>43766</v>
      </c>
      <c r="B207">
        <v>57.310001373291023</v>
      </c>
      <c r="C207">
        <v>469.17001342773438</v>
      </c>
      <c r="D207">
        <v>77.910003662109375</v>
      </c>
      <c r="E207">
        <v>39.490001678466797</v>
      </c>
      <c r="F207">
        <v>159.74000549316409</v>
      </c>
      <c r="G207">
        <v>132.75</v>
      </c>
      <c r="H207">
        <v>186.58000183105469</v>
      </c>
      <c r="I207">
        <v>1262</v>
      </c>
      <c r="J207">
        <v>4528</v>
      </c>
      <c r="L207">
        <v>17.795999526977539</v>
      </c>
      <c r="M207">
        <v>490</v>
      </c>
      <c r="N207">
        <v>58.927501678466797</v>
      </c>
      <c r="O207">
        <v>36.423149108886719</v>
      </c>
      <c r="P207">
        <v>47.75</v>
      </c>
      <c r="Q207">
        <v>62.599998474121087</v>
      </c>
      <c r="R207">
        <v>3066.91</v>
      </c>
      <c r="U207" s="2">
        <v>43766</v>
      </c>
      <c r="V207" s="14">
        <f t="shared" si="60"/>
        <v>-1.7972475472216042E-2</v>
      </c>
      <c r="W207" s="14">
        <f t="shared" si="61"/>
        <v>4.4845103960559296E-2</v>
      </c>
      <c r="X207" s="14">
        <f t="shared" si="62"/>
        <v>7.7011737378841379E-3</v>
      </c>
      <c r="Y207" s="14">
        <f t="shared" si="63"/>
        <v>-0.10483674419804295</v>
      </c>
      <c r="Z207" s="14">
        <f t="shared" si="64"/>
        <v>8.5764058474764957E-3</v>
      </c>
      <c r="AA207" s="14">
        <f t="shared" si="65"/>
        <v>3.9246754906720811E-2</v>
      </c>
      <c r="AB207" s="14">
        <f t="shared" si="66"/>
        <v>3.6981586163291396E-3</v>
      </c>
      <c r="AC207" s="14">
        <f t="shared" si="67"/>
        <v>3.2884310618066563E-2</v>
      </c>
      <c r="AD207" s="14">
        <f t="shared" si="68"/>
        <v>0.18705830388692579</v>
      </c>
      <c r="AE207" s="14" t="e">
        <f t="shared" si="69"/>
        <v>#DIV/0!</v>
      </c>
      <c r="AF207" s="14">
        <f t="shared" si="70"/>
        <v>5.8440151897664903E-2</v>
      </c>
      <c r="AG207" s="14">
        <f t="shared" si="71"/>
        <v>9.0204355668048464E-3</v>
      </c>
      <c r="AH207" s="14">
        <f t="shared" si="72"/>
        <v>-5.7825312861486698E-2</v>
      </c>
      <c r="AI207" s="14">
        <f t="shared" si="73"/>
        <v>-3.4904918355569844E-2</v>
      </c>
      <c r="AJ207" s="14">
        <f t="shared" si="74"/>
        <v>3.2355982595713352E-2</v>
      </c>
      <c r="AK207" s="14">
        <f t="shared" si="75"/>
        <v>-2.3961296299973992E-3</v>
      </c>
      <c r="AL207" s="14">
        <f t="shared" si="76"/>
        <v>8.5330185756999962E-3</v>
      </c>
      <c r="AM207" s="14"/>
      <c r="AO207" t="e">
        <f t="shared" si="59"/>
        <v>#DIV/0!</v>
      </c>
      <c r="AQ207" s="6">
        <v>43535</v>
      </c>
      <c r="AR207">
        <v>354.26</v>
      </c>
      <c r="AS207" s="4">
        <v>7.7000000000000002E-3</v>
      </c>
    </row>
    <row r="208" spans="1:45">
      <c r="A208" s="2">
        <v>43759</v>
      </c>
      <c r="B208">
        <v>60</v>
      </c>
      <c r="C208">
        <v>459.79998779296881</v>
      </c>
      <c r="D208">
        <v>77.279998779296875</v>
      </c>
      <c r="E208">
        <v>39.049999237060547</v>
      </c>
      <c r="F208">
        <v>150.49000549316409</v>
      </c>
      <c r="G208">
        <v>130.8999938964844</v>
      </c>
      <c r="H208">
        <v>188.6300048828125</v>
      </c>
      <c r="I208">
        <v>1203.5</v>
      </c>
      <c r="J208">
        <v>4436</v>
      </c>
      <c r="L208">
        <v>17.582000732421879</v>
      </c>
      <c r="M208">
        <v>549.80999755859375</v>
      </c>
      <c r="N208">
        <v>59.220001220703118</v>
      </c>
      <c r="O208">
        <v>34.886146545410163</v>
      </c>
      <c r="P208">
        <v>47.694999694824219</v>
      </c>
      <c r="Q208">
        <v>62.889999389648438</v>
      </c>
      <c r="R208">
        <v>3022.55</v>
      </c>
      <c r="U208" s="2">
        <v>43759</v>
      </c>
      <c r="V208" s="14">
        <f t="shared" si="60"/>
        <v>-4.483331044514962E-2</v>
      </c>
      <c r="W208" s="14">
        <f t="shared" si="61"/>
        <v>2.0378481695359569E-2</v>
      </c>
      <c r="X208" s="14">
        <f t="shared" si="62"/>
        <v>8.1522372252065406E-3</v>
      </c>
      <c r="Y208" s="14">
        <f t="shared" si="63"/>
        <v>1.1267668373951312E-2</v>
      </c>
      <c r="Z208" s="14">
        <f t="shared" si="64"/>
        <v>6.1465875887818842E-2</v>
      </c>
      <c r="AA208" s="14">
        <f t="shared" si="65"/>
        <v>1.4132973183929861E-2</v>
      </c>
      <c r="AB208" s="14">
        <f t="shared" si="66"/>
        <v>-1.0867852402545336E-2</v>
      </c>
      <c r="AC208" s="14">
        <f t="shared" si="67"/>
        <v>4.8608226007478189E-2</v>
      </c>
      <c r="AD208" s="14">
        <f t="shared" si="68"/>
        <v>2.0739404869251576E-2</v>
      </c>
      <c r="AE208" s="14" t="e">
        <f t="shared" si="69"/>
        <v>#DIV/0!</v>
      </c>
      <c r="AF208" s="14">
        <f t="shared" si="70"/>
        <v>1.2171470005745056E-2</v>
      </c>
      <c r="AG208" s="14">
        <f t="shared" si="71"/>
        <v>-0.10878303018165789</v>
      </c>
      <c r="AH208" s="14">
        <f t="shared" si="72"/>
        <v>-4.9392018947487654E-3</v>
      </c>
      <c r="AI208" s="14">
        <f t="shared" si="73"/>
        <v>4.4057676633212819E-2</v>
      </c>
      <c r="AJ208" s="14">
        <f t="shared" si="74"/>
        <v>1.1531671145340167E-3</v>
      </c>
      <c r="AK208" s="14">
        <f t="shared" si="75"/>
        <v>-4.6112405524221453E-3</v>
      </c>
      <c r="AL208" s="14">
        <f t="shared" si="76"/>
        <v>1.4676349440042239E-2</v>
      </c>
      <c r="AM208" s="14"/>
      <c r="AO208" t="e">
        <f t="shared" si="59"/>
        <v>#DIV/0!</v>
      </c>
      <c r="AQ208" t="s">
        <v>174</v>
      </c>
      <c r="AR208">
        <v>351.55</v>
      </c>
      <c r="AS208" s="4">
        <v>1.32E-2</v>
      </c>
    </row>
    <row r="209" spans="1:45">
      <c r="A209" s="2">
        <v>43752</v>
      </c>
      <c r="B209">
        <v>60.189998626708977</v>
      </c>
      <c r="C209">
        <v>445.04000854492188</v>
      </c>
      <c r="D209">
        <v>87.989997863769531</v>
      </c>
      <c r="E209">
        <v>38.119998931884773</v>
      </c>
      <c r="F209">
        <v>144.0899963378906</v>
      </c>
      <c r="G209">
        <v>130.88999938964841</v>
      </c>
      <c r="H209">
        <v>185.5299987792969</v>
      </c>
      <c r="I209">
        <v>1235</v>
      </c>
      <c r="J209">
        <v>4586</v>
      </c>
      <c r="L209">
        <v>16.291999816894531</v>
      </c>
      <c r="M209">
        <v>536.27001953125</v>
      </c>
      <c r="N209">
        <v>58.119998931884773</v>
      </c>
      <c r="O209">
        <v>34.592029571533203</v>
      </c>
      <c r="P209">
        <v>46.334999084472663</v>
      </c>
      <c r="Q209">
        <v>60.450000762939453</v>
      </c>
      <c r="R209">
        <v>2986.2</v>
      </c>
      <c r="U209" s="2">
        <v>43752</v>
      </c>
      <c r="V209" s="14">
        <f t="shared" si="60"/>
        <v>-3.1566477993682234E-3</v>
      </c>
      <c r="W209" s="14">
        <f t="shared" si="61"/>
        <v>3.3165510885875951E-2</v>
      </c>
      <c r="X209" s="14">
        <f t="shared" si="62"/>
        <v>-0.12171836963849467</v>
      </c>
      <c r="Y209" s="14">
        <f t="shared" si="63"/>
        <v>2.439665087183128E-2</v>
      </c>
      <c r="Z209" s="14">
        <f t="shared" si="64"/>
        <v>4.4416748684381203E-2</v>
      </c>
      <c r="AA209" s="14">
        <f t="shared" si="65"/>
        <v>7.6358063126286265E-5</v>
      </c>
      <c r="AB209" s="14">
        <f t="shared" si="66"/>
        <v>1.6708921058115819E-2</v>
      </c>
      <c r="AC209" s="14">
        <f t="shared" si="67"/>
        <v>-2.5506072874493926E-2</v>
      </c>
      <c r="AD209" s="14">
        <f t="shared" si="68"/>
        <v>-3.270824247710423E-2</v>
      </c>
      <c r="AE209" s="14" t="e">
        <f t="shared" si="69"/>
        <v>#DIV/0!</v>
      </c>
      <c r="AF209" s="14">
        <f t="shared" si="70"/>
        <v>7.918002271210671E-2</v>
      </c>
      <c r="AG209" s="14">
        <f t="shared" si="71"/>
        <v>2.5248433688646165E-2</v>
      </c>
      <c r="AH209" s="14">
        <f t="shared" si="72"/>
        <v>1.8926398985442534E-2</v>
      </c>
      <c r="AI209" s="14">
        <f t="shared" si="73"/>
        <v>8.5024491919085815E-3</v>
      </c>
      <c r="AJ209" s="14">
        <f t="shared" si="74"/>
        <v>2.9351475930152887E-2</v>
      </c>
      <c r="AK209" s="14">
        <f t="shared" si="75"/>
        <v>4.0363913910897636E-2</v>
      </c>
      <c r="AL209" s="14">
        <f t="shared" si="76"/>
        <v>1.2172660906838245E-2</v>
      </c>
      <c r="AM209" s="14"/>
      <c r="AO209" t="e">
        <f t="shared" si="59"/>
        <v>#DIV/0!</v>
      </c>
      <c r="AQ209" t="s">
        <v>175</v>
      </c>
      <c r="AR209">
        <v>346.96</v>
      </c>
      <c r="AS209" s="4">
        <v>1.26E-2</v>
      </c>
    </row>
    <row r="210" spans="1:45">
      <c r="A210" s="2">
        <v>43745</v>
      </c>
      <c r="B210">
        <v>59.130001068115227</v>
      </c>
      <c r="C210">
        <v>434</v>
      </c>
      <c r="D210">
        <v>88.029998779296875</v>
      </c>
      <c r="E210">
        <v>37.299999237060547</v>
      </c>
      <c r="F210">
        <v>149.3699951171875</v>
      </c>
      <c r="G210">
        <v>130.02000427246091</v>
      </c>
      <c r="H210">
        <v>193.8500061035156</v>
      </c>
      <c r="I210">
        <v>1200</v>
      </c>
      <c r="J210">
        <v>4796</v>
      </c>
      <c r="L210">
        <v>16.878000259399411</v>
      </c>
      <c r="M210">
        <v>554.21002197265625</v>
      </c>
      <c r="N210">
        <v>57.384998321533203</v>
      </c>
      <c r="O210">
        <v>34.259960174560547</v>
      </c>
      <c r="P210">
        <v>46.415000915527337</v>
      </c>
      <c r="Q210">
        <v>61.540000915527337</v>
      </c>
      <c r="R210">
        <v>2970.27</v>
      </c>
      <c r="U210" s="2">
        <v>43745</v>
      </c>
      <c r="V210" s="14">
        <f t="shared" si="60"/>
        <v>1.7926560788873964E-2</v>
      </c>
      <c r="W210" s="14">
        <f t="shared" si="61"/>
        <v>2.5437807707193262E-2</v>
      </c>
      <c r="X210" s="14">
        <f t="shared" si="62"/>
        <v>-4.544009551520211E-4</v>
      </c>
      <c r="Y210" s="14">
        <f t="shared" si="63"/>
        <v>2.1983906477121059E-2</v>
      </c>
      <c r="Z210" s="14">
        <f t="shared" si="64"/>
        <v>-3.5348456530071556E-2</v>
      </c>
      <c r="AA210" s="14">
        <f t="shared" si="65"/>
        <v>6.691240490689406E-3</v>
      </c>
      <c r="AB210" s="14">
        <f t="shared" si="66"/>
        <v>-4.2919819769187018E-2</v>
      </c>
      <c r="AC210" s="14">
        <f t="shared" si="67"/>
        <v>2.9166666666666667E-2</v>
      </c>
      <c r="AD210" s="14">
        <f t="shared" si="68"/>
        <v>-4.3786488740617184E-2</v>
      </c>
      <c r="AE210" s="14" t="e">
        <f t="shared" si="69"/>
        <v>#DIV/0!</v>
      </c>
      <c r="AF210" s="14">
        <f t="shared" si="70"/>
        <v>-3.4719779209538393E-2</v>
      </c>
      <c r="AG210" s="14">
        <f t="shared" si="71"/>
        <v>-3.2370404233309551E-2</v>
      </c>
      <c r="AH210" s="14">
        <f t="shared" si="72"/>
        <v>1.2808236156657118E-2</v>
      </c>
      <c r="AI210" s="14">
        <f t="shared" si="73"/>
        <v>9.692638149043491E-3</v>
      </c>
      <c r="AJ210" s="14">
        <f t="shared" si="74"/>
        <v>-1.7236201546192377E-3</v>
      </c>
      <c r="AK210" s="14">
        <f t="shared" si="75"/>
        <v>-1.7712059414559781E-2</v>
      </c>
      <c r="AL210" s="14">
        <f t="shared" si="76"/>
        <v>5.3631488046540672E-3</v>
      </c>
      <c r="AM210" s="14"/>
      <c r="AO210" t="e">
        <f t="shared" si="59"/>
        <v>#DIV/0!</v>
      </c>
      <c r="AQ210" t="s">
        <v>176</v>
      </c>
      <c r="AR210">
        <v>342.63</v>
      </c>
      <c r="AS210" s="4">
        <v>7.4999999999999997E-3</v>
      </c>
    </row>
    <row r="211" spans="1:45">
      <c r="A211" s="2">
        <v>43738</v>
      </c>
      <c r="B211">
        <v>52.029998779296882</v>
      </c>
      <c r="C211">
        <v>427.44000244140619</v>
      </c>
      <c r="D211">
        <v>86.639999389648438</v>
      </c>
      <c r="E211">
        <v>37.639999389648438</v>
      </c>
      <c r="F211">
        <v>148.0299987792969</v>
      </c>
      <c r="G211">
        <v>130.27000427246091</v>
      </c>
      <c r="H211">
        <v>198.13999938964841</v>
      </c>
      <c r="I211">
        <v>1138</v>
      </c>
      <c r="J211">
        <v>4788</v>
      </c>
      <c r="L211">
        <v>16.07399940490723</v>
      </c>
      <c r="M211">
        <v>559.219970703125</v>
      </c>
      <c r="N211">
        <v>58.397499084472663</v>
      </c>
      <c r="O211">
        <v>34.089183807373047</v>
      </c>
      <c r="P211">
        <v>45</v>
      </c>
      <c r="Q211">
        <v>62.650001525878913</v>
      </c>
      <c r="R211">
        <v>2952.01</v>
      </c>
      <c r="U211" s="2">
        <v>43738</v>
      </c>
      <c r="V211" s="14">
        <f t="shared" si="60"/>
        <v>0.13645978196031572</v>
      </c>
      <c r="W211" s="14">
        <f t="shared" si="61"/>
        <v>1.5347177431043217E-2</v>
      </c>
      <c r="X211" s="14">
        <f t="shared" si="62"/>
        <v>1.6043391036940746E-2</v>
      </c>
      <c r="Y211" s="14">
        <f t="shared" si="63"/>
        <v>-9.0329478772891731E-3</v>
      </c>
      <c r="Z211" s="14">
        <f t="shared" si="64"/>
        <v>9.0521944804474661E-3</v>
      </c>
      <c r="AA211" s="14">
        <f t="shared" si="65"/>
        <v>-1.9190910555059375E-3</v>
      </c>
      <c r="AB211" s="14">
        <f t="shared" si="66"/>
        <v>-2.1651323808154498E-2</v>
      </c>
      <c r="AC211" s="14">
        <f t="shared" si="67"/>
        <v>5.4481546572934976E-2</v>
      </c>
      <c r="AD211" s="14">
        <f t="shared" si="68"/>
        <v>1.6708437761069339E-3</v>
      </c>
      <c r="AE211" s="14" t="e">
        <f t="shared" si="69"/>
        <v>#DIV/0!</v>
      </c>
      <c r="AF211" s="14">
        <f t="shared" si="70"/>
        <v>5.0018718692171102E-2</v>
      </c>
      <c r="AG211" s="14">
        <f t="shared" si="71"/>
        <v>-8.9588158380137645E-3</v>
      </c>
      <c r="AH211" s="14">
        <f t="shared" si="72"/>
        <v>-1.7338084315474983E-2</v>
      </c>
      <c r="AI211" s="14">
        <f t="shared" si="73"/>
        <v>5.0096936363305741E-3</v>
      </c>
      <c r="AJ211" s="14">
        <f t="shared" si="74"/>
        <v>3.1444464789496369E-2</v>
      </c>
      <c r="AK211" s="14">
        <f t="shared" si="75"/>
        <v>-1.7717487363397229E-2</v>
      </c>
      <c r="AL211" s="14">
        <f t="shared" si="76"/>
        <v>6.185615902385074E-3</v>
      </c>
      <c r="AM211" s="14"/>
      <c r="AO211" t="e">
        <f t="shared" si="59"/>
        <v>#DIV/0!</v>
      </c>
      <c r="AQ211" s="6">
        <v>43626</v>
      </c>
      <c r="AR211">
        <v>340.07</v>
      </c>
      <c r="AS211" s="4">
        <v>1.21E-2</v>
      </c>
    </row>
    <row r="212" spans="1:45">
      <c r="A212" s="2">
        <v>43731</v>
      </c>
      <c r="B212">
        <v>54.939998626708977</v>
      </c>
      <c r="C212">
        <v>446.1300048828125</v>
      </c>
      <c r="D212">
        <v>85.930000305175781</v>
      </c>
      <c r="E212">
        <v>36.799999237060547</v>
      </c>
      <c r="F212">
        <v>148.25999450683591</v>
      </c>
      <c r="G212">
        <v>129.96000671386719</v>
      </c>
      <c r="H212">
        <v>196.33000183105469</v>
      </c>
      <c r="I212">
        <v>1155</v>
      </c>
      <c r="J212">
        <v>4730</v>
      </c>
      <c r="L212">
        <v>16.606000900268551</v>
      </c>
      <c r="M212">
        <v>541.52001953125</v>
      </c>
      <c r="N212">
        <v>57.814998626708977</v>
      </c>
      <c r="O212">
        <v>34.364326477050781</v>
      </c>
      <c r="P212">
        <v>47.590000152587891</v>
      </c>
      <c r="Q212">
        <v>60.75</v>
      </c>
      <c r="R212">
        <v>2961.79</v>
      </c>
      <c r="U212" s="2">
        <v>43731</v>
      </c>
      <c r="V212" s="14">
        <f t="shared" si="60"/>
        <v>-5.2966871498926545E-2</v>
      </c>
      <c r="W212" s="14">
        <f t="shared" si="61"/>
        <v>-4.1893623465912626E-2</v>
      </c>
      <c r="X212" s="14">
        <f t="shared" si="62"/>
        <v>8.2625285924721598E-3</v>
      </c>
      <c r="Y212" s="14">
        <f t="shared" si="63"/>
        <v>2.2826091576163492E-2</v>
      </c>
      <c r="Z212" s="14">
        <f t="shared" si="64"/>
        <v>-1.551299986918596E-3</v>
      </c>
      <c r="AA212" s="14">
        <f t="shared" si="65"/>
        <v>2.3853304292007532E-3</v>
      </c>
      <c r="AB212" s="14">
        <f t="shared" si="66"/>
        <v>9.2191592813779689E-3</v>
      </c>
      <c r="AC212" s="14">
        <f t="shared" si="67"/>
        <v>-1.4718614718614719E-2</v>
      </c>
      <c r="AD212" s="14">
        <f t="shared" si="68"/>
        <v>1.2262156448202961E-2</v>
      </c>
      <c r="AE212" s="14" t="e">
        <f t="shared" si="69"/>
        <v>#DIV/0!</v>
      </c>
      <c r="AF212" s="14">
        <f t="shared" si="70"/>
        <v>-3.2036701584950388E-2</v>
      </c>
      <c r="AG212" s="14">
        <f t="shared" si="71"/>
        <v>3.2685682031102774E-2</v>
      </c>
      <c r="AH212" s="14">
        <f t="shared" si="72"/>
        <v>1.0075248146673595E-2</v>
      </c>
      <c r="AI212" s="14">
        <f t="shared" si="73"/>
        <v>-8.006636471152153E-3</v>
      </c>
      <c r="AJ212" s="14">
        <f t="shared" si="74"/>
        <v>-5.4423201182676385E-2</v>
      </c>
      <c r="AK212" s="14">
        <f t="shared" si="75"/>
        <v>3.1275745281957423E-2</v>
      </c>
      <c r="AL212" s="14">
        <f t="shared" si="76"/>
        <v>-3.3020572018947142E-3</v>
      </c>
      <c r="AM212" s="14"/>
      <c r="AO212" t="e">
        <f t="shared" si="59"/>
        <v>#DIV/0!</v>
      </c>
      <c r="AQ212" t="s">
        <v>177</v>
      </c>
      <c r="AR212">
        <v>335.99</v>
      </c>
      <c r="AS212" s="4">
        <v>-0.01</v>
      </c>
    </row>
    <row r="213" spans="1:45">
      <c r="A213" s="2">
        <v>43724</v>
      </c>
      <c r="B213">
        <v>55.509998321533203</v>
      </c>
      <c r="C213">
        <v>444.3900146484375</v>
      </c>
      <c r="D213">
        <v>87.400001525878906</v>
      </c>
      <c r="E213">
        <v>36.860000610351563</v>
      </c>
      <c r="F213">
        <v>155.19999694824219</v>
      </c>
      <c r="G213">
        <v>132.27000427246091</v>
      </c>
      <c r="H213">
        <v>191.9100036621094</v>
      </c>
      <c r="I213">
        <v>1057.5</v>
      </c>
      <c r="J213">
        <v>4828</v>
      </c>
      <c r="L213">
        <v>17.42600059509277</v>
      </c>
      <c r="M213">
        <v>547.969970703125</v>
      </c>
      <c r="N213">
        <v>56.430000305175781</v>
      </c>
      <c r="O213">
        <v>34.810245513916023</v>
      </c>
      <c r="P213">
        <v>49.479999542236328</v>
      </c>
      <c r="Q213">
        <v>57.849998474121087</v>
      </c>
      <c r="R213">
        <v>2992.07</v>
      </c>
      <c r="U213" s="2">
        <v>43724</v>
      </c>
      <c r="V213" s="14">
        <f t="shared" si="60"/>
        <v>-1.0268414917301736E-2</v>
      </c>
      <c r="W213" s="14">
        <f t="shared" si="61"/>
        <v>3.9154575418431222E-3</v>
      </c>
      <c r="X213" s="14">
        <f t="shared" si="62"/>
        <v>-1.6819235641178584E-2</v>
      </c>
      <c r="Y213" s="14">
        <f t="shared" si="63"/>
        <v>-1.6278180221778174E-3</v>
      </c>
      <c r="Z213" s="14">
        <f t="shared" si="64"/>
        <v>-4.4716511455349495E-2</v>
      </c>
      <c r="AA213" s="14">
        <f t="shared" si="65"/>
        <v>-1.7464258592109771E-2</v>
      </c>
      <c r="AB213" s="14">
        <f t="shared" si="66"/>
        <v>2.3031619428904037E-2</v>
      </c>
      <c r="AC213" s="14">
        <f t="shared" si="67"/>
        <v>9.2198581560283682E-2</v>
      </c>
      <c r="AD213" s="14">
        <f t="shared" si="68"/>
        <v>-2.0298260149130075E-2</v>
      </c>
      <c r="AE213" s="14" t="e">
        <f t="shared" si="69"/>
        <v>#DIV/0!</v>
      </c>
      <c r="AF213" s="14">
        <f t="shared" si="70"/>
        <v>-4.705610391492434E-2</v>
      </c>
      <c r="AG213" s="14">
        <f t="shared" si="71"/>
        <v>-1.1770628897052108E-2</v>
      </c>
      <c r="AH213" s="14">
        <f t="shared" si="72"/>
        <v>2.4543652561457872E-2</v>
      </c>
      <c r="AI213" s="14">
        <f t="shared" si="73"/>
        <v>-1.2809994019920869E-2</v>
      </c>
      <c r="AJ213" s="14">
        <f t="shared" si="74"/>
        <v>-3.8197239432775788E-2</v>
      </c>
      <c r="AK213" s="14">
        <f t="shared" si="75"/>
        <v>5.0129673333979684E-2</v>
      </c>
      <c r="AL213" s="14">
        <f t="shared" si="76"/>
        <v>-1.0120084088941836E-2</v>
      </c>
      <c r="AM213" s="14"/>
      <c r="AO213" t="e">
        <f t="shared" si="59"/>
        <v>#DIV/0!</v>
      </c>
      <c r="AQ213" t="s">
        <v>178</v>
      </c>
      <c r="AR213">
        <v>339.38</v>
      </c>
      <c r="AS213" s="4">
        <v>-1.01E-2</v>
      </c>
    </row>
    <row r="214" spans="1:45">
      <c r="A214" s="2">
        <v>43717</v>
      </c>
      <c r="B214">
        <v>54.259998321533203</v>
      </c>
      <c r="C214">
        <v>442.95999145507813</v>
      </c>
      <c r="D214">
        <v>86.930000305175781</v>
      </c>
      <c r="E214">
        <v>35.259998321533203</v>
      </c>
      <c r="F214">
        <v>152.97999572753909</v>
      </c>
      <c r="G214">
        <v>138.02000427246091</v>
      </c>
      <c r="H214">
        <v>194.82000732421881</v>
      </c>
      <c r="I214">
        <v>1055</v>
      </c>
      <c r="J214">
        <v>4686</v>
      </c>
      <c r="L214">
        <v>18.54000091552734</v>
      </c>
      <c r="M214">
        <v>566.83001708984375</v>
      </c>
      <c r="N214">
        <v>54.622501373291023</v>
      </c>
      <c r="O214">
        <v>35.018974304199219</v>
      </c>
      <c r="P214">
        <v>46.650001525878913</v>
      </c>
      <c r="Q214">
        <v>58.290000915527337</v>
      </c>
      <c r="R214">
        <v>3007.39</v>
      </c>
      <c r="U214" s="2">
        <v>43717</v>
      </c>
      <c r="V214" s="14">
        <f t="shared" si="60"/>
        <v>2.303722887333623E-2</v>
      </c>
      <c r="W214" s="14">
        <f t="shared" si="61"/>
        <v>3.2283348856448537E-3</v>
      </c>
      <c r="X214" s="14">
        <f t="shared" si="62"/>
        <v>5.4066630513417962E-3</v>
      </c>
      <c r="Y214" s="14">
        <f t="shared" si="63"/>
        <v>4.5377265030703121E-2</v>
      </c>
      <c r="Z214" s="14">
        <f t="shared" si="64"/>
        <v>1.4511709260712559E-2</v>
      </c>
      <c r="AA214" s="14">
        <f t="shared" si="65"/>
        <v>-4.1660627604742768E-2</v>
      </c>
      <c r="AB214" s="14">
        <f t="shared" si="66"/>
        <v>-1.4936883034125879E-2</v>
      </c>
      <c r="AC214" s="14">
        <f t="shared" si="67"/>
        <v>2.3696682464454978E-3</v>
      </c>
      <c r="AD214" s="14">
        <f t="shared" si="68"/>
        <v>3.0303030303030304E-2</v>
      </c>
      <c r="AE214" s="14" t="e">
        <f t="shared" si="69"/>
        <v>#DIV/0!</v>
      </c>
      <c r="AF214" s="14">
        <f t="shared" si="70"/>
        <v>-6.0086314208409215E-2</v>
      </c>
      <c r="AG214" s="14">
        <f t="shared" si="71"/>
        <v>-3.3272843388830964E-2</v>
      </c>
      <c r="AH214" s="14">
        <f t="shared" si="72"/>
        <v>3.3090738916042729E-2</v>
      </c>
      <c r="AI214" s="14">
        <f t="shared" si="73"/>
        <v>-5.9604484263311728E-3</v>
      </c>
      <c r="AJ214" s="14">
        <f t="shared" si="74"/>
        <v>6.0664478537851368E-2</v>
      </c>
      <c r="AK214" s="14">
        <f t="shared" si="75"/>
        <v>-7.5485063389155276E-3</v>
      </c>
      <c r="AL214" s="14">
        <f t="shared" si="76"/>
        <v>-5.0941181556099172E-3</v>
      </c>
      <c r="AM214" s="14"/>
      <c r="AO214" t="e">
        <f t="shared" si="59"/>
        <v>#DIV/0!</v>
      </c>
      <c r="AQ214" t="s">
        <v>179</v>
      </c>
      <c r="AR214">
        <v>342.85</v>
      </c>
      <c r="AS214" s="4">
        <v>-3.3999999999999998E-3</v>
      </c>
    </row>
    <row r="215" spans="1:45">
      <c r="A215" s="2">
        <v>43710</v>
      </c>
      <c r="B215">
        <v>50.040000915527337</v>
      </c>
      <c r="C215">
        <v>423.82998657226563</v>
      </c>
      <c r="D215">
        <v>89.779998779296875</v>
      </c>
      <c r="E215">
        <v>36.840000152587891</v>
      </c>
      <c r="F215">
        <v>151.07000732421881</v>
      </c>
      <c r="G215">
        <v>139.55000305175781</v>
      </c>
      <c r="H215">
        <v>207.0299987792969</v>
      </c>
      <c r="I215">
        <v>946</v>
      </c>
      <c r="J215">
        <v>4722</v>
      </c>
      <c r="L215">
        <v>16.927999496459961</v>
      </c>
      <c r="M215">
        <v>597.78997802734375</v>
      </c>
      <c r="N215">
        <v>55.034999847412109</v>
      </c>
      <c r="O215">
        <v>34.629981994628913</v>
      </c>
      <c r="P215">
        <v>45.779998779296882</v>
      </c>
      <c r="Q215">
        <v>62</v>
      </c>
      <c r="R215">
        <v>2978.71</v>
      </c>
      <c r="U215" s="2">
        <v>43710</v>
      </c>
      <c r="V215" s="14">
        <f t="shared" si="60"/>
        <v>8.4332480591470332E-2</v>
      </c>
      <c r="W215" s="14">
        <f t="shared" si="61"/>
        <v>4.5136034468742613E-2</v>
      </c>
      <c r="X215" s="14">
        <f t="shared" si="62"/>
        <v>-3.1744247191706342E-2</v>
      </c>
      <c r="Y215" s="14">
        <f t="shared" si="63"/>
        <v>-4.28882145632591E-2</v>
      </c>
      <c r="Z215" s="14">
        <f t="shared" si="64"/>
        <v>1.2643068185077688E-2</v>
      </c>
      <c r="AA215" s="14">
        <f t="shared" si="65"/>
        <v>-1.0963803266485354E-2</v>
      </c>
      <c r="AB215" s="14">
        <f t="shared" si="66"/>
        <v>-5.8976918934798839E-2</v>
      </c>
      <c r="AC215" s="14">
        <f t="shared" si="67"/>
        <v>0.11522198731501057</v>
      </c>
      <c r="AD215" s="14">
        <f t="shared" si="68"/>
        <v>-7.6238881829733167E-3</v>
      </c>
      <c r="AE215" s="14" t="e">
        <f t="shared" si="69"/>
        <v>#DIV/0!</v>
      </c>
      <c r="AF215" s="14">
        <f t="shared" si="70"/>
        <v>9.5226929762402601E-2</v>
      </c>
      <c r="AG215" s="14">
        <f t="shared" si="71"/>
        <v>-5.1790699201189769E-2</v>
      </c>
      <c r="AH215" s="14">
        <f t="shared" si="72"/>
        <v>-7.4952026031573325E-3</v>
      </c>
      <c r="AI215" s="14">
        <f t="shared" si="73"/>
        <v>1.1232818706941223E-2</v>
      </c>
      <c r="AJ215" s="14">
        <f t="shared" si="74"/>
        <v>1.9003992349940234E-2</v>
      </c>
      <c r="AK215" s="14">
        <f t="shared" si="75"/>
        <v>-5.9838694910849408E-2</v>
      </c>
      <c r="AL215" s="14">
        <f t="shared" si="76"/>
        <v>9.628329041766347E-3</v>
      </c>
      <c r="AM215" s="14"/>
      <c r="AO215" t="e">
        <f t="shared" si="59"/>
        <v>#DIV/0!</v>
      </c>
      <c r="AQ215" s="6">
        <v>43686</v>
      </c>
      <c r="AR215">
        <v>344.03</v>
      </c>
      <c r="AS215" s="4">
        <v>1.35E-2</v>
      </c>
    </row>
    <row r="216" spans="1:45">
      <c r="A216" s="2">
        <v>43703</v>
      </c>
      <c r="B216">
        <v>49.830001831054688</v>
      </c>
      <c r="C216">
        <v>422.55999755859381</v>
      </c>
      <c r="D216">
        <v>87.949996948242188</v>
      </c>
      <c r="E216">
        <v>36.419998168945313</v>
      </c>
      <c r="F216">
        <v>156.07000732421881</v>
      </c>
      <c r="G216">
        <v>137.25999450683591</v>
      </c>
      <c r="H216">
        <v>197.99000549316409</v>
      </c>
      <c r="I216">
        <v>963.4000244140625</v>
      </c>
      <c r="J216">
        <v>4380</v>
      </c>
      <c r="L216">
        <v>15.7480001449585</v>
      </c>
      <c r="M216">
        <v>594.5999755859375</v>
      </c>
      <c r="N216">
        <v>54.770000457763672</v>
      </c>
      <c r="O216">
        <v>33.728652954101563</v>
      </c>
      <c r="P216">
        <v>45.389999389648438</v>
      </c>
      <c r="Q216">
        <v>61.840000152587891</v>
      </c>
      <c r="R216">
        <v>2926.46</v>
      </c>
      <c r="U216" s="2">
        <v>43703</v>
      </c>
      <c r="V216" s="14">
        <f t="shared" si="60"/>
        <v>4.2143101897655372E-3</v>
      </c>
      <c r="W216" s="14">
        <f t="shared" si="61"/>
        <v>3.0054643624795947E-3</v>
      </c>
      <c r="X216" s="14">
        <f t="shared" si="62"/>
        <v>2.0807298403109981E-2</v>
      </c>
      <c r="Y216" s="14">
        <f t="shared" si="63"/>
        <v>1.1532180251472566E-2</v>
      </c>
      <c r="Z216" s="14">
        <f t="shared" si="64"/>
        <v>-3.2036905012844862E-2</v>
      </c>
      <c r="AA216" s="14">
        <f t="shared" si="65"/>
        <v>1.6683728956493983E-2</v>
      </c>
      <c r="AB216" s="14">
        <f t="shared" si="66"/>
        <v>4.5658836483263458E-2</v>
      </c>
      <c r="AC216" s="14">
        <f t="shared" si="67"/>
        <v>-1.8061058722356946E-2</v>
      </c>
      <c r="AD216" s="14">
        <f t="shared" si="68"/>
        <v>7.8082191780821916E-2</v>
      </c>
      <c r="AE216" s="14" t="e">
        <f t="shared" si="69"/>
        <v>#DIV/0!</v>
      </c>
      <c r="AF216" s="14">
        <f t="shared" si="70"/>
        <v>7.4930107990837269E-2</v>
      </c>
      <c r="AG216" s="14">
        <f t="shared" si="71"/>
        <v>5.3649555539633537E-3</v>
      </c>
      <c r="AH216" s="14">
        <f t="shared" si="72"/>
        <v>4.8384040064559418E-3</v>
      </c>
      <c r="AI216" s="14">
        <f t="shared" si="73"/>
        <v>2.6722948045209288E-2</v>
      </c>
      <c r="AJ216" s="14">
        <f t="shared" si="74"/>
        <v>8.5921875940229066E-3</v>
      </c>
      <c r="AK216" s="14">
        <f t="shared" si="75"/>
        <v>2.5873196477573693E-3</v>
      </c>
      <c r="AL216" s="14">
        <f t="shared" si="76"/>
        <v>1.785433595538637E-2</v>
      </c>
      <c r="AM216" s="14"/>
      <c r="AO216" t="e">
        <f t="shared" si="59"/>
        <v>#DIV/0!</v>
      </c>
      <c r="AQ216" s="6">
        <v>43474</v>
      </c>
      <c r="AR216">
        <v>339.44</v>
      </c>
      <c r="AS216" s="4">
        <v>1.9099999999999999E-2</v>
      </c>
    </row>
    <row r="217" spans="1:45">
      <c r="A217" s="2">
        <v>43696</v>
      </c>
      <c r="B217">
        <v>49.990001678466797</v>
      </c>
      <c r="C217">
        <v>407.25</v>
      </c>
      <c r="D217">
        <v>85.029998779296875</v>
      </c>
      <c r="E217">
        <v>36.400001525878913</v>
      </c>
      <c r="F217">
        <v>151.57000732421881</v>
      </c>
      <c r="G217">
        <v>131.66999816894531</v>
      </c>
      <c r="H217">
        <v>197.1499938964844</v>
      </c>
      <c r="I217">
        <v>935.79998779296875</v>
      </c>
      <c r="J217">
        <v>4304</v>
      </c>
      <c r="L217">
        <v>15.166000366210939</v>
      </c>
      <c r="M217">
        <v>598.17999267578125</v>
      </c>
      <c r="N217">
        <v>55.474998474121087</v>
      </c>
      <c r="O217">
        <v>32.580646514892578</v>
      </c>
      <c r="P217">
        <v>43.580001831054688</v>
      </c>
      <c r="Q217">
        <v>61.779998779296882</v>
      </c>
      <c r="R217">
        <v>2847.11</v>
      </c>
      <c r="U217" s="2">
        <v>43696</v>
      </c>
      <c r="V217" s="14">
        <f t="shared" si="60"/>
        <v>-3.2006369681925684E-3</v>
      </c>
      <c r="W217" s="14">
        <f t="shared" si="61"/>
        <v>3.7593609720304004E-2</v>
      </c>
      <c r="X217" s="14">
        <f t="shared" si="62"/>
        <v>3.4340799845527861E-2</v>
      </c>
      <c r="Y217" s="14">
        <f t="shared" si="63"/>
        <v>5.4935830297101363E-4</v>
      </c>
      <c r="Z217" s="14">
        <f t="shared" si="64"/>
        <v>2.9689251055943978E-2</v>
      </c>
      <c r="AA217" s="14">
        <f t="shared" si="65"/>
        <v>4.2454594179595052E-2</v>
      </c>
      <c r="AB217" s="14">
        <f t="shared" si="66"/>
        <v>4.2607741449930967E-3</v>
      </c>
      <c r="AC217" s="14">
        <f t="shared" si="67"/>
        <v>2.9493521031333708E-2</v>
      </c>
      <c r="AD217" s="14">
        <f t="shared" si="68"/>
        <v>1.7657992565055763E-2</v>
      </c>
      <c r="AE217" s="14" t="e">
        <f t="shared" si="69"/>
        <v>#DIV/0!</v>
      </c>
      <c r="AF217" s="14">
        <f t="shared" si="70"/>
        <v>3.8375297685223957E-2</v>
      </c>
      <c r="AG217" s="14">
        <f t="shared" si="71"/>
        <v>-5.9848492655690515E-3</v>
      </c>
      <c r="AH217" s="14">
        <f t="shared" si="72"/>
        <v>-1.2708391811606703E-2</v>
      </c>
      <c r="AI217" s="14">
        <f t="shared" si="73"/>
        <v>3.5235839739528554E-2</v>
      </c>
      <c r="AJ217" s="14">
        <f t="shared" si="74"/>
        <v>4.1532755450780251E-2</v>
      </c>
      <c r="AK217" s="14">
        <f t="shared" si="75"/>
        <v>9.7121033468060866E-4</v>
      </c>
      <c r="AL217" s="14">
        <f t="shared" si="76"/>
        <v>2.7870366792993564E-2</v>
      </c>
      <c r="AM217" s="14"/>
      <c r="AO217" t="e">
        <f t="shared" si="59"/>
        <v>#DIV/0!</v>
      </c>
      <c r="AQ217" t="s">
        <v>180</v>
      </c>
      <c r="AR217">
        <v>333.07</v>
      </c>
      <c r="AS217" s="4">
        <v>2.0500000000000001E-2</v>
      </c>
    </row>
    <row r="218" spans="1:45">
      <c r="A218" s="2">
        <v>43689</v>
      </c>
      <c r="B218">
        <v>49.650001525878913</v>
      </c>
      <c r="C218">
        <v>419.45999145507813</v>
      </c>
      <c r="D218">
        <v>86.970001220703125</v>
      </c>
      <c r="E218">
        <v>35.930000305175781</v>
      </c>
      <c r="F218">
        <v>143.88999938964841</v>
      </c>
      <c r="G218">
        <v>135.19999694824219</v>
      </c>
      <c r="H218">
        <v>179.2200012207031</v>
      </c>
      <c r="I218">
        <v>887</v>
      </c>
      <c r="J218">
        <v>4366</v>
      </c>
      <c r="L218">
        <v>15.180000305175779</v>
      </c>
      <c r="M218">
        <v>624.530029296875</v>
      </c>
      <c r="N218">
        <v>54.382499694824219</v>
      </c>
      <c r="O218">
        <v>32.874763488769531</v>
      </c>
      <c r="P218">
        <v>43.235000610351563</v>
      </c>
      <c r="Q218">
        <v>62.869998931884773</v>
      </c>
      <c r="R218">
        <v>2888.68</v>
      </c>
      <c r="U218" s="2">
        <v>43689</v>
      </c>
      <c r="V218" s="14">
        <f t="shared" si="60"/>
        <v>6.8479384116567716E-3</v>
      </c>
      <c r="W218" s="14">
        <f t="shared" si="61"/>
        <v>-2.9108834462906692E-2</v>
      </c>
      <c r="X218" s="14">
        <f t="shared" si="62"/>
        <v>-2.2306570244642405E-2</v>
      </c>
      <c r="Y218" s="14">
        <f t="shared" si="63"/>
        <v>1.3081024678851104E-2</v>
      </c>
      <c r="Z218" s="14">
        <f t="shared" si="64"/>
        <v>5.3374160588973533E-2</v>
      </c>
      <c r="AA218" s="14">
        <f t="shared" si="65"/>
        <v>-2.6109459016099266E-2</v>
      </c>
      <c r="AB218" s="14">
        <f t="shared" si="66"/>
        <v>0.10004459632661845</v>
      </c>
      <c r="AC218" s="14">
        <f t="shared" si="67"/>
        <v>5.5016897173583712E-2</v>
      </c>
      <c r="AD218" s="14">
        <f t="shared" si="68"/>
        <v>-1.4200641319285386E-2</v>
      </c>
      <c r="AE218" s="14" t="e">
        <f t="shared" si="69"/>
        <v>#DIV/0!</v>
      </c>
      <c r="AF218" s="14">
        <f t="shared" si="70"/>
        <v>-9.2226210035495002E-4</v>
      </c>
      <c r="AG218" s="14">
        <f t="shared" si="71"/>
        <v>-4.2191784838208415E-2</v>
      </c>
      <c r="AH218" s="14">
        <f t="shared" si="72"/>
        <v>2.0089160767298178E-2</v>
      </c>
      <c r="AI218" s="14">
        <f t="shared" si="73"/>
        <v>-8.9465882842754904E-3</v>
      </c>
      <c r="AJ218" s="14">
        <f t="shared" si="74"/>
        <v>7.9796742415339048E-3</v>
      </c>
      <c r="AK218" s="14">
        <f t="shared" si="75"/>
        <v>-1.7337365533739379E-2</v>
      </c>
      <c r="AL218" s="14">
        <f t="shared" si="76"/>
        <v>-1.439065593973708E-2</v>
      </c>
      <c r="AM218" s="14"/>
      <c r="AO218" t="e">
        <f t="shared" si="59"/>
        <v>#DIV/0!</v>
      </c>
      <c r="AQ218" t="s">
        <v>181</v>
      </c>
      <c r="AR218">
        <v>326.39</v>
      </c>
      <c r="AS218" s="4">
        <v>-5.8999999999999999E-3</v>
      </c>
    </row>
    <row r="219" spans="1:45">
      <c r="A219" s="2">
        <v>43682</v>
      </c>
      <c r="B219">
        <v>49.5</v>
      </c>
      <c r="C219">
        <v>426.32998657226563</v>
      </c>
      <c r="D219">
        <v>85.970001220703125</v>
      </c>
      <c r="E219">
        <v>35.369998931884773</v>
      </c>
      <c r="F219">
        <v>143.3699951171875</v>
      </c>
      <c r="G219">
        <v>138.52000427246091</v>
      </c>
      <c r="H219">
        <v>183.61000061035159</v>
      </c>
      <c r="I219">
        <v>988</v>
      </c>
      <c r="J219">
        <v>4600</v>
      </c>
      <c r="L219">
        <v>16.22599983215332</v>
      </c>
      <c r="M219">
        <v>690.0999755859375</v>
      </c>
      <c r="N219">
        <v>54.119998931884773</v>
      </c>
      <c r="O219">
        <v>34.487667083740227</v>
      </c>
      <c r="P219">
        <v>43.490001678466797</v>
      </c>
      <c r="Q219">
        <v>65.010002136230469</v>
      </c>
      <c r="R219">
        <v>2918.65</v>
      </c>
      <c r="U219" s="2">
        <v>43682</v>
      </c>
      <c r="V219" s="14">
        <f t="shared" si="60"/>
        <v>3.0303338561396636E-3</v>
      </c>
      <c r="W219" s="14">
        <f t="shared" si="61"/>
        <v>-1.6114266726633342E-2</v>
      </c>
      <c r="X219" s="14">
        <f t="shared" si="62"/>
        <v>1.1631964473663192E-2</v>
      </c>
      <c r="Y219" s="14">
        <f t="shared" si="63"/>
        <v>1.5832665824204693E-2</v>
      </c>
      <c r="Z219" s="14">
        <f t="shared" si="64"/>
        <v>3.6270090686399826E-3</v>
      </c>
      <c r="AA219" s="14">
        <f t="shared" si="65"/>
        <v>-2.3967710235472253E-2</v>
      </c>
      <c r="AB219" s="14">
        <f t="shared" si="66"/>
        <v>-2.3909369724172826E-2</v>
      </c>
      <c r="AC219" s="14">
        <f t="shared" si="67"/>
        <v>-0.10222672064777327</v>
      </c>
      <c r="AD219" s="14">
        <f t="shared" si="68"/>
        <v>-5.0869565217391305E-2</v>
      </c>
      <c r="AE219" s="14" t="e">
        <f t="shared" si="69"/>
        <v>#DIV/0!</v>
      </c>
      <c r="AF219" s="14">
        <f t="shared" si="70"/>
        <v>-6.4464411302704194E-2</v>
      </c>
      <c r="AG219" s="14">
        <f t="shared" si="71"/>
        <v>-9.5015140716951288E-2</v>
      </c>
      <c r="AH219" s="14">
        <f t="shared" si="72"/>
        <v>4.8503467871429283E-3</v>
      </c>
      <c r="AI219" s="14">
        <f t="shared" si="73"/>
        <v>-4.6767547107618816E-2</v>
      </c>
      <c r="AJ219" s="14">
        <f t="shared" si="74"/>
        <v>-5.8634412111667738E-3</v>
      </c>
      <c r="AK219" s="14">
        <f t="shared" si="75"/>
        <v>-3.291806082179867E-2</v>
      </c>
      <c r="AL219" s="14">
        <f t="shared" si="76"/>
        <v>-1.026844602812953E-2</v>
      </c>
      <c r="AM219" s="14"/>
      <c r="AO219" t="e">
        <f t="shared" si="59"/>
        <v>#DIV/0!</v>
      </c>
      <c r="AQ219" s="6">
        <v>43777</v>
      </c>
      <c r="AR219">
        <v>328.34</v>
      </c>
      <c r="AS219" s="4">
        <v>-1.2699999999999999E-2</v>
      </c>
    </row>
    <row r="220" spans="1:45">
      <c r="A220" s="2">
        <v>43675</v>
      </c>
      <c r="B220">
        <v>51.259998321533203</v>
      </c>
      <c r="C220">
        <v>448.22000122070313</v>
      </c>
      <c r="D220">
        <v>84.699996948242188</v>
      </c>
      <c r="E220">
        <v>33.700000762939453</v>
      </c>
      <c r="F220">
        <v>145.69999694824219</v>
      </c>
      <c r="G220">
        <v>141.71000671386719</v>
      </c>
      <c r="H220">
        <v>182.19999694824219</v>
      </c>
      <c r="I220">
        <v>962.20001220703125</v>
      </c>
      <c r="J220">
        <v>4666</v>
      </c>
      <c r="L220">
        <v>16.327999114990231</v>
      </c>
      <c r="M220">
        <v>614.71002197265625</v>
      </c>
      <c r="N220">
        <v>52.852500915527337</v>
      </c>
      <c r="O220">
        <v>36.053131103515618</v>
      </c>
      <c r="P220">
        <v>44.729999542236328</v>
      </c>
      <c r="Q220">
        <v>69.599998474121094</v>
      </c>
      <c r="R220">
        <v>2932.05</v>
      </c>
      <c r="U220" s="2">
        <v>43675</v>
      </c>
      <c r="V220" s="14">
        <f t="shared" si="60"/>
        <v>-3.433473232857806E-2</v>
      </c>
      <c r="W220" s="14">
        <f t="shared" si="61"/>
        <v>-4.8837656929233905E-2</v>
      </c>
      <c r="X220" s="14">
        <f t="shared" si="62"/>
        <v>1.4994147794798645E-2</v>
      </c>
      <c r="Y220" s="14">
        <f t="shared" si="63"/>
        <v>4.9554840686586839E-2</v>
      </c>
      <c r="Z220" s="14">
        <f t="shared" si="64"/>
        <v>-1.5991776800670675E-2</v>
      </c>
      <c r="AA220" s="14">
        <f t="shared" si="65"/>
        <v>-2.2510777575837325E-2</v>
      </c>
      <c r="AB220" s="14">
        <f t="shared" si="66"/>
        <v>7.7387688568949049E-3</v>
      </c>
      <c r="AC220" s="14">
        <f t="shared" si="67"/>
        <v>2.6813539249277738E-2</v>
      </c>
      <c r="AD220" s="14">
        <f t="shared" si="68"/>
        <v>-1.4144877839691384E-2</v>
      </c>
      <c r="AE220" s="14" t="e">
        <f t="shared" si="69"/>
        <v>#DIV/0!</v>
      </c>
      <c r="AF220" s="14">
        <f t="shared" si="70"/>
        <v>-6.2468941919079429E-3</v>
      </c>
      <c r="AG220" s="14">
        <f t="shared" si="71"/>
        <v>0.12264311776038486</v>
      </c>
      <c r="AH220" s="14">
        <f t="shared" si="72"/>
        <v>2.3981798295282988E-2</v>
      </c>
      <c r="AI220" s="14">
        <f t="shared" si="73"/>
        <v>-4.3421028128753536E-2</v>
      </c>
      <c r="AJ220" s="14">
        <f t="shared" si="74"/>
        <v>-2.7721839402181585E-2</v>
      </c>
      <c r="AK220" s="14">
        <f t="shared" si="75"/>
        <v>-6.5948224691373999E-2</v>
      </c>
      <c r="AL220" s="14">
        <f t="shared" si="76"/>
        <v>-4.5701812724885625E-3</v>
      </c>
      <c r="AM220" s="14"/>
      <c r="AO220" t="e">
        <f t="shared" si="59"/>
        <v>#DIV/0!</v>
      </c>
      <c r="AQ220" s="6">
        <v>43563</v>
      </c>
      <c r="AR220">
        <v>332.55</v>
      </c>
      <c r="AS220" s="4">
        <v>-7.4999999999999997E-3</v>
      </c>
    </row>
    <row r="221" spans="1:45">
      <c r="A221" s="2">
        <v>43668</v>
      </c>
      <c r="B221">
        <v>55.990001678466797</v>
      </c>
      <c r="C221">
        <v>478.17001342773438</v>
      </c>
      <c r="D221">
        <v>85.150001525878906</v>
      </c>
      <c r="E221">
        <v>33.599998474121087</v>
      </c>
      <c r="F221">
        <v>159.9700012207031</v>
      </c>
      <c r="G221">
        <v>144.6499938964844</v>
      </c>
      <c r="H221">
        <v>190.8699951171875</v>
      </c>
      <c r="I221">
        <v>1030.5</v>
      </c>
      <c r="J221">
        <v>4710</v>
      </c>
      <c r="L221">
        <v>17.841999053955082</v>
      </c>
      <c r="M221">
        <v>654.71002197265625</v>
      </c>
      <c r="N221">
        <v>52.292499542236328</v>
      </c>
      <c r="O221">
        <v>40.882354736328118</v>
      </c>
      <c r="P221">
        <v>48.029998779296882</v>
      </c>
      <c r="Q221">
        <v>81.80999755859375</v>
      </c>
      <c r="R221">
        <v>3025.86</v>
      </c>
      <c r="U221" s="2">
        <v>43668</v>
      </c>
      <c r="V221" s="14">
        <f t="shared" si="60"/>
        <v>-8.4479428739733478E-2</v>
      </c>
      <c r="W221" s="14">
        <f t="shared" si="61"/>
        <v>-6.2634651621786788E-2</v>
      </c>
      <c r="X221" s="14">
        <f t="shared" si="62"/>
        <v>-5.2848452093092772E-3</v>
      </c>
      <c r="Y221" s="14">
        <f t="shared" si="63"/>
        <v>2.9762587309457417E-3</v>
      </c>
      <c r="Z221" s="14">
        <f t="shared" si="64"/>
        <v>-8.920425181952242E-2</v>
      </c>
      <c r="AA221" s="14">
        <f t="shared" si="65"/>
        <v>-2.0324834474041896E-2</v>
      </c>
      <c r="AB221" s="14">
        <f t="shared" si="66"/>
        <v>-4.5423578303243721E-2</v>
      </c>
      <c r="AC221" s="14">
        <f t="shared" si="67"/>
        <v>-6.6278493734079333E-2</v>
      </c>
      <c r="AD221" s="14">
        <f t="shared" si="68"/>
        <v>-9.3418259023354561E-3</v>
      </c>
      <c r="AE221" s="14" t="e">
        <f t="shared" si="69"/>
        <v>#DIV/0!</v>
      </c>
      <c r="AF221" s="14">
        <f t="shared" si="70"/>
        <v>-8.4855958930747655E-2</v>
      </c>
      <c r="AG221" s="14">
        <f t="shared" si="71"/>
        <v>-6.1095750267391793E-2</v>
      </c>
      <c r="AH221" s="14">
        <f t="shared" si="72"/>
        <v>1.0709019040841582E-2</v>
      </c>
      <c r="AI221" s="14">
        <f t="shared" si="73"/>
        <v>-0.1181248894286719</v>
      </c>
      <c r="AJ221" s="14">
        <f t="shared" si="74"/>
        <v>-6.8707043950269761E-2</v>
      </c>
      <c r="AK221" s="14">
        <f t="shared" si="75"/>
        <v>-0.14924825142217663</v>
      </c>
      <c r="AL221" s="14">
        <f t="shared" si="76"/>
        <v>-3.100275624120083E-2</v>
      </c>
      <c r="AM221" s="14"/>
      <c r="AO221" t="e">
        <f t="shared" si="59"/>
        <v>#DIV/0!</v>
      </c>
      <c r="AQ221" t="s">
        <v>182</v>
      </c>
      <c r="AR221">
        <v>335.05</v>
      </c>
      <c r="AS221" s="4">
        <v>-2.9700000000000001E-2</v>
      </c>
    </row>
    <row r="222" spans="1:45">
      <c r="A222" s="2">
        <v>43661</v>
      </c>
      <c r="B222">
        <v>56.790000915527337</v>
      </c>
      <c r="C222">
        <v>473.239990234375</v>
      </c>
      <c r="D222">
        <v>83.099998474121094</v>
      </c>
      <c r="E222">
        <v>33.180000305175781</v>
      </c>
      <c r="F222">
        <v>156.75</v>
      </c>
      <c r="G222">
        <v>139.8500061035156</v>
      </c>
      <c r="H222">
        <v>190.83000183105469</v>
      </c>
      <c r="I222">
        <v>1100</v>
      </c>
      <c r="J222">
        <v>4744</v>
      </c>
      <c r="L222">
        <v>16.680000305175781</v>
      </c>
      <c r="M222">
        <v>626.70001220703125</v>
      </c>
      <c r="N222">
        <v>52.432498931884773</v>
      </c>
      <c r="O222">
        <v>40.578746795654297</v>
      </c>
      <c r="P222">
        <v>48.200000762939453</v>
      </c>
      <c r="Q222">
        <v>78.510002136230469</v>
      </c>
      <c r="R222">
        <v>2976.61</v>
      </c>
      <c r="U222" s="2">
        <v>43661</v>
      </c>
      <c r="V222" s="14">
        <f t="shared" si="60"/>
        <v>-1.4086973484126263E-2</v>
      </c>
      <c r="W222" s="14">
        <f t="shared" si="61"/>
        <v>1.041759634666071E-2</v>
      </c>
      <c r="X222" s="14">
        <f t="shared" si="62"/>
        <v>2.466911058242946E-2</v>
      </c>
      <c r="Y222" s="14">
        <f t="shared" si="63"/>
        <v>1.265817254618257E-2</v>
      </c>
      <c r="Z222" s="14">
        <f t="shared" si="64"/>
        <v>2.054227254037063E-2</v>
      </c>
      <c r="AA222" s="14">
        <f t="shared" si="65"/>
        <v>3.4322399595863466E-2</v>
      </c>
      <c r="AB222" s="14">
        <f t="shared" si="66"/>
        <v>2.0957546375867717E-4</v>
      </c>
      <c r="AC222" s="14">
        <f t="shared" si="67"/>
        <v>-6.3181818181818186E-2</v>
      </c>
      <c r="AD222" s="14">
        <f t="shared" si="68"/>
        <v>-7.166947723440135E-3</v>
      </c>
      <c r="AE222" s="14" t="e">
        <f t="shared" si="69"/>
        <v>#DIV/0!</v>
      </c>
      <c r="AF222" s="14">
        <f t="shared" si="70"/>
        <v>6.9664192297330702E-2</v>
      </c>
      <c r="AG222" s="14">
        <f t="shared" si="71"/>
        <v>4.4694445859324243E-2</v>
      </c>
      <c r="AH222" s="14">
        <f t="shared" si="72"/>
        <v>-2.6700880656159126E-3</v>
      </c>
      <c r="AI222" s="14">
        <f t="shared" si="73"/>
        <v>7.4819447284245688E-3</v>
      </c>
      <c r="AJ222" s="14">
        <f t="shared" si="74"/>
        <v>-3.5270120529393022E-3</v>
      </c>
      <c r="AK222" s="14">
        <f t="shared" si="75"/>
        <v>4.2032802605674789E-2</v>
      </c>
      <c r="AL222" s="14">
        <f t="shared" si="76"/>
        <v>1.654566772267781E-2</v>
      </c>
      <c r="AM222" s="14"/>
      <c r="AO222" t="e">
        <f t="shared" si="59"/>
        <v>#DIV/0!</v>
      </c>
      <c r="AQ222" t="s">
        <v>183</v>
      </c>
      <c r="AR222">
        <v>345.31</v>
      </c>
      <c r="AS222" s="4">
        <v>9.1000000000000004E-3</v>
      </c>
    </row>
    <row r="223" spans="1:45">
      <c r="A223" s="2">
        <v>43654</v>
      </c>
      <c r="B223">
        <v>57.680000305175781</v>
      </c>
      <c r="C223">
        <v>482.45999145507813</v>
      </c>
      <c r="D223">
        <v>81.650001525878906</v>
      </c>
      <c r="E223">
        <v>34.270000457763672</v>
      </c>
      <c r="F223">
        <v>158.08000183105469</v>
      </c>
      <c r="G223">
        <v>144.8800048828125</v>
      </c>
      <c r="H223">
        <v>186.80999755859381</v>
      </c>
      <c r="I223">
        <v>991.4000244140625</v>
      </c>
      <c r="J223">
        <v>4830</v>
      </c>
      <c r="L223">
        <v>15.939999580383301</v>
      </c>
      <c r="M223">
        <v>644.78997802734375</v>
      </c>
      <c r="N223">
        <v>52.182498931884773</v>
      </c>
      <c r="O223">
        <v>40.227703094482422</v>
      </c>
      <c r="P223">
        <v>49.869998931884773</v>
      </c>
      <c r="Q223">
        <v>82.279998779296875</v>
      </c>
      <c r="R223">
        <v>3013.77</v>
      </c>
      <c r="U223" s="2">
        <v>43654</v>
      </c>
      <c r="V223" s="14">
        <f t="shared" si="60"/>
        <v>-1.5429947727801634E-2</v>
      </c>
      <c r="W223" s="14">
        <f t="shared" si="61"/>
        <v>-1.9110395440036398E-2</v>
      </c>
      <c r="X223" s="14">
        <f t="shared" si="62"/>
        <v>1.7758688562701522E-2</v>
      </c>
      <c r="Y223" s="14">
        <f t="shared" si="63"/>
        <v>-3.1806248556409261E-2</v>
      </c>
      <c r="Z223" s="14">
        <f t="shared" si="64"/>
        <v>-8.4134730240963962E-3</v>
      </c>
      <c r="AA223" s="14">
        <f t="shared" si="65"/>
        <v>-3.4718378035433275E-2</v>
      </c>
      <c r="AB223" s="14">
        <f t="shared" si="66"/>
        <v>2.1519213773342018E-2</v>
      </c>
      <c r="AC223" s="14">
        <f t="shared" si="67"/>
        <v>0.10954203440747572</v>
      </c>
      <c r="AD223" s="14">
        <f t="shared" si="68"/>
        <v>-1.7805383022774329E-2</v>
      </c>
      <c r="AE223" s="14" t="e">
        <f t="shared" si="69"/>
        <v>#DIV/0!</v>
      </c>
      <c r="AF223" s="14">
        <f t="shared" si="70"/>
        <v>4.6424137030917419E-2</v>
      </c>
      <c r="AG223" s="14">
        <f t="shared" si="71"/>
        <v>-2.8055593971321551E-2</v>
      </c>
      <c r="AH223" s="14">
        <f t="shared" si="72"/>
        <v>4.7908782660319076E-3</v>
      </c>
      <c r="AI223" s="14">
        <f t="shared" si="73"/>
        <v>8.7264167269849348E-3</v>
      </c>
      <c r="AJ223" s="14">
        <f t="shared" si="74"/>
        <v>-3.3487030373236949E-2</v>
      </c>
      <c r="AK223" s="14">
        <f t="shared" si="75"/>
        <v>-4.5819113988793653E-2</v>
      </c>
      <c r="AL223" s="14">
        <f t="shared" si="76"/>
        <v>-1.2330071637848891E-2</v>
      </c>
      <c r="AM223" s="14"/>
      <c r="AO223" t="e">
        <f t="shared" ref="AO223:AO262" si="77">AV223*V226+AV224*W226+AV225*X226+AV226*Y226+AV227*Z226+AV228*AA226+AV229*AB226+AV230*AC226+AV231*AD226+AV232*AE226+AV233*AF226+AV234*AG226+AV235*AH226+AV236*AI226+AV237*AJ226+AV238*AK226</f>
        <v>#DIV/0!</v>
      </c>
      <c r="AQ223" t="s">
        <v>184</v>
      </c>
      <c r="AR223">
        <v>342.21</v>
      </c>
      <c r="AS223" s="4">
        <v>-7.9000000000000008E-3</v>
      </c>
    </row>
    <row r="224" spans="1:45">
      <c r="A224" s="2">
        <v>43647</v>
      </c>
      <c r="B224">
        <v>57.830001831054688</v>
      </c>
      <c r="C224">
        <v>478.69000244140619</v>
      </c>
      <c r="D224">
        <v>82.010002136230469</v>
      </c>
      <c r="E224">
        <v>34.479999542236328</v>
      </c>
      <c r="F224">
        <v>154.58000183105469</v>
      </c>
      <c r="G224">
        <v>142.44999694824219</v>
      </c>
      <c r="H224">
        <v>185.3500061035156</v>
      </c>
      <c r="I224">
        <v>1026.5</v>
      </c>
      <c r="J224">
        <v>4958</v>
      </c>
      <c r="L224">
        <v>16.197999954223629</v>
      </c>
      <c r="M224">
        <v>638.17999267578125</v>
      </c>
      <c r="N224">
        <v>52.027500152587891</v>
      </c>
      <c r="O224">
        <v>41.669830322265618</v>
      </c>
      <c r="P224">
        <v>49.415000915527337</v>
      </c>
      <c r="Q224">
        <v>74.30999755859375</v>
      </c>
      <c r="R224">
        <v>2990.41</v>
      </c>
      <c r="U224" s="2">
        <v>43647</v>
      </c>
      <c r="V224" s="14">
        <f t="shared" si="60"/>
        <v>-2.593835744932581E-3</v>
      </c>
      <c r="W224" s="14">
        <f t="shared" si="61"/>
        <v>7.8756376662230277E-3</v>
      </c>
      <c r="X224" s="14">
        <f t="shared" si="62"/>
        <v>-4.3897159001843392E-3</v>
      </c>
      <c r="Y224" s="14">
        <f t="shared" si="63"/>
        <v>-6.0904607674201836E-3</v>
      </c>
      <c r="Z224" s="14">
        <f t="shared" si="64"/>
        <v>2.2641997402906355E-2</v>
      </c>
      <c r="AA224" s="14">
        <f t="shared" si="65"/>
        <v>1.7058673124810471E-2</v>
      </c>
      <c r="AB224" s="14">
        <f t="shared" si="66"/>
        <v>7.8769431184308875E-3</v>
      </c>
      <c r="AC224" s="14">
        <f t="shared" si="67"/>
        <v>-3.4193838856246953E-2</v>
      </c>
      <c r="AD224" s="14">
        <f t="shared" si="68"/>
        <v>-2.581686163775716E-2</v>
      </c>
      <c r="AE224" s="14" t="e">
        <f t="shared" si="69"/>
        <v>#DIV/0!</v>
      </c>
      <c r="AF224" s="14">
        <f t="shared" si="70"/>
        <v>-1.5927915456812609E-2</v>
      </c>
      <c r="AG224" s="14">
        <f t="shared" si="71"/>
        <v>1.0357556531736358E-2</v>
      </c>
      <c r="AH224" s="14">
        <f t="shared" si="72"/>
        <v>2.9791702242524974E-3</v>
      </c>
      <c r="AI224" s="14">
        <f t="shared" si="73"/>
        <v>-3.4608425727440939E-2</v>
      </c>
      <c r="AJ224" s="14">
        <f t="shared" si="74"/>
        <v>9.2076901331082477E-3</v>
      </c>
      <c r="AK224" s="14">
        <f t="shared" si="75"/>
        <v>0.10725341787851285</v>
      </c>
      <c r="AL224" s="14">
        <f t="shared" si="76"/>
        <v>7.8116378690547879E-3</v>
      </c>
      <c r="AM224" s="14"/>
      <c r="AO224" t="e">
        <f t="shared" si="77"/>
        <v>#DIV/0!</v>
      </c>
      <c r="AQ224" s="6">
        <v>43653</v>
      </c>
      <c r="AR224">
        <v>344.92</v>
      </c>
      <c r="AS224" s="4">
        <v>2.5999999999999999E-3</v>
      </c>
    </row>
    <row r="225" spans="1:45">
      <c r="A225" s="2">
        <v>43640</v>
      </c>
      <c r="B225">
        <v>56.590000152587891</v>
      </c>
      <c r="C225">
        <v>469.29998779296881</v>
      </c>
      <c r="D225">
        <v>81.900001525878906</v>
      </c>
      <c r="E225">
        <v>32.419998168945313</v>
      </c>
      <c r="F225">
        <v>151.72999572753909</v>
      </c>
      <c r="G225">
        <v>139.63999938964841</v>
      </c>
      <c r="H225">
        <v>183.11000061035159</v>
      </c>
      <c r="I225">
        <v>953.20001220703125</v>
      </c>
      <c r="J225">
        <v>4966</v>
      </c>
      <c r="L225">
        <v>15.55000019073486</v>
      </c>
      <c r="M225">
        <v>611.77001953125</v>
      </c>
      <c r="N225">
        <v>51.215000152587891</v>
      </c>
      <c r="O225">
        <v>41.100570678710938</v>
      </c>
      <c r="P225">
        <v>49.275001525878913</v>
      </c>
      <c r="Q225">
        <v>72.529998779296875</v>
      </c>
      <c r="R225">
        <v>2941.76</v>
      </c>
      <c r="U225" s="2">
        <v>43640</v>
      </c>
      <c r="V225" s="14">
        <f t="shared" si="60"/>
        <v>2.1912028187370324E-2</v>
      </c>
      <c r="W225" s="14">
        <f t="shared" si="61"/>
        <v>2.0008555066444583E-2</v>
      </c>
      <c r="X225" s="14">
        <f t="shared" si="62"/>
        <v>1.3431087704779141E-3</v>
      </c>
      <c r="Y225" s="14">
        <f t="shared" si="63"/>
        <v>6.3541070007347003E-2</v>
      </c>
      <c r="Z225" s="14">
        <f t="shared" si="64"/>
        <v>1.8783405943234459E-2</v>
      </c>
      <c r="AA225" s="14">
        <f t="shared" si="65"/>
        <v>2.0123156480062868E-2</v>
      </c>
      <c r="AB225" s="14">
        <f t="shared" si="66"/>
        <v>1.2233113897097402E-2</v>
      </c>
      <c r="AC225" s="14">
        <f t="shared" si="67"/>
        <v>7.6898853183237567E-2</v>
      </c>
      <c r="AD225" s="14">
        <f t="shared" si="68"/>
        <v>-1.6109544905356424E-3</v>
      </c>
      <c r="AE225" s="14" t="e">
        <f t="shared" si="69"/>
        <v>#DIV/0!</v>
      </c>
      <c r="AF225" s="14">
        <f t="shared" si="70"/>
        <v>4.1672010002602219E-2</v>
      </c>
      <c r="AG225" s="14">
        <f t="shared" si="71"/>
        <v>4.3169773446510309E-2</v>
      </c>
      <c r="AH225" s="14">
        <f t="shared" si="72"/>
        <v>1.5864492777101835E-2</v>
      </c>
      <c r="AI225" s="14">
        <f t="shared" si="73"/>
        <v>1.3850407285209365E-2</v>
      </c>
      <c r="AJ225" s="14">
        <f t="shared" si="74"/>
        <v>2.8411848871257063E-3</v>
      </c>
      <c r="AK225" s="14">
        <f t="shared" si="75"/>
        <v>2.4541552588650557E-2</v>
      </c>
      <c r="AL225" s="14">
        <f t="shared" si="76"/>
        <v>1.6537718916566829E-2</v>
      </c>
      <c r="AM225" s="14"/>
      <c r="AO225" t="e">
        <f t="shared" si="77"/>
        <v>#DIV/0!</v>
      </c>
      <c r="AQ225" t="s">
        <v>185</v>
      </c>
      <c r="AR225">
        <v>344.01</v>
      </c>
      <c r="AS225" s="4">
        <v>1.1900000000000001E-2</v>
      </c>
    </row>
    <row r="226" spans="1:45">
      <c r="A226" s="2">
        <v>43633</v>
      </c>
      <c r="B226">
        <v>58.099998474121087</v>
      </c>
      <c r="C226">
        <v>468.239990234375</v>
      </c>
      <c r="D226">
        <v>82.410003662109375</v>
      </c>
      <c r="E226">
        <v>33.979999542236328</v>
      </c>
      <c r="F226">
        <v>156.8399963378906</v>
      </c>
      <c r="G226">
        <v>140.22999572753909</v>
      </c>
      <c r="H226">
        <v>181.30999755859381</v>
      </c>
      <c r="I226">
        <v>883.20001220703125</v>
      </c>
      <c r="J226">
        <v>4794</v>
      </c>
      <c r="L226">
        <v>14.871999740600589</v>
      </c>
      <c r="M226">
        <v>630.6500244140625</v>
      </c>
      <c r="N226">
        <v>51.887500762939453</v>
      </c>
      <c r="O226">
        <v>41.432636260986328</v>
      </c>
      <c r="P226">
        <v>49.115001678466797</v>
      </c>
      <c r="Q226">
        <v>72.870002746582031</v>
      </c>
      <c r="R226">
        <v>2950.46</v>
      </c>
      <c r="U226" s="2">
        <v>43633</v>
      </c>
      <c r="V226" s="14">
        <f t="shared" si="60"/>
        <v>-2.5989644770916472E-2</v>
      </c>
      <c r="W226" s="14">
        <f t="shared" si="61"/>
        <v>2.2637911769629732E-3</v>
      </c>
      <c r="X226" s="14">
        <f t="shared" si="62"/>
        <v>-6.1885949953544113E-3</v>
      </c>
      <c r="Y226" s="14">
        <f t="shared" si="63"/>
        <v>-4.5909399479301671E-2</v>
      </c>
      <c r="Z226" s="14">
        <f t="shared" si="64"/>
        <v>-3.2580978893564233E-2</v>
      </c>
      <c r="AA226" s="14">
        <f t="shared" si="65"/>
        <v>-4.2073476136804538E-3</v>
      </c>
      <c r="AB226" s="14">
        <f t="shared" si="66"/>
        <v>9.9277650212094819E-3</v>
      </c>
      <c r="AC226" s="14">
        <f t="shared" si="67"/>
        <v>7.9257245281368127E-2</v>
      </c>
      <c r="AD226" s="14">
        <f t="shared" si="68"/>
        <v>3.5878181059657906E-2</v>
      </c>
      <c r="AE226" s="14" t="e">
        <f t="shared" si="69"/>
        <v>#DIV/0!</v>
      </c>
      <c r="AF226" s="14">
        <f t="shared" si="70"/>
        <v>4.5589057420659281E-2</v>
      </c>
      <c r="AG226" s="14">
        <f t="shared" si="71"/>
        <v>-2.9937372793022454E-2</v>
      </c>
      <c r="AH226" s="14">
        <f t="shared" si="72"/>
        <v>-1.2960743926057328E-2</v>
      </c>
      <c r="AI226" s="14">
        <f t="shared" si="73"/>
        <v>-8.0145897592345389E-3</v>
      </c>
      <c r="AJ226" s="14">
        <f t="shared" si="74"/>
        <v>3.2576573744120276E-3</v>
      </c>
      <c r="AK226" s="14">
        <f t="shared" si="75"/>
        <v>-4.6658975500190186E-3</v>
      </c>
      <c r="AL226" s="14">
        <f t="shared" si="76"/>
        <v>-2.9486927462157825E-3</v>
      </c>
      <c r="AM226" s="14"/>
      <c r="AO226" t="e">
        <f t="shared" si="77"/>
        <v>#DIV/0!</v>
      </c>
      <c r="AQ226" t="s">
        <v>186</v>
      </c>
      <c r="AR226">
        <v>339.95</v>
      </c>
      <c r="AS226" s="4">
        <v>5.0000000000000001E-4</v>
      </c>
    </row>
    <row r="227" spans="1:45">
      <c r="A227" s="2">
        <v>43626</v>
      </c>
      <c r="B227">
        <v>57.700000762939453</v>
      </c>
      <c r="C227">
        <v>446.97000122070313</v>
      </c>
      <c r="D227">
        <v>77.930000305175781</v>
      </c>
      <c r="E227">
        <v>33.049999237060547</v>
      </c>
      <c r="F227">
        <v>150.00999450683591</v>
      </c>
      <c r="G227">
        <v>141.6499938964844</v>
      </c>
      <c r="H227">
        <v>176.8800048828125</v>
      </c>
      <c r="I227">
        <v>929</v>
      </c>
      <c r="J227">
        <v>5045</v>
      </c>
      <c r="L227">
        <v>14.39000034332275</v>
      </c>
      <c r="M227">
        <v>616</v>
      </c>
      <c r="N227">
        <v>51.740001678466797</v>
      </c>
      <c r="O227">
        <v>40.569259643554688</v>
      </c>
      <c r="P227">
        <v>47.25</v>
      </c>
      <c r="Q227">
        <v>71.589996337890625</v>
      </c>
      <c r="R227">
        <v>2886.98</v>
      </c>
      <c r="U227" s="2">
        <v>43626</v>
      </c>
      <c r="V227" s="14">
        <f t="shared" si="60"/>
        <v>6.9323692529056416E-3</v>
      </c>
      <c r="W227" s="14">
        <f t="shared" si="61"/>
        <v>4.7587061672108195E-2</v>
      </c>
      <c r="X227" s="14">
        <f t="shared" si="62"/>
        <v>5.748753162312064E-2</v>
      </c>
      <c r="Y227" s="14">
        <f t="shared" si="63"/>
        <v>2.8139192939312607E-2</v>
      </c>
      <c r="Z227" s="14">
        <f t="shared" si="64"/>
        <v>4.5530311853610839E-2</v>
      </c>
      <c r="AA227" s="14">
        <f t="shared" si="65"/>
        <v>-1.0024696294607855E-2</v>
      </c>
      <c r="AB227" s="14">
        <f t="shared" si="66"/>
        <v>2.5045186304219574E-2</v>
      </c>
      <c r="AC227" s="14">
        <f t="shared" si="67"/>
        <v>-4.930030978791039E-2</v>
      </c>
      <c r="AD227" s="14">
        <f t="shared" si="68"/>
        <v>-4.9752229930624378E-2</v>
      </c>
      <c r="AE227" s="14" t="e">
        <f t="shared" si="69"/>
        <v>#DIV/0!</v>
      </c>
      <c r="AF227" s="14">
        <f t="shared" si="70"/>
        <v>3.3495440290346942E-2</v>
      </c>
      <c r="AG227" s="14">
        <f t="shared" si="71"/>
        <v>2.3782507165685876E-2</v>
      </c>
      <c r="AH227" s="14">
        <f t="shared" si="72"/>
        <v>2.8507746364075316E-3</v>
      </c>
      <c r="AI227" s="14">
        <f t="shared" si="73"/>
        <v>2.1281547285243764E-2</v>
      </c>
      <c r="AJ227" s="14">
        <f t="shared" si="74"/>
        <v>3.9470934994006286E-2</v>
      </c>
      <c r="AK227" s="14">
        <f t="shared" si="75"/>
        <v>1.7879682555786553E-2</v>
      </c>
      <c r="AL227" s="14">
        <f t="shared" si="76"/>
        <v>2.198837539574227E-2</v>
      </c>
      <c r="AM227" s="14"/>
      <c r="AO227" t="e">
        <f t="shared" si="77"/>
        <v>#DIV/0!</v>
      </c>
      <c r="AQ227" t="s">
        <v>187</v>
      </c>
      <c r="AR227">
        <v>339.78</v>
      </c>
      <c r="AS227" s="4">
        <v>2.2200000000000001E-2</v>
      </c>
    </row>
    <row r="228" spans="1:45">
      <c r="A228" s="2">
        <v>43619</v>
      </c>
      <c r="B228">
        <v>57.610000610351563</v>
      </c>
      <c r="C228">
        <v>444.1099853515625</v>
      </c>
      <c r="D228">
        <v>77.580001831054688</v>
      </c>
      <c r="E228">
        <v>31.719999313354489</v>
      </c>
      <c r="F228">
        <v>161.27000427246091</v>
      </c>
      <c r="G228">
        <v>138.03999328613281</v>
      </c>
      <c r="H228">
        <v>176.86000061035159</v>
      </c>
      <c r="I228">
        <v>910</v>
      </c>
      <c r="J228">
        <v>4672</v>
      </c>
      <c r="L228">
        <v>14.925999641418461</v>
      </c>
      <c r="M228">
        <v>604.489990234375</v>
      </c>
      <c r="N228">
        <v>51.097499847412109</v>
      </c>
      <c r="O228">
        <v>40.721061706542969</v>
      </c>
      <c r="P228">
        <v>47.794998168945313</v>
      </c>
      <c r="Q228">
        <v>68.459999084472656</v>
      </c>
      <c r="R228">
        <v>2873.34</v>
      </c>
      <c r="U228" s="2">
        <v>43619</v>
      </c>
      <c r="V228" s="14">
        <f t="shared" si="60"/>
        <v>1.5622314118101067E-3</v>
      </c>
      <c r="W228" s="14">
        <f t="shared" si="61"/>
        <v>6.4398819289699242E-3</v>
      </c>
      <c r="X228" s="14">
        <f t="shared" si="62"/>
        <v>4.5114522539362973E-3</v>
      </c>
      <c r="Y228" s="14">
        <f t="shared" si="63"/>
        <v>4.1929380595733895E-2</v>
      </c>
      <c r="Z228" s="14">
        <f t="shared" si="64"/>
        <v>-6.9820856125244135E-2</v>
      </c>
      <c r="AA228" s="14">
        <f t="shared" si="65"/>
        <v>2.6151845739869676E-2</v>
      </c>
      <c r="AB228" s="14">
        <f t="shared" si="66"/>
        <v>1.1310795200652189E-4</v>
      </c>
      <c r="AC228" s="14">
        <f t="shared" si="67"/>
        <v>2.0879120879120878E-2</v>
      </c>
      <c r="AD228" s="14">
        <f t="shared" si="68"/>
        <v>7.9837328767123295E-2</v>
      </c>
      <c r="AE228" s="14" t="e">
        <f t="shared" si="69"/>
        <v>#DIV/0!</v>
      </c>
      <c r="AF228" s="14">
        <f t="shared" si="70"/>
        <v>-3.5910445596444664E-2</v>
      </c>
      <c r="AG228" s="14">
        <f t="shared" si="71"/>
        <v>1.9040860810883398E-2</v>
      </c>
      <c r="AH228" s="14">
        <f t="shared" si="72"/>
        <v>1.2574036557039644E-2</v>
      </c>
      <c r="AI228" s="14">
        <f t="shared" si="73"/>
        <v>-3.7278513041296766E-3</v>
      </c>
      <c r="AJ228" s="14">
        <f t="shared" si="74"/>
        <v>-1.1402828534878442E-2</v>
      </c>
      <c r="AK228" s="14">
        <f t="shared" si="75"/>
        <v>4.5720089034121537E-2</v>
      </c>
      <c r="AL228" s="14">
        <f t="shared" si="76"/>
        <v>4.7470887538543548E-3</v>
      </c>
      <c r="AM228" s="14"/>
      <c r="AO228" t="e">
        <f t="shared" si="77"/>
        <v>#DIV/0!</v>
      </c>
      <c r="AQ228" s="6">
        <v>43714</v>
      </c>
      <c r="AR228">
        <v>332.41</v>
      </c>
      <c r="AS228" s="4">
        <v>1.9E-3</v>
      </c>
    </row>
    <row r="229" spans="1:45">
      <c r="A229" s="2">
        <v>43612</v>
      </c>
      <c r="B229">
        <v>57.259998321533203</v>
      </c>
      <c r="C229">
        <v>415.55999755859381</v>
      </c>
      <c r="D229">
        <v>73.44000244140625</v>
      </c>
      <c r="E229">
        <v>31.29999923706055</v>
      </c>
      <c r="F229">
        <v>151.4100036621094</v>
      </c>
      <c r="G229">
        <v>132.03999328613281</v>
      </c>
      <c r="H229">
        <v>161.0299987792969</v>
      </c>
      <c r="I229">
        <v>871.20001220703125</v>
      </c>
      <c r="J229">
        <v>4462</v>
      </c>
      <c r="L229">
        <v>16.083999633789059</v>
      </c>
      <c r="M229">
        <v>570.52001953125</v>
      </c>
      <c r="N229">
        <v>49.552501678466797</v>
      </c>
      <c r="O229">
        <v>39.392787933349609</v>
      </c>
      <c r="P229">
        <v>46.639999389648438</v>
      </c>
      <c r="Q229">
        <v>61.950000762939453</v>
      </c>
      <c r="R229">
        <v>2752.06</v>
      </c>
      <c r="U229" s="2">
        <v>43612</v>
      </c>
      <c r="V229" s="14">
        <f t="shared" si="60"/>
        <v>6.1125095892071912E-3</v>
      </c>
      <c r="W229" s="14">
        <f t="shared" si="61"/>
        <v>6.8702444799064552E-2</v>
      </c>
      <c r="X229" s="14">
        <f t="shared" si="62"/>
        <v>5.637253883469729E-2</v>
      </c>
      <c r="Y229" s="14">
        <f t="shared" si="63"/>
        <v>1.3418533116021293E-2</v>
      </c>
      <c r="Z229" s="14">
        <f t="shared" si="64"/>
        <v>6.5121196564761633E-2</v>
      </c>
      <c r="AA229" s="14">
        <f t="shared" si="65"/>
        <v>4.5440777833106238E-2</v>
      </c>
      <c r="AB229" s="14">
        <f t="shared" si="66"/>
        <v>9.8304675843355338E-2</v>
      </c>
      <c r="AC229" s="14">
        <f t="shared" si="67"/>
        <v>4.4536257173224597E-2</v>
      </c>
      <c r="AD229" s="14">
        <f t="shared" si="68"/>
        <v>4.7064096817570594E-2</v>
      </c>
      <c r="AE229" s="14" t="e">
        <f t="shared" si="69"/>
        <v>#DIV/0!</v>
      </c>
      <c r="AF229" s="14">
        <f t="shared" si="70"/>
        <v>-7.1997016832671831E-2</v>
      </c>
      <c r="AG229" s="14">
        <f t="shared" si="71"/>
        <v>5.9542118664013523E-2</v>
      </c>
      <c r="AH229" s="14">
        <f t="shared" si="72"/>
        <v>3.1179014512131009E-2</v>
      </c>
      <c r="AI229" s="14">
        <f t="shared" si="73"/>
        <v>3.3718704434952007E-2</v>
      </c>
      <c r="AJ229" s="14">
        <f t="shared" si="74"/>
        <v>2.4764125094590427E-2</v>
      </c>
      <c r="AK229" s="14">
        <f t="shared" si="75"/>
        <v>0.10508471737465579</v>
      </c>
      <c r="AL229" s="14">
        <f t="shared" si="76"/>
        <v>4.4068806639390203E-2</v>
      </c>
      <c r="AM229" s="14"/>
      <c r="AO229" t="e">
        <f t="shared" si="77"/>
        <v>#DIV/0!</v>
      </c>
      <c r="AQ229" s="6">
        <v>43502</v>
      </c>
      <c r="AR229">
        <v>331.79</v>
      </c>
      <c r="AS229" s="4">
        <v>3.8800000000000001E-2</v>
      </c>
    </row>
    <row r="230" spans="1:45">
      <c r="A230" s="2">
        <v>43605</v>
      </c>
      <c r="B230">
        <v>58.520000457763672</v>
      </c>
      <c r="C230">
        <v>435.760009765625</v>
      </c>
      <c r="D230">
        <v>75.099998474121094</v>
      </c>
      <c r="E230">
        <v>31.840000152587891</v>
      </c>
      <c r="F230">
        <v>154.50999450683591</v>
      </c>
      <c r="G230">
        <v>132.78999328613281</v>
      </c>
      <c r="H230">
        <v>165.1600036621094</v>
      </c>
      <c r="I230">
        <v>919</v>
      </c>
      <c r="J230">
        <v>4480</v>
      </c>
      <c r="L230">
        <v>16.381999969482418</v>
      </c>
      <c r="M230">
        <v>592.54998779296875</v>
      </c>
      <c r="N230">
        <v>50.842498779296882</v>
      </c>
      <c r="O230">
        <v>39.800758361816413</v>
      </c>
      <c r="P230">
        <v>47.555000305175781</v>
      </c>
      <c r="Q230">
        <v>64.660003662109375</v>
      </c>
      <c r="R230">
        <v>2826.06</v>
      </c>
      <c r="U230" s="2">
        <v>43605</v>
      </c>
      <c r="V230" s="14">
        <f t="shared" si="60"/>
        <v>-2.1531136814324957E-2</v>
      </c>
      <c r="W230" s="14">
        <f t="shared" si="61"/>
        <v>-4.6355819153519474E-2</v>
      </c>
      <c r="X230" s="14">
        <f t="shared" si="62"/>
        <v>-2.2103809140380556E-2</v>
      </c>
      <c r="Y230" s="14">
        <f t="shared" si="63"/>
        <v>-1.6959827667697106E-2</v>
      </c>
      <c r="Z230" s="14">
        <f t="shared" si="64"/>
        <v>-2.0063367775146446E-2</v>
      </c>
      <c r="AA230" s="14">
        <f t="shared" si="65"/>
        <v>-5.6480159493939976E-3</v>
      </c>
      <c r="AB230" s="14">
        <f t="shared" si="66"/>
        <v>-2.5006083744474966E-2</v>
      </c>
      <c r="AC230" s="14">
        <f t="shared" si="67"/>
        <v>-5.2013044388431719E-2</v>
      </c>
      <c r="AD230" s="14">
        <f t="shared" si="68"/>
        <v>-4.0178571428571425E-3</v>
      </c>
      <c r="AE230" s="14" t="e">
        <f t="shared" si="69"/>
        <v>#DIV/0!</v>
      </c>
      <c r="AF230" s="14">
        <f t="shared" si="70"/>
        <v>-1.8190717632065444E-2</v>
      </c>
      <c r="AG230" s="14">
        <f t="shared" si="71"/>
        <v>-3.7178244393814432E-2</v>
      </c>
      <c r="AH230" s="14">
        <f t="shared" si="72"/>
        <v>-2.5372417402808167E-2</v>
      </c>
      <c r="AI230" s="14">
        <f t="shared" si="73"/>
        <v>-1.0250317965252588E-2</v>
      </c>
      <c r="AJ230" s="14">
        <f t="shared" si="74"/>
        <v>-1.9240898110724165E-2</v>
      </c>
      <c r="AK230" s="14">
        <f t="shared" si="75"/>
        <v>-4.1911579735309817E-2</v>
      </c>
      <c r="AL230" s="14">
        <f t="shared" si="76"/>
        <v>-2.6184865147944488E-2</v>
      </c>
      <c r="AM230" s="14"/>
      <c r="AO230" t="e">
        <f t="shared" si="77"/>
        <v>#DIV/0!</v>
      </c>
      <c r="AQ230" t="s">
        <v>188</v>
      </c>
      <c r="AR230">
        <v>319.39999999999998</v>
      </c>
      <c r="AS230" s="4">
        <v>-2.3E-2</v>
      </c>
    </row>
    <row r="231" spans="1:45">
      <c r="A231" s="2">
        <v>43598</v>
      </c>
      <c r="B231">
        <v>60.340000152587891</v>
      </c>
      <c r="C231">
        <v>441.55999755859381</v>
      </c>
      <c r="D231">
        <v>75.980003356933594</v>
      </c>
      <c r="E231">
        <v>31.129999160766602</v>
      </c>
      <c r="F231">
        <v>154.57000732421881</v>
      </c>
      <c r="G231">
        <v>135.03999328613281</v>
      </c>
      <c r="H231">
        <v>167.6199951171875</v>
      </c>
      <c r="I231">
        <v>1025</v>
      </c>
      <c r="J231">
        <v>4398</v>
      </c>
      <c r="L231">
        <v>17.974000930786129</v>
      </c>
      <c r="M231">
        <v>574.57000732421875</v>
      </c>
      <c r="N231">
        <v>49.744998931884773</v>
      </c>
      <c r="O231">
        <v>39.345352172851563</v>
      </c>
      <c r="P231">
        <v>49.169998168945313</v>
      </c>
      <c r="Q231">
        <v>65.30999755859375</v>
      </c>
      <c r="R231">
        <v>2859.53</v>
      </c>
      <c r="U231" s="2">
        <v>43598</v>
      </c>
      <c r="V231" s="14">
        <f t="shared" si="60"/>
        <v>-3.0162407859161428E-2</v>
      </c>
      <c r="W231" s="14">
        <f t="shared" si="61"/>
        <v>-1.3135220185336567E-2</v>
      </c>
      <c r="X231" s="14">
        <f t="shared" si="62"/>
        <v>-1.1582059014639339E-2</v>
      </c>
      <c r="Y231" s="14">
        <f t="shared" si="63"/>
        <v>2.2807613586964346E-2</v>
      </c>
      <c r="Z231" s="14">
        <f t="shared" si="64"/>
        <v>-3.8825654744919363E-4</v>
      </c>
      <c r="AA231" s="14">
        <f t="shared" si="65"/>
        <v>-1.6661730686201474E-2</v>
      </c>
      <c r="AB231" s="14">
        <f t="shared" si="66"/>
        <v>-1.4676002426549723E-2</v>
      </c>
      <c r="AC231" s="14">
        <f t="shared" si="67"/>
        <v>-0.10341463414634146</v>
      </c>
      <c r="AD231" s="14">
        <f t="shared" si="68"/>
        <v>1.8644838562983174E-2</v>
      </c>
      <c r="AE231" s="14" t="e">
        <f t="shared" si="69"/>
        <v>#DIV/0!</v>
      </c>
      <c r="AF231" s="14">
        <f t="shared" si="70"/>
        <v>-8.8572431226311366E-2</v>
      </c>
      <c r="AG231" s="14">
        <f t="shared" si="71"/>
        <v>3.1292932522675593E-2</v>
      </c>
      <c r="AH231" s="14">
        <f t="shared" si="72"/>
        <v>2.2062516252435802E-2</v>
      </c>
      <c r="AI231" s="14">
        <f t="shared" si="73"/>
        <v>1.1574586674536943E-2</v>
      </c>
      <c r="AJ231" s="14">
        <f t="shared" si="74"/>
        <v>-3.2845188609128897E-2</v>
      </c>
      <c r="AK231" s="14">
        <f t="shared" si="75"/>
        <v>-9.9524409857958442E-3</v>
      </c>
      <c r="AL231" s="14">
        <f t="shared" si="76"/>
        <v>-1.170472070585035E-2</v>
      </c>
      <c r="AM231" s="14"/>
      <c r="AO231" t="e">
        <f t="shared" si="77"/>
        <v>#DIV/0!</v>
      </c>
      <c r="AQ231" t="s">
        <v>189</v>
      </c>
      <c r="AR231">
        <v>326.91000000000003</v>
      </c>
      <c r="AS231" s="4">
        <v>-9.7999999999999997E-3</v>
      </c>
    </row>
    <row r="232" spans="1:45">
      <c r="A232" s="2">
        <v>43591</v>
      </c>
      <c r="B232">
        <v>61.049999237060547</v>
      </c>
      <c r="C232">
        <v>463</v>
      </c>
      <c r="D232">
        <v>75.94000244140625</v>
      </c>
      <c r="E232">
        <v>30.870000839233398</v>
      </c>
      <c r="F232">
        <v>159.94000244140619</v>
      </c>
      <c r="G232">
        <v>134.03999328613281</v>
      </c>
      <c r="H232">
        <v>164.3500061035156</v>
      </c>
      <c r="I232">
        <v>1034</v>
      </c>
      <c r="J232">
        <v>4150</v>
      </c>
      <c r="L232">
        <v>18.416000366210941</v>
      </c>
      <c r="M232">
        <v>557.84002685546875</v>
      </c>
      <c r="N232">
        <v>47.939998626708977</v>
      </c>
      <c r="O232">
        <v>38.633777618408203</v>
      </c>
      <c r="P232">
        <v>46.869998931884773</v>
      </c>
      <c r="Q232">
        <v>65.989997863769531</v>
      </c>
      <c r="R232">
        <v>2881.4</v>
      </c>
      <c r="U232" s="2">
        <v>43591</v>
      </c>
      <c r="V232" s="14">
        <f t="shared" si="60"/>
        <v>-1.1629796778795857E-2</v>
      </c>
      <c r="W232" s="14">
        <f t="shared" si="61"/>
        <v>-4.6306700737378387E-2</v>
      </c>
      <c r="X232" s="14">
        <f t="shared" si="62"/>
        <v>5.2674366923029313E-4</v>
      </c>
      <c r="Y232" s="14">
        <f t="shared" si="63"/>
        <v>8.4223619846088647E-3</v>
      </c>
      <c r="Z232" s="14">
        <f t="shared" si="64"/>
        <v>-3.3575059617462974E-2</v>
      </c>
      <c r="AA232" s="14">
        <f t="shared" si="65"/>
        <v>7.4604599379926679E-3</v>
      </c>
      <c r="AB232" s="14">
        <f t="shared" si="66"/>
        <v>1.9896494628739509E-2</v>
      </c>
      <c r="AC232" s="14">
        <f t="shared" si="67"/>
        <v>-8.7040618955512572E-3</v>
      </c>
      <c r="AD232" s="14">
        <f t="shared" si="68"/>
        <v>5.9759036144578316E-2</v>
      </c>
      <c r="AE232" s="14" t="e">
        <f t="shared" si="69"/>
        <v>#DIV/0!</v>
      </c>
      <c r="AF232" s="14">
        <f t="shared" si="70"/>
        <v>-2.4000837675686493E-2</v>
      </c>
      <c r="AG232" s="14">
        <f t="shared" si="71"/>
        <v>2.9990641874618626E-2</v>
      </c>
      <c r="AH232" s="14">
        <f t="shared" si="72"/>
        <v>3.765123814939305E-2</v>
      </c>
      <c r="AI232" s="14">
        <f t="shared" si="73"/>
        <v>1.8418456550423085E-2</v>
      </c>
      <c r="AJ232" s="14">
        <f t="shared" si="74"/>
        <v>4.9071885843289274E-2</v>
      </c>
      <c r="AK232" s="14">
        <f t="shared" si="75"/>
        <v>-1.0304596562945512E-2</v>
      </c>
      <c r="AL232" s="14">
        <f t="shared" si="76"/>
        <v>-7.5900603873116854E-3</v>
      </c>
      <c r="AM232" s="14"/>
      <c r="AO232" t="e">
        <f t="shared" si="77"/>
        <v>#DIV/0!</v>
      </c>
      <c r="AQ232" s="6">
        <v>43804</v>
      </c>
      <c r="AR232">
        <v>330.16</v>
      </c>
      <c r="AS232" s="4">
        <v>-5.3E-3</v>
      </c>
    </row>
    <row r="233" spans="1:45">
      <c r="A233" s="2">
        <v>43584</v>
      </c>
      <c r="B233">
        <v>62.639999389648438</v>
      </c>
      <c r="C233">
        <v>482.5</v>
      </c>
      <c r="D233">
        <v>77.300003051757813</v>
      </c>
      <c r="E233">
        <v>32.419998168945313</v>
      </c>
      <c r="F233">
        <v>163.3399963378906</v>
      </c>
      <c r="G233">
        <v>134.33000183105469</v>
      </c>
      <c r="H233">
        <v>174.42999267578119</v>
      </c>
      <c r="I233">
        <v>1117</v>
      </c>
      <c r="J233">
        <v>4122</v>
      </c>
      <c r="L233">
        <v>20.995000839233398</v>
      </c>
      <c r="M233">
        <v>578.94000244140625</v>
      </c>
      <c r="N233">
        <v>48.102500915527337</v>
      </c>
      <c r="O233">
        <v>39.269451141357422</v>
      </c>
      <c r="P233">
        <v>49.169998168945313</v>
      </c>
      <c r="Q233">
        <v>68.519996643066406</v>
      </c>
      <c r="R233">
        <v>2945.64</v>
      </c>
      <c r="U233" s="2">
        <v>43584</v>
      </c>
      <c r="V233" s="14">
        <f t="shared" si="60"/>
        <v>-2.5383144445730085E-2</v>
      </c>
      <c r="W233" s="14">
        <f t="shared" si="61"/>
        <v>-4.0414507772020727E-2</v>
      </c>
      <c r="X233" s="14">
        <f t="shared" si="62"/>
        <v>-1.7593797628196031E-2</v>
      </c>
      <c r="Y233" s="14">
        <f t="shared" si="63"/>
        <v>-4.7809914165776728E-2</v>
      </c>
      <c r="Z233" s="14">
        <f t="shared" si="64"/>
        <v>-2.0815440019057316E-2</v>
      </c>
      <c r="AA233" s="14">
        <f t="shared" si="65"/>
        <v>-2.1589260847819794E-3</v>
      </c>
      <c r="AB233" s="14">
        <f t="shared" si="66"/>
        <v>-5.7788149948510295E-2</v>
      </c>
      <c r="AC233" s="14">
        <f t="shared" si="67"/>
        <v>-7.4306177260519246E-2</v>
      </c>
      <c r="AD233" s="14">
        <f t="shared" si="68"/>
        <v>6.7928190198932557E-3</v>
      </c>
      <c r="AE233" s="14" t="e">
        <f t="shared" si="69"/>
        <v>#DIV/0!</v>
      </c>
      <c r="AF233" s="14">
        <f t="shared" si="70"/>
        <v>-0.12283878875599158</v>
      </c>
      <c r="AG233" s="14">
        <f t="shared" si="71"/>
        <v>-3.6445876078623533E-2</v>
      </c>
      <c r="AH233" s="14">
        <f t="shared" si="72"/>
        <v>-3.3782503139229533E-3</v>
      </c>
      <c r="AI233" s="14">
        <f t="shared" si="73"/>
        <v>-1.6187481731308087E-2</v>
      </c>
      <c r="AJ233" s="14">
        <f t="shared" si="74"/>
        <v>-4.677647595507068E-2</v>
      </c>
      <c r="AK233" s="14">
        <f t="shared" si="75"/>
        <v>-3.6923509971492206E-2</v>
      </c>
      <c r="AL233" s="14">
        <f t="shared" si="76"/>
        <v>-2.1808503415216993E-2</v>
      </c>
      <c r="AM233" s="14"/>
      <c r="AO233" t="e">
        <f t="shared" si="77"/>
        <v>#DIV/0!</v>
      </c>
      <c r="AQ233" s="6">
        <v>43590</v>
      </c>
      <c r="AR233">
        <v>331.92</v>
      </c>
      <c r="AS233" s="4">
        <v>-2.4299999999999999E-2</v>
      </c>
    </row>
    <row r="234" spans="1:45">
      <c r="A234" s="2">
        <v>43577</v>
      </c>
      <c r="B234">
        <v>63</v>
      </c>
      <c r="C234">
        <v>478.98001098632813</v>
      </c>
      <c r="D234">
        <v>76.180000305175781</v>
      </c>
      <c r="E234">
        <v>32.310001373291023</v>
      </c>
      <c r="F234">
        <v>165.96000671386719</v>
      </c>
      <c r="G234">
        <v>139.91999816894531</v>
      </c>
      <c r="H234">
        <v>172.5</v>
      </c>
      <c r="I234">
        <v>1154</v>
      </c>
      <c r="J234">
        <v>4130</v>
      </c>
      <c r="L234">
        <v>21.030000686645511</v>
      </c>
      <c r="M234">
        <v>489.51998901367188</v>
      </c>
      <c r="N234">
        <v>47.927501678466797</v>
      </c>
      <c r="O234">
        <v>37.922199249267578</v>
      </c>
      <c r="P234">
        <v>49.345001220703118</v>
      </c>
      <c r="Q234">
        <v>71.550003051757813</v>
      </c>
      <c r="R234">
        <v>2939.88</v>
      </c>
      <c r="U234" s="2">
        <v>43577</v>
      </c>
      <c r="V234" s="14">
        <f t="shared" si="60"/>
        <v>-5.714295402405754E-3</v>
      </c>
      <c r="W234" s="14">
        <f t="shared" si="61"/>
        <v>7.3489267462820045E-3</v>
      </c>
      <c r="X234" s="14">
        <f t="shared" si="62"/>
        <v>1.4702057522910466E-2</v>
      </c>
      <c r="Y234" s="14">
        <f t="shared" si="63"/>
        <v>3.4044194051077426E-3</v>
      </c>
      <c r="Z234" s="14">
        <f t="shared" si="64"/>
        <v>-1.578699849352121E-2</v>
      </c>
      <c r="AA234" s="14">
        <f t="shared" si="65"/>
        <v>-3.9951375150398642E-2</v>
      </c>
      <c r="AB234" s="14">
        <f t="shared" si="66"/>
        <v>1.118836333786199E-2</v>
      </c>
      <c r="AC234" s="14">
        <f t="shared" si="67"/>
        <v>-3.2062391681109186E-2</v>
      </c>
      <c r="AD234" s="14">
        <f t="shared" si="68"/>
        <v>-1.937046004842615E-3</v>
      </c>
      <c r="AE234" s="14" t="e">
        <f t="shared" si="69"/>
        <v>#DIV/0!</v>
      </c>
      <c r="AF234" s="14">
        <f t="shared" si="70"/>
        <v>-1.664281800729496E-3</v>
      </c>
      <c r="AG234" s="14">
        <f t="shared" si="71"/>
        <v>0.18266876825174333</v>
      </c>
      <c r="AH234" s="14">
        <f t="shared" si="72"/>
        <v>3.6513323443096274E-3</v>
      </c>
      <c r="AI234" s="14">
        <f t="shared" si="73"/>
        <v>3.5526734175783975E-2</v>
      </c>
      <c r="AJ234" s="14">
        <f t="shared" si="74"/>
        <v>-3.5465203653573195E-3</v>
      </c>
      <c r="AK234" s="14">
        <f t="shared" si="75"/>
        <v>-4.2348096148920655E-2</v>
      </c>
      <c r="AL234" s="14">
        <f t="shared" si="76"/>
        <v>1.9592636434139364E-3</v>
      </c>
      <c r="AM234" s="14"/>
      <c r="AO234" t="e">
        <f t="shared" si="77"/>
        <v>#DIV/0!</v>
      </c>
      <c r="AQ234" t="s">
        <v>190</v>
      </c>
      <c r="AR234">
        <v>340.18</v>
      </c>
      <c r="AS234" s="4">
        <v>1.9E-3</v>
      </c>
    </row>
    <row r="235" spans="1:45">
      <c r="A235" s="2">
        <v>43570</v>
      </c>
      <c r="B235">
        <v>65.900001525878906</v>
      </c>
      <c r="C235">
        <v>465.69000244140619</v>
      </c>
      <c r="D235">
        <v>74.330001831054688</v>
      </c>
      <c r="E235">
        <v>30.930000305175781</v>
      </c>
      <c r="F235">
        <v>155.99000549316409</v>
      </c>
      <c r="G235">
        <v>132.44999694824219</v>
      </c>
      <c r="H235">
        <v>170.33000183105469</v>
      </c>
      <c r="I235">
        <v>1219</v>
      </c>
      <c r="J235">
        <v>3894</v>
      </c>
      <c r="L235">
        <v>21.47500038146973</v>
      </c>
      <c r="M235">
        <v>492</v>
      </c>
      <c r="N235">
        <v>47.340000152587891</v>
      </c>
      <c r="O235">
        <v>37.362430572509773</v>
      </c>
      <c r="P235">
        <v>50.299999237060547</v>
      </c>
      <c r="Q235">
        <v>70.739997863769531</v>
      </c>
      <c r="R235">
        <v>2905.03</v>
      </c>
      <c r="U235" s="2">
        <v>43570</v>
      </c>
      <c r="V235" s="14">
        <f t="shared" si="60"/>
        <v>-4.4006091938254006E-2</v>
      </c>
      <c r="W235" s="14">
        <f t="shared" si="61"/>
        <v>2.8538316208740384E-2</v>
      </c>
      <c r="X235" s="14">
        <f t="shared" si="62"/>
        <v>2.4888987334158438E-2</v>
      </c>
      <c r="Y235" s="14">
        <f t="shared" si="63"/>
        <v>4.4616910911711632E-2</v>
      </c>
      <c r="Z235" s="14">
        <f t="shared" si="64"/>
        <v>6.3914359058984765E-2</v>
      </c>
      <c r="AA235" s="14">
        <f t="shared" si="65"/>
        <v>5.6398651512405813E-2</v>
      </c>
      <c r="AB235" s="14">
        <f t="shared" si="66"/>
        <v>1.2739964454985856E-2</v>
      </c>
      <c r="AC235" s="14">
        <f t="shared" si="67"/>
        <v>-5.3322395406070547E-2</v>
      </c>
      <c r="AD235" s="14">
        <f t="shared" si="68"/>
        <v>6.0606060606060608E-2</v>
      </c>
      <c r="AE235" s="14" t="e">
        <f t="shared" si="69"/>
        <v>#DIV/0!</v>
      </c>
      <c r="AF235" s="14">
        <f t="shared" si="70"/>
        <v>-2.0721754920581908E-2</v>
      </c>
      <c r="AG235" s="14">
        <f t="shared" si="71"/>
        <v>-5.0406727364392789E-3</v>
      </c>
      <c r="AH235" s="14">
        <f t="shared" si="72"/>
        <v>1.241025610446243E-2</v>
      </c>
      <c r="AI235" s="14">
        <f t="shared" si="73"/>
        <v>1.498212691680898E-2</v>
      </c>
      <c r="AJ235" s="14">
        <f t="shared" si="74"/>
        <v>-1.8986044350748136E-2</v>
      </c>
      <c r="AK235" s="14">
        <f t="shared" si="75"/>
        <v>1.1450455363996224E-2</v>
      </c>
      <c r="AL235" s="14">
        <f t="shared" si="76"/>
        <v>1.1996433771768246E-2</v>
      </c>
      <c r="AM235" s="14"/>
      <c r="AO235" t="e">
        <f t="shared" si="77"/>
        <v>#DIV/0!</v>
      </c>
      <c r="AQ235" t="s">
        <v>191</v>
      </c>
      <c r="AR235">
        <v>339.53</v>
      </c>
      <c r="AS235" s="4">
        <v>5.4000000000000003E-3</v>
      </c>
    </row>
    <row r="236" spans="1:45">
      <c r="A236" s="2">
        <v>43563</v>
      </c>
      <c r="B236">
        <v>64.800003051757813</v>
      </c>
      <c r="C236">
        <v>454.35000610351563</v>
      </c>
      <c r="D236">
        <v>79.319999694824219</v>
      </c>
      <c r="E236">
        <v>31.059999465942379</v>
      </c>
      <c r="F236">
        <v>160.71000671386719</v>
      </c>
      <c r="G236">
        <v>130.05999755859381</v>
      </c>
      <c r="H236">
        <v>167.52000427246091</v>
      </c>
      <c r="I236">
        <v>1151</v>
      </c>
      <c r="J236">
        <v>3712</v>
      </c>
      <c r="L236">
        <v>20.719999313354489</v>
      </c>
      <c r="M236">
        <v>504.51998901367188</v>
      </c>
      <c r="N236">
        <v>47.712501525878913</v>
      </c>
      <c r="O236">
        <v>39.573055267333977</v>
      </c>
      <c r="P236">
        <v>49.990001678466797</v>
      </c>
      <c r="Q236">
        <v>75.279998779296875</v>
      </c>
      <c r="R236">
        <v>2907.41</v>
      </c>
      <c r="U236" s="2">
        <v>43563</v>
      </c>
      <c r="V236" s="14">
        <f t="shared" si="60"/>
        <v>1.6975284295009836E-2</v>
      </c>
      <c r="W236" s="14">
        <f t="shared" si="61"/>
        <v>2.4958723859479712E-2</v>
      </c>
      <c r="X236" s="14">
        <f t="shared" si="62"/>
        <v>-6.2909706038427257E-2</v>
      </c>
      <c r="Y236" s="14">
        <f t="shared" si="63"/>
        <v>-4.1854205731440362E-3</v>
      </c>
      <c r="Z236" s="14">
        <f t="shared" si="64"/>
        <v>-2.936967844887671E-2</v>
      </c>
      <c r="AA236" s="14">
        <f t="shared" si="65"/>
        <v>1.8376129744056419E-2</v>
      </c>
      <c r="AB236" s="14">
        <f t="shared" si="66"/>
        <v>1.6774101521771046E-2</v>
      </c>
      <c r="AC236" s="14">
        <f t="shared" si="67"/>
        <v>5.9079061685490875E-2</v>
      </c>
      <c r="AD236" s="14">
        <f t="shared" si="68"/>
        <v>4.9030172413793101E-2</v>
      </c>
      <c r="AE236" s="14" t="e">
        <f t="shared" si="69"/>
        <v>#DIV/0!</v>
      </c>
      <c r="AF236" s="14">
        <f t="shared" si="70"/>
        <v>3.6438276695724935E-2</v>
      </c>
      <c r="AG236" s="14">
        <f t="shared" si="71"/>
        <v>-2.4815645140538918E-2</v>
      </c>
      <c r="AH236" s="14">
        <f t="shared" si="72"/>
        <v>-7.8072069453114026E-3</v>
      </c>
      <c r="AI236" s="14">
        <f t="shared" si="73"/>
        <v>-5.5861865602502253E-2</v>
      </c>
      <c r="AJ236" s="14">
        <f t="shared" si="74"/>
        <v>6.2011912019455185E-3</v>
      </c>
      <c r="AK236" s="14">
        <f t="shared" si="75"/>
        <v>-6.0308195923827669E-2</v>
      </c>
      <c r="AL236" s="14">
        <f t="shared" si="76"/>
        <v>-8.185979961545343E-4</v>
      </c>
      <c r="AM236" s="14"/>
      <c r="AO236" t="e">
        <f t="shared" si="77"/>
        <v>#DIV/0!</v>
      </c>
      <c r="AQ236" t="s">
        <v>192</v>
      </c>
      <c r="AR236">
        <v>337.7</v>
      </c>
      <c r="AS236" s="4">
        <v>4.0000000000000002E-4</v>
      </c>
    </row>
    <row r="237" spans="1:45">
      <c r="A237" s="2">
        <v>43556</v>
      </c>
      <c r="B237">
        <v>62.209999084472663</v>
      </c>
      <c r="C237">
        <v>445.10000610351563</v>
      </c>
      <c r="D237">
        <v>80.669998168945313</v>
      </c>
      <c r="E237">
        <v>30.770000457763668</v>
      </c>
      <c r="F237">
        <v>158.55999755859381</v>
      </c>
      <c r="G237">
        <v>115</v>
      </c>
      <c r="H237">
        <v>163.5</v>
      </c>
      <c r="I237">
        <v>1059</v>
      </c>
      <c r="J237">
        <v>3164</v>
      </c>
      <c r="L237">
        <v>20.129999160766602</v>
      </c>
      <c r="M237">
        <v>502.85000610351563</v>
      </c>
      <c r="N237">
        <v>47.520000457763672</v>
      </c>
      <c r="O237">
        <v>40.7874755859375</v>
      </c>
      <c r="P237">
        <v>50.290000915527337</v>
      </c>
      <c r="Q237">
        <v>75.029998779296875</v>
      </c>
      <c r="R237">
        <v>2892.74</v>
      </c>
      <c r="U237" s="2">
        <v>43556</v>
      </c>
      <c r="V237" s="14">
        <f t="shared" si="60"/>
        <v>4.1633242330839426E-2</v>
      </c>
      <c r="W237" s="14">
        <f t="shared" si="61"/>
        <v>2.0781846491030501E-2</v>
      </c>
      <c r="X237" s="14">
        <f t="shared" si="62"/>
        <v>-1.6734827132310368E-2</v>
      </c>
      <c r="Y237" s="14">
        <f t="shared" si="63"/>
        <v>9.4247320072931764E-3</v>
      </c>
      <c r="Z237" s="14">
        <f t="shared" si="64"/>
        <v>1.3559593771303335E-2</v>
      </c>
      <c r="AA237" s="14">
        <f t="shared" si="65"/>
        <v>0.13095650050951135</v>
      </c>
      <c r="AB237" s="14">
        <f t="shared" si="66"/>
        <v>2.4587182094562135E-2</v>
      </c>
      <c r="AC237" s="14">
        <f t="shared" si="67"/>
        <v>8.687440982058546E-2</v>
      </c>
      <c r="AD237" s="14">
        <f t="shared" si="68"/>
        <v>0.1731984829329962</v>
      </c>
      <c r="AE237" s="14" t="e">
        <f t="shared" si="69"/>
        <v>#DIV/0!</v>
      </c>
      <c r="AF237" s="14">
        <f t="shared" si="70"/>
        <v>2.9309497127938199E-2</v>
      </c>
      <c r="AG237" s="14">
        <f t="shared" si="71"/>
        <v>3.3210358752833961E-3</v>
      </c>
      <c r="AH237" s="14">
        <f t="shared" si="72"/>
        <v>4.0509483640754308E-3</v>
      </c>
      <c r="AI237" s="14">
        <f t="shared" si="73"/>
        <v>-2.9774343745417389E-2</v>
      </c>
      <c r="AJ237" s="14">
        <f t="shared" si="74"/>
        <v>-5.96538539668058E-3</v>
      </c>
      <c r="AK237" s="14">
        <f t="shared" si="75"/>
        <v>3.3320005873301818E-3</v>
      </c>
      <c r="AL237" s="14">
        <f t="shared" si="76"/>
        <v>5.0713164681236728E-3</v>
      </c>
      <c r="AM237" s="14"/>
      <c r="AO237" t="e">
        <f t="shared" si="77"/>
        <v>#DIV/0!</v>
      </c>
      <c r="AQ237" s="6">
        <v>43650</v>
      </c>
      <c r="AR237">
        <v>337.57</v>
      </c>
      <c r="AS237" s="4">
        <v>4.4000000000000003E-3</v>
      </c>
    </row>
    <row r="238" spans="1:45">
      <c r="A238" s="2">
        <v>43549</v>
      </c>
      <c r="B238">
        <v>62.139999389648438</v>
      </c>
      <c r="C238">
        <v>427.3699951171875</v>
      </c>
      <c r="D238">
        <v>81.30999755859375</v>
      </c>
      <c r="E238">
        <v>30.510000228881839</v>
      </c>
      <c r="F238">
        <v>158.3699951171875</v>
      </c>
      <c r="G238">
        <v>111.0299987792969</v>
      </c>
      <c r="H238">
        <v>165.55000305175781</v>
      </c>
      <c r="I238">
        <v>1117.5</v>
      </c>
      <c r="J238">
        <v>3145</v>
      </c>
      <c r="L238">
        <v>17.684999465942379</v>
      </c>
      <c r="M238">
        <v>507.73001098632813</v>
      </c>
      <c r="N238">
        <v>48.330001831054688</v>
      </c>
      <c r="O238">
        <v>40.294116973876953</v>
      </c>
      <c r="P238">
        <v>49.520000457763672</v>
      </c>
      <c r="Q238">
        <v>74.919998168945313</v>
      </c>
      <c r="R238">
        <v>2834.4</v>
      </c>
      <c r="U238" s="2">
        <v>43549</v>
      </c>
      <c r="V238" s="14">
        <f t="shared" si="60"/>
        <v>1.1264836741515438E-3</v>
      </c>
      <c r="W238" s="14">
        <f t="shared" si="61"/>
        <v>4.1486326108285738E-2</v>
      </c>
      <c r="X238" s="14">
        <f t="shared" si="62"/>
        <v>-7.8711032943672155E-3</v>
      </c>
      <c r="Y238" s="14">
        <f t="shared" si="63"/>
        <v>8.5218035703488286E-3</v>
      </c>
      <c r="Z238" s="14">
        <f t="shared" si="64"/>
        <v>1.1997376224310203E-3</v>
      </c>
      <c r="AA238" s="14">
        <f t="shared" si="65"/>
        <v>3.5756113341895837E-2</v>
      </c>
      <c r="AB238" s="14">
        <f t="shared" si="66"/>
        <v>-1.2382984077124399E-2</v>
      </c>
      <c r="AC238" s="14">
        <f t="shared" si="67"/>
        <v>-5.2348993288590606E-2</v>
      </c>
      <c r="AD238" s="14">
        <f t="shared" si="68"/>
        <v>6.0413354531001591E-3</v>
      </c>
      <c r="AE238" s="14" t="e">
        <f t="shared" si="69"/>
        <v>#DIV/0!</v>
      </c>
      <c r="AF238" s="14">
        <f t="shared" si="70"/>
        <v>0.1382527434921772</v>
      </c>
      <c r="AG238" s="14">
        <f t="shared" si="71"/>
        <v>-9.6114170468916908E-3</v>
      </c>
      <c r="AH238" s="14">
        <f t="shared" si="72"/>
        <v>-1.6759804316219686E-2</v>
      </c>
      <c r="AI238" s="14">
        <f t="shared" si="73"/>
        <v>1.2243936562262818E-2</v>
      </c>
      <c r="AJ238" s="14">
        <f t="shared" si="74"/>
        <v>1.5549282121279651E-2</v>
      </c>
      <c r="AK238" s="14">
        <f t="shared" si="75"/>
        <v>1.4682409642284037E-3</v>
      </c>
      <c r="AL238" s="14">
        <f t="shared" si="76"/>
        <v>2.058283940163692E-2</v>
      </c>
      <c r="AM238" s="14"/>
      <c r="AO238" t="e">
        <f t="shared" si="77"/>
        <v>#DIV/0!</v>
      </c>
      <c r="AQ238" t="s">
        <v>193</v>
      </c>
      <c r="AR238">
        <v>336.09</v>
      </c>
      <c r="AS238" s="4">
        <v>2.0199999999999999E-2</v>
      </c>
    </row>
    <row r="239" spans="1:45">
      <c r="A239" s="2">
        <v>43542</v>
      </c>
      <c r="B239">
        <v>62.310001373291023</v>
      </c>
      <c r="C239">
        <v>417.3599853515625</v>
      </c>
      <c r="D239">
        <v>77.239997863769531</v>
      </c>
      <c r="E239">
        <v>30.25</v>
      </c>
      <c r="F239">
        <v>161.5</v>
      </c>
      <c r="G239">
        <v>108.23000335693359</v>
      </c>
      <c r="H239">
        <v>159.5</v>
      </c>
      <c r="I239">
        <v>1157.5</v>
      </c>
      <c r="J239">
        <v>2900</v>
      </c>
      <c r="L239">
        <v>19.229999542236332</v>
      </c>
      <c r="M239">
        <v>497.3699951171875</v>
      </c>
      <c r="N239">
        <v>48.482498168945313</v>
      </c>
      <c r="O239">
        <v>39.705883026123047</v>
      </c>
      <c r="P239">
        <v>49.430000305175781</v>
      </c>
      <c r="Q239">
        <v>75.089996337890625</v>
      </c>
      <c r="R239">
        <v>2800.71</v>
      </c>
      <c r="U239" s="2">
        <v>43542</v>
      </c>
      <c r="V239" s="14">
        <f t="shared" si="60"/>
        <v>-2.7283257887305394E-3</v>
      </c>
      <c r="W239" s="14">
        <f t="shared" si="61"/>
        <v>2.3984114713807757E-2</v>
      </c>
      <c r="X239" s="14">
        <f t="shared" si="62"/>
        <v>5.2692902736773732E-2</v>
      </c>
      <c r="Y239" s="14">
        <f t="shared" si="63"/>
        <v>8.5950488886558513E-3</v>
      </c>
      <c r="Z239" s="14">
        <f t="shared" si="64"/>
        <v>-1.9380835187693499E-2</v>
      </c>
      <c r="AA239" s="14">
        <f t="shared" si="65"/>
        <v>2.5870787540578342E-2</v>
      </c>
      <c r="AB239" s="14">
        <f t="shared" si="66"/>
        <v>3.7931053616036443E-2</v>
      </c>
      <c r="AC239" s="14">
        <f t="shared" si="67"/>
        <v>-3.4557235421166309E-2</v>
      </c>
      <c r="AD239" s="14">
        <f t="shared" si="68"/>
        <v>8.4482758620689657E-2</v>
      </c>
      <c r="AE239" s="14" t="e">
        <f t="shared" si="69"/>
        <v>#DIV/0!</v>
      </c>
      <c r="AF239" s="14">
        <f t="shared" si="70"/>
        <v>-8.0343219608536631E-2</v>
      </c>
      <c r="AG239" s="14">
        <f t="shared" si="71"/>
        <v>2.0829595614628216E-2</v>
      </c>
      <c r="AH239" s="14">
        <f t="shared" si="72"/>
        <v>-3.14538944258248E-3</v>
      </c>
      <c r="AI239" s="14">
        <f t="shared" si="73"/>
        <v>1.4814780655221772E-2</v>
      </c>
      <c r="AJ239" s="14">
        <f t="shared" si="74"/>
        <v>1.8207597012389006E-3</v>
      </c>
      <c r="AK239" s="14">
        <f t="shared" si="75"/>
        <v>-2.2639256523645738E-3</v>
      </c>
      <c r="AL239" s="14">
        <f t="shared" si="76"/>
        <v>1.2029092622942059E-2</v>
      </c>
      <c r="AM239" s="14"/>
      <c r="AO239" t="e">
        <f t="shared" si="77"/>
        <v>#DIV/0!</v>
      </c>
      <c r="AQ239" t="s">
        <v>194</v>
      </c>
      <c r="AR239">
        <v>329.43</v>
      </c>
      <c r="AS239" s="4">
        <v>5.1999999999999998E-3</v>
      </c>
    </row>
    <row r="240" spans="1:45">
      <c r="A240" s="2">
        <v>43535</v>
      </c>
      <c r="B240">
        <v>64.839996337890625</v>
      </c>
      <c r="C240">
        <v>433.54998779296881</v>
      </c>
      <c r="D240">
        <v>76.94000244140625</v>
      </c>
      <c r="E240">
        <v>30.530000686645511</v>
      </c>
      <c r="F240">
        <v>161.50999450683591</v>
      </c>
      <c r="G240">
        <v>114.9599990844727</v>
      </c>
      <c r="H240">
        <v>162.74000549316409</v>
      </c>
      <c r="I240">
        <v>1259</v>
      </c>
      <c r="J240">
        <v>3005</v>
      </c>
      <c r="L240">
        <v>19.795000076293949</v>
      </c>
      <c r="M240">
        <v>488.73001098632813</v>
      </c>
      <c r="N240">
        <v>47.810001373291023</v>
      </c>
      <c r="O240">
        <v>39.639469146728523</v>
      </c>
      <c r="P240">
        <v>51.700000762939453</v>
      </c>
      <c r="Q240">
        <v>76.650001525878906</v>
      </c>
      <c r="R240">
        <v>2822.48</v>
      </c>
      <c r="U240" s="2">
        <v>43535</v>
      </c>
      <c r="V240" s="14">
        <f t="shared" si="60"/>
        <v>-3.9019048542437165E-2</v>
      </c>
      <c r="W240" s="14">
        <f t="shared" si="61"/>
        <v>-3.7342873710649128E-2</v>
      </c>
      <c r="X240" s="14">
        <f t="shared" si="62"/>
        <v>3.8990825688073397E-3</v>
      </c>
      <c r="Y240" s="14">
        <f t="shared" si="63"/>
        <v>-9.1713291958093468E-3</v>
      </c>
      <c r="Z240" s="14">
        <f t="shared" si="64"/>
        <v>-6.1881661666987801E-5</v>
      </c>
      <c r="AA240" s="14">
        <f t="shared" si="65"/>
        <v>-5.8542064902017778E-2</v>
      </c>
      <c r="AB240" s="14">
        <f t="shared" si="66"/>
        <v>-1.9909090474377472E-2</v>
      </c>
      <c r="AC240" s="14">
        <f t="shared" si="67"/>
        <v>-8.061953931691819E-2</v>
      </c>
      <c r="AD240" s="14">
        <f t="shared" si="68"/>
        <v>-3.4941763727121461E-2</v>
      </c>
      <c r="AE240" s="14" t="e">
        <f t="shared" si="69"/>
        <v>#DIV/0!</v>
      </c>
      <c r="AF240" s="14">
        <f t="shared" si="70"/>
        <v>-2.8542588122252611E-2</v>
      </c>
      <c r="AG240" s="14">
        <f t="shared" si="71"/>
        <v>1.76784399088213E-2</v>
      </c>
      <c r="AH240" s="14">
        <f t="shared" si="72"/>
        <v>1.4066027532682292E-2</v>
      </c>
      <c r="AI240" s="14">
        <f t="shared" si="73"/>
        <v>1.6754482545840385E-3</v>
      </c>
      <c r="AJ240" s="14">
        <f t="shared" si="74"/>
        <v>-4.3907164879403549E-2</v>
      </c>
      <c r="AK240" s="14">
        <f t="shared" si="75"/>
        <v>-2.0352317768207551E-2</v>
      </c>
      <c r="AL240" s="14">
        <f t="shared" si="76"/>
        <v>-7.7130750262180709E-3</v>
      </c>
      <c r="AM240" s="14"/>
      <c r="AO240" t="e">
        <f t="shared" si="77"/>
        <v>#DIV/0!</v>
      </c>
      <c r="AQ240" t="s">
        <v>195</v>
      </c>
      <c r="AR240">
        <v>327.72</v>
      </c>
      <c r="AS240" s="4">
        <v>-5.7000000000000002E-3</v>
      </c>
    </row>
    <row r="241" spans="1:45">
      <c r="A241" s="2">
        <v>43528</v>
      </c>
      <c r="B241">
        <v>61.869998931884773</v>
      </c>
      <c r="C241">
        <v>421.30999755859381</v>
      </c>
      <c r="D241">
        <v>74.129997253417969</v>
      </c>
      <c r="E241">
        <v>29.60000038146973</v>
      </c>
      <c r="F241">
        <v>155.05999755859381</v>
      </c>
      <c r="G241">
        <v>113.80999755859381</v>
      </c>
      <c r="H241">
        <v>156.03999328613281</v>
      </c>
      <c r="I241">
        <v>1168</v>
      </c>
      <c r="J241">
        <v>3015</v>
      </c>
      <c r="L241">
        <v>18.97500038146973</v>
      </c>
      <c r="M241">
        <v>449.58999633789063</v>
      </c>
      <c r="N241">
        <v>47.174999237060547</v>
      </c>
      <c r="O241">
        <v>38.795066833496087</v>
      </c>
      <c r="P241">
        <v>50.330001831054688</v>
      </c>
      <c r="Q241">
        <v>74.400001525878906</v>
      </c>
      <c r="R241">
        <v>2743.07</v>
      </c>
      <c r="U241" s="2">
        <v>43528</v>
      </c>
      <c r="V241" s="14">
        <f t="shared" si="60"/>
        <v>4.8003838003547482E-2</v>
      </c>
      <c r="W241" s="14">
        <f t="shared" si="61"/>
        <v>2.9052218806349877E-2</v>
      </c>
      <c r="X241" s="14">
        <f t="shared" si="62"/>
        <v>3.7906452072055327E-2</v>
      </c>
      <c r="Y241" s="14">
        <f t="shared" si="63"/>
        <v>3.1418928824000367E-2</v>
      </c>
      <c r="Z241" s="14">
        <f t="shared" si="64"/>
        <v>4.1596782212025951E-2</v>
      </c>
      <c r="AA241" s="14">
        <f t="shared" si="65"/>
        <v>1.0104573855972772E-2</v>
      </c>
      <c r="AB241" s="14">
        <f t="shared" si="66"/>
        <v>4.2937788357535804E-2</v>
      </c>
      <c r="AC241" s="14">
        <f t="shared" si="67"/>
        <v>7.7910958904109595E-2</v>
      </c>
      <c r="AD241" s="14">
        <f t="shared" si="68"/>
        <v>-3.3167495854063019E-3</v>
      </c>
      <c r="AE241" s="14" t="e">
        <f t="shared" si="69"/>
        <v>#DIV/0!</v>
      </c>
      <c r="AF241" s="14">
        <f t="shared" si="70"/>
        <v>4.321473930640863E-2</v>
      </c>
      <c r="AG241" s="14">
        <f t="shared" si="71"/>
        <v>8.7057129756556481E-2</v>
      </c>
      <c r="AH241" s="14">
        <f t="shared" si="72"/>
        <v>1.3460564843668719E-2</v>
      </c>
      <c r="AI241" s="14">
        <f t="shared" si="73"/>
        <v>2.1765713585609029E-2</v>
      </c>
      <c r="AJ241" s="14">
        <f t="shared" si="74"/>
        <v>2.7220323505719544E-2</v>
      </c>
      <c r="AK241" s="14">
        <f t="shared" si="75"/>
        <v>3.0241934863635342E-2</v>
      </c>
      <c r="AL241" s="14">
        <f t="shared" si="76"/>
        <v>2.8949315912462987E-2</v>
      </c>
      <c r="AM241" s="14"/>
      <c r="AO241" t="e">
        <f t="shared" si="77"/>
        <v>#DIV/0!</v>
      </c>
      <c r="AQ241" s="6">
        <v>43741</v>
      </c>
      <c r="AR241">
        <v>329.6</v>
      </c>
      <c r="AS241" s="4">
        <v>2.7799999999999998E-2</v>
      </c>
    </row>
    <row r="242" spans="1:45">
      <c r="A242" s="2">
        <v>43521</v>
      </c>
      <c r="B242">
        <v>62.849998474121087</v>
      </c>
      <c r="C242">
        <v>443.76998901367188</v>
      </c>
      <c r="D242">
        <v>75.839996337890625</v>
      </c>
      <c r="E242">
        <v>28.770000457763668</v>
      </c>
      <c r="F242">
        <v>164.5299987792969</v>
      </c>
      <c r="G242">
        <v>114.0100021362305</v>
      </c>
      <c r="H242">
        <v>156.91999816894531</v>
      </c>
      <c r="I242">
        <v>1256</v>
      </c>
      <c r="J242">
        <v>3170</v>
      </c>
      <c r="L242">
        <v>19.659999847412109</v>
      </c>
      <c r="M242">
        <v>451.6400146484375</v>
      </c>
      <c r="N242">
        <v>46.889999389648438</v>
      </c>
      <c r="O242">
        <v>41.138519287109382</v>
      </c>
      <c r="P242">
        <v>49.875</v>
      </c>
      <c r="Q242">
        <v>77.459999084472656</v>
      </c>
      <c r="R242">
        <v>2803.69</v>
      </c>
      <c r="U242" s="2">
        <v>43521</v>
      </c>
      <c r="V242" s="14">
        <f t="shared" si="60"/>
        <v>-1.5592674081604559E-2</v>
      </c>
      <c r="W242" s="14">
        <f t="shared" si="61"/>
        <v>-5.0611785409369156E-2</v>
      </c>
      <c r="X242" s="14">
        <f t="shared" si="62"/>
        <v>-2.2547457371359589E-2</v>
      </c>
      <c r="Y242" s="14">
        <f t="shared" si="63"/>
        <v>2.8849492891894753E-2</v>
      </c>
      <c r="Z242" s="14">
        <f t="shared" si="64"/>
        <v>-5.7557900024094104E-2</v>
      </c>
      <c r="AA242" s="14">
        <f t="shared" si="65"/>
        <v>-1.7542722032204241E-3</v>
      </c>
      <c r="AB242" s="14">
        <f t="shared" si="66"/>
        <v>-5.6079842791296576E-3</v>
      </c>
      <c r="AC242" s="14">
        <f t="shared" si="67"/>
        <v>-7.0063694267515922E-2</v>
      </c>
      <c r="AD242" s="14">
        <f t="shared" si="68"/>
        <v>-4.8895899053627762E-2</v>
      </c>
      <c r="AE242" s="14" t="e">
        <f t="shared" si="69"/>
        <v>#DIV/0!</v>
      </c>
      <c r="AF242" s="14">
        <f t="shared" si="70"/>
        <v>-3.4842292536057536E-2</v>
      </c>
      <c r="AG242" s="14">
        <f t="shared" si="71"/>
        <v>-4.5390537686140061E-3</v>
      </c>
      <c r="AH242" s="14">
        <f t="shared" si="72"/>
        <v>6.0780518473418175E-3</v>
      </c>
      <c r="AI242" s="14">
        <f t="shared" si="73"/>
        <v>-5.6964919842110322E-2</v>
      </c>
      <c r="AJ242" s="14">
        <f t="shared" si="74"/>
        <v>9.1228437304197996E-3</v>
      </c>
      <c r="AK242" s="14">
        <f t="shared" si="75"/>
        <v>-3.9504229211992668E-2</v>
      </c>
      <c r="AL242" s="14">
        <f t="shared" si="76"/>
        <v>-2.1621505943952395E-2</v>
      </c>
      <c r="AM242" s="14"/>
      <c r="AO242" t="e">
        <f t="shared" si="77"/>
        <v>#DIV/0!</v>
      </c>
      <c r="AQ242" s="6">
        <v>43527</v>
      </c>
      <c r="AR242">
        <v>320.67</v>
      </c>
      <c r="AS242" s="4">
        <v>-2.18E-2</v>
      </c>
    </row>
    <row r="243" spans="1:45">
      <c r="A243" s="2">
        <v>43514</v>
      </c>
      <c r="B243">
        <v>60</v>
      </c>
      <c r="C243">
        <v>436.72000122070313</v>
      </c>
      <c r="D243">
        <v>74.680000305175781</v>
      </c>
      <c r="E243">
        <v>29.440000534057621</v>
      </c>
      <c r="F243">
        <v>161.30999755859381</v>
      </c>
      <c r="G243">
        <v>115.25</v>
      </c>
      <c r="H243">
        <v>158.97999572753909</v>
      </c>
      <c r="I243">
        <v>1297.5</v>
      </c>
      <c r="J243">
        <v>3130</v>
      </c>
      <c r="L243">
        <v>19.659999847412109</v>
      </c>
      <c r="M243">
        <v>374.05999755859381</v>
      </c>
      <c r="N243">
        <v>47.032501220703118</v>
      </c>
      <c r="O243">
        <v>40.759014129638672</v>
      </c>
      <c r="P243">
        <v>49.955001831054688</v>
      </c>
      <c r="Q243">
        <v>76.080001831054688</v>
      </c>
      <c r="R243">
        <v>2792.67</v>
      </c>
      <c r="U243" s="2">
        <v>43514</v>
      </c>
      <c r="V243" s="14">
        <f t="shared" si="60"/>
        <v>4.749997456868478E-2</v>
      </c>
      <c r="W243" s="14">
        <f t="shared" si="61"/>
        <v>1.6143038498953318E-2</v>
      </c>
      <c r="X243" s="14">
        <f t="shared" si="62"/>
        <v>1.5532887359059758E-2</v>
      </c>
      <c r="Y243" s="14">
        <f t="shared" si="63"/>
        <v>-2.2758154352574275E-2</v>
      </c>
      <c r="Z243" s="14">
        <f t="shared" si="64"/>
        <v>1.9961572558659744E-2</v>
      </c>
      <c r="AA243" s="14">
        <f t="shared" si="65"/>
        <v>-1.0759200553314557E-2</v>
      </c>
      <c r="AB243" s="14">
        <f t="shared" si="66"/>
        <v>-1.2957589721691873E-2</v>
      </c>
      <c r="AC243" s="14">
        <f t="shared" si="67"/>
        <v>-3.1984585741811178E-2</v>
      </c>
      <c r="AD243" s="14">
        <f t="shared" si="68"/>
        <v>1.2779552715654952E-2</v>
      </c>
      <c r="AE243" s="14" t="e">
        <f t="shared" si="69"/>
        <v>#DIV/0!</v>
      </c>
      <c r="AF243" s="14">
        <f t="shared" si="70"/>
        <v>0</v>
      </c>
      <c r="AG243" s="14">
        <f t="shared" si="71"/>
        <v>0.20739992941290478</v>
      </c>
      <c r="AH243" s="14">
        <f t="shared" si="72"/>
        <v>-3.0298586585047037E-3</v>
      </c>
      <c r="AI243" s="14">
        <f t="shared" si="73"/>
        <v>9.3109503645905419E-3</v>
      </c>
      <c r="AJ243" s="14">
        <f t="shared" si="74"/>
        <v>-1.6014778925491722E-3</v>
      </c>
      <c r="AK243" s="14">
        <f t="shared" si="75"/>
        <v>1.813876472403915E-2</v>
      </c>
      <c r="AL243" s="14">
        <f t="shared" si="76"/>
        <v>3.9460444664066938E-3</v>
      </c>
      <c r="AM243" s="14"/>
      <c r="AO243" t="e">
        <f t="shared" si="77"/>
        <v>#DIV/0!</v>
      </c>
      <c r="AQ243" t="s">
        <v>196</v>
      </c>
      <c r="AR243">
        <v>327.83</v>
      </c>
      <c r="AS243" s="4">
        <v>4.1000000000000003E-3</v>
      </c>
    </row>
    <row r="244" spans="1:45">
      <c r="A244" s="2">
        <v>43507</v>
      </c>
      <c r="B244">
        <v>58.439998626708977</v>
      </c>
      <c r="C244">
        <v>431.95001220703119</v>
      </c>
      <c r="D244">
        <v>73.430000305175781</v>
      </c>
      <c r="E244">
        <v>28.75</v>
      </c>
      <c r="F244">
        <v>159.05000305175781</v>
      </c>
      <c r="G244">
        <v>112.5899963378906</v>
      </c>
      <c r="H244">
        <v>155.00999450683591</v>
      </c>
      <c r="I244">
        <v>1278.5</v>
      </c>
      <c r="J244">
        <v>3170</v>
      </c>
      <c r="L244">
        <v>19.985000610351559</v>
      </c>
      <c r="M244">
        <v>363.10000610351563</v>
      </c>
      <c r="N244">
        <v>46.009998321533203</v>
      </c>
      <c r="O244">
        <v>40.227703094482422</v>
      </c>
      <c r="P244">
        <v>49.694999694824219</v>
      </c>
      <c r="Q244">
        <v>75.639999389648438</v>
      </c>
      <c r="R244">
        <v>2775.6</v>
      </c>
      <c r="U244" s="2">
        <v>43507</v>
      </c>
      <c r="V244" s="14">
        <f t="shared" si="60"/>
        <v>2.6694069300988166E-2</v>
      </c>
      <c r="W244" s="14">
        <f t="shared" si="61"/>
        <v>1.1042919038941255E-2</v>
      </c>
      <c r="X244" s="14">
        <f t="shared" si="62"/>
        <v>1.7023015045689611E-2</v>
      </c>
      <c r="Y244" s="14">
        <f t="shared" si="63"/>
        <v>2.4000018575917242E-2</v>
      </c>
      <c r="Z244" s="14">
        <f t="shared" si="64"/>
        <v>1.4209333313250867E-2</v>
      </c>
      <c r="AA244" s="14">
        <f t="shared" si="65"/>
        <v>2.36255773037468E-2</v>
      </c>
      <c r="AB244" s="14">
        <f t="shared" si="66"/>
        <v>2.5611259669634436E-2</v>
      </c>
      <c r="AC244" s="14">
        <f t="shared" si="67"/>
        <v>1.4861165428236215E-2</v>
      </c>
      <c r="AD244" s="14">
        <f t="shared" si="68"/>
        <v>-1.2618296529968454E-2</v>
      </c>
      <c r="AE244" s="14" t="e">
        <f t="shared" si="69"/>
        <v>#DIV/0!</v>
      </c>
      <c r="AF244" s="14">
        <f t="shared" si="70"/>
        <v>-1.6262234326433301E-2</v>
      </c>
      <c r="AG244" s="14">
        <f t="shared" si="71"/>
        <v>3.0184498129569335E-2</v>
      </c>
      <c r="AH244" s="14">
        <f t="shared" si="72"/>
        <v>2.2223493511656395E-2</v>
      </c>
      <c r="AI244" s="14">
        <f t="shared" si="73"/>
        <v>1.3207590647379613E-2</v>
      </c>
      <c r="AJ244" s="14">
        <f t="shared" si="74"/>
        <v>5.231957698503582E-3</v>
      </c>
      <c r="AK244" s="14">
        <f t="shared" si="75"/>
        <v>5.8170603510933616E-3</v>
      </c>
      <c r="AL244" s="14">
        <f t="shared" si="76"/>
        <v>6.1500216169477458E-3</v>
      </c>
      <c r="AM244" s="14"/>
      <c r="AO244" t="e">
        <f t="shared" si="77"/>
        <v>#DIV/0!</v>
      </c>
      <c r="AQ244" t="s">
        <v>197</v>
      </c>
      <c r="AR244">
        <v>326.48</v>
      </c>
      <c r="AS244" s="4">
        <v>1.0200000000000001E-2</v>
      </c>
    </row>
    <row r="245" spans="1:45">
      <c r="A245" s="2">
        <v>43500</v>
      </c>
      <c r="B245">
        <v>56.880001068115227</v>
      </c>
      <c r="C245">
        <v>411.760009765625</v>
      </c>
      <c r="D245">
        <v>71.5</v>
      </c>
      <c r="E245">
        <v>29.04000091552734</v>
      </c>
      <c r="F245">
        <v>156.66999816894531</v>
      </c>
      <c r="G245">
        <v>111.5100021362305</v>
      </c>
      <c r="H245">
        <v>154.71000671386719</v>
      </c>
      <c r="I245">
        <v>1281.5</v>
      </c>
      <c r="J245">
        <v>3030</v>
      </c>
      <c r="L245">
        <v>18.95999908447266</v>
      </c>
      <c r="M245">
        <v>347.82000732421881</v>
      </c>
      <c r="N245">
        <v>45.752498626708977</v>
      </c>
      <c r="O245">
        <v>40.066413879394531</v>
      </c>
      <c r="P245">
        <v>48.430000305175781</v>
      </c>
      <c r="Q245">
        <v>73.489997863769531</v>
      </c>
      <c r="R245">
        <v>2707.88</v>
      </c>
      <c r="U245" s="2">
        <v>43500</v>
      </c>
      <c r="V245" s="14">
        <f t="shared" si="60"/>
        <v>2.7426116900483421E-2</v>
      </c>
      <c r="W245" s="14">
        <f t="shared" si="61"/>
        <v>4.9033422291053473E-2</v>
      </c>
      <c r="X245" s="14">
        <f t="shared" si="62"/>
        <v>2.6993011261199736E-2</v>
      </c>
      <c r="Y245" s="14">
        <f t="shared" si="63"/>
        <v>-9.9862571069093929E-3</v>
      </c>
      <c r="Z245" s="14">
        <f t="shared" si="64"/>
        <v>1.5191197489170954E-2</v>
      </c>
      <c r="AA245" s="14">
        <f t="shared" si="65"/>
        <v>9.6851778402863159E-3</v>
      </c>
      <c r="AB245" s="14">
        <f t="shared" si="66"/>
        <v>1.9390328999438447E-3</v>
      </c>
      <c r="AC245" s="14">
        <f t="shared" si="67"/>
        <v>-2.3410066328521262E-3</v>
      </c>
      <c r="AD245" s="14">
        <f t="shared" si="68"/>
        <v>4.6204620462046202E-2</v>
      </c>
      <c r="AE245" s="14" t="e">
        <f t="shared" si="69"/>
        <v>#DIV/0!</v>
      </c>
      <c r="AF245" s="14">
        <f t="shared" si="70"/>
        <v>5.4061264523916921E-2</v>
      </c>
      <c r="AG245" s="14">
        <f t="shared" si="71"/>
        <v>4.3930764353798765E-2</v>
      </c>
      <c r="AH245" s="14">
        <f t="shared" si="72"/>
        <v>5.6281012524615438E-3</v>
      </c>
      <c r="AI245" s="14">
        <f t="shared" si="73"/>
        <v>4.0255465730822219E-3</v>
      </c>
      <c r="AJ245" s="14">
        <f t="shared" si="74"/>
        <v>2.6120160678860149E-2</v>
      </c>
      <c r="AK245" s="14">
        <f t="shared" si="75"/>
        <v>2.9255702658536258E-2</v>
      </c>
      <c r="AL245" s="14">
        <f t="shared" si="76"/>
        <v>2.5008493729411864E-2</v>
      </c>
      <c r="AM245" s="14"/>
      <c r="AO245" t="e">
        <f t="shared" si="77"/>
        <v>#DIV/0!</v>
      </c>
      <c r="AQ245" s="6">
        <v>43740</v>
      </c>
      <c r="AR245">
        <v>323.17</v>
      </c>
      <c r="AS245" s="4">
        <v>2.2499999999999999E-2</v>
      </c>
    </row>
    <row r="246" spans="1:45">
      <c r="A246" s="2">
        <v>43493</v>
      </c>
      <c r="B246">
        <v>58.180000305175781</v>
      </c>
      <c r="C246">
        <v>416.80999755859381</v>
      </c>
      <c r="D246">
        <v>72.129997253417969</v>
      </c>
      <c r="E246">
        <v>29.14999961853027</v>
      </c>
      <c r="F246">
        <v>155.8699951171875</v>
      </c>
      <c r="G246">
        <v>111.3000030517578</v>
      </c>
      <c r="H246">
        <v>136.7200012207031</v>
      </c>
      <c r="I246">
        <v>1272</v>
      </c>
      <c r="J246">
        <v>2965</v>
      </c>
      <c r="L246">
        <v>19.54999923706055</v>
      </c>
      <c r="M246">
        <v>364.66000366210938</v>
      </c>
      <c r="N246">
        <v>44.455001831054688</v>
      </c>
      <c r="O246">
        <v>40.683113098144531</v>
      </c>
      <c r="P246">
        <v>48.209999084472663</v>
      </c>
      <c r="Q246">
        <v>70.800003051757813</v>
      </c>
      <c r="R246">
        <v>2706.53</v>
      </c>
      <c r="U246" s="2">
        <v>43493</v>
      </c>
      <c r="V246" s="14">
        <f t="shared" si="60"/>
        <v>-2.2344435033371839E-2</v>
      </c>
      <c r="W246" s="14">
        <f t="shared" si="61"/>
        <v>-1.2115802937905528E-2</v>
      </c>
      <c r="X246" s="14">
        <f t="shared" si="62"/>
        <v>-8.7341921171099936E-3</v>
      </c>
      <c r="Y246" s="14">
        <f t="shared" si="63"/>
        <v>-3.773540461146523E-3</v>
      </c>
      <c r="Z246" s="14">
        <f t="shared" si="64"/>
        <v>5.1325019363498885E-3</v>
      </c>
      <c r="AA246" s="14">
        <f t="shared" si="65"/>
        <v>1.886784175334147E-3</v>
      </c>
      <c r="AB246" s="14">
        <f t="shared" si="66"/>
        <v>0.13158283596065326</v>
      </c>
      <c r="AC246" s="14">
        <f t="shared" si="67"/>
        <v>7.4685534591194969E-3</v>
      </c>
      <c r="AD246" s="14">
        <f t="shared" si="68"/>
        <v>2.1922428330522766E-2</v>
      </c>
      <c r="AE246" s="14" t="e">
        <f t="shared" si="69"/>
        <v>#DIV/0!</v>
      </c>
      <c r="AF246" s="14">
        <f t="shared" si="70"/>
        <v>-3.0179037115737523E-2</v>
      </c>
      <c r="AG246" s="14">
        <f t="shared" si="71"/>
        <v>-4.6179992784441355E-2</v>
      </c>
      <c r="AH246" s="14">
        <f t="shared" si="72"/>
        <v>2.9186744847863318E-2</v>
      </c>
      <c r="AI246" s="14">
        <f t="shared" si="73"/>
        <v>-1.5158604437724956E-2</v>
      </c>
      <c r="AJ246" s="14">
        <f t="shared" si="74"/>
        <v>4.5633940029253233E-3</v>
      </c>
      <c r="AK246" s="14">
        <f t="shared" si="75"/>
        <v>3.7994275368112881E-2</v>
      </c>
      <c r="AL246" s="14">
        <f t="shared" si="76"/>
        <v>4.9879365830044701E-4</v>
      </c>
      <c r="AM246" s="14"/>
      <c r="AO246" t="e">
        <f t="shared" si="77"/>
        <v>#DIV/0!</v>
      </c>
      <c r="AQ246" s="6">
        <v>43526</v>
      </c>
      <c r="AR246">
        <v>316.06</v>
      </c>
      <c r="AS246" s="4">
        <v>-5.3E-3</v>
      </c>
    </row>
    <row r="247" spans="1:45">
      <c r="A247" s="2">
        <v>43486</v>
      </c>
      <c r="B247">
        <v>58.569999694824219</v>
      </c>
      <c r="C247">
        <v>409.95001220703119</v>
      </c>
      <c r="D247">
        <v>70.330001831054688</v>
      </c>
      <c r="E247">
        <v>27.930000305175781</v>
      </c>
      <c r="F247">
        <v>149.74000549316409</v>
      </c>
      <c r="G247">
        <v>111.0899963378906</v>
      </c>
      <c r="H247">
        <v>128.07000732421881</v>
      </c>
      <c r="I247">
        <v>1292.5</v>
      </c>
      <c r="J247">
        <v>2910</v>
      </c>
      <c r="L247">
        <v>19.70999908447266</v>
      </c>
      <c r="M247">
        <v>342.8800048828125</v>
      </c>
      <c r="N247">
        <v>43.549999237060547</v>
      </c>
      <c r="O247">
        <v>38.557876586914063</v>
      </c>
      <c r="P247">
        <v>47.450000762939453</v>
      </c>
      <c r="Q247">
        <v>77.970001220703125</v>
      </c>
      <c r="R247">
        <v>2664.76</v>
      </c>
      <c r="U247" s="2">
        <v>43486</v>
      </c>
      <c r="V247" s="14">
        <f t="shared" si="60"/>
        <v>-6.658688606462489E-3</v>
      </c>
      <c r="W247" s="14">
        <f t="shared" si="61"/>
        <v>1.6733711787519628E-2</v>
      </c>
      <c r="X247" s="14">
        <f t="shared" si="62"/>
        <v>2.5593564275559012E-2</v>
      </c>
      <c r="Y247" s="14">
        <f t="shared" si="63"/>
        <v>4.3680605085006298E-2</v>
      </c>
      <c r="Z247" s="14">
        <f t="shared" si="64"/>
        <v>4.0937554421976129E-2</v>
      </c>
      <c r="AA247" s="14">
        <f t="shared" si="65"/>
        <v>1.8904196668478293E-3</v>
      </c>
      <c r="AB247" s="14">
        <f t="shared" si="66"/>
        <v>6.7541136892310644E-2</v>
      </c>
      <c r="AC247" s="14">
        <f t="shared" si="67"/>
        <v>-1.5860735009671181E-2</v>
      </c>
      <c r="AD247" s="14">
        <f t="shared" si="68"/>
        <v>1.8900343642611683E-2</v>
      </c>
      <c r="AE247" s="14" t="e">
        <f t="shared" si="69"/>
        <v>#DIV/0!</v>
      </c>
      <c r="AF247" s="14">
        <f t="shared" si="70"/>
        <v>-8.1176993832615483E-3</v>
      </c>
      <c r="AG247" s="14">
        <f t="shared" si="71"/>
        <v>6.3520760817594821E-2</v>
      </c>
      <c r="AH247" s="14">
        <f t="shared" si="72"/>
        <v>2.0780771753125402E-2</v>
      </c>
      <c r="AI247" s="14">
        <f t="shared" si="73"/>
        <v>5.5118089981950426E-2</v>
      </c>
      <c r="AJ247" s="14">
        <f t="shared" si="74"/>
        <v>1.6016824221566767E-2</v>
      </c>
      <c r="AK247" s="14">
        <f t="shared" si="75"/>
        <v>-9.1958420632183929E-2</v>
      </c>
      <c r="AL247" s="14">
        <f t="shared" si="76"/>
        <v>1.5674957594680187E-2</v>
      </c>
      <c r="AM247" s="14"/>
      <c r="AO247" t="e">
        <f t="shared" si="77"/>
        <v>#DIV/0!</v>
      </c>
      <c r="AQ247" t="s">
        <v>198</v>
      </c>
      <c r="AR247">
        <v>317.75</v>
      </c>
      <c r="AS247" s="4">
        <v>1.3599999999999999E-2</v>
      </c>
    </row>
    <row r="248" spans="1:45">
      <c r="A248" s="2">
        <v>43479</v>
      </c>
      <c r="B248">
        <v>58</v>
      </c>
      <c r="C248">
        <v>419.45001220703119</v>
      </c>
      <c r="D248">
        <v>70.629997253417969</v>
      </c>
      <c r="E248">
        <v>28.260000228881839</v>
      </c>
      <c r="F248">
        <v>152.50999450683591</v>
      </c>
      <c r="G248">
        <v>111.0400009155273</v>
      </c>
      <c r="H248">
        <v>127.5400009155273</v>
      </c>
      <c r="I248">
        <v>1172</v>
      </c>
      <c r="J248">
        <v>3115</v>
      </c>
      <c r="L248">
        <v>18.469999313354489</v>
      </c>
      <c r="M248">
        <v>350.66000366210938</v>
      </c>
      <c r="N248">
        <v>44.022499084472663</v>
      </c>
      <c r="O248">
        <v>40.351043701171882</v>
      </c>
      <c r="P248">
        <v>47.784999847412109</v>
      </c>
      <c r="Q248">
        <v>72.239997863769531</v>
      </c>
      <c r="R248">
        <v>2670.71</v>
      </c>
      <c r="U248" s="2">
        <v>43479</v>
      </c>
      <c r="V248" s="14">
        <f t="shared" si="60"/>
        <v>9.8275809452451502E-3</v>
      </c>
      <c r="W248" s="14">
        <f t="shared" si="61"/>
        <v>-2.2648705980513863E-2</v>
      </c>
      <c r="X248" s="14">
        <f t="shared" si="62"/>
        <v>-4.2474222572444417E-3</v>
      </c>
      <c r="Y248" s="14">
        <f t="shared" si="63"/>
        <v>-1.1677279583628486E-2</v>
      </c>
      <c r="Z248" s="14">
        <f t="shared" si="64"/>
        <v>-1.8162672044078131E-2</v>
      </c>
      <c r="AA248" s="14">
        <f t="shared" si="65"/>
        <v>4.5024695561132999E-4</v>
      </c>
      <c r="AB248" s="14">
        <f t="shared" si="66"/>
        <v>4.1556092589535203E-3</v>
      </c>
      <c r="AC248" s="14">
        <f t="shared" si="67"/>
        <v>0.10281569965870307</v>
      </c>
      <c r="AD248" s="14">
        <f t="shared" si="68"/>
        <v>-6.5810593900481537E-2</v>
      </c>
      <c r="AE248" s="14" t="e">
        <f t="shared" si="69"/>
        <v>#DIV/0!</v>
      </c>
      <c r="AF248" s="14">
        <f t="shared" si="70"/>
        <v>6.7135886151419924E-2</v>
      </c>
      <c r="AG248" s="14">
        <f t="shared" si="71"/>
        <v>-2.21867298752257E-2</v>
      </c>
      <c r="AH248" s="14">
        <f t="shared" si="72"/>
        <v>-1.0733144579217532E-2</v>
      </c>
      <c r="AI248" s="14">
        <f t="shared" si="73"/>
        <v>-4.4439175539980946E-2</v>
      </c>
      <c r="AJ248" s="14">
        <f t="shared" si="74"/>
        <v>-7.0105490330099642E-3</v>
      </c>
      <c r="AK248" s="14">
        <f t="shared" si="75"/>
        <v>7.9318985691822094E-2</v>
      </c>
      <c r="AL248" s="14">
        <f t="shared" si="76"/>
        <v>-2.2278719890964642E-3</v>
      </c>
      <c r="AM248" s="14"/>
      <c r="AO248" t="e">
        <f t="shared" si="77"/>
        <v>#DIV/0!</v>
      </c>
      <c r="AQ248" t="s">
        <v>199</v>
      </c>
      <c r="AR248">
        <v>313.5</v>
      </c>
      <c r="AS248" s="4">
        <v>1.1999999999999999E-3</v>
      </c>
    </row>
    <row r="249" spans="1:45">
      <c r="A249" s="2">
        <v>43472</v>
      </c>
      <c r="B249">
        <v>54.709999084472663</v>
      </c>
      <c r="C249">
        <v>397.91000366210938</v>
      </c>
      <c r="D249">
        <v>66.80999755859375</v>
      </c>
      <c r="E249">
        <v>27.45000076293945</v>
      </c>
      <c r="F249">
        <v>147.55000305175781</v>
      </c>
      <c r="G249">
        <v>112.65000152587891</v>
      </c>
      <c r="H249">
        <v>125.94000244140619</v>
      </c>
      <c r="I249">
        <v>1165</v>
      </c>
      <c r="J249">
        <v>3170</v>
      </c>
      <c r="L249">
        <v>18.104999542236332</v>
      </c>
      <c r="M249">
        <v>344.95001220703119</v>
      </c>
      <c r="N249">
        <v>43.927501678466797</v>
      </c>
      <c r="O249">
        <v>40.683113098144531</v>
      </c>
      <c r="P249">
        <v>46.784999847412109</v>
      </c>
      <c r="Q249">
        <v>66.230003356933594</v>
      </c>
      <c r="R249">
        <v>2596.2600000000002</v>
      </c>
      <c r="U249" s="2">
        <v>43472</v>
      </c>
      <c r="V249" s="14">
        <f t="shared" si="60"/>
        <v>6.0135276376948016E-2</v>
      </c>
      <c r="W249" s="14">
        <f t="shared" si="61"/>
        <v>5.4132865086781799E-2</v>
      </c>
      <c r="X249" s="14">
        <f t="shared" si="62"/>
        <v>5.7177066822581453E-2</v>
      </c>
      <c r="Y249" s="14">
        <f t="shared" si="63"/>
        <v>2.9508176445516867E-2</v>
      </c>
      <c r="Z249" s="14">
        <f t="shared" si="64"/>
        <v>3.361566487625367E-2</v>
      </c>
      <c r="AA249" s="14">
        <f t="shared" si="65"/>
        <v>-1.4292060262260558E-2</v>
      </c>
      <c r="AB249" s="14">
        <f t="shared" si="66"/>
        <v>1.2704450080231737E-2</v>
      </c>
      <c r="AC249" s="14">
        <f t="shared" si="67"/>
        <v>6.0085836909871248E-3</v>
      </c>
      <c r="AD249" s="14">
        <f t="shared" si="68"/>
        <v>-1.7350157728706624E-2</v>
      </c>
      <c r="AE249" s="14" t="e">
        <f t="shared" si="69"/>
        <v>#DIV/0!</v>
      </c>
      <c r="AF249" s="14">
        <f t="shared" si="70"/>
        <v>2.0160164614567683E-2</v>
      </c>
      <c r="AG249" s="14">
        <f t="shared" si="71"/>
        <v>1.6553098283849817E-2</v>
      </c>
      <c r="AH249" s="14">
        <f t="shared" si="72"/>
        <v>2.1625952393380496E-3</v>
      </c>
      <c r="AI249" s="14">
        <f t="shared" si="73"/>
        <v>-8.1623398920225229E-3</v>
      </c>
      <c r="AJ249" s="14">
        <f t="shared" si="74"/>
        <v>2.1374372197530626E-2</v>
      </c>
      <c r="AK249" s="14">
        <f t="shared" si="75"/>
        <v>9.0744288120389371E-2</v>
      </c>
      <c r="AL249" s="14">
        <f t="shared" si="76"/>
        <v>2.8675864512799108E-2</v>
      </c>
      <c r="AM249" s="14"/>
      <c r="AO249" t="e">
        <f t="shared" si="77"/>
        <v>#DIV/0!</v>
      </c>
      <c r="AQ249" t="s">
        <v>200</v>
      </c>
      <c r="AR249">
        <v>313.12</v>
      </c>
      <c r="AS249" s="4">
        <v>2.1999999999999999E-2</v>
      </c>
    </row>
    <row r="250" spans="1:45">
      <c r="A250" s="2">
        <v>43465</v>
      </c>
      <c r="B250">
        <v>52.799999237060547</v>
      </c>
      <c r="C250">
        <v>391.82000732421881</v>
      </c>
      <c r="D250">
        <v>66.5</v>
      </c>
      <c r="E250">
        <v>25.45000076293945</v>
      </c>
      <c r="F250">
        <v>137.96000671386719</v>
      </c>
      <c r="G250">
        <v>109.61000061035161</v>
      </c>
      <c r="H250">
        <v>129.91999816894531</v>
      </c>
      <c r="I250">
        <v>1107</v>
      </c>
      <c r="J250">
        <v>3100</v>
      </c>
      <c r="L250">
        <v>17.139999389648441</v>
      </c>
      <c r="M250">
        <v>315.32998657226563</v>
      </c>
      <c r="N250">
        <v>43.132499694824219</v>
      </c>
      <c r="O250">
        <v>40.796962738037109</v>
      </c>
      <c r="P250">
        <v>47.409999847412109</v>
      </c>
      <c r="Q250">
        <v>58.180000305175781</v>
      </c>
      <c r="R250">
        <v>2531.94</v>
      </c>
      <c r="U250" s="2">
        <v>43465</v>
      </c>
      <c r="V250" s="14">
        <f t="shared" si="60"/>
        <v>3.6174240057024076E-2</v>
      </c>
      <c r="W250" s="14">
        <f t="shared" si="61"/>
        <v>1.5542841672327586E-2</v>
      </c>
      <c r="X250" s="14">
        <f t="shared" si="62"/>
        <v>4.661617422462406E-3</v>
      </c>
      <c r="Y250" s="14">
        <f t="shared" si="63"/>
        <v>7.8585459333754534E-2</v>
      </c>
      <c r="Z250" s="14">
        <f t="shared" si="64"/>
        <v>6.9512872362934422E-2</v>
      </c>
      <c r="AA250" s="14">
        <f t="shared" si="65"/>
        <v>2.7734703937591278E-2</v>
      </c>
      <c r="AB250" s="14">
        <f t="shared" si="66"/>
        <v>-3.0634203999630714E-2</v>
      </c>
      <c r="AC250" s="14">
        <f t="shared" si="67"/>
        <v>5.2393857271906055E-2</v>
      </c>
      <c r="AD250" s="14">
        <f t="shared" si="68"/>
        <v>2.2580645161290321E-2</v>
      </c>
      <c r="AE250" s="14" t="e">
        <f t="shared" si="69"/>
        <v>#DIV/0!</v>
      </c>
      <c r="AF250" s="14">
        <f t="shared" si="70"/>
        <v>5.6301061082341369E-2</v>
      </c>
      <c r="AG250" s="14">
        <f t="shared" si="71"/>
        <v>9.3933424970915072E-2</v>
      </c>
      <c r="AH250" s="14">
        <f t="shared" si="72"/>
        <v>1.8431623236943445E-2</v>
      </c>
      <c r="AI250" s="14">
        <f t="shared" si="73"/>
        <v>-2.7906400930780627E-3</v>
      </c>
      <c r="AJ250" s="14">
        <f t="shared" si="74"/>
        <v>-1.3182872854071857E-2</v>
      </c>
      <c r="AK250" s="14">
        <f t="shared" si="75"/>
        <v>0.13836375059354669</v>
      </c>
      <c r="AL250" s="14">
        <f t="shared" si="76"/>
        <v>2.5403445579279194E-2</v>
      </c>
      <c r="AM250" s="14"/>
      <c r="AO250" t="e">
        <f t="shared" si="77"/>
        <v>#DIV/0!</v>
      </c>
      <c r="AQ250" s="6">
        <v>43617</v>
      </c>
      <c r="AR250">
        <v>306.38</v>
      </c>
      <c r="AS250" s="4">
        <v>2.8199999999999999E-2</v>
      </c>
    </row>
    <row r="251" spans="1:45">
      <c r="A251" s="2">
        <v>43458</v>
      </c>
      <c r="B251">
        <v>51.209999084472663</v>
      </c>
      <c r="C251">
        <v>388.23001098632813</v>
      </c>
      <c r="D251">
        <v>65.209999084472656</v>
      </c>
      <c r="E251">
        <v>25.159999847412109</v>
      </c>
      <c r="F251">
        <v>134.67999267578119</v>
      </c>
      <c r="G251">
        <v>107.3000030517578</v>
      </c>
      <c r="H251">
        <v>128.55999755859381</v>
      </c>
      <c r="I251">
        <v>1111.5</v>
      </c>
      <c r="J251">
        <v>2920</v>
      </c>
      <c r="L251">
        <v>17.364999771118161</v>
      </c>
      <c r="M251">
        <v>292.08999633789063</v>
      </c>
      <c r="N251">
        <v>43.180000305175781</v>
      </c>
      <c r="O251">
        <v>40.759014129638672</v>
      </c>
      <c r="P251">
        <v>46.084999084472663</v>
      </c>
      <c r="Q251">
        <v>55.869998931884773</v>
      </c>
      <c r="R251">
        <v>2485.7399999999998</v>
      </c>
      <c r="U251" s="2">
        <v>43458</v>
      </c>
      <c r="V251" s="14">
        <f t="shared" si="60"/>
        <v>3.1048626850493071E-2</v>
      </c>
      <c r="W251" s="14">
        <f t="shared" si="61"/>
        <v>9.2470860992173703E-3</v>
      </c>
      <c r="X251" s="14">
        <f t="shared" si="62"/>
        <v>1.9782256304838833E-2</v>
      </c>
      <c r="Y251" s="14">
        <f t="shared" si="63"/>
        <v>1.1526268572579858E-2</v>
      </c>
      <c r="Z251" s="14">
        <f t="shared" si="64"/>
        <v>2.4354129911352617E-2</v>
      </c>
      <c r="AA251" s="14">
        <f t="shared" si="65"/>
        <v>2.1528401611317236E-2</v>
      </c>
      <c r="AB251" s="14">
        <f t="shared" si="66"/>
        <v>1.057872305677089E-2</v>
      </c>
      <c r="AC251" s="14">
        <f t="shared" si="67"/>
        <v>-4.048582995951417E-3</v>
      </c>
      <c r="AD251" s="14">
        <f t="shared" si="68"/>
        <v>6.1643835616438353E-2</v>
      </c>
      <c r="AE251" s="14" t="e">
        <f t="shared" si="69"/>
        <v>#DIV/0!</v>
      </c>
      <c r="AF251" s="14">
        <f t="shared" si="70"/>
        <v>-1.2957119748653548E-2</v>
      </c>
      <c r="AG251" s="14">
        <f t="shared" si="71"/>
        <v>7.9564485349545855E-2</v>
      </c>
      <c r="AH251" s="14">
        <f t="shared" si="72"/>
        <v>-1.1000604450173853E-3</v>
      </c>
      <c r="AI251" s="14">
        <f t="shared" si="73"/>
        <v>9.310482407091016E-4</v>
      </c>
      <c r="AJ251" s="14">
        <f t="shared" si="74"/>
        <v>2.8751237696907673E-2</v>
      </c>
      <c r="AK251" s="14">
        <f t="shared" si="75"/>
        <v>4.1346007113894905E-2</v>
      </c>
      <c r="AL251" s="14">
        <f t="shared" si="76"/>
        <v>1.8586014627435001E-2</v>
      </c>
      <c r="AM251" s="14"/>
      <c r="AO251" t="e">
        <f t="shared" si="77"/>
        <v>#DIV/0!</v>
      </c>
      <c r="AQ251" t="s">
        <v>201</v>
      </c>
      <c r="AR251">
        <v>297.98</v>
      </c>
      <c r="AS251" s="4">
        <v>1.66E-2</v>
      </c>
    </row>
    <row r="252" spans="1:45">
      <c r="A252" s="2">
        <v>43451</v>
      </c>
      <c r="B252">
        <v>51.509998321533203</v>
      </c>
      <c r="C252">
        <v>369.16000366210938</v>
      </c>
      <c r="D252">
        <v>62.900001525878913</v>
      </c>
      <c r="E252">
        <v>25.45000076293945</v>
      </c>
      <c r="F252">
        <v>122.9100036621094</v>
      </c>
      <c r="G252">
        <v>104.2200012207031</v>
      </c>
      <c r="H252">
        <v>125.8199996948242</v>
      </c>
      <c r="I252">
        <v>1093</v>
      </c>
      <c r="J252">
        <v>2820</v>
      </c>
      <c r="L252">
        <v>17.030000686645511</v>
      </c>
      <c r="M252">
        <v>286.55999755859381</v>
      </c>
      <c r="N252">
        <v>43.527500152587891</v>
      </c>
      <c r="O252">
        <v>39.781784057617188</v>
      </c>
      <c r="P252">
        <v>46.044998168945313</v>
      </c>
      <c r="Q252">
        <v>52.509998321533203</v>
      </c>
      <c r="R252">
        <v>2416.62</v>
      </c>
      <c r="U252" s="2">
        <v>43451</v>
      </c>
      <c r="V252" s="14">
        <f t="shared" si="60"/>
        <v>-5.8240972012442932E-3</v>
      </c>
      <c r="W252" s="14">
        <f t="shared" si="61"/>
        <v>5.1657837076178624E-2</v>
      </c>
      <c r="X252" s="14">
        <f t="shared" si="62"/>
        <v>3.6724920549379349E-2</v>
      </c>
      <c r="Y252" s="14">
        <f t="shared" si="63"/>
        <v>-1.1394927576962689E-2</v>
      </c>
      <c r="Z252" s="14">
        <f t="shared" si="64"/>
        <v>9.5761033788824404E-2</v>
      </c>
      <c r="AA252" s="14">
        <f t="shared" si="65"/>
        <v>2.9552886154091365E-2</v>
      </c>
      <c r="AB252" s="14">
        <f t="shared" si="66"/>
        <v>2.1777125023171626E-2</v>
      </c>
      <c r="AC252" s="14">
        <f t="shared" si="67"/>
        <v>1.6925892040256175E-2</v>
      </c>
      <c r="AD252" s="14">
        <f t="shared" si="68"/>
        <v>3.5460992907801421E-2</v>
      </c>
      <c r="AE252" s="14" t="e">
        <f t="shared" si="69"/>
        <v>#DIV/0!</v>
      </c>
      <c r="AF252" s="14">
        <f t="shared" si="70"/>
        <v>1.9671113973315738E-2</v>
      </c>
      <c r="AG252" s="14">
        <f t="shared" si="71"/>
        <v>1.929787418485053E-2</v>
      </c>
      <c r="AH252" s="14">
        <f t="shared" si="72"/>
        <v>-7.983455199447034E-3</v>
      </c>
      <c r="AI252" s="14">
        <f t="shared" si="73"/>
        <v>2.4564762369785425E-2</v>
      </c>
      <c r="AJ252" s="14">
        <f t="shared" si="74"/>
        <v>8.6873530498539928E-4</v>
      </c>
      <c r="AK252" s="14">
        <f t="shared" si="75"/>
        <v>6.3987825514245103E-2</v>
      </c>
      <c r="AL252" s="14">
        <f t="shared" si="76"/>
        <v>2.860193162350717E-2</v>
      </c>
      <c r="AM252" s="14"/>
      <c r="AO252" t="e">
        <f t="shared" si="77"/>
        <v>#DIV/0!</v>
      </c>
      <c r="AQ252" t="s">
        <v>202</v>
      </c>
      <c r="AR252">
        <v>293.11</v>
      </c>
      <c r="AS252" s="4">
        <v>1.8700000000000001E-2</v>
      </c>
    </row>
    <row r="253" spans="1:45">
      <c r="A253" s="2">
        <v>43444</v>
      </c>
      <c r="B253">
        <v>52.700000762939453</v>
      </c>
      <c r="C253">
        <v>382.29998779296881</v>
      </c>
      <c r="D253">
        <v>65.699996948242188</v>
      </c>
      <c r="E253">
        <v>27.10000038146973</v>
      </c>
      <c r="F253">
        <v>137.03999328613281</v>
      </c>
      <c r="G253">
        <v>112.1999969482422</v>
      </c>
      <c r="H253">
        <v>135.17999267578119</v>
      </c>
      <c r="I253">
        <v>1102</v>
      </c>
      <c r="J253">
        <v>3055</v>
      </c>
      <c r="L253">
        <v>17.635000228881839</v>
      </c>
      <c r="M253">
        <v>326.51998901367188</v>
      </c>
      <c r="N253">
        <v>45.310001373291023</v>
      </c>
      <c r="O253">
        <v>41.555976867675781</v>
      </c>
      <c r="P253">
        <v>49.099998474121087</v>
      </c>
      <c r="Q253">
        <v>62.139999389648438</v>
      </c>
      <c r="R253">
        <v>2599.9499999999998</v>
      </c>
      <c r="U253" s="2">
        <v>43444</v>
      </c>
      <c r="V253" s="14">
        <f t="shared" si="60"/>
        <v>-2.25806911608833E-2</v>
      </c>
      <c r="W253" s="14">
        <f t="shared" si="61"/>
        <v>-3.4370872483457347E-2</v>
      </c>
      <c r="X253" s="14">
        <f t="shared" si="62"/>
        <v>-4.2617892730940049E-2</v>
      </c>
      <c r="Y253" s="14">
        <f t="shared" si="63"/>
        <v>-6.0885593922666771E-2</v>
      </c>
      <c r="Z253" s="14">
        <f t="shared" si="64"/>
        <v>-0.10310851077262301</v>
      </c>
      <c r="AA253" s="14">
        <f t="shared" si="65"/>
        <v>-7.1122958507924675E-2</v>
      </c>
      <c r="AB253" s="14">
        <f t="shared" si="66"/>
        <v>-6.924096381190234E-2</v>
      </c>
      <c r="AC253" s="14">
        <f t="shared" si="67"/>
        <v>-8.1669691470054439E-3</v>
      </c>
      <c r="AD253" s="14">
        <f t="shared" si="68"/>
        <v>-7.6923076923076927E-2</v>
      </c>
      <c r="AE253" s="14" t="e">
        <f t="shared" si="69"/>
        <v>#DIV/0!</v>
      </c>
      <c r="AF253" s="14">
        <f t="shared" si="70"/>
        <v>-3.430674989419541E-2</v>
      </c>
      <c r="AG253" s="14">
        <f t="shared" si="71"/>
        <v>-0.12238145534607649</v>
      </c>
      <c r="AH253" s="14">
        <f t="shared" si="72"/>
        <v>-3.9340127271632941E-2</v>
      </c>
      <c r="AI253" s="14">
        <f t="shared" si="73"/>
        <v>-4.2694046531695069E-2</v>
      </c>
      <c r="AJ253" s="14">
        <f t="shared" si="74"/>
        <v>-6.2219967415802657E-2</v>
      </c>
      <c r="AK253" s="14">
        <f t="shared" si="75"/>
        <v>-0.15497266113136532</v>
      </c>
      <c r="AL253" s="14">
        <f t="shared" si="76"/>
        <v>-7.0512894478739957E-2</v>
      </c>
      <c r="AM253" s="14"/>
      <c r="AO253" t="e">
        <f t="shared" si="77"/>
        <v>#DIV/0!</v>
      </c>
      <c r="AQ253" t="s">
        <v>203</v>
      </c>
      <c r="AR253">
        <v>287.72000000000003</v>
      </c>
      <c r="AS253" s="4">
        <v>-5.3900000000000003E-2</v>
      </c>
    </row>
    <row r="254" spans="1:45">
      <c r="A254" s="2">
        <v>43437</v>
      </c>
      <c r="B254">
        <v>54.049999237060547</v>
      </c>
      <c r="C254">
        <v>393.10000610351563</v>
      </c>
      <c r="D254">
        <v>65.019996643066406</v>
      </c>
      <c r="E254">
        <v>27.860000610351559</v>
      </c>
      <c r="F254">
        <v>135.94999694824219</v>
      </c>
      <c r="G254">
        <v>111.98000335693359</v>
      </c>
      <c r="H254">
        <v>137.1199951171875</v>
      </c>
      <c r="I254">
        <v>1111.5</v>
      </c>
      <c r="J254">
        <v>3125</v>
      </c>
      <c r="L254">
        <v>17.770000457763668</v>
      </c>
      <c r="M254">
        <v>346.55999755859381</v>
      </c>
      <c r="N254">
        <v>45.715000152587891</v>
      </c>
      <c r="O254">
        <v>41.669830322265618</v>
      </c>
      <c r="P254">
        <v>48.165000915527337</v>
      </c>
      <c r="Q254">
        <v>60.779998779296882</v>
      </c>
      <c r="R254">
        <v>2633.08</v>
      </c>
      <c r="U254" s="2">
        <v>43437</v>
      </c>
      <c r="V254" s="14">
        <f t="shared" si="60"/>
        <v>-2.4976845387176958E-2</v>
      </c>
      <c r="W254" s="14">
        <f t="shared" si="61"/>
        <v>-2.7473971363162056E-2</v>
      </c>
      <c r="X254" s="14">
        <f t="shared" si="62"/>
        <v>1.0458325750287392E-2</v>
      </c>
      <c r="Y254" s="14">
        <f t="shared" si="63"/>
        <v>-2.7279261027706007E-2</v>
      </c>
      <c r="Z254" s="14">
        <f t="shared" si="64"/>
        <v>8.0176267918976116E-3</v>
      </c>
      <c r="AA254" s="14">
        <f t="shared" si="65"/>
        <v>1.9645792526669574E-3</v>
      </c>
      <c r="AB254" s="14">
        <f t="shared" si="66"/>
        <v>-1.4148209673930585E-2</v>
      </c>
      <c r="AC254" s="14">
        <f t="shared" si="67"/>
        <v>-8.5470085470085479E-3</v>
      </c>
      <c r="AD254" s="14">
        <f t="shared" si="68"/>
        <v>-2.24E-2</v>
      </c>
      <c r="AE254" s="14" t="e">
        <f t="shared" si="69"/>
        <v>#DIV/0!</v>
      </c>
      <c r="AF254" s="14">
        <f t="shared" si="70"/>
        <v>-7.5970864042858013E-3</v>
      </c>
      <c r="AG254" s="14">
        <f t="shared" si="71"/>
        <v>-5.7825509828305317E-2</v>
      </c>
      <c r="AH254" s="14">
        <f t="shared" si="72"/>
        <v>-8.8592098423943954E-3</v>
      </c>
      <c r="AI254" s="14">
        <f t="shared" si="73"/>
        <v>-2.7322754546711182E-3</v>
      </c>
      <c r="AJ254" s="14">
        <f t="shared" si="74"/>
        <v>1.9412385359102679E-2</v>
      </c>
      <c r="AK254" s="14">
        <f t="shared" si="75"/>
        <v>2.2375791998449399E-2</v>
      </c>
      <c r="AL254" s="14">
        <f t="shared" si="76"/>
        <v>-1.2582223099943834E-2</v>
      </c>
      <c r="AM254" s="14"/>
      <c r="AO254" t="e">
        <f t="shared" si="77"/>
        <v>#DIV/0!</v>
      </c>
      <c r="AQ254" s="6">
        <v>43355</v>
      </c>
      <c r="AR254">
        <v>304.11</v>
      </c>
      <c r="AS254" s="4">
        <v>-1.1900000000000001E-2</v>
      </c>
    </row>
    <row r="255" spans="1:45">
      <c r="A255" s="2">
        <v>43430</v>
      </c>
      <c r="B255">
        <v>55.360000610351563</v>
      </c>
      <c r="C255">
        <v>428.010009765625</v>
      </c>
      <c r="D255">
        <v>68.550003051757813</v>
      </c>
      <c r="E255">
        <v>26.79999923706055</v>
      </c>
      <c r="F255">
        <v>142.75999450683591</v>
      </c>
      <c r="G255">
        <v>115.4899978637695</v>
      </c>
      <c r="H255">
        <v>142.6600036621094</v>
      </c>
      <c r="I255">
        <v>1112.5</v>
      </c>
      <c r="J255">
        <v>3035</v>
      </c>
      <c r="L255">
        <v>18.495000839233398</v>
      </c>
      <c r="M255">
        <v>351.97000122070313</v>
      </c>
      <c r="N255">
        <v>45.427501678466797</v>
      </c>
      <c r="O255">
        <v>43.861480712890618</v>
      </c>
      <c r="P255">
        <v>49.165000915527337</v>
      </c>
      <c r="Q255">
        <v>69.839996337890625</v>
      </c>
      <c r="R255">
        <v>2760.17</v>
      </c>
      <c r="U255" s="2">
        <v>43430</v>
      </c>
      <c r="V255" s="14">
        <f t="shared" si="60"/>
        <v>-2.3663319343353896E-2</v>
      </c>
      <c r="W255" s="14">
        <f t="shared" si="61"/>
        <v>-8.1563521566296607E-2</v>
      </c>
      <c r="X255" s="14">
        <f t="shared" si="62"/>
        <v>-5.1495350131875554E-2</v>
      </c>
      <c r="Y255" s="14">
        <f t="shared" si="63"/>
        <v>3.9552291174142232E-2</v>
      </c>
      <c r="Z255" s="14">
        <f t="shared" si="64"/>
        <v>-4.7702422391643004E-2</v>
      </c>
      <c r="AA255" s="14">
        <f t="shared" si="65"/>
        <v>-3.0392194750719911E-2</v>
      </c>
      <c r="AB255" s="14">
        <f t="shared" si="66"/>
        <v>-3.8833649254933628E-2</v>
      </c>
      <c r="AC255" s="14">
        <f t="shared" si="67"/>
        <v>-8.9887640449438206E-4</v>
      </c>
      <c r="AD255" s="14">
        <f t="shared" si="68"/>
        <v>2.9654036243822075E-2</v>
      </c>
      <c r="AE255" s="14" t="e">
        <f t="shared" si="69"/>
        <v>#DIV/0!</v>
      </c>
      <c r="AF255" s="14">
        <f t="shared" si="70"/>
        <v>-3.9199802572151748E-2</v>
      </c>
      <c r="AG255" s="14">
        <f t="shared" si="71"/>
        <v>-1.5370638529835872E-2</v>
      </c>
      <c r="AH255" s="14">
        <f t="shared" si="72"/>
        <v>6.3287317923840748E-3</v>
      </c>
      <c r="AI255" s="14">
        <f t="shared" si="73"/>
        <v>-4.9967542248998617E-2</v>
      </c>
      <c r="AJ255" s="14">
        <f t="shared" si="74"/>
        <v>-2.0339672152516509E-2</v>
      </c>
      <c r="AK255" s="14">
        <f t="shared" si="75"/>
        <v>-0.12972505775574303</v>
      </c>
      <c r="AL255" s="14">
        <f t="shared" si="76"/>
        <v>-4.6044265389450702E-2</v>
      </c>
      <c r="AM255" s="14"/>
      <c r="AO255" t="e">
        <f t="shared" si="77"/>
        <v>#DIV/0!</v>
      </c>
      <c r="AQ255" s="6">
        <v>43143</v>
      </c>
      <c r="AR255">
        <v>307.76</v>
      </c>
      <c r="AS255" s="4">
        <v>-3.6499999999999998E-2</v>
      </c>
    </row>
    <row r="256" spans="1:45">
      <c r="A256" s="2">
        <v>43423</v>
      </c>
      <c r="B256">
        <v>57.200000762939453</v>
      </c>
      <c r="C256">
        <v>406.6099853515625</v>
      </c>
      <c r="D256">
        <v>65.470001220703125</v>
      </c>
      <c r="E256">
        <v>26.95000076293945</v>
      </c>
      <c r="F256">
        <v>122.0299987792969</v>
      </c>
      <c r="G256">
        <v>112.0800018310547</v>
      </c>
      <c r="H256">
        <v>140.11000061035159</v>
      </c>
      <c r="I256">
        <v>1207</v>
      </c>
      <c r="J256">
        <v>2880</v>
      </c>
      <c r="L256">
        <v>17.715000152587891</v>
      </c>
      <c r="M256">
        <v>309.82000732421881</v>
      </c>
      <c r="N256">
        <v>44.332500457763672</v>
      </c>
      <c r="O256">
        <v>40.929790496826172</v>
      </c>
      <c r="P256">
        <v>47.584999084472663</v>
      </c>
      <c r="Q256">
        <v>63.470001220703118</v>
      </c>
      <c r="R256">
        <v>2632.56</v>
      </c>
      <c r="U256" s="2">
        <v>43423</v>
      </c>
      <c r="V256" s="14">
        <f t="shared" si="60"/>
        <v>-3.2167834406394764E-2</v>
      </c>
      <c r="W256" s="14">
        <f t="shared" si="61"/>
        <v>5.263034648684204E-2</v>
      </c>
      <c r="X256" s="14">
        <f t="shared" si="62"/>
        <v>4.704447492939285E-2</v>
      </c>
      <c r="Y256" s="14">
        <f t="shared" si="63"/>
        <v>-5.5659191700348732E-3</v>
      </c>
      <c r="Z256" s="14">
        <f t="shared" si="64"/>
        <v>0.16987622662384202</v>
      </c>
      <c r="AA256" s="14">
        <f t="shared" si="65"/>
        <v>3.0424660751298922E-2</v>
      </c>
      <c r="AB256" s="14">
        <f t="shared" si="66"/>
        <v>1.8200007427374269E-2</v>
      </c>
      <c r="AC256" s="14">
        <f t="shared" si="67"/>
        <v>-7.8293289146644574E-2</v>
      </c>
      <c r="AD256" s="14">
        <f t="shared" si="68"/>
        <v>5.3819444444444448E-2</v>
      </c>
      <c r="AE256" s="14" t="e">
        <f t="shared" si="69"/>
        <v>#DIV/0!</v>
      </c>
      <c r="AF256" s="14">
        <f t="shared" si="70"/>
        <v>4.4030521023256192E-2</v>
      </c>
      <c r="AG256" s="14">
        <f t="shared" si="71"/>
        <v>0.13604671389854889</v>
      </c>
      <c r="AH256" s="14">
        <f t="shared" si="72"/>
        <v>2.4699739680741701E-2</v>
      </c>
      <c r="AI256" s="14">
        <f t="shared" si="73"/>
        <v>7.1627295925000611E-2</v>
      </c>
      <c r="AJ256" s="14">
        <f t="shared" si="74"/>
        <v>3.3203779793078522E-2</v>
      </c>
      <c r="AK256" s="14">
        <f t="shared" si="75"/>
        <v>0.10036229706436015</v>
      </c>
      <c r="AL256" s="14">
        <f t="shared" si="76"/>
        <v>4.847372899383115E-2</v>
      </c>
      <c r="AM256" s="14"/>
      <c r="AO256" t="e">
        <f t="shared" si="77"/>
        <v>#DIV/0!</v>
      </c>
      <c r="AQ256" t="s">
        <v>204</v>
      </c>
      <c r="AR256">
        <v>319.42</v>
      </c>
      <c r="AS256" s="4">
        <v>3.3099999999999997E-2</v>
      </c>
    </row>
    <row r="257" spans="1:45">
      <c r="A257" s="2">
        <v>43416</v>
      </c>
      <c r="B257">
        <v>54.5</v>
      </c>
      <c r="C257">
        <v>411</v>
      </c>
      <c r="D257">
        <v>66.510002136230469</v>
      </c>
      <c r="E257">
        <v>26.680000305175781</v>
      </c>
      <c r="F257">
        <v>132.55000305175781</v>
      </c>
      <c r="G257">
        <v>116.19000244140619</v>
      </c>
      <c r="H257">
        <v>144.02000427246091</v>
      </c>
      <c r="I257">
        <v>1162</v>
      </c>
      <c r="J257">
        <v>2990</v>
      </c>
      <c r="L257">
        <v>17.104999542236332</v>
      </c>
      <c r="M257">
        <v>344.6099853515625</v>
      </c>
      <c r="N257">
        <v>45.097499847412109</v>
      </c>
      <c r="O257">
        <v>41.280834197998047</v>
      </c>
      <c r="P257">
        <v>49.994998931884773</v>
      </c>
      <c r="Q257">
        <v>70.589996337890625</v>
      </c>
      <c r="R257">
        <v>2736.27</v>
      </c>
      <c r="U257" s="2">
        <v>43416</v>
      </c>
      <c r="V257" s="14">
        <f t="shared" si="60"/>
        <v>4.9541298402558775E-2</v>
      </c>
      <c r="W257" s="14">
        <f t="shared" si="61"/>
        <v>-1.0681300847779806E-2</v>
      </c>
      <c r="X257" s="14">
        <f t="shared" si="62"/>
        <v>-1.5636759616954165E-2</v>
      </c>
      <c r="Y257" s="14">
        <f t="shared" si="63"/>
        <v>1.0119957071787951E-2</v>
      </c>
      <c r="Z257" s="14">
        <f t="shared" si="64"/>
        <v>-7.9366307282189061E-2</v>
      </c>
      <c r="AA257" s="14">
        <f t="shared" si="65"/>
        <v>-3.5373100301156597E-2</v>
      </c>
      <c r="AB257" s="14">
        <f t="shared" si="66"/>
        <v>-2.7149031704736436E-2</v>
      </c>
      <c r="AC257" s="14">
        <f t="shared" si="67"/>
        <v>3.8726333907056799E-2</v>
      </c>
      <c r="AD257" s="14">
        <f t="shared" si="68"/>
        <v>-3.678929765886288E-2</v>
      </c>
      <c r="AE257" s="14" t="e">
        <f t="shared" si="69"/>
        <v>#DIV/0!</v>
      </c>
      <c r="AF257" s="14">
        <f t="shared" si="70"/>
        <v>3.5662123746061591E-2</v>
      </c>
      <c r="AG257" s="14">
        <f t="shared" si="71"/>
        <v>-0.10095464294759719</v>
      </c>
      <c r="AH257" s="14">
        <f t="shared" si="72"/>
        <v>-1.696323282303501E-2</v>
      </c>
      <c r="AI257" s="14">
        <f t="shared" si="73"/>
        <v>-8.5037937820767011E-3</v>
      </c>
      <c r="AJ257" s="14">
        <f t="shared" si="74"/>
        <v>-4.8204818459854186E-2</v>
      </c>
      <c r="AK257" s="14">
        <f t="shared" si="75"/>
        <v>-0.10086408112427829</v>
      </c>
      <c r="AL257" s="14">
        <f t="shared" si="76"/>
        <v>-3.7901961429244936E-2</v>
      </c>
      <c r="AM257" s="14"/>
      <c r="AO257" t="e">
        <f t="shared" si="77"/>
        <v>#DIV/0!</v>
      </c>
      <c r="AQ257" t="s">
        <v>205</v>
      </c>
      <c r="AR257">
        <v>309.18</v>
      </c>
      <c r="AS257" s="4">
        <v>-2.76E-2</v>
      </c>
    </row>
    <row r="258" spans="1:45">
      <c r="A258" s="2">
        <v>43409</v>
      </c>
      <c r="B258">
        <v>59.950000762939453</v>
      </c>
      <c r="C258">
        <v>413.95001220703119</v>
      </c>
      <c r="D258">
        <v>63.479999542236328</v>
      </c>
      <c r="E258">
        <v>26.360000610351559</v>
      </c>
      <c r="F258">
        <v>136.91999816894531</v>
      </c>
      <c r="G258">
        <v>118</v>
      </c>
      <c r="H258">
        <v>140.22999572753909</v>
      </c>
      <c r="I258">
        <v>1254</v>
      </c>
      <c r="J258">
        <v>3200</v>
      </c>
      <c r="L258">
        <v>18.190000534057621</v>
      </c>
      <c r="M258">
        <v>325.69000244140619</v>
      </c>
      <c r="N258">
        <v>44.139999389648438</v>
      </c>
      <c r="O258">
        <v>42.011386871337891</v>
      </c>
      <c r="P258">
        <v>50.490001678466797</v>
      </c>
      <c r="Q258">
        <v>73.269996643066406</v>
      </c>
      <c r="R258">
        <v>2781.01</v>
      </c>
      <c r="U258" s="2">
        <v>43409</v>
      </c>
      <c r="V258" s="14">
        <f t="shared" si="60"/>
        <v>-9.0909102478420559E-2</v>
      </c>
      <c r="W258" s="14">
        <f t="shared" si="61"/>
        <v>-7.1264938278484376E-3</v>
      </c>
      <c r="X258" s="14">
        <f t="shared" si="62"/>
        <v>4.7731610205481063E-2</v>
      </c>
      <c r="Y258" s="14">
        <f t="shared" si="63"/>
        <v>1.2139593604506921E-2</v>
      </c>
      <c r="Z258" s="14">
        <f t="shared" si="64"/>
        <v>-3.1916412325651448E-2</v>
      </c>
      <c r="AA258" s="14">
        <f t="shared" si="65"/>
        <v>-1.5338962360964464E-2</v>
      </c>
      <c r="AB258" s="14">
        <f t="shared" si="66"/>
        <v>2.7027088785523772E-2</v>
      </c>
      <c r="AC258" s="14">
        <f t="shared" si="67"/>
        <v>-7.3365231259968106E-2</v>
      </c>
      <c r="AD258" s="14">
        <f t="shared" si="68"/>
        <v>-6.5625000000000003E-2</v>
      </c>
      <c r="AE258" s="14" t="e">
        <f t="shared" si="69"/>
        <v>#DIV/0!</v>
      </c>
      <c r="AF258" s="14">
        <f t="shared" si="70"/>
        <v>-5.96482111031175E-2</v>
      </c>
      <c r="AG258" s="14">
        <f t="shared" si="71"/>
        <v>5.8091997814885762E-2</v>
      </c>
      <c r="AH258" s="14">
        <f t="shared" si="72"/>
        <v>2.1692353217119022E-2</v>
      </c>
      <c r="AI258" s="14">
        <f t="shared" si="73"/>
        <v>-1.738939672658749E-2</v>
      </c>
      <c r="AJ258" s="14">
        <f t="shared" si="74"/>
        <v>-9.8039756412433461E-3</v>
      </c>
      <c r="AK258" s="14">
        <f t="shared" si="75"/>
        <v>-3.6577049651460462E-2</v>
      </c>
      <c r="AL258" s="14">
        <f t="shared" si="76"/>
        <v>-1.6087680375115598E-2</v>
      </c>
      <c r="AM258" s="14"/>
      <c r="AO258" t="e">
        <f t="shared" si="77"/>
        <v>#DIV/0!</v>
      </c>
      <c r="AQ258" s="6">
        <v>43415</v>
      </c>
      <c r="AR258">
        <v>317.95999999999998</v>
      </c>
      <c r="AS258" s="4">
        <v>-1.54E-2</v>
      </c>
    </row>
    <row r="259" spans="1:45">
      <c r="A259" s="2">
        <v>43402</v>
      </c>
      <c r="B259">
        <v>59.490001678466797</v>
      </c>
      <c r="C259">
        <v>409.760009765625</v>
      </c>
      <c r="D259">
        <v>62.180000305175781</v>
      </c>
      <c r="E259">
        <v>24.440000534057621</v>
      </c>
      <c r="F259">
        <v>136.78999328613281</v>
      </c>
      <c r="G259">
        <v>115.1800003051758</v>
      </c>
      <c r="H259">
        <v>143.11000061035159</v>
      </c>
      <c r="I259">
        <v>1248.5</v>
      </c>
      <c r="J259">
        <v>3230</v>
      </c>
      <c r="L259">
        <v>18.565000534057621</v>
      </c>
      <c r="M259">
        <v>354.3900146484375</v>
      </c>
      <c r="N259">
        <v>42.037498474121087</v>
      </c>
      <c r="O259">
        <v>40.730548858642578</v>
      </c>
      <c r="P259">
        <v>50.25</v>
      </c>
      <c r="Q259">
        <v>77.760002136230469</v>
      </c>
      <c r="R259">
        <v>2723.06</v>
      </c>
      <c r="U259" s="2">
        <v>43402</v>
      </c>
      <c r="V259" s="14">
        <f t="shared" ref="V259:V264" si="78">(B258-B259)/B259</f>
        <v>7.7323763908912291E-3</v>
      </c>
      <c r="W259" s="14">
        <f t="shared" ref="W259:W264" si="79">(C258-C259)/C259</f>
        <v>1.022550356683854E-2</v>
      </c>
      <c r="X259" s="14">
        <f t="shared" ref="X259:X264" si="80">(D258-D259)/D259</f>
        <v>2.0907031693152577E-2</v>
      </c>
      <c r="Y259" s="14">
        <f t="shared" ref="Y259:Y264" si="81">(E258-E259)/E259</f>
        <v>7.8559739539218923E-2</v>
      </c>
      <c r="Z259" s="14">
        <f t="shared" ref="Z259:Z264" si="82">(F258-F259)/F259</f>
        <v>9.5039761088780862E-4</v>
      </c>
      <c r="AA259" s="14">
        <f t="shared" ref="AA259:AA264" si="83">(G258-G259)/G259</f>
        <v>2.4483414545515361E-2</v>
      </c>
      <c r="AB259" s="14">
        <f t="shared" ref="AB259:AB264" si="84">(H258-H259)/H259</f>
        <v>-2.0124413881137112E-2</v>
      </c>
      <c r="AC259" s="14">
        <f t="shared" ref="AC259:AC264" si="85">(I258-I259)/I259</f>
        <v>4.4052863436123352E-3</v>
      </c>
      <c r="AD259" s="14">
        <f t="shared" ref="AD259:AD264" si="86">(J258-J259)/J259</f>
        <v>-9.2879256965944269E-3</v>
      </c>
      <c r="AE259" s="14" t="e">
        <f t="shared" ref="AE259:AE264" si="87">(K258-K259)/K259</f>
        <v>#DIV/0!</v>
      </c>
      <c r="AF259" s="14">
        <f t="shared" ref="AF259:AF264" si="88">(L258-L259)/L259</f>
        <v>-2.0199299176537049E-2</v>
      </c>
      <c r="AG259" s="14">
        <f t="shared" ref="AG259:AG264" si="89">(M258-M259)/M259</f>
        <v>-8.0984257514993288E-2</v>
      </c>
      <c r="AH259" s="14">
        <f t="shared" ref="AH259:AH264" si="90">(N258-N259)/N259</f>
        <v>5.0014891271936215E-2</v>
      </c>
      <c r="AI259" s="14">
        <f t="shared" ref="AI259:AI264" si="91">(O258-O259)/O259</f>
        <v>3.1446618044370711E-2</v>
      </c>
      <c r="AJ259" s="14">
        <f t="shared" ref="AJ259:AJ264" si="92">(P258-P259)/P259</f>
        <v>4.7761528053093909E-3</v>
      </c>
      <c r="AK259" s="14">
        <f t="shared" ref="AK259:AK264" si="93">(Q258-Q259)/Q259</f>
        <v>-5.7741838603577518E-2</v>
      </c>
      <c r="AL259" s="14">
        <f t="shared" ref="AL259:AL264" si="94">(R258-R259)/R259</f>
        <v>2.1281205702408421E-2</v>
      </c>
      <c r="AM259" s="14"/>
      <c r="AO259" t="e">
        <f t="shared" si="77"/>
        <v>#DIV/0!</v>
      </c>
      <c r="AQ259" s="6">
        <v>43201</v>
      </c>
      <c r="AR259">
        <v>322.92</v>
      </c>
      <c r="AS259" s="4">
        <v>1.2800000000000001E-2</v>
      </c>
    </row>
    <row r="260" spans="1:45">
      <c r="A260" s="2">
        <v>43395</v>
      </c>
      <c r="B260">
        <v>56.830001831054688</v>
      </c>
      <c r="C260">
        <v>386.92999267578119</v>
      </c>
      <c r="D260">
        <v>67.099998474121094</v>
      </c>
      <c r="E260">
        <v>24.70999908447266</v>
      </c>
      <c r="F260">
        <v>135.52000427246091</v>
      </c>
      <c r="G260">
        <v>113.19000244140619</v>
      </c>
      <c r="H260">
        <v>125.620002746582</v>
      </c>
      <c r="I260">
        <v>1168</v>
      </c>
      <c r="J260">
        <v>3045</v>
      </c>
      <c r="L260">
        <v>16.139999389648441</v>
      </c>
      <c r="M260">
        <v>295.3699951171875</v>
      </c>
      <c r="N260">
        <v>42.472499847412109</v>
      </c>
      <c r="O260">
        <v>40.417457580566413</v>
      </c>
      <c r="P260">
        <v>50.630001068115227</v>
      </c>
      <c r="Q260">
        <v>71.120002746582031</v>
      </c>
      <c r="R260">
        <v>2658.69</v>
      </c>
      <c r="U260" s="2">
        <v>43395</v>
      </c>
      <c r="V260" s="14">
        <f t="shared" si="78"/>
        <v>4.6806260103946638E-2</v>
      </c>
      <c r="W260" s="14">
        <f t="shared" si="79"/>
        <v>5.9002965709545496E-2</v>
      </c>
      <c r="X260" s="14">
        <f t="shared" si="80"/>
        <v>-7.3323372292517133E-2</v>
      </c>
      <c r="Y260" s="14">
        <f t="shared" si="81"/>
        <v>-1.0926692044464765E-2</v>
      </c>
      <c r="Z260" s="14">
        <f t="shared" si="82"/>
        <v>9.3712291442864023E-3</v>
      </c>
      <c r="AA260" s="14">
        <f t="shared" si="83"/>
        <v>1.7581039145217286E-2</v>
      </c>
      <c r="AB260" s="14">
        <f t="shared" si="84"/>
        <v>0.13922940201691306</v>
      </c>
      <c r="AC260" s="14">
        <f t="shared" si="85"/>
        <v>6.8921232876712327E-2</v>
      </c>
      <c r="AD260" s="14">
        <f t="shared" si="86"/>
        <v>6.0755336617405585E-2</v>
      </c>
      <c r="AE260" s="14" t="e">
        <f t="shared" si="87"/>
        <v>#DIV/0!</v>
      </c>
      <c r="AF260" s="14">
        <f t="shared" si="88"/>
        <v>0.15024790806153807</v>
      </c>
      <c r="AG260" s="14">
        <f t="shared" si="89"/>
        <v>0.19981724788204677</v>
      </c>
      <c r="AH260" s="14">
        <f t="shared" si="90"/>
        <v>-1.0241953613604587E-2</v>
      </c>
      <c r="AI260" s="14">
        <f t="shared" si="91"/>
        <v>7.7464367334848351E-3</v>
      </c>
      <c r="AJ260" s="14">
        <f t="shared" si="92"/>
        <v>-7.5054525004649248E-3</v>
      </c>
      <c r="AK260" s="14">
        <f t="shared" si="93"/>
        <v>9.3363317396209608E-2</v>
      </c>
      <c r="AL260" s="14">
        <f t="shared" si="94"/>
        <v>2.421117166724962E-2</v>
      </c>
      <c r="AM260" s="14"/>
      <c r="AO260" t="e">
        <f t="shared" si="77"/>
        <v>#DIV/0!</v>
      </c>
      <c r="AQ260" t="s">
        <v>206</v>
      </c>
      <c r="AR260">
        <v>318.83</v>
      </c>
      <c r="AS260" s="4">
        <v>2.87E-2</v>
      </c>
    </row>
    <row r="261" spans="1:45">
      <c r="A261" s="2">
        <v>43388</v>
      </c>
      <c r="B261">
        <v>56.130001068115227</v>
      </c>
      <c r="C261">
        <v>401.64999389648438</v>
      </c>
      <c r="D261">
        <v>69.459999084472656</v>
      </c>
      <c r="E261">
        <v>24.430000305175781</v>
      </c>
      <c r="F261">
        <v>140.49000549316409</v>
      </c>
      <c r="G261">
        <v>118.90000152587891</v>
      </c>
      <c r="H261">
        <v>125.4499969482422</v>
      </c>
      <c r="I261">
        <v>1068</v>
      </c>
      <c r="J261">
        <v>3065</v>
      </c>
      <c r="L261">
        <v>17.594999313354489</v>
      </c>
      <c r="M261">
        <v>301.8699951171875</v>
      </c>
      <c r="N261">
        <v>43.365001678466797</v>
      </c>
      <c r="O261">
        <v>42.220115661621087</v>
      </c>
      <c r="P261">
        <v>52.830001831054688</v>
      </c>
      <c r="Q261">
        <v>74.069999694824219</v>
      </c>
      <c r="R261">
        <v>2767.78</v>
      </c>
      <c r="U261" s="2">
        <v>43388</v>
      </c>
      <c r="V261" s="14">
        <f t="shared" si="78"/>
        <v>1.2471062704773352E-2</v>
      </c>
      <c r="W261" s="14">
        <f t="shared" si="79"/>
        <v>-3.664882719877971E-2</v>
      </c>
      <c r="X261" s="14">
        <f t="shared" si="80"/>
        <v>-3.3976398523724222E-2</v>
      </c>
      <c r="Y261" s="14">
        <f t="shared" si="81"/>
        <v>1.1461267941022396E-2</v>
      </c>
      <c r="Z261" s="14">
        <f t="shared" si="82"/>
        <v>-3.5376190663933105E-2</v>
      </c>
      <c r="AA261" s="14">
        <f t="shared" si="83"/>
        <v>-4.802354088473175E-2</v>
      </c>
      <c r="AB261" s="14">
        <f t="shared" si="84"/>
        <v>1.3551678156671588E-3</v>
      </c>
      <c r="AC261" s="14">
        <f t="shared" si="85"/>
        <v>9.3632958801498134E-2</v>
      </c>
      <c r="AD261" s="14">
        <f t="shared" si="86"/>
        <v>-6.5252854812398045E-3</v>
      </c>
      <c r="AE261" s="14" t="e">
        <f t="shared" si="87"/>
        <v>#DIV/0!</v>
      </c>
      <c r="AF261" s="14">
        <f t="shared" si="88"/>
        <v>-8.2693946035093752E-2</v>
      </c>
      <c r="AG261" s="14">
        <f t="shared" si="89"/>
        <v>-2.1532448090697674E-2</v>
      </c>
      <c r="AH261" s="14">
        <f t="shared" si="90"/>
        <v>-2.0581155229099545E-2</v>
      </c>
      <c r="AI261" s="14">
        <f t="shared" si="91"/>
        <v>-4.2696663730206801E-2</v>
      </c>
      <c r="AJ261" s="14">
        <f t="shared" si="92"/>
        <v>-4.1643018865962812E-2</v>
      </c>
      <c r="AK261" s="14">
        <f t="shared" si="93"/>
        <v>-3.9827149458572554E-2</v>
      </c>
      <c r="AL261" s="14">
        <f t="shared" si="94"/>
        <v>-3.9414259803886194E-2</v>
      </c>
      <c r="AM261" s="14"/>
      <c r="AO261" t="e">
        <f t="shared" si="77"/>
        <v>#DIV/0!</v>
      </c>
      <c r="AQ261" t="s">
        <v>207</v>
      </c>
      <c r="AR261">
        <v>309.94</v>
      </c>
      <c r="AS261" s="4">
        <v>-3.9600000000000003E-2</v>
      </c>
    </row>
    <row r="262" spans="1:45">
      <c r="A262" s="2">
        <v>43381</v>
      </c>
      <c r="B262">
        <v>58.150001525878913</v>
      </c>
      <c r="C262">
        <v>427.70001220703102</v>
      </c>
      <c r="D262">
        <v>71.25</v>
      </c>
      <c r="E262">
        <v>24.129999160766602</v>
      </c>
      <c r="F262">
        <v>146.74000549316409</v>
      </c>
      <c r="G262">
        <v>112.61000061035161</v>
      </c>
      <c r="H262">
        <v>126.3199996948242</v>
      </c>
      <c r="I262">
        <v>1200</v>
      </c>
      <c r="J262">
        <v>3225</v>
      </c>
      <c r="L262">
        <v>18.139999389648441</v>
      </c>
      <c r="M262">
        <v>303.42001342773438</v>
      </c>
      <c r="N262">
        <v>42.340000152587891</v>
      </c>
      <c r="O262">
        <v>41.537002563476563</v>
      </c>
      <c r="P262">
        <v>52.930000305175781</v>
      </c>
      <c r="Q262">
        <v>73.970001220703125</v>
      </c>
      <c r="R262">
        <v>2767.13</v>
      </c>
      <c r="U262" s="2">
        <v>43381</v>
      </c>
      <c r="V262" s="14">
        <f t="shared" si="78"/>
        <v>-3.4737754166089069E-2</v>
      </c>
      <c r="W262" s="14">
        <f t="shared" si="79"/>
        <v>-6.0907219001754352E-2</v>
      </c>
      <c r="X262" s="14">
        <f t="shared" si="80"/>
        <v>-2.5122819867050439E-2</v>
      </c>
      <c r="Y262" s="14">
        <f t="shared" si="81"/>
        <v>1.2432704303486133E-2</v>
      </c>
      <c r="Z262" s="14">
        <f t="shared" si="82"/>
        <v>-4.2592338599109276E-2</v>
      </c>
      <c r="AA262" s="14">
        <f t="shared" si="83"/>
        <v>5.5856503698030323E-2</v>
      </c>
      <c r="AB262" s="14">
        <f t="shared" si="84"/>
        <v>-6.8872921840075815E-3</v>
      </c>
      <c r="AC262" s="14">
        <f t="shared" si="85"/>
        <v>-0.11</v>
      </c>
      <c r="AD262" s="14">
        <f t="shared" si="86"/>
        <v>-4.9612403100775193E-2</v>
      </c>
      <c r="AE262" s="14" t="e">
        <f t="shared" si="87"/>
        <v>#DIV/0!</v>
      </c>
      <c r="AF262" s="14">
        <f t="shared" si="88"/>
        <v>-3.004410665002314E-2</v>
      </c>
      <c r="AG262" s="14">
        <f t="shared" si="89"/>
        <v>-5.1084906794259411E-3</v>
      </c>
      <c r="AH262" s="14">
        <f t="shared" si="90"/>
        <v>2.4208821969412687E-2</v>
      </c>
      <c r="AI262" s="14">
        <f t="shared" si="91"/>
        <v>1.6445892962560198E-2</v>
      </c>
      <c r="AJ262" s="14">
        <f t="shared" si="92"/>
        <v>-1.8892588993866936E-3</v>
      </c>
      <c r="AK262" s="14">
        <f t="shared" si="93"/>
        <v>1.351878768025566E-3</v>
      </c>
      <c r="AL262" s="14">
        <f t="shared" si="94"/>
        <v>2.3490042029109256E-4</v>
      </c>
      <c r="AM262" s="14"/>
      <c r="AO262">
        <f t="shared" si="77"/>
        <v>0</v>
      </c>
      <c r="AQ262" t="s">
        <v>208</v>
      </c>
      <c r="AR262">
        <v>322.73</v>
      </c>
      <c r="AS262" s="4">
        <v>-6.9999999999999999E-4</v>
      </c>
    </row>
    <row r="263" spans="1:45">
      <c r="A263" s="2">
        <v>43374</v>
      </c>
      <c r="B263">
        <v>58.930000305175781</v>
      </c>
      <c r="C263">
        <v>470.8599853515625</v>
      </c>
      <c r="D263">
        <v>74.180000305175781</v>
      </c>
      <c r="E263">
        <v>24.879999160766602</v>
      </c>
      <c r="F263">
        <v>155.07000732421881</v>
      </c>
      <c r="G263">
        <v>114.7799987792969</v>
      </c>
      <c r="H263">
        <v>138.30999755859381</v>
      </c>
      <c r="I263">
        <v>1208.5</v>
      </c>
      <c r="J263">
        <v>3705</v>
      </c>
      <c r="L263">
        <v>19.739999771118161</v>
      </c>
      <c r="M263">
        <v>335.6400146484375</v>
      </c>
      <c r="N263">
        <v>43.092498779296882</v>
      </c>
      <c r="O263">
        <v>42.609107971191413</v>
      </c>
      <c r="P263">
        <v>55.130001068115227</v>
      </c>
      <c r="Q263">
        <v>94.110000610351563</v>
      </c>
      <c r="R263">
        <v>2885.57</v>
      </c>
      <c r="U263" s="2">
        <v>43374</v>
      </c>
      <c r="V263" s="14">
        <f t="shared" si="78"/>
        <v>-1.323602197959536E-2</v>
      </c>
      <c r="W263" s="14">
        <f t="shared" si="79"/>
        <v>-9.1662010974040517E-2</v>
      </c>
      <c r="X263" s="14">
        <f t="shared" si="80"/>
        <v>-3.9498521072011177E-2</v>
      </c>
      <c r="Y263" s="14">
        <f t="shared" si="81"/>
        <v>-3.0144695550580195E-2</v>
      </c>
      <c r="Z263" s="14">
        <f t="shared" si="82"/>
        <v>-5.3717685159054854E-2</v>
      </c>
      <c r="AA263" s="14">
        <f t="shared" si="83"/>
        <v>-1.890571695437851E-2</v>
      </c>
      <c r="AB263" s="14">
        <f t="shared" si="84"/>
        <v>-8.6689307175283156E-2</v>
      </c>
      <c r="AC263" s="14">
        <f t="shared" si="85"/>
        <v>-7.0335126189491103E-3</v>
      </c>
      <c r="AD263" s="14">
        <f t="shared" si="86"/>
        <v>-0.12955465587044535</v>
      </c>
      <c r="AE263" s="14" t="e">
        <f t="shared" si="87"/>
        <v>#DIV/0!</v>
      </c>
      <c r="AF263" s="14">
        <f t="shared" si="88"/>
        <v>-8.1053718339485492E-2</v>
      </c>
      <c r="AG263" s="14">
        <f t="shared" si="89"/>
        <v>-9.5995709136324575E-2</v>
      </c>
      <c r="AH263" s="14">
        <f t="shared" si="90"/>
        <v>-1.7462404084826886E-2</v>
      </c>
      <c r="AI263" s="14">
        <f t="shared" si="91"/>
        <v>-2.5161414044145576E-2</v>
      </c>
      <c r="AJ263" s="14">
        <f t="shared" si="92"/>
        <v>-3.9905690555334127E-2</v>
      </c>
      <c r="AK263" s="14">
        <f t="shared" si="93"/>
        <v>-0.21400488002369805</v>
      </c>
      <c r="AL263" s="14">
        <f t="shared" si="94"/>
        <v>-4.1045616637267524E-2</v>
      </c>
      <c r="AM263" s="14"/>
      <c r="AQ263" s="6">
        <v>43291</v>
      </c>
      <c r="AR263">
        <v>322.95999999999998</v>
      </c>
      <c r="AS263" s="4">
        <v>-4.0899999999999999E-2</v>
      </c>
    </row>
    <row r="264" spans="1:45">
      <c r="A264" s="2">
        <v>43367</v>
      </c>
      <c r="B264">
        <v>59.270000457763672</v>
      </c>
      <c r="C264">
        <v>471.32998657226563</v>
      </c>
      <c r="D264">
        <v>77.089996337890625</v>
      </c>
      <c r="E264">
        <v>25.020000457763668</v>
      </c>
      <c r="F264">
        <v>159.0299987792969</v>
      </c>
      <c r="G264">
        <v>116.94000244140619</v>
      </c>
      <c r="H264">
        <v>145.32000732421881</v>
      </c>
      <c r="I264">
        <v>1314</v>
      </c>
      <c r="J264">
        <v>3785</v>
      </c>
      <c r="L264">
        <v>19.569999694824219</v>
      </c>
      <c r="M264">
        <v>340.47000122070313</v>
      </c>
      <c r="N264">
        <v>41.900001525878913</v>
      </c>
      <c r="O264">
        <v>41.812145233154297</v>
      </c>
      <c r="P264">
        <v>55.840000152587891</v>
      </c>
      <c r="Q264">
        <v>99.010002136230469</v>
      </c>
      <c r="R264">
        <v>2913.98</v>
      </c>
      <c r="U264" s="2">
        <v>43367</v>
      </c>
      <c r="V264" s="14">
        <f t="shared" si="78"/>
        <v>-5.7364627967259382E-3</v>
      </c>
      <c r="W264" s="14">
        <f t="shared" si="79"/>
        <v>-9.971808161861205E-4</v>
      </c>
      <c r="X264" s="14">
        <f t="shared" si="80"/>
        <v>-3.7748036982128474E-2</v>
      </c>
      <c r="Y264" s="14">
        <f t="shared" si="81"/>
        <v>-5.5955753171708904E-3</v>
      </c>
      <c r="Z264" s="14">
        <f t="shared" si="82"/>
        <v>-2.4900908542254373E-2</v>
      </c>
      <c r="AA264" s="14">
        <f t="shared" si="83"/>
        <v>-1.8471041705267439E-2</v>
      </c>
      <c r="AB264" s="14">
        <f t="shared" si="84"/>
        <v>-4.8238435262291116E-2</v>
      </c>
      <c r="AC264" s="14">
        <f t="shared" si="85"/>
        <v>-8.0289193302891929E-2</v>
      </c>
      <c r="AD264" s="14">
        <f t="shared" si="86"/>
        <v>-2.1136063408190225E-2</v>
      </c>
      <c r="AE264" s="14" t="e">
        <f t="shared" si="87"/>
        <v>#DIV/0!</v>
      </c>
      <c r="AF264" s="14">
        <f t="shared" si="88"/>
        <v>8.6867694913098335E-3</v>
      </c>
      <c r="AG264" s="14">
        <f t="shared" si="89"/>
        <v>-1.4186232428550083E-2</v>
      </c>
      <c r="AH264" s="14">
        <f t="shared" si="90"/>
        <v>2.8460553937723381E-2</v>
      </c>
      <c r="AI264" s="14">
        <f t="shared" si="91"/>
        <v>1.9060556055975265E-2</v>
      </c>
      <c r="AJ264" s="14">
        <f t="shared" si="92"/>
        <v>-1.2714883283175611E-2</v>
      </c>
      <c r="AK264" s="14">
        <f t="shared" si="93"/>
        <v>-4.9489964853620193E-2</v>
      </c>
      <c r="AL264" s="14">
        <f t="shared" si="94"/>
        <v>-9.7495521589028942E-3</v>
      </c>
      <c r="AM264" s="14"/>
      <c r="AQ264" t="s">
        <v>209</v>
      </c>
      <c r="AR264">
        <v>336.74</v>
      </c>
      <c r="AS264" s="4">
        <v>-1.5599999999999999E-2</v>
      </c>
    </row>
  </sheetData>
  <sortState xmlns:xlrd2="http://schemas.microsoft.com/office/spreadsheetml/2017/richdata2" ref="A2:Q262">
    <sortCondition descending="1" ref="A2:A2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6A6B-F13F-422D-B814-7B59D49D833C}">
  <dimension ref="A1:G12"/>
  <sheetViews>
    <sheetView workbookViewId="0">
      <selection activeCell="C4" sqref="C4"/>
    </sheetView>
  </sheetViews>
  <sheetFormatPr defaultColWidth="8.85546875" defaultRowHeight="15"/>
  <cols>
    <col min="1" max="1" width="4" customWidth="1"/>
    <col min="2" max="2" width="21" bestFit="1" customWidth="1"/>
    <col min="3" max="3" width="26.85546875" customWidth="1"/>
    <col min="4" max="4" width="23.28515625" bestFit="1" customWidth="1"/>
    <col min="7" max="7" width="27.85546875" customWidth="1"/>
    <col min="19" max="19" width="9.42578125" customWidth="1"/>
    <col min="20" max="20" width="7.28515625" customWidth="1"/>
    <col min="21" max="21" width="6.85546875" customWidth="1"/>
  </cols>
  <sheetData>
    <row r="1" spans="1:7" ht="15.75" thickBot="1">
      <c r="B1" s="26"/>
      <c r="C1" s="26"/>
      <c r="D1" s="26"/>
    </row>
    <row r="2" spans="1:7" ht="22.5" thickTop="1" thickBot="1">
      <c r="A2" s="25"/>
      <c r="B2" s="46" t="s">
        <v>210</v>
      </c>
      <c r="C2" s="46"/>
      <c r="D2" s="47"/>
    </row>
    <row r="3" spans="1:7" ht="19.5" thickBot="1">
      <c r="A3" s="25"/>
      <c r="B3" s="7" t="s">
        <v>211</v>
      </c>
      <c r="C3" s="7" t="s">
        <v>212</v>
      </c>
      <c r="D3" s="19" t="s">
        <v>213</v>
      </c>
      <c r="G3" s="45" t="s">
        <v>214</v>
      </c>
    </row>
    <row r="4" spans="1:7">
      <c r="A4" s="25"/>
      <c r="B4" s="3" t="s">
        <v>62</v>
      </c>
      <c r="C4" s="37">
        <f>COVAR(Data!AO2:AO185,Data!AS2:AS185)/VAR(Data!AS2:AS185)</f>
        <v>-0.15387423614879092</v>
      </c>
      <c r="D4" s="20">
        <v>1</v>
      </c>
      <c r="G4" s="39"/>
    </row>
    <row r="5" spans="1:7">
      <c r="A5" s="25"/>
      <c r="B5" s="3" t="s">
        <v>215</v>
      </c>
      <c r="C5" s="5">
        <f>AVERAGE(Data!AN2:AO185)</f>
        <v>3.3731023139649077E-3</v>
      </c>
      <c r="D5" s="21">
        <f>AVERAGE(Data!AS4:AS264)</f>
        <v>1.3852118396689061E-3</v>
      </c>
      <c r="G5" s="40">
        <f>AVERAGE(Data!AL:AL)</f>
        <v>1.8970246853057767E-3</v>
      </c>
    </row>
    <row r="6" spans="1:7">
      <c r="A6" s="25"/>
      <c r="B6" s="3" t="s">
        <v>216</v>
      </c>
      <c r="C6" s="5">
        <f>STDEV(Data!AO2:AO185)</f>
        <v>3.397361455462293E-2</v>
      </c>
      <c r="D6" s="21">
        <f>_xlfn.STDEV.P(Data!AS4:AS264)</f>
        <v>2.6865168762946312E-2</v>
      </c>
      <c r="G6" s="40">
        <f>STDEV(Data!AL:AL)</f>
        <v>2.829206399869056E-2</v>
      </c>
    </row>
    <row r="7" spans="1:7">
      <c r="A7" s="25"/>
      <c r="B7" s="3" t="s">
        <v>217</v>
      </c>
      <c r="C7" s="18">
        <f>(C5-5.0042%)/C6</f>
        <v>-1.3736806724230251</v>
      </c>
      <c r="D7" s="22">
        <f>(-(Data!AT2-5.0042%)/D6)</f>
        <v>1.8111476830713529</v>
      </c>
      <c r="G7" s="41">
        <f>(G5-5.0042%)/G6</f>
        <v>-1.7017130781593919</v>
      </c>
    </row>
    <row r="8" spans="1:7">
      <c r="A8" s="25"/>
      <c r="B8" s="3" t="s">
        <v>218</v>
      </c>
      <c r="C8" s="38">
        <f>_xlfn.NORM.INV(0.05,C5,C6)</f>
        <v>-5.2508520806857958E-2</v>
      </c>
      <c r="D8" s="20">
        <f>_xlfn.NORM.INV(0.05,D5,D6)</f>
        <v>-4.2804058438726741E-2</v>
      </c>
      <c r="G8" s="42">
        <f>_xlfn.NORM.INV(0.05,G5,G6)</f>
        <v>-4.4639279396883579E-2</v>
      </c>
    </row>
    <row r="9" spans="1:7">
      <c r="A9" s="25"/>
      <c r="B9" s="3" t="s">
        <v>219</v>
      </c>
      <c r="C9" s="3">
        <f>10000*C8</f>
        <v>-525.08520806857962</v>
      </c>
      <c r="D9" s="20">
        <f>10000*D8</f>
        <v>-428.04058438726742</v>
      </c>
      <c r="G9" s="43">
        <f>10000*G8</f>
        <v>-446.3927939688358</v>
      </c>
    </row>
    <row r="10" spans="1:7">
      <c r="A10" s="25"/>
      <c r="B10" s="3" t="s">
        <v>220</v>
      </c>
      <c r="C10" s="38">
        <f>_xlfn.NORM.INV(0.01,C5,C6)</f>
        <v>-7.5661343678665102E-2</v>
      </c>
      <c r="D10" s="20">
        <f>_xlfn.NORM.INV(0.01,D5,D6)</f>
        <v>-6.111251639775965E-2</v>
      </c>
      <c r="G10" s="42">
        <f>_xlfn.NORM.INV(0.01,G5,G6)</f>
        <v>-6.3920158250275416E-2</v>
      </c>
    </row>
    <row r="11" spans="1:7" ht="15.75" thickBot="1">
      <c r="A11" s="25"/>
      <c r="B11" s="23" t="s">
        <v>221</v>
      </c>
      <c r="C11" s="23">
        <f>10000*C10</f>
        <v>-756.61343678665105</v>
      </c>
      <c r="D11" s="24">
        <f>10000*D10</f>
        <v>-611.12516397759646</v>
      </c>
      <c r="G11" s="44">
        <f>10000*G10</f>
        <v>-639.20158250275415</v>
      </c>
    </row>
    <row r="12" spans="1:7" ht="15.75" thickTop="1"/>
  </sheetData>
  <mergeCells count="1">
    <mergeCell ref="B2:D2"/>
  </mergeCells>
  <pageMargins left="0.7" right="0.7" top="0.75" bottom="0.75" header="0.3" footer="0.3"/>
  <ignoredErrors>
    <ignoredError sqref="C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FBB1EB21970B4B8DB8A86C7AAD1FF9" ma:contentTypeVersion="11" ma:contentTypeDescription="Create a new document." ma:contentTypeScope="" ma:versionID="66fbf99d492352ce60d09da3dcee7a64">
  <xsd:schema xmlns:xsd="http://www.w3.org/2001/XMLSchema" xmlns:xs="http://www.w3.org/2001/XMLSchema" xmlns:p="http://schemas.microsoft.com/office/2006/metadata/properties" xmlns:ns3="809f2005-f55f-49e5-968d-422b87dae06a" xmlns:ns4="5cdef862-7d73-4bc5-8d55-c6efc220e570" targetNamespace="http://schemas.microsoft.com/office/2006/metadata/properties" ma:root="true" ma:fieldsID="0a1bf2a8e28cc98ac04dce4c4a797bff" ns3:_="" ns4:_="">
    <xsd:import namespace="809f2005-f55f-49e5-968d-422b87dae06a"/>
    <xsd:import namespace="5cdef862-7d73-4bc5-8d55-c6efc220e5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f2005-f55f-49e5-968d-422b87dae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ef862-7d73-4bc5-8d55-c6efc220e57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4A9FA5-99DF-4ABD-A629-5AB2A118EA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9f2005-f55f-49e5-968d-422b87dae06a"/>
    <ds:schemaRef ds:uri="5cdef862-7d73-4bc5-8d55-c6efc220e5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E808B3-3902-48CB-B56E-F0CE54EB14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232BF7-5C77-4ECD-835F-81E02AA4A1C0}">
  <ds:schemaRefs>
    <ds:schemaRef ds:uri="http://schemas.microsoft.com/office/2006/metadata/properties"/>
    <ds:schemaRef ds:uri="http://purl.org/dc/dcmitype/"/>
    <ds:schemaRef ds:uri="http://www.w3.org/XML/1998/namespace"/>
    <ds:schemaRef ds:uri="5cdef862-7d73-4bc5-8d55-c6efc220e570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809f2005-f55f-49e5-968d-422b87dae06a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4e8d09f7-cc79-4ccb-9149-a4238dd17422}" enabled="0" method="" siteId="{4e8d09f7-cc79-4ccb-9149-a4238dd1742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Weekly update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Domagoj Bagic</dc:creator>
  <cp:keywords/>
  <dc:description/>
  <cp:lastModifiedBy>Domagoj Bagic</cp:lastModifiedBy>
  <cp:revision/>
  <dcterms:created xsi:type="dcterms:W3CDTF">2023-09-24T13:16:07Z</dcterms:created>
  <dcterms:modified xsi:type="dcterms:W3CDTF">2023-10-13T19:14:11Z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0x010100FFFBB1EB21970B4B8DB8A86C7AAD1FF9</vt:lpwstr>
  </property>
</Properties>
</file>