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mc:AlternateContent xmlns:mc="http://schemas.openxmlformats.org/markup-compatibility/2006">
    <mc:Choice Requires="x15">
      <x15ac:absPath xmlns:x15ac="http://schemas.microsoft.com/office/spreadsheetml/2010/11/ac" url="https://uniduede-my.sharepoint.com/personal/domenic_bubel_stud_uni-due_de/Documents/"/>
    </mc:Choice>
  </mc:AlternateContent>
  <xr:revisionPtr revIDLastSave="5593" documentId="13_ncr:1_{DD1A2033-15ED-4061-B194-9E4375F3641F}" xr6:coauthVersionLast="47" xr6:coauthVersionMax="47" xr10:uidLastSave="{84E41FEC-6154-462F-8DFF-2D1096FADD34}"/>
  <bookViews>
    <workbookView xWindow="28680" yWindow="-120" windowWidth="29040" windowHeight="15840" firstSheet="1" xr2:uid="{00000000-000D-0000-FFFF-FFFF00000000}"/>
  </bookViews>
  <sheets>
    <sheet name="Default model" sheetId="7" r:id="rId1"/>
    <sheet name="Statistical significance overvi" sheetId="29" r:id="rId2"/>
    <sheet name="U-Test in R" sheetId="30" r:id="rId3"/>
    <sheet name="Openstack Levene's Test" sheetId="10" r:id="rId4"/>
    <sheet name="QT Levene's Test" sheetId="26" r:id="rId5"/>
    <sheet name="Openstack 1 (GPU)" sheetId="1" r:id="rId6"/>
    <sheet name="Openstack 2 (GPU)" sheetId="3" r:id="rId7"/>
    <sheet name="Openstack 3 (GPU)" sheetId="5" r:id="rId8"/>
    <sheet name="Openstack 4 (GPU)" sheetId="4" r:id="rId9"/>
    <sheet name="Openstack 5 (GPU)" sheetId="6" r:id="rId10"/>
    <sheet name="Openstack 01 CPU" sheetId="11" r:id="rId11"/>
    <sheet name="Openstack 02 CPU" sheetId="12" r:id="rId12"/>
    <sheet name="Openstack 03 CPU" sheetId="13" r:id="rId13"/>
    <sheet name="Openstack 04 CPU" sheetId="14" r:id="rId14"/>
    <sheet name="Openstack 05 CPU" sheetId="15" r:id="rId15"/>
    <sheet name="QT 01 (GPU)" sheetId="16" r:id="rId16"/>
    <sheet name="QT 02 (GPU)" sheetId="17" r:id="rId17"/>
    <sheet name="QT 03 (GPU)" sheetId="18" r:id="rId18"/>
    <sheet name="QT 04 (GPU)" sheetId="19" r:id="rId19"/>
    <sheet name="QT 05 (GPU)" sheetId="20" r:id="rId20"/>
    <sheet name="QT 01 (CPU)" sheetId="21" r:id="rId21"/>
    <sheet name="QT 02 (CPU)" sheetId="22" r:id="rId22"/>
    <sheet name="QT 03 (CPU)" sheetId="23" r:id="rId23"/>
    <sheet name="QT 04 (CPU)" sheetId="24" r:id="rId24"/>
    <sheet name="QT 05 (CPU)" sheetId="25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6" l="1"/>
  <c r="N27" i="26"/>
  <c r="I27" i="26"/>
  <c r="I19" i="26"/>
  <c r="N36" i="26"/>
  <c r="N32" i="26"/>
  <c r="N31" i="26"/>
  <c r="N28" i="26"/>
  <c r="N24" i="26"/>
  <c r="N23" i="26"/>
  <c r="N20" i="26"/>
  <c r="N19" i="26"/>
  <c r="I36" i="26"/>
  <c r="I35" i="26"/>
  <c r="I32" i="26"/>
  <c r="I31" i="26"/>
  <c r="I28" i="26"/>
  <c r="I24" i="26"/>
  <c r="I23" i="26"/>
  <c r="I20" i="26"/>
  <c r="L19" i="10"/>
  <c r="Q19" i="10"/>
  <c r="Q31" i="10"/>
  <c r="Q32" i="10"/>
  <c r="Q20" i="10"/>
  <c r="L31" i="10"/>
  <c r="L32" i="10"/>
  <c r="L20" i="10"/>
  <c r="L15" i="10"/>
  <c r="L16" i="10"/>
  <c r="L12" i="10"/>
  <c r="L11" i="10"/>
  <c r="L8" i="10"/>
  <c r="L7" i="10"/>
  <c r="L4" i="10"/>
  <c r="L3" i="10"/>
  <c r="D31" i="26"/>
  <c r="D35" i="26"/>
  <c r="D36" i="26"/>
  <c r="D32" i="26"/>
  <c r="D28" i="26"/>
  <c r="D27" i="26"/>
  <c r="D24" i="26"/>
  <c r="D23" i="26"/>
  <c r="D20" i="26"/>
  <c r="D19" i="26"/>
  <c r="D35" i="10"/>
  <c r="D31" i="10"/>
  <c r="D36" i="10"/>
  <c r="D32" i="10"/>
  <c r="D28" i="10"/>
  <c r="D27" i="10"/>
  <c r="D24" i="10"/>
  <c r="D23" i="10"/>
  <c r="D20" i="10"/>
  <c r="D19" i="10"/>
  <c r="D70" i="10"/>
  <c r="D66" i="10"/>
  <c r="D62" i="10"/>
  <c r="D71" i="10"/>
  <c r="D67" i="10"/>
  <c r="D63" i="10"/>
  <c r="D59" i="10"/>
  <c r="D58" i="10"/>
  <c r="D58" i="26"/>
  <c r="D62" i="26"/>
  <c r="D71" i="26"/>
  <c r="D70" i="26"/>
  <c r="D67" i="26"/>
  <c r="D66" i="26"/>
  <c r="D63" i="26"/>
  <c r="D59" i="26"/>
  <c r="D40" i="26"/>
  <c r="D44" i="26"/>
  <c r="D48" i="26"/>
  <c r="D52" i="26"/>
  <c r="D40" i="10"/>
  <c r="D41" i="10"/>
  <c r="D41" i="26"/>
  <c r="D2" i="26"/>
  <c r="D53" i="26"/>
  <c r="D49" i="26"/>
  <c r="D45" i="26"/>
  <c r="D15" i="26"/>
  <c r="D14" i="26"/>
  <c r="D11" i="26"/>
  <c r="D10" i="26"/>
  <c r="D7" i="26"/>
  <c r="D6" i="26"/>
  <c r="D3" i="26"/>
  <c r="D52" i="10"/>
  <c r="D48" i="10"/>
  <c r="D53" i="10"/>
  <c r="D49" i="10"/>
  <c r="P21" i="25"/>
  <c r="O21" i="25"/>
  <c r="N21" i="25"/>
  <c r="P21" i="24"/>
  <c r="O21" i="24"/>
  <c r="N21" i="24"/>
  <c r="P21" i="23"/>
  <c r="O21" i="23"/>
  <c r="N21" i="23"/>
  <c r="P21" i="22"/>
  <c r="O21" i="22"/>
  <c r="N21" i="22"/>
  <c r="P21" i="21"/>
  <c r="O21" i="21"/>
  <c r="N21" i="21"/>
  <c r="I10" i="21"/>
  <c r="I11" i="25"/>
  <c r="I6" i="25"/>
  <c r="P21" i="19"/>
  <c r="O21" i="19"/>
  <c r="N21" i="19"/>
  <c r="I11" i="18"/>
  <c r="I12" i="18"/>
  <c r="I13" i="18"/>
  <c r="I14" i="18"/>
  <c r="I15" i="18"/>
  <c r="I16" i="18"/>
  <c r="I17" i="18"/>
  <c r="C22" i="16"/>
  <c r="C22" i="17"/>
  <c r="C21" i="17"/>
  <c r="P21" i="15"/>
  <c r="O21" i="15"/>
  <c r="N21" i="15"/>
  <c r="P21" i="13"/>
  <c r="O21" i="13"/>
  <c r="N21" i="13"/>
  <c r="P21" i="12"/>
  <c r="O21" i="12"/>
  <c r="N21" i="12"/>
  <c r="P21" i="11"/>
  <c r="O21" i="11"/>
  <c r="N21" i="11"/>
  <c r="P21" i="20"/>
  <c r="O21" i="20"/>
  <c r="N21" i="20"/>
  <c r="P21" i="18"/>
  <c r="O21" i="18"/>
  <c r="N21" i="18"/>
  <c r="O4" i="18"/>
  <c r="N4" i="18"/>
  <c r="P3" i="18"/>
  <c r="G25" i="25"/>
  <c r="E25" i="25"/>
  <c r="C25" i="25"/>
  <c r="G24" i="25"/>
  <c r="E24" i="25"/>
  <c r="C24" i="25"/>
  <c r="G22" i="25"/>
  <c r="E22" i="25"/>
  <c r="C22" i="25"/>
  <c r="G21" i="25"/>
  <c r="E21" i="25"/>
  <c r="C21" i="25"/>
  <c r="G19" i="25"/>
  <c r="G20" i="25" s="1"/>
  <c r="E19" i="25"/>
  <c r="E20" i="25" s="1"/>
  <c r="C19" i="25"/>
  <c r="C20" i="25" s="1"/>
  <c r="P17" i="25"/>
  <c r="O17" i="25"/>
  <c r="N17" i="25"/>
  <c r="I17" i="25"/>
  <c r="P16" i="25"/>
  <c r="O16" i="25"/>
  <c r="N16" i="25"/>
  <c r="I16" i="25"/>
  <c r="P15" i="25"/>
  <c r="O15" i="25"/>
  <c r="N15" i="25"/>
  <c r="I15" i="25"/>
  <c r="P14" i="25"/>
  <c r="O14" i="25"/>
  <c r="N14" i="25"/>
  <c r="I14" i="25"/>
  <c r="P13" i="25"/>
  <c r="O13" i="25"/>
  <c r="N13" i="25"/>
  <c r="I13" i="25"/>
  <c r="P12" i="25"/>
  <c r="O12" i="25"/>
  <c r="N12" i="25"/>
  <c r="I12" i="25"/>
  <c r="P11" i="25"/>
  <c r="O11" i="25"/>
  <c r="N11" i="25"/>
  <c r="P10" i="25"/>
  <c r="O10" i="25"/>
  <c r="N10" i="25"/>
  <c r="I10" i="25"/>
  <c r="P9" i="25"/>
  <c r="O9" i="25"/>
  <c r="N9" i="25"/>
  <c r="I9" i="25"/>
  <c r="P8" i="25"/>
  <c r="O8" i="25"/>
  <c r="N8" i="25"/>
  <c r="I8" i="25"/>
  <c r="P7" i="25"/>
  <c r="O7" i="25"/>
  <c r="N7" i="25"/>
  <c r="I7" i="25"/>
  <c r="P6" i="25"/>
  <c r="O6" i="25"/>
  <c r="N6" i="25"/>
  <c r="P5" i="25"/>
  <c r="O5" i="25"/>
  <c r="N5" i="25"/>
  <c r="I5" i="25"/>
  <c r="P4" i="25"/>
  <c r="O4" i="25"/>
  <c r="N4" i="25"/>
  <c r="I4" i="25"/>
  <c r="P3" i="25"/>
  <c r="O3" i="25"/>
  <c r="N3" i="25"/>
  <c r="I3" i="25"/>
  <c r="P2" i="25"/>
  <c r="P25" i="25" s="1"/>
  <c r="O2" i="25"/>
  <c r="N2" i="25"/>
  <c r="I2" i="25"/>
  <c r="G25" i="24"/>
  <c r="E25" i="24"/>
  <c r="C25" i="24"/>
  <c r="G24" i="24"/>
  <c r="G26" i="24" s="1"/>
  <c r="G27" i="24" s="1"/>
  <c r="E24" i="24"/>
  <c r="C24" i="24"/>
  <c r="G22" i="24"/>
  <c r="E22" i="24"/>
  <c r="C22" i="24"/>
  <c r="I21" i="24"/>
  <c r="G21" i="24"/>
  <c r="E21" i="24"/>
  <c r="C21" i="24"/>
  <c r="G19" i="24"/>
  <c r="G20" i="24" s="1"/>
  <c r="E19" i="24"/>
  <c r="E20" i="24" s="1"/>
  <c r="C19" i="24"/>
  <c r="C20" i="24" s="1"/>
  <c r="P17" i="24"/>
  <c r="O17" i="24"/>
  <c r="N17" i="24"/>
  <c r="I17" i="24"/>
  <c r="P16" i="24"/>
  <c r="O16" i="24"/>
  <c r="N16" i="24"/>
  <c r="I16" i="24"/>
  <c r="P15" i="24"/>
  <c r="O15" i="24"/>
  <c r="N15" i="24"/>
  <c r="I15" i="24"/>
  <c r="P14" i="24"/>
  <c r="O14" i="24"/>
  <c r="N14" i="24"/>
  <c r="I14" i="24"/>
  <c r="P13" i="24"/>
  <c r="O13" i="24"/>
  <c r="N13" i="24"/>
  <c r="I13" i="24"/>
  <c r="P12" i="24"/>
  <c r="O12" i="24"/>
  <c r="N12" i="24"/>
  <c r="I12" i="24"/>
  <c r="P11" i="24"/>
  <c r="O11" i="24"/>
  <c r="N11" i="24"/>
  <c r="I11" i="24"/>
  <c r="P10" i="24"/>
  <c r="O10" i="24"/>
  <c r="N10" i="24"/>
  <c r="I10" i="24"/>
  <c r="P9" i="24"/>
  <c r="O9" i="24"/>
  <c r="N9" i="24"/>
  <c r="I9" i="24"/>
  <c r="P8" i="24"/>
  <c r="O8" i="24"/>
  <c r="N8" i="24"/>
  <c r="I8" i="24"/>
  <c r="P7" i="24"/>
  <c r="O7" i="24"/>
  <c r="N7" i="24"/>
  <c r="I7" i="24"/>
  <c r="P6" i="24"/>
  <c r="O6" i="24"/>
  <c r="N6" i="24"/>
  <c r="I6" i="24"/>
  <c r="P5" i="24"/>
  <c r="O5" i="24"/>
  <c r="N5" i="24"/>
  <c r="I5" i="24"/>
  <c r="P4" i="24"/>
  <c r="O4" i="24"/>
  <c r="N4" i="24"/>
  <c r="I4" i="24"/>
  <c r="P3" i="24"/>
  <c r="O3" i="24"/>
  <c r="N3" i="24"/>
  <c r="I3" i="24"/>
  <c r="P2" i="24"/>
  <c r="P24" i="24" s="1"/>
  <c r="O2" i="24"/>
  <c r="O25" i="24" s="1"/>
  <c r="N2" i="24"/>
  <c r="I2" i="24"/>
  <c r="G25" i="23"/>
  <c r="E25" i="23"/>
  <c r="C25" i="23"/>
  <c r="G24" i="23"/>
  <c r="E24" i="23"/>
  <c r="C24" i="23"/>
  <c r="G22" i="23"/>
  <c r="E22" i="23"/>
  <c r="C22" i="23"/>
  <c r="G21" i="23"/>
  <c r="E21" i="23"/>
  <c r="C21" i="23"/>
  <c r="G19" i="23"/>
  <c r="G20" i="23" s="1"/>
  <c r="G45" i="23" s="1"/>
  <c r="E19" i="23"/>
  <c r="E20" i="23" s="1"/>
  <c r="C19" i="23"/>
  <c r="C20" i="23" s="1"/>
  <c r="P17" i="23"/>
  <c r="O17" i="23"/>
  <c r="N17" i="23"/>
  <c r="I17" i="23"/>
  <c r="P16" i="23"/>
  <c r="O16" i="23"/>
  <c r="N16" i="23"/>
  <c r="I16" i="23"/>
  <c r="P15" i="23"/>
  <c r="O15" i="23"/>
  <c r="N15" i="23"/>
  <c r="I15" i="23"/>
  <c r="P14" i="23"/>
  <c r="O14" i="23"/>
  <c r="N14" i="23"/>
  <c r="I14" i="23"/>
  <c r="P13" i="23"/>
  <c r="O13" i="23"/>
  <c r="N13" i="23"/>
  <c r="I13" i="23"/>
  <c r="P12" i="23"/>
  <c r="O12" i="23"/>
  <c r="N12" i="23"/>
  <c r="I12" i="23"/>
  <c r="P11" i="23"/>
  <c r="O11" i="23"/>
  <c r="N11" i="23"/>
  <c r="I11" i="23"/>
  <c r="P10" i="23"/>
  <c r="O10" i="23"/>
  <c r="N10" i="23"/>
  <c r="I10" i="23"/>
  <c r="P9" i="23"/>
  <c r="O9" i="23"/>
  <c r="N9" i="23"/>
  <c r="I9" i="23"/>
  <c r="P8" i="23"/>
  <c r="O8" i="23"/>
  <c r="N8" i="23"/>
  <c r="I8" i="23"/>
  <c r="P7" i="23"/>
  <c r="O7" i="23"/>
  <c r="N7" i="23"/>
  <c r="I7" i="23"/>
  <c r="P6" i="23"/>
  <c r="O6" i="23"/>
  <c r="N6" i="23"/>
  <c r="I6" i="23"/>
  <c r="P5" i="23"/>
  <c r="P24" i="23" s="1"/>
  <c r="O5" i="23"/>
  <c r="N5" i="23"/>
  <c r="I5" i="23"/>
  <c r="P4" i="23"/>
  <c r="O4" i="23"/>
  <c r="N4" i="23"/>
  <c r="I4" i="23"/>
  <c r="P3" i="23"/>
  <c r="O3" i="23"/>
  <c r="N3" i="23"/>
  <c r="I3" i="23"/>
  <c r="P2" i="23"/>
  <c r="P25" i="23" s="1"/>
  <c r="O2" i="23"/>
  <c r="N2" i="23"/>
  <c r="I2" i="23"/>
  <c r="G25" i="22"/>
  <c r="E25" i="22"/>
  <c r="C25" i="22"/>
  <c r="G24" i="22"/>
  <c r="E24" i="22"/>
  <c r="C24" i="22"/>
  <c r="G22" i="22"/>
  <c r="E22" i="22"/>
  <c r="C22" i="22"/>
  <c r="I21" i="22"/>
  <c r="G21" i="22"/>
  <c r="E21" i="22"/>
  <c r="C21" i="22"/>
  <c r="G20" i="22"/>
  <c r="G45" i="22" s="1"/>
  <c r="G19" i="22"/>
  <c r="E19" i="22"/>
  <c r="E20" i="22" s="1"/>
  <c r="C19" i="22"/>
  <c r="C20" i="22" s="1"/>
  <c r="P17" i="22"/>
  <c r="O17" i="22"/>
  <c r="N17" i="22"/>
  <c r="I17" i="22"/>
  <c r="P16" i="22"/>
  <c r="O16" i="22"/>
  <c r="N16" i="22"/>
  <c r="I16" i="22"/>
  <c r="P15" i="22"/>
  <c r="O15" i="22"/>
  <c r="N15" i="22"/>
  <c r="I15" i="22"/>
  <c r="P14" i="22"/>
  <c r="O14" i="22"/>
  <c r="N14" i="22"/>
  <c r="I14" i="22"/>
  <c r="P13" i="22"/>
  <c r="O13" i="22"/>
  <c r="N13" i="22"/>
  <c r="I13" i="22"/>
  <c r="P12" i="22"/>
  <c r="O12" i="22"/>
  <c r="N12" i="22"/>
  <c r="I12" i="22"/>
  <c r="P11" i="22"/>
  <c r="O11" i="22"/>
  <c r="N11" i="22"/>
  <c r="I11" i="22"/>
  <c r="P10" i="22"/>
  <c r="O10" i="22"/>
  <c r="N10" i="22"/>
  <c r="I10" i="22"/>
  <c r="P9" i="22"/>
  <c r="O9" i="22"/>
  <c r="N9" i="22"/>
  <c r="I9" i="22"/>
  <c r="P8" i="22"/>
  <c r="O8" i="22"/>
  <c r="N8" i="22"/>
  <c r="I8" i="22"/>
  <c r="P7" i="22"/>
  <c r="O7" i="22"/>
  <c r="N7" i="22"/>
  <c r="I7" i="22"/>
  <c r="P6" i="22"/>
  <c r="O6" i="22"/>
  <c r="N6" i="22"/>
  <c r="I6" i="22"/>
  <c r="P5" i="22"/>
  <c r="O5" i="22"/>
  <c r="N5" i="22"/>
  <c r="I5" i="22"/>
  <c r="P4" i="22"/>
  <c r="O4" i="22"/>
  <c r="N4" i="22"/>
  <c r="I4" i="22"/>
  <c r="P3" i="22"/>
  <c r="O3" i="22"/>
  <c r="N3" i="22"/>
  <c r="I3" i="22"/>
  <c r="P2" i="22"/>
  <c r="O2" i="22"/>
  <c r="N2" i="22"/>
  <c r="I2" i="22"/>
  <c r="G25" i="21"/>
  <c r="E25" i="21"/>
  <c r="E26" i="21" s="1"/>
  <c r="E27" i="21" s="1"/>
  <c r="C25" i="21"/>
  <c r="G24" i="21"/>
  <c r="E24" i="21"/>
  <c r="C24" i="21"/>
  <c r="G22" i="21"/>
  <c r="E22" i="21"/>
  <c r="C22" i="21"/>
  <c r="G21" i="21"/>
  <c r="E21" i="21"/>
  <c r="C21" i="21"/>
  <c r="G19" i="21"/>
  <c r="G20" i="21" s="1"/>
  <c r="E19" i="21"/>
  <c r="E20" i="21" s="1"/>
  <c r="C19" i="21"/>
  <c r="C20" i="21" s="1"/>
  <c r="P17" i="21"/>
  <c r="O17" i="21"/>
  <c r="N17" i="21"/>
  <c r="I17" i="21"/>
  <c r="P16" i="21"/>
  <c r="O16" i="21"/>
  <c r="N16" i="21"/>
  <c r="I16" i="21"/>
  <c r="P15" i="21"/>
  <c r="O15" i="21"/>
  <c r="N15" i="21"/>
  <c r="I15" i="21"/>
  <c r="P14" i="21"/>
  <c r="O14" i="21"/>
  <c r="N14" i="21"/>
  <c r="I14" i="21"/>
  <c r="P13" i="21"/>
  <c r="O13" i="21"/>
  <c r="N13" i="21"/>
  <c r="I13" i="21"/>
  <c r="P12" i="21"/>
  <c r="O12" i="21"/>
  <c r="N12" i="21"/>
  <c r="I12" i="21"/>
  <c r="P11" i="21"/>
  <c r="O11" i="21"/>
  <c r="N11" i="21"/>
  <c r="I11" i="21"/>
  <c r="P10" i="21"/>
  <c r="O10" i="21"/>
  <c r="N10" i="21"/>
  <c r="P9" i="21"/>
  <c r="O9" i="21"/>
  <c r="N9" i="21"/>
  <c r="I9" i="21"/>
  <c r="P8" i="21"/>
  <c r="O8" i="21"/>
  <c r="N8" i="21"/>
  <c r="I8" i="21"/>
  <c r="P7" i="21"/>
  <c r="O7" i="21"/>
  <c r="N7" i="21"/>
  <c r="I7" i="21"/>
  <c r="P6" i="21"/>
  <c r="O6" i="21"/>
  <c r="N6" i="21"/>
  <c r="I6" i="21"/>
  <c r="P5" i="21"/>
  <c r="O5" i="21"/>
  <c r="N5" i="21"/>
  <c r="I5" i="21"/>
  <c r="P4" i="21"/>
  <c r="O4" i="21"/>
  <c r="N4" i="21"/>
  <c r="I4" i="21"/>
  <c r="I21" i="21" s="1"/>
  <c r="P3" i="21"/>
  <c r="O3" i="21"/>
  <c r="N3" i="21"/>
  <c r="I3" i="21"/>
  <c r="P2" i="21"/>
  <c r="O2" i="21"/>
  <c r="N2" i="21"/>
  <c r="I2" i="21"/>
  <c r="G25" i="20"/>
  <c r="E25" i="20"/>
  <c r="C25" i="20"/>
  <c r="G24" i="20"/>
  <c r="E24" i="20"/>
  <c r="C24" i="20"/>
  <c r="G22" i="20"/>
  <c r="E22" i="20"/>
  <c r="C22" i="20"/>
  <c r="G21" i="20"/>
  <c r="E21" i="20"/>
  <c r="C21" i="20"/>
  <c r="G19" i="20"/>
  <c r="G20" i="20" s="1"/>
  <c r="E19" i="20"/>
  <c r="E20" i="20" s="1"/>
  <c r="C19" i="20"/>
  <c r="C20" i="20" s="1"/>
  <c r="P17" i="20"/>
  <c r="O17" i="20"/>
  <c r="N17" i="20"/>
  <c r="I17" i="20"/>
  <c r="P16" i="20"/>
  <c r="O16" i="20"/>
  <c r="N16" i="20"/>
  <c r="I16" i="20"/>
  <c r="P15" i="20"/>
  <c r="O15" i="20"/>
  <c r="N15" i="20"/>
  <c r="I15" i="20"/>
  <c r="P14" i="20"/>
  <c r="O14" i="20"/>
  <c r="N14" i="20"/>
  <c r="I14" i="20"/>
  <c r="P13" i="20"/>
  <c r="O13" i="20"/>
  <c r="N13" i="20"/>
  <c r="I13" i="20"/>
  <c r="P12" i="20"/>
  <c r="O12" i="20"/>
  <c r="N12" i="20"/>
  <c r="I12" i="20"/>
  <c r="P11" i="20"/>
  <c r="O11" i="20"/>
  <c r="N11" i="20"/>
  <c r="I11" i="20"/>
  <c r="P10" i="20"/>
  <c r="O10" i="20"/>
  <c r="N10" i="20"/>
  <c r="I10" i="20"/>
  <c r="P9" i="20"/>
  <c r="O9" i="20"/>
  <c r="N9" i="20"/>
  <c r="I9" i="20"/>
  <c r="P8" i="20"/>
  <c r="O8" i="20"/>
  <c r="N8" i="20"/>
  <c r="I8" i="20"/>
  <c r="P7" i="20"/>
  <c r="O7" i="20"/>
  <c r="N7" i="20"/>
  <c r="I7" i="20"/>
  <c r="P6" i="20"/>
  <c r="O6" i="20"/>
  <c r="N6" i="20"/>
  <c r="I6" i="20"/>
  <c r="P5" i="20"/>
  <c r="O5" i="20"/>
  <c r="N5" i="20"/>
  <c r="I5" i="20"/>
  <c r="P4" i="20"/>
  <c r="O4" i="20"/>
  <c r="N4" i="20"/>
  <c r="I4" i="20"/>
  <c r="P3" i="20"/>
  <c r="O3" i="20"/>
  <c r="N3" i="20"/>
  <c r="I3" i="20"/>
  <c r="P2" i="20"/>
  <c r="O2" i="20"/>
  <c r="N2" i="20"/>
  <c r="I2" i="20"/>
  <c r="I19" i="20" s="1"/>
  <c r="G25" i="19"/>
  <c r="E25" i="19"/>
  <c r="C25" i="19"/>
  <c r="G24" i="19"/>
  <c r="E24" i="19"/>
  <c r="C24" i="19"/>
  <c r="G22" i="19"/>
  <c r="E22" i="19"/>
  <c r="C22" i="19"/>
  <c r="G21" i="19"/>
  <c r="E21" i="19"/>
  <c r="C21" i="19"/>
  <c r="G19" i="19"/>
  <c r="G20" i="19" s="1"/>
  <c r="E19" i="19"/>
  <c r="E20" i="19" s="1"/>
  <c r="C19" i="19"/>
  <c r="C20" i="19" s="1"/>
  <c r="P17" i="19"/>
  <c r="O17" i="19"/>
  <c r="N17" i="19"/>
  <c r="I17" i="19"/>
  <c r="P16" i="19"/>
  <c r="O16" i="19"/>
  <c r="N16" i="19"/>
  <c r="I16" i="19"/>
  <c r="P15" i="19"/>
  <c r="O15" i="19"/>
  <c r="N15" i="19"/>
  <c r="I15" i="19"/>
  <c r="P14" i="19"/>
  <c r="O14" i="19"/>
  <c r="N14" i="19"/>
  <c r="I14" i="19"/>
  <c r="P13" i="19"/>
  <c r="O13" i="19"/>
  <c r="N13" i="19"/>
  <c r="I13" i="19"/>
  <c r="P12" i="19"/>
  <c r="O12" i="19"/>
  <c r="N12" i="19"/>
  <c r="I12" i="19"/>
  <c r="P11" i="19"/>
  <c r="O11" i="19"/>
  <c r="N11" i="19"/>
  <c r="I11" i="19"/>
  <c r="P10" i="19"/>
  <c r="O10" i="19"/>
  <c r="N10" i="19"/>
  <c r="I10" i="19"/>
  <c r="P9" i="19"/>
  <c r="O9" i="19"/>
  <c r="N9" i="19"/>
  <c r="I9" i="19"/>
  <c r="P8" i="19"/>
  <c r="O8" i="19"/>
  <c r="N8" i="19"/>
  <c r="I8" i="19"/>
  <c r="P7" i="19"/>
  <c r="O7" i="19"/>
  <c r="N7" i="19"/>
  <c r="I7" i="19"/>
  <c r="P6" i="19"/>
  <c r="O6" i="19"/>
  <c r="N6" i="19"/>
  <c r="I6" i="19"/>
  <c r="P5" i="19"/>
  <c r="O5" i="19"/>
  <c r="N5" i="19"/>
  <c r="I5" i="19"/>
  <c r="P4" i="19"/>
  <c r="O4" i="19"/>
  <c r="N4" i="19"/>
  <c r="I4" i="19"/>
  <c r="P3" i="19"/>
  <c r="O3" i="19"/>
  <c r="N3" i="19"/>
  <c r="I3" i="19"/>
  <c r="P2" i="19"/>
  <c r="O2" i="19"/>
  <c r="N2" i="19"/>
  <c r="I2" i="19"/>
  <c r="G25" i="18"/>
  <c r="E25" i="18"/>
  <c r="C25" i="18"/>
  <c r="G24" i="18"/>
  <c r="E24" i="18"/>
  <c r="C24" i="18"/>
  <c r="G22" i="18"/>
  <c r="E22" i="18"/>
  <c r="C22" i="18"/>
  <c r="G21" i="18"/>
  <c r="E21" i="18"/>
  <c r="C21" i="18"/>
  <c r="G19" i="18"/>
  <c r="G20" i="18" s="1"/>
  <c r="E19" i="18"/>
  <c r="E20" i="18" s="1"/>
  <c r="C19" i="18"/>
  <c r="C20" i="18" s="1"/>
  <c r="P17" i="18"/>
  <c r="O17" i="18"/>
  <c r="N17" i="18"/>
  <c r="P16" i="18"/>
  <c r="O16" i="18"/>
  <c r="N16" i="18"/>
  <c r="P15" i="18"/>
  <c r="O15" i="18"/>
  <c r="N15" i="18"/>
  <c r="P14" i="18"/>
  <c r="O14" i="18"/>
  <c r="N14" i="18"/>
  <c r="P13" i="18"/>
  <c r="O13" i="18"/>
  <c r="N13" i="18"/>
  <c r="P12" i="18"/>
  <c r="O12" i="18"/>
  <c r="N12" i="18"/>
  <c r="P11" i="18"/>
  <c r="O11" i="18"/>
  <c r="N11" i="18"/>
  <c r="P10" i="18"/>
  <c r="O10" i="18"/>
  <c r="N10" i="18"/>
  <c r="I10" i="18"/>
  <c r="P9" i="18"/>
  <c r="O9" i="18"/>
  <c r="N9" i="18"/>
  <c r="I9" i="18"/>
  <c r="P8" i="18"/>
  <c r="O8" i="18"/>
  <c r="N8" i="18"/>
  <c r="I8" i="18"/>
  <c r="P7" i="18"/>
  <c r="O7" i="18"/>
  <c r="N7" i="18"/>
  <c r="I7" i="18"/>
  <c r="P6" i="18"/>
  <c r="O6" i="18"/>
  <c r="N6" i="18"/>
  <c r="I6" i="18"/>
  <c r="P5" i="18"/>
  <c r="O5" i="18"/>
  <c r="N5" i="18"/>
  <c r="I5" i="18"/>
  <c r="P4" i="18"/>
  <c r="I4" i="18"/>
  <c r="O3" i="18"/>
  <c r="N3" i="18"/>
  <c r="I3" i="18"/>
  <c r="P2" i="18"/>
  <c r="O2" i="18"/>
  <c r="N2" i="18"/>
  <c r="I2" i="18"/>
  <c r="P21" i="16"/>
  <c r="O21" i="16"/>
  <c r="N21" i="16"/>
  <c r="D44" i="10"/>
  <c r="D45" i="10"/>
  <c r="D14" i="10"/>
  <c r="D10" i="10"/>
  <c r="D6" i="10"/>
  <c r="D15" i="10"/>
  <c r="D11" i="10"/>
  <c r="D7" i="10"/>
  <c r="E22" i="17"/>
  <c r="E21" i="17"/>
  <c r="E22" i="16"/>
  <c r="E21" i="16"/>
  <c r="E22" i="15"/>
  <c r="E21" i="15"/>
  <c r="E22" i="14"/>
  <c r="E21" i="14"/>
  <c r="E22" i="13"/>
  <c r="E21" i="13"/>
  <c r="E22" i="12"/>
  <c r="E21" i="12"/>
  <c r="E22" i="11"/>
  <c r="E21" i="11"/>
  <c r="C22" i="11"/>
  <c r="C21" i="11"/>
  <c r="C22" i="13"/>
  <c r="C21" i="13"/>
  <c r="C22" i="14"/>
  <c r="C21" i="14"/>
  <c r="C22" i="15"/>
  <c r="C21" i="15"/>
  <c r="C21" i="16"/>
  <c r="D2" i="10"/>
  <c r="N22" i="16"/>
  <c r="D3" i="10"/>
  <c r="P21" i="17"/>
  <c r="O21" i="17"/>
  <c r="N21" i="17"/>
  <c r="C25" i="16"/>
  <c r="C24" i="16"/>
  <c r="C19" i="16"/>
  <c r="N26" i="5"/>
  <c r="I22" i="3"/>
  <c r="I21" i="3"/>
  <c r="I22" i="5"/>
  <c r="I21" i="5"/>
  <c r="I22" i="4"/>
  <c r="I21" i="4"/>
  <c r="I22" i="6"/>
  <c r="I21" i="6"/>
  <c r="I22" i="16"/>
  <c r="P22" i="6"/>
  <c r="O22" i="6"/>
  <c r="N22" i="6"/>
  <c r="P21" i="6"/>
  <c r="O21" i="6"/>
  <c r="N21" i="6"/>
  <c r="P22" i="4"/>
  <c r="O22" i="4"/>
  <c r="N22" i="4"/>
  <c r="P21" i="4"/>
  <c r="O21" i="4"/>
  <c r="N21" i="4"/>
  <c r="P22" i="5"/>
  <c r="O22" i="5"/>
  <c r="N22" i="5"/>
  <c r="P21" i="5"/>
  <c r="O21" i="5"/>
  <c r="N21" i="5"/>
  <c r="O21" i="3"/>
  <c r="P22" i="3"/>
  <c r="O22" i="3"/>
  <c r="N22" i="3"/>
  <c r="P21" i="3"/>
  <c r="N21" i="3"/>
  <c r="G21" i="3"/>
  <c r="G22" i="3"/>
  <c r="N22" i="1"/>
  <c r="N21" i="1"/>
  <c r="O22" i="1"/>
  <c r="O21" i="1"/>
  <c r="P22" i="1"/>
  <c r="P21" i="1"/>
  <c r="I22" i="1"/>
  <c r="I21" i="1"/>
  <c r="G22" i="17"/>
  <c r="G21" i="17"/>
  <c r="G22" i="16"/>
  <c r="G21" i="16"/>
  <c r="G22" i="15"/>
  <c r="G21" i="15"/>
  <c r="G22" i="14"/>
  <c r="G21" i="14"/>
  <c r="G22" i="13"/>
  <c r="G21" i="13"/>
  <c r="G22" i="12"/>
  <c r="G21" i="12"/>
  <c r="G22" i="11"/>
  <c r="G21" i="11"/>
  <c r="G22" i="6"/>
  <c r="G21" i="6"/>
  <c r="G22" i="4"/>
  <c r="G21" i="4"/>
  <c r="G22" i="5"/>
  <c r="G21" i="5"/>
  <c r="E22" i="6"/>
  <c r="E21" i="6"/>
  <c r="E22" i="4"/>
  <c r="E21" i="4"/>
  <c r="E22" i="5"/>
  <c r="E21" i="5"/>
  <c r="E22" i="3"/>
  <c r="E21" i="3"/>
  <c r="C22" i="6"/>
  <c r="C21" i="6"/>
  <c r="C22" i="4"/>
  <c r="C21" i="4"/>
  <c r="C22" i="5"/>
  <c r="C21" i="5"/>
  <c r="C22" i="3"/>
  <c r="C21" i="3"/>
  <c r="G22" i="1"/>
  <c r="E22" i="1"/>
  <c r="C22" i="1"/>
  <c r="G21" i="1"/>
  <c r="E21" i="1"/>
  <c r="C21" i="1"/>
  <c r="G20" i="6"/>
  <c r="G25" i="17"/>
  <c r="E25" i="17"/>
  <c r="C25" i="17"/>
  <c r="G24" i="17"/>
  <c r="E24" i="17"/>
  <c r="C24" i="17"/>
  <c r="G19" i="17"/>
  <c r="G20" i="17" s="1"/>
  <c r="G45" i="17" s="1"/>
  <c r="E19" i="17"/>
  <c r="E20" i="17" s="1"/>
  <c r="C19" i="17"/>
  <c r="C20" i="17" s="1"/>
  <c r="P17" i="17"/>
  <c r="O17" i="17"/>
  <c r="N17" i="17"/>
  <c r="I17" i="17"/>
  <c r="P16" i="17"/>
  <c r="O16" i="17"/>
  <c r="N16" i="17"/>
  <c r="I16" i="17"/>
  <c r="P15" i="17"/>
  <c r="O15" i="17"/>
  <c r="N15" i="17"/>
  <c r="I15" i="17"/>
  <c r="P14" i="17"/>
  <c r="O14" i="17"/>
  <c r="N14" i="17"/>
  <c r="I14" i="17"/>
  <c r="P13" i="17"/>
  <c r="O13" i="17"/>
  <c r="N13" i="17"/>
  <c r="I13" i="17"/>
  <c r="P12" i="17"/>
  <c r="O12" i="17"/>
  <c r="N12" i="17"/>
  <c r="I12" i="17"/>
  <c r="P11" i="17"/>
  <c r="O11" i="17"/>
  <c r="N11" i="17"/>
  <c r="I11" i="17"/>
  <c r="P10" i="17"/>
  <c r="O10" i="17"/>
  <c r="N10" i="17"/>
  <c r="I10" i="17"/>
  <c r="P9" i="17"/>
  <c r="O9" i="17"/>
  <c r="N9" i="17"/>
  <c r="I9" i="17"/>
  <c r="P8" i="17"/>
  <c r="O8" i="17"/>
  <c r="N8" i="17"/>
  <c r="I8" i="17"/>
  <c r="P7" i="17"/>
  <c r="O7" i="17"/>
  <c r="N7" i="17"/>
  <c r="I7" i="17"/>
  <c r="P6" i="17"/>
  <c r="O6" i="17"/>
  <c r="N6" i="17"/>
  <c r="I6" i="17"/>
  <c r="P5" i="17"/>
  <c r="O5" i="17"/>
  <c r="N5" i="17"/>
  <c r="I5" i="17"/>
  <c r="P4" i="17"/>
  <c r="O4" i="17"/>
  <c r="N4" i="17"/>
  <c r="I4" i="17"/>
  <c r="P3" i="17"/>
  <c r="O3" i="17"/>
  <c r="N3" i="17"/>
  <c r="I3" i="17"/>
  <c r="P2" i="17"/>
  <c r="O2" i="17"/>
  <c r="N2" i="17"/>
  <c r="I2" i="17"/>
  <c r="G25" i="16"/>
  <c r="E25" i="16"/>
  <c r="G24" i="16"/>
  <c r="E24" i="16"/>
  <c r="G19" i="16"/>
  <c r="G20" i="16" s="1"/>
  <c r="G45" i="16" s="1"/>
  <c r="E19" i="16"/>
  <c r="E20" i="16" s="1"/>
  <c r="C20" i="16"/>
  <c r="C45" i="16" s="1"/>
  <c r="P17" i="16"/>
  <c r="P22" i="16" s="1"/>
  <c r="O17" i="16"/>
  <c r="N17" i="16"/>
  <c r="I17" i="16"/>
  <c r="P16" i="16"/>
  <c r="O16" i="16"/>
  <c r="N16" i="16"/>
  <c r="I16" i="16"/>
  <c r="P15" i="16"/>
  <c r="O15" i="16"/>
  <c r="N15" i="16"/>
  <c r="I15" i="16"/>
  <c r="P14" i="16"/>
  <c r="O14" i="16"/>
  <c r="N14" i="16"/>
  <c r="I14" i="16"/>
  <c r="P13" i="16"/>
  <c r="O13" i="16"/>
  <c r="N13" i="16"/>
  <c r="I13" i="16"/>
  <c r="P12" i="16"/>
  <c r="O12" i="16"/>
  <c r="N12" i="16"/>
  <c r="I12" i="16"/>
  <c r="P11" i="16"/>
  <c r="O11" i="16"/>
  <c r="N11" i="16"/>
  <c r="I11" i="16"/>
  <c r="P10" i="16"/>
  <c r="O10" i="16"/>
  <c r="N10" i="16"/>
  <c r="I10" i="16"/>
  <c r="P9" i="16"/>
  <c r="O9" i="16"/>
  <c r="N9" i="16"/>
  <c r="I9" i="16"/>
  <c r="P8" i="16"/>
  <c r="O8" i="16"/>
  <c r="N8" i="16"/>
  <c r="I8" i="16"/>
  <c r="P7" i="16"/>
  <c r="O7" i="16"/>
  <c r="N7" i="16"/>
  <c r="I7" i="16"/>
  <c r="P6" i="16"/>
  <c r="O6" i="16"/>
  <c r="N6" i="16"/>
  <c r="I6" i="16"/>
  <c r="P5" i="16"/>
  <c r="O5" i="16"/>
  <c r="N5" i="16"/>
  <c r="I5" i="16"/>
  <c r="P4" i="16"/>
  <c r="O4" i="16"/>
  <c r="N4" i="16"/>
  <c r="I4" i="16"/>
  <c r="P3" i="16"/>
  <c r="O3" i="16"/>
  <c r="N3" i="16"/>
  <c r="I3" i="16"/>
  <c r="P2" i="16"/>
  <c r="O2" i="16"/>
  <c r="N2" i="16"/>
  <c r="I2" i="16"/>
  <c r="I21" i="16" s="1"/>
  <c r="G25" i="15"/>
  <c r="E25" i="15"/>
  <c r="E26" i="15" s="1"/>
  <c r="E27" i="15" s="1"/>
  <c r="C25" i="15"/>
  <c r="G24" i="15"/>
  <c r="E24" i="15"/>
  <c r="C24" i="15"/>
  <c r="G19" i="15"/>
  <c r="G20" i="15" s="1"/>
  <c r="G45" i="15" s="1"/>
  <c r="E19" i="15"/>
  <c r="E20" i="15" s="1"/>
  <c r="C19" i="15"/>
  <c r="C20" i="15" s="1"/>
  <c r="C34" i="15" s="1"/>
  <c r="P17" i="15"/>
  <c r="O17" i="15"/>
  <c r="N17" i="15"/>
  <c r="I17" i="15"/>
  <c r="P16" i="15"/>
  <c r="O16" i="15"/>
  <c r="N16" i="15"/>
  <c r="I16" i="15"/>
  <c r="P15" i="15"/>
  <c r="O15" i="15"/>
  <c r="N15" i="15"/>
  <c r="I15" i="15"/>
  <c r="P14" i="15"/>
  <c r="O14" i="15"/>
  <c r="N14" i="15"/>
  <c r="I14" i="15"/>
  <c r="P13" i="15"/>
  <c r="O13" i="15"/>
  <c r="N13" i="15"/>
  <c r="I13" i="15"/>
  <c r="P12" i="15"/>
  <c r="O12" i="15"/>
  <c r="N12" i="15"/>
  <c r="I12" i="15"/>
  <c r="P11" i="15"/>
  <c r="O11" i="15"/>
  <c r="N11" i="15"/>
  <c r="I11" i="15"/>
  <c r="P10" i="15"/>
  <c r="O10" i="15"/>
  <c r="N10" i="15"/>
  <c r="I10" i="15"/>
  <c r="P9" i="15"/>
  <c r="O9" i="15"/>
  <c r="N9" i="15"/>
  <c r="I9" i="15"/>
  <c r="P8" i="15"/>
  <c r="O8" i="15"/>
  <c r="N8" i="15"/>
  <c r="I8" i="15"/>
  <c r="P7" i="15"/>
  <c r="O7" i="15"/>
  <c r="N7" i="15"/>
  <c r="I7" i="15"/>
  <c r="P6" i="15"/>
  <c r="O6" i="15"/>
  <c r="N6" i="15"/>
  <c r="I6" i="15"/>
  <c r="P5" i="15"/>
  <c r="O5" i="15"/>
  <c r="N5" i="15"/>
  <c r="I5" i="15"/>
  <c r="P4" i="15"/>
  <c r="O4" i="15"/>
  <c r="N4" i="15"/>
  <c r="I4" i="15"/>
  <c r="P3" i="15"/>
  <c r="O3" i="15"/>
  <c r="N3" i="15"/>
  <c r="I3" i="15"/>
  <c r="P2" i="15"/>
  <c r="O2" i="15"/>
  <c r="N2" i="15"/>
  <c r="N22" i="15" s="1"/>
  <c r="I2" i="15"/>
  <c r="I21" i="15" s="1"/>
  <c r="G25" i="14"/>
  <c r="E25" i="14"/>
  <c r="C25" i="14"/>
  <c r="G24" i="14"/>
  <c r="E24" i="14"/>
  <c r="C24" i="14"/>
  <c r="G19" i="14"/>
  <c r="G20" i="14" s="1"/>
  <c r="G45" i="14" s="1"/>
  <c r="E19" i="14"/>
  <c r="E20" i="14" s="1"/>
  <c r="C19" i="14"/>
  <c r="C20" i="14" s="1"/>
  <c r="P17" i="14"/>
  <c r="O17" i="14"/>
  <c r="N17" i="14"/>
  <c r="I17" i="14"/>
  <c r="P16" i="14"/>
  <c r="O16" i="14"/>
  <c r="N16" i="14"/>
  <c r="I16" i="14"/>
  <c r="P15" i="14"/>
  <c r="O15" i="14"/>
  <c r="N15" i="14"/>
  <c r="I15" i="14"/>
  <c r="P14" i="14"/>
  <c r="O14" i="14"/>
  <c r="N14" i="14"/>
  <c r="I14" i="14"/>
  <c r="P13" i="14"/>
  <c r="O13" i="14"/>
  <c r="N13" i="14"/>
  <c r="I13" i="14"/>
  <c r="P12" i="14"/>
  <c r="O12" i="14"/>
  <c r="N12" i="14"/>
  <c r="I12" i="14"/>
  <c r="P11" i="14"/>
  <c r="O11" i="14"/>
  <c r="N11" i="14"/>
  <c r="I11" i="14"/>
  <c r="P10" i="14"/>
  <c r="O10" i="14"/>
  <c r="N10" i="14"/>
  <c r="I10" i="14"/>
  <c r="P9" i="14"/>
  <c r="O9" i="14"/>
  <c r="N9" i="14"/>
  <c r="I9" i="14"/>
  <c r="P8" i="14"/>
  <c r="O8" i="14"/>
  <c r="N8" i="14"/>
  <c r="I8" i="14"/>
  <c r="P7" i="14"/>
  <c r="O7" i="14"/>
  <c r="N7" i="14"/>
  <c r="I7" i="14"/>
  <c r="P6" i="14"/>
  <c r="O6" i="14"/>
  <c r="N6" i="14"/>
  <c r="I6" i="14"/>
  <c r="P5" i="14"/>
  <c r="O5" i="14"/>
  <c r="N5" i="14"/>
  <c r="I5" i="14"/>
  <c r="P4" i="14"/>
  <c r="O4" i="14"/>
  <c r="N4" i="14"/>
  <c r="I4" i="14"/>
  <c r="P3" i="14"/>
  <c r="O3" i="14"/>
  <c r="N3" i="14"/>
  <c r="I3" i="14"/>
  <c r="P2" i="14"/>
  <c r="O2" i="14"/>
  <c r="N2" i="14"/>
  <c r="I2" i="14"/>
  <c r="I22" i="14" s="1"/>
  <c r="G25" i="13"/>
  <c r="E25" i="13"/>
  <c r="C25" i="13"/>
  <c r="G24" i="13"/>
  <c r="E24" i="13"/>
  <c r="C24" i="13"/>
  <c r="G19" i="13"/>
  <c r="G20" i="13" s="1"/>
  <c r="G45" i="13" s="1"/>
  <c r="E19" i="13"/>
  <c r="E20" i="13" s="1"/>
  <c r="C19" i="13"/>
  <c r="C20" i="13" s="1"/>
  <c r="P17" i="13"/>
  <c r="O17" i="13"/>
  <c r="N17" i="13"/>
  <c r="I17" i="13"/>
  <c r="P16" i="13"/>
  <c r="O16" i="13"/>
  <c r="N16" i="13"/>
  <c r="I16" i="13"/>
  <c r="P15" i="13"/>
  <c r="O15" i="13"/>
  <c r="N15" i="13"/>
  <c r="I15" i="13"/>
  <c r="P14" i="13"/>
  <c r="O14" i="13"/>
  <c r="N14" i="13"/>
  <c r="I14" i="13"/>
  <c r="P13" i="13"/>
  <c r="O13" i="13"/>
  <c r="N13" i="13"/>
  <c r="I13" i="13"/>
  <c r="P12" i="13"/>
  <c r="O12" i="13"/>
  <c r="N12" i="13"/>
  <c r="I12" i="13"/>
  <c r="P11" i="13"/>
  <c r="O11" i="13"/>
  <c r="N11" i="13"/>
  <c r="I11" i="13"/>
  <c r="P10" i="13"/>
  <c r="O10" i="13"/>
  <c r="N10" i="13"/>
  <c r="I10" i="13"/>
  <c r="P9" i="13"/>
  <c r="O9" i="13"/>
  <c r="N9" i="13"/>
  <c r="I9" i="13"/>
  <c r="P8" i="13"/>
  <c r="O8" i="13"/>
  <c r="N8" i="13"/>
  <c r="I8" i="13"/>
  <c r="P7" i="13"/>
  <c r="O7" i="13"/>
  <c r="N7" i="13"/>
  <c r="I7" i="13"/>
  <c r="P6" i="13"/>
  <c r="O6" i="13"/>
  <c r="N6" i="13"/>
  <c r="I6" i="13"/>
  <c r="P5" i="13"/>
  <c r="O5" i="13"/>
  <c r="N5" i="13"/>
  <c r="I5" i="13"/>
  <c r="P4" i="13"/>
  <c r="O4" i="13"/>
  <c r="N4" i="13"/>
  <c r="I4" i="13"/>
  <c r="I21" i="13" s="1"/>
  <c r="P3" i="13"/>
  <c r="O3" i="13"/>
  <c r="N3" i="13"/>
  <c r="I3" i="13"/>
  <c r="P2" i="13"/>
  <c r="O2" i="13"/>
  <c r="N2" i="13"/>
  <c r="I2" i="13"/>
  <c r="I22" i="13" s="1"/>
  <c r="G25" i="12"/>
  <c r="E25" i="12"/>
  <c r="C25" i="12"/>
  <c r="G24" i="12"/>
  <c r="E24" i="12"/>
  <c r="C24" i="12"/>
  <c r="G19" i="12"/>
  <c r="G20" i="12" s="1"/>
  <c r="G45" i="12" s="1"/>
  <c r="E19" i="12"/>
  <c r="E20" i="12" s="1"/>
  <c r="C19" i="12"/>
  <c r="C20" i="12" s="1"/>
  <c r="P17" i="12"/>
  <c r="O17" i="12"/>
  <c r="N17" i="12"/>
  <c r="I17" i="12"/>
  <c r="P16" i="12"/>
  <c r="O16" i="12"/>
  <c r="N16" i="12"/>
  <c r="I16" i="12"/>
  <c r="P15" i="12"/>
  <c r="O15" i="12"/>
  <c r="N15" i="12"/>
  <c r="I15" i="12"/>
  <c r="P14" i="12"/>
  <c r="O14" i="12"/>
  <c r="N14" i="12"/>
  <c r="I14" i="12"/>
  <c r="P13" i="12"/>
  <c r="O13" i="12"/>
  <c r="N13" i="12"/>
  <c r="I13" i="12"/>
  <c r="P12" i="12"/>
  <c r="O12" i="12"/>
  <c r="N12" i="12"/>
  <c r="I12" i="12"/>
  <c r="P11" i="12"/>
  <c r="O11" i="12"/>
  <c r="N11" i="12"/>
  <c r="I11" i="12"/>
  <c r="P10" i="12"/>
  <c r="O10" i="12"/>
  <c r="N10" i="12"/>
  <c r="I10" i="12"/>
  <c r="P9" i="12"/>
  <c r="O9" i="12"/>
  <c r="N9" i="12"/>
  <c r="I9" i="12"/>
  <c r="P8" i="12"/>
  <c r="O8" i="12"/>
  <c r="N8" i="12"/>
  <c r="I8" i="12"/>
  <c r="P7" i="12"/>
  <c r="O7" i="12"/>
  <c r="N7" i="12"/>
  <c r="I7" i="12"/>
  <c r="P6" i="12"/>
  <c r="O6" i="12"/>
  <c r="N6" i="12"/>
  <c r="I6" i="12"/>
  <c r="P5" i="12"/>
  <c r="O5" i="12"/>
  <c r="N5" i="12"/>
  <c r="I5" i="12"/>
  <c r="P4" i="12"/>
  <c r="O4" i="12"/>
  <c r="N4" i="12"/>
  <c r="I4" i="12"/>
  <c r="P3" i="12"/>
  <c r="O3" i="12"/>
  <c r="N3" i="12"/>
  <c r="I3" i="12"/>
  <c r="P2" i="12"/>
  <c r="O2" i="12"/>
  <c r="N2" i="12"/>
  <c r="I2" i="12"/>
  <c r="I22" i="12" s="1"/>
  <c r="G25" i="11"/>
  <c r="E25" i="11"/>
  <c r="C25" i="11"/>
  <c r="G24" i="11"/>
  <c r="E24" i="11"/>
  <c r="C24" i="11"/>
  <c r="G19" i="11"/>
  <c r="G20" i="11" s="1"/>
  <c r="G43" i="11" s="1"/>
  <c r="E19" i="11"/>
  <c r="E20" i="11" s="1"/>
  <c r="C19" i="11"/>
  <c r="C20" i="11" s="1"/>
  <c r="P17" i="11"/>
  <c r="O17" i="11"/>
  <c r="N17" i="11"/>
  <c r="I17" i="11"/>
  <c r="P16" i="11"/>
  <c r="O16" i="11"/>
  <c r="N16" i="11"/>
  <c r="I16" i="11"/>
  <c r="P15" i="11"/>
  <c r="O15" i="11"/>
  <c r="N15" i="11"/>
  <c r="I15" i="11"/>
  <c r="P14" i="11"/>
  <c r="O14" i="11"/>
  <c r="N14" i="11"/>
  <c r="I14" i="11"/>
  <c r="P13" i="11"/>
  <c r="O13" i="11"/>
  <c r="N13" i="11"/>
  <c r="I13" i="11"/>
  <c r="P12" i="11"/>
  <c r="O12" i="11"/>
  <c r="N12" i="11"/>
  <c r="I12" i="11"/>
  <c r="P11" i="11"/>
  <c r="O11" i="11"/>
  <c r="N11" i="11"/>
  <c r="I11" i="11"/>
  <c r="P10" i="11"/>
  <c r="O10" i="11"/>
  <c r="N10" i="11"/>
  <c r="I10" i="11"/>
  <c r="P9" i="11"/>
  <c r="O9" i="11"/>
  <c r="N9" i="11"/>
  <c r="I9" i="11"/>
  <c r="P8" i="11"/>
  <c r="O8" i="11"/>
  <c r="N8" i="11"/>
  <c r="I8" i="11"/>
  <c r="P7" i="11"/>
  <c r="O7" i="11"/>
  <c r="N7" i="11"/>
  <c r="I7" i="11"/>
  <c r="P6" i="11"/>
  <c r="O6" i="11"/>
  <c r="N6" i="11"/>
  <c r="I6" i="11"/>
  <c r="P5" i="11"/>
  <c r="O5" i="11"/>
  <c r="N5" i="11"/>
  <c r="I5" i="11"/>
  <c r="P4" i="11"/>
  <c r="O4" i="11"/>
  <c r="N4" i="11"/>
  <c r="I4" i="11"/>
  <c r="P3" i="11"/>
  <c r="O3" i="11"/>
  <c r="N3" i="11"/>
  <c r="I3" i="11"/>
  <c r="P2" i="11"/>
  <c r="O2" i="11"/>
  <c r="N2" i="11"/>
  <c r="I2" i="11"/>
  <c r="I21" i="11" s="1"/>
  <c r="P25" i="3"/>
  <c r="O25" i="3"/>
  <c r="O26" i="3" s="1"/>
  <c r="O27" i="3" s="1"/>
  <c r="N25" i="3"/>
  <c r="N26" i="3" s="1"/>
  <c r="N27" i="3" s="1"/>
  <c r="P24" i="3"/>
  <c r="O24" i="3"/>
  <c r="N24" i="3"/>
  <c r="P25" i="1"/>
  <c r="O25" i="1"/>
  <c r="N25" i="1"/>
  <c r="N26" i="1" s="1"/>
  <c r="N27" i="1" s="1"/>
  <c r="P24" i="1"/>
  <c r="O24" i="1"/>
  <c r="N24" i="1"/>
  <c r="O25" i="5"/>
  <c r="N25" i="5"/>
  <c r="P24" i="5"/>
  <c r="P25" i="5"/>
  <c r="O24" i="5"/>
  <c r="N24" i="5"/>
  <c r="P2" i="5"/>
  <c r="O2" i="5"/>
  <c r="N2" i="5"/>
  <c r="P26" i="1"/>
  <c r="P27" i="1" s="1"/>
  <c r="O26" i="1"/>
  <c r="O27" i="1" s="1"/>
  <c r="P26" i="3"/>
  <c r="P27" i="3" s="1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  <c r="P5" i="6"/>
  <c r="O5" i="6"/>
  <c r="N5" i="6"/>
  <c r="P4" i="6"/>
  <c r="O4" i="6"/>
  <c r="N4" i="6"/>
  <c r="P3" i="6"/>
  <c r="O3" i="6"/>
  <c r="N3" i="6"/>
  <c r="P2" i="6"/>
  <c r="O2" i="6"/>
  <c r="N2" i="6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P2" i="4"/>
  <c r="O2" i="4"/>
  <c r="N2" i="4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P2" i="3"/>
  <c r="O2" i="3"/>
  <c r="N2" i="3"/>
  <c r="P19" i="1"/>
  <c r="P20" i="1" s="1"/>
  <c r="O19" i="1"/>
  <c r="O20" i="1" s="1"/>
  <c r="N20" i="1"/>
  <c r="N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I2" i="6"/>
  <c r="I19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5"/>
  <c r="I19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3"/>
  <c r="I19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1"/>
  <c r="I4" i="1"/>
  <c r="I5" i="1"/>
  <c r="I6" i="1"/>
  <c r="I7" i="1"/>
  <c r="I8" i="1"/>
  <c r="I9" i="1"/>
  <c r="I10" i="1"/>
  <c r="I11" i="1"/>
  <c r="I12" i="1"/>
  <c r="I13" i="1"/>
  <c r="I14" i="1"/>
  <c r="I19" i="1" s="1"/>
  <c r="I15" i="1"/>
  <c r="I16" i="1"/>
  <c r="I17" i="1"/>
  <c r="I2" i="1"/>
  <c r="C30" i="5"/>
  <c r="E30" i="5"/>
  <c r="G30" i="5"/>
  <c r="C33" i="5"/>
  <c r="C34" i="5"/>
  <c r="E34" i="5"/>
  <c r="G34" i="5"/>
  <c r="C37" i="5"/>
  <c r="C38" i="5"/>
  <c r="E38" i="5"/>
  <c r="G38" i="5"/>
  <c r="C41" i="5"/>
  <c r="C42" i="5"/>
  <c r="E42" i="5"/>
  <c r="G42" i="5"/>
  <c r="C45" i="5"/>
  <c r="E30" i="3"/>
  <c r="E31" i="3"/>
  <c r="E36" i="3"/>
  <c r="E37" i="3"/>
  <c r="E42" i="3"/>
  <c r="E43" i="3"/>
  <c r="C32" i="3"/>
  <c r="C35" i="3"/>
  <c r="C36" i="3"/>
  <c r="C37" i="3"/>
  <c r="C44" i="3"/>
  <c r="G31" i="1"/>
  <c r="G32" i="1"/>
  <c r="G33" i="1"/>
  <c r="G40" i="1"/>
  <c r="G43" i="1"/>
  <c r="G44" i="1"/>
  <c r="G45" i="1"/>
  <c r="E36" i="1"/>
  <c r="E39" i="1"/>
  <c r="E40" i="1"/>
  <c r="E41" i="1"/>
  <c r="C33" i="1"/>
  <c r="C36" i="1"/>
  <c r="C37" i="1"/>
  <c r="C38" i="1"/>
  <c r="C45" i="1"/>
  <c r="O2" i="1"/>
  <c r="P2" i="1"/>
  <c r="N2" i="1"/>
  <c r="G25" i="6"/>
  <c r="E25" i="6"/>
  <c r="C25" i="6"/>
  <c r="G24" i="6"/>
  <c r="E24" i="6"/>
  <c r="C24" i="6"/>
  <c r="G19" i="6"/>
  <c r="G33" i="6" s="1"/>
  <c r="E19" i="6"/>
  <c r="E20" i="6" s="1"/>
  <c r="E31" i="6" s="1"/>
  <c r="C19" i="6"/>
  <c r="C20" i="6" s="1"/>
  <c r="G25" i="4"/>
  <c r="E25" i="4"/>
  <c r="C25" i="4"/>
  <c r="G24" i="4"/>
  <c r="E24" i="4"/>
  <c r="C24" i="4"/>
  <c r="G19" i="4"/>
  <c r="G20" i="4" s="1"/>
  <c r="G33" i="4" s="1"/>
  <c r="E19" i="4"/>
  <c r="E20" i="4" s="1"/>
  <c r="E31" i="4" s="1"/>
  <c r="C19" i="4"/>
  <c r="C20" i="4" s="1"/>
  <c r="G25" i="5"/>
  <c r="E25" i="5"/>
  <c r="C25" i="5"/>
  <c r="G24" i="5"/>
  <c r="E24" i="5"/>
  <c r="C24" i="5"/>
  <c r="G19" i="5"/>
  <c r="G20" i="5" s="1"/>
  <c r="G33" i="5" s="1"/>
  <c r="E19" i="5"/>
  <c r="E20" i="5" s="1"/>
  <c r="E31" i="5" s="1"/>
  <c r="C19" i="5"/>
  <c r="C20" i="5" s="1"/>
  <c r="G25" i="3"/>
  <c r="E25" i="3"/>
  <c r="E26" i="3" s="1"/>
  <c r="E27" i="3" s="1"/>
  <c r="C25" i="3"/>
  <c r="C26" i="3" s="1"/>
  <c r="C27" i="3" s="1"/>
  <c r="G24" i="3"/>
  <c r="E24" i="3"/>
  <c r="C24" i="3"/>
  <c r="G19" i="3"/>
  <c r="G20" i="3" s="1"/>
  <c r="E19" i="3"/>
  <c r="E20" i="3" s="1"/>
  <c r="E32" i="3" s="1"/>
  <c r="C19" i="3"/>
  <c r="C20" i="3" s="1"/>
  <c r="C34" i="3" s="1"/>
  <c r="E26" i="1"/>
  <c r="E27" i="1" s="1"/>
  <c r="G25" i="1"/>
  <c r="G24" i="1"/>
  <c r="G19" i="1"/>
  <c r="G20" i="1" s="1"/>
  <c r="G42" i="1" s="1"/>
  <c r="E25" i="1"/>
  <c r="E24" i="1"/>
  <c r="E19" i="1"/>
  <c r="E20" i="1" s="1"/>
  <c r="E38" i="1" s="1"/>
  <c r="C25" i="1"/>
  <c r="C26" i="1" s="1"/>
  <c r="C27" i="1" s="1"/>
  <c r="C24" i="1"/>
  <c r="C19" i="1"/>
  <c r="C20" i="1" s="1"/>
  <c r="C35" i="1" s="1"/>
  <c r="G26" i="25" l="1"/>
  <c r="G27" i="25" s="1"/>
  <c r="N25" i="25"/>
  <c r="O25" i="25"/>
  <c r="C26" i="25"/>
  <c r="C27" i="25" s="1"/>
  <c r="N19" i="25"/>
  <c r="N20" i="25" s="1"/>
  <c r="O19" i="25"/>
  <c r="O20" i="25" s="1"/>
  <c r="O24" i="25"/>
  <c r="E26" i="25"/>
  <c r="E27" i="25" s="1"/>
  <c r="C45" i="25"/>
  <c r="C30" i="25"/>
  <c r="C34" i="25"/>
  <c r="C42" i="25"/>
  <c r="C38" i="25"/>
  <c r="C26" i="24"/>
  <c r="C27" i="24" s="1"/>
  <c r="O19" i="24"/>
  <c r="O20" i="24" s="1"/>
  <c r="N25" i="24"/>
  <c r="P19" i="24"/>
  <c r="P20" i="24" s="1"/>
  <c r="P25" i="24"/>
  <c r="P26" i="24" s="1"/>
  <c r="P27" i="24" s="1"/>
  <c r="P22" i="24"/>
  <c r="E45" i="24"/>
  <c r="E42" i="24"/>
  <c r="E38" i="24"/>
  <c r="E34" i="24"/>
  <c r="E30" i="24"/>
  <c r="E26" i="24"/>
  <c r="E27" i="24" s="1"/>
  <c r="G45" i="24"/>
  <c r="G30" i="24"/>
  <c r="G42" i="24"/>
  <c r="G38" i="24"/>
  <c r="G34" i="24"/>
  <c r="E26" i="23"/>
  <c r="E27" i="23" s="1"/>
  <c r="G26" i="23"/>
  <c r="G27" i="23" s="1"/>
  <c r="P26" i="23"/>
  <c r="P27" i="23" s="1"/>
  <c r="P19" i="23"/>
  <c r="P20" i="23" s="1"/>
  <c r="N19" i="23"/>
  <c r="N20" i="23" s="1"/>
  <c r="N24" i="23"/>
  <c r="N25" i="23"/>
  <c r="O25" i="23"/>
  <c r="C45" i="23"/>
  <c r="C42" i="23"/>
  <c r="C38" i="23"/>
  <c r="C34" i="23"/>
  <c r="C30" i="23"/>
  <c r="C26" i="23"/>
  <c r="C27" i="23" s="1"/>
  <c r="N25" i="22"/>
  <c r="O24" i="22"/>
  <c r="P25" i="22"/>
  <c r="G30" i="22"/>
  <c r="C26" i="22"/>
  <c r="C27" i="22" s="1"/>
  <c r="G34" i="22"/>
  <c r="G26" i="22"/>
  <c r="G27" i="22" s="1"/>
  <c r="O25" i="22"/>
  <c r="O26" i="22" s="1"/>
  <c r="O27" i="22" s="1"/>
  <c r="O22" i="22"/>
  <c r="N19" i="22"/>
  <c r="N20" i="22" s="1"/>
  <c r="O19" i="22"/>
  <c r="O20" i="22" s="1"/>
  <c r="E26" i="22"/>
  <c r="E27" i="22" s="1"/>
  <c r="P25" i="21"/>
  <c r="O25" i="21"/>
  <c r="G45" i="21"/>
  <c r="G38" i="21"/>
  <c r="G26" i="21"/>
  <c r="G27" i="21" s="1"/>
  <c r="P24" i="21"/>
  <c r="P26" i="21" s="1"/>
  <c r="P27" i="21" s="1"/>
  <c r="N25" i="21"/>
  <c r="P22" i="21"/>
  <c r="P19" i="21"/>
  <c r="P20" i="21" s="1"/>
  <c r="N19" i="21"/>
  <c r="N20" i="21" s="1"/>
  <c r="O19" i="21"/>
  <c r="O20" i="21" s="1"/>
  <c r="E45" i="21"/>
  <c r="E34" i="21"/>
  <c r="E30" i="21"/>
  <c r="E42" i="21"/>
  <c r="E38" i="21"/>
  <c r="G30" i="21"/>
  <c r="G34" i="21"/>
  <c r="C45" i="21"/>
  <c r="C38" i="21"/>
  <c r="C34" i="21"/>
  <c r="C30" i="21"/>
  <c r="C42" i="21"/>
  <c r="C26" i="21"/>
  <c r="C27" i="21" s="1"/>
  <c r="I19" i="25"/>
  <c r="I19" i="21"/>
  <c r="I19" i="24"/>
  <c r="I19" i="22"/>
  <c r="I19" i="23"/>
  <c r="I19" i="19"/>
  <c r="I22" i="15"/>
  <c r="I21" i="14"/>
  <c r="I19" i="18"/>
  <c r="I21" i="17"/>
  <c r="I21" i="12"/>
  <c r="I22" i="11"/>
  <c r="I19" i="17"/>
  <c r="I21" i="19"/>
  <c r="P21" i="14"/>
  <c r="C26" i="14"/>
  <c r="C27" i="14" s="1"/>
  <c r="O21" i="14"/>
  <c r="N21" i="14"/>
  <c r="O22" i="15"/>
  <c r="P25" i="15"/>
  <c r="G26" i="15"/>
  <c r="G27" i="15" s="1"/>
  <c r="C42" i="15"/>
  <c r="C26" i="15"/>
  <c r="C27" i="15" s="1"/>
  <c r="C30" i="15"/>
  <c r="C38" i="15"/>
  <c r="P22" i="15"/>
  <c r="E26" i="14"/>
  <c r="E27" i="14" s="1"/>
  <c r="P25" i="14"/>
  <c r="G26" i="14"/>
  <c r="G27" i="14" s="1"/>
  <c r="C34" i="14"/>
  <c r="C38" i="14"/>
  <c r="C42" i="14"/>
  <c r="C30" i="14"/>
  <c r="P22" i="14"/>
  <c r="N22" i="14"/>
  <c r="O22" i="14"/>
  <c r="G26" i="13"/>
  <c r="G27" i="13" s="1"/>
  <c r="E26" i="13"/>
  <c r="E27" i="13" s="1"/>
  <c r="C26" i="13"/>
  <c r="C27" i="13" s="1"/>
  <c r="O22" i="13"/>
  <c r="P25" i="13"/>
  <c r="N22" i="13"/>
  <c r="P22" i="13"/>
  <c r="N24" i="13"/>
  <c r="P25" i="12"/>
  <c r="N24" i="12"/>
  <c r="O22" i="12"/>
  <c r="E26" i="12"/>
  <c r="E27" i="12" s="1"/>
  <c r="N22" i="12"/>
  <c r="P22" i="12"/>
  <c r="C26" i="12"/>
  <c r="C27" i="12" s="1"/>
  <c r="O22" i="11"/>
  <c r="N22" i="11"/>
  <c r="P22" i="11"/>
  <c r="E26" i="11"/>
  <c r="E27" i="11" s="1"/>
  <c r="N25" i="11"/>
  <c r="E26" i="19"/>
  <c r="E27" i="19" s="1"/>
  <c r="G26" i="19"/>
  <c r="G27" i="19" s="1"/>
  <c r="C26" i="19"/>
  <c r="C27" i="19" s="1"/>
  <c r="P25" i="19"/>
  <c r="N25" i="19"/>
  <c r="O25" i="19"/>
  <c r="E45" i="19"/>
  <c r="E30" i="19"/>
  <c r="E42" i="19"/>
  <c r="E38" i="19"/>
  <c r="E34" i="19"/>
  <c r="N19" i="19"/>
  <c r="N20" i="19" s="1"/>
  <c r="O19" i="19"/>
  <c r="O20" i="19" s="1"/>
  <c r="G26" i="20"/>
  <c r="G27" i="20" s="1"/>
  <c r="E26" i="20"/>
  <c r="E27" i="20" s="1"/>
  <c r="N25" i="20"/>
  <c r="C26" i="20"/>
  <c r="C27" i="20" s="1"/>
  <c r="O25" i="20"/>
  <c r="P25" i="20"/>
  <c r="C45" i="20"/>
  <c r="C38" i="20"/>
  <c r="C34" i="20"/>
  <c r="C30" i="20"/>
  <c r="C42" i="20"/>
  <c r="N19" i="20"/>
  <c r="N20" i="20" s="1"/>
  <c r="O19" i="20"/>
  <c r="O20" i="20" s="1"/>
  <c r="P19" i="18"/>
  <c r="P20" i="18" s="1"/>
  <c r="N25" i="18"/>
  <c r="O25" i="18"/>
  <c r="P25" i="18"/>
  <c r="C26" i="18"/>
  <c r="C27" i="18" s="1"/>
  <c r="N19" i="18"/>
  <c r="N20" i="18" s="1"/>
  <c r="O19" i="18"/>
  <c r="O20" i="18" s="1"/>
  <c r="E26" i="18"/>
  <c r="E27" i="18" s="1"/>
  <c r="G45" i="18"/>
  <c r="G42" i="18"/>
  <c r="G38" i="18"/>
  <c r="G34" i="18"/>
  <c r="G30" i="18"/>
  <c r="G26" i="18"/>
  <c r="G27" i="18" s="1"/>
  <c r="G45" i="25"/>
  <c r="G41" i="25"/>
  <c r="G37" i="25"/>
  <c r="G33" i="25"/>
  <c r="G44" i="25"/>
  <c r="G40" i="25"/>
  <c r="G36" i="25"/>
  <c r="G32" i="25"/>
  <c r="G43" i="25"/>
  <c r="G39" i="25"/>
  <c r="G35" i="25"/>
  <c r="G31" i="25"/>
  <c r="G42" i="25"/>
  <c r="G38" i="25"/>
  <c r="G34" i="25"/>
  <c r="G30" i="25"/>
  <c r="J19" i="25"/>
  <c r="I20" i="25"/>
  <c r="E45" i="25"/>
  <c r="E41" i="25"/>
  <c r="E37" i="25"/>
  <c r="E33" i="25"/>
  <c r="E44" i="25"/>
  <c r="E40" i="25"/>
  <c r="E36" i="25"/>
  <c r="E32" i="25"/>
  <c r="E43" i="25"/>
  <c r="E39" i="25"/>
  <c r="E35" i="25"/>
  <c r="E31" i="25"/>
  <c r="E42" i="25"/>
  <c r="E38" i="25"/>
  <c r="E34" i="25"/>
  <c r="E30" i="25"/>
  <c r="I21" i="25"/>
  <c r="P19" i="25"/>
  <c r="P20" i="25" s="1"/>
  <c r="N24" i="25"/>
  <c r="N26" i="25" s="1"/>
  <c r="N27" i="25" s="1"/>
  <c r="C31" i="25"/>
  <c r="C35" i="25"/>
  <c r="C39" i="25"/>
  <c r="C43" i="25"/>
  <c r="P24" i="25"/>
  <c r="P26" i="25" s="1"/>
  <c r="P27" i="25" s="1"/>
  <c r="C32" i="25"/>
  <c r="C36" i="25"/>
  <c r="C40" i="25"/>
  <c r="C44" i="25"/>
  <c r="I22" i="25"/>
  <c r="N22" i="25"/>
  <c r="C33" i="25"/>
  <c r="C37" i="25"/>
  <c r="C41" i="25"/>
  <c r="O22" i="25"/>
  <c r="P22" i="25"/>
  <c r="C45" i="24"/>
  <c r="C41" i="24"/>
  <c r="C37" i="24"/>
  <c r="C33" i="24"/>
  <c r="C44" i="24"/>
  <c r="C40" i="24"/>
  <c r="C36" i="24"/>
  <c r="C32" i="24"/>
  <c r="C43" i="24"/>
  <c r="C39" i="24"/>
  <c r="C35" i="24"/>
  <c r="C31" i="24"/>
  <c r="C42" i="24"/>
  <c r="C38" i="24"/>
  <c r="C34" i="24"/>
  <c r="C30" i="24"/>
  <c r="J19" i="24"/>
  <c r="I20" i="24"/>
  <c r="N19" i="24"/>
  <c r="N20" i="24" s="1"/>
  <c r="N24" i="24"/>
  <c r="O24" i="24"/>
  <c r="O26" i="24" s="1"/>
  <c r="O27" i="24" s="1"/>
  <c r="E31" i="24"/>
  <c r="E35" i="24"/>
  <c r="E39" i="24"/>
  <c r="E43" i="24"/>
  <c r="G31" i="24"/>
  <c r="G35" i="24"/>
  <c r="G39" i="24"/>
  <c r="G43" i="24"/>
  <c r="E32" i="24"/>
  <c r="E36" i="24"/>
  <c r="E40" i="24"/>
  <c r="E44" i="24"/>
  <c r="I22" i="24"/>
  <c r="G32" i="24"/>
  <c r="G36" i="24"/>
  <c r="G40" i="24"/>
  <c r="G44" i="24"/>
  <c r="N22" i="24"/>
  <c r="O22" i="24"/>
  <c r="E33" i="24"/>
  <c r="E37" i="24"/>
  <c r="E41" i="24"/>
  <c r="G33" i="24"/>
  <c r="G37" i="24"/>
  <c r="G41" i="24"/>
  <c r="J19" i="23"/>
  <c r="I20" i="23"/>
  <c r="E45" i="23"/>
  <c r="E41" i="23"/>
  <c r="E37" i="23"/>
  <c r="E33" i="23"/>
  <c r="E44" i="23"/>
  <c r="E40" i="23"/>
  <c r="E36" i="23"/>
  <c r="E32" i="23"/>
  <c r="E43" i="23"/>
  <c r="E39" i="23"/>
  <c r="E35" i="23"/>
  <c r="E31" i="23"/>
  <c r="E42" i="23"/>
  <c r="E38" i="23"/>
  <c r="E34" i="23"/>
  <c r="E30" i="23"/>
  <c r="O19" i="23"/>
  <c r="O20" i="23" s="1"/>
  <c r="I21" i="23"/>
  <c r="G30" i="23"/>
  <c r="G34" i="23"/>
  <c r="G38" i="23"/>
  <c r="G42" i="23"/>
  <c r="C31" i="23"/>
  <c r="C35" i="23"/>
  <c r="C39" i="23"/>
  <c r="C43" i="23"/>
  <c r="O24" i="23"/>
  <c r="G31" i="23"/>
  <c r="G35" i="23"/>
  <c r="G39" i="23"/>
  <c r="G43" i="23"/>
  <c r="C32" i="23"/>
  <c r="C36" i="23"/>
  <c r="C40" i="23"/>
  <c r="C44" i="23"/>
  <c r="I22" i="23"/>
  <c r="G32" i="23"/>
  <c r="G36" i="23"/>
  <c r="G40" i="23"/>
  <c r="G44" i="23"/>
  <c r="N22" i="23"/>
  <c r="C33" i="23"/>
  <c r="C37" i="23"/>
  <c r="C41" i="23"/>
  <c r="O22" i="23"/>
  <c r="P22" i="23"/>
  <c r="G33" i="23"/>
  <c r="G37" i="23"/>
  <c r="G41" i="23"/>
  <c r="E45" i="22"/>
  <c r="E41" i="22"/>
  <c r="E37" i="22"/>
  <c r="E33" i="22"/>
  <c r="E44" i="22"/>
  <c r="E40" i="22"/>
  <c r="E36" i="22"/>
  <c r="E32" i="22"/>
  <c r="E43" i="22"/>
  <c r="E39" i="22"/>
  <c r="E35" i="22"/>
  <c r="E31" i="22"/>
  <c r="E42" i="22"/>
  <c r="E38" i="22"/>
  <c r="E34" i="22"/>
  <c r="E30" i="22"/>
  <c r="C45" i="22"/>
  <c r="C41" i="22"/>
  <c r="C37" i="22"/>
  <c r="C33" i="22"/>
  <c r="C34" i="22"/>
  <c r="C30" i="22"/>
  <c r="C44" i="22"/>
  <c r="C40" i="22"/>
  <c r="C36" i="22"/>
  <c r="C32" i="22"/>
  <c r="C38" i="22"/>
  <c r="C43" i="22"/>
  <c r="C39" i="22"/>
  <c r="C35" i="22"/>
  <c r="C31" i="22"/>
  <c r="C42" i="22"/>
  <c r="J19" i="22"/>
  <c r="I20" i="22"/>
  <c r="P19" i="22"/>
  <c r="P20" i="22" s="1"/>
  <c r="G38" i="22"/>
  <c r="G42" i="22"/>
  <c r="N24" i="22"/>
  <c r="N26" i="22" s="1"/>
  <c r="N27" i="22" s="1"/>
  <c r="P24" i="22"/>
  <c r="P26" i="22" s="1"/>
  <c r="P27" i="22" s="1"/>
  <c r="G31" i="22"/>
  <c r="G35" i="22"/>
  <c r="G39" i="22"/>
  <c r="G43" i="22"/>
  <c r="I22" i="22"/>
  <c r="G32" i="22"/>
  <c r="G36" i="22"/>
  <c r="G40" i="22"/>
  <c r="G44" i="22"/>
  <c r="N22" i="22"/>
  <c r="P22" i="22"/>
  <c r="G33" i="22"/>
  <c r="G37" i="22"/>
  <c r="G41" i="22"/>
  <c r="J19" i="21"/>
  <c r="I20" i="21"/>
  <c r="G42" i="21"/>
  <c r="N24" i="21"/>
  <c r="C31" i="21"/>
  <c r="C35" i="21"/>
  <c r="C39" i="21"/>
  <c r="C43" i="21"/>
  <c r="O24" i="21"/>
  <c r="O26" i="21" s="1"/>
  <c r="O27" i="21" s="1"/>
  <c r="E31" i="21"/>
  <c r="E35" i="21"/>
  <c r="E39" i="21"/>
  <c r="E43" i="21"/>
  <c r="G31" i="21"/>
  <c r="G35" i="21"/>
  <c r="G39" i="21"/>
  <c r="G43" i="21"/>
  <c r="C32" i="21"/>
  <c r="C36" i="21"/>
  <c r="C40" i="21"/>
  <c r="C44" i="21"/>
  <c r="E32" i="21"/>
  <c r="E36" i="21"/>
  <c r="E40" i="21"/>
  <c r="E44" i="21"/>
  <c r="I22" i="21"/>
  <c r="G32" i="21"/>
  <c r="G36" i="21"/>
  <c r="G40" i="21"/>
  <c r="G44" i="21"/>
  <c r="N22" i="21"/>
  <c r="C33" i="21"/>
  <c r="C37" i="21"/>
  <c r="C41" i="21"/>
  <c r="O22" i="21"/>
  <c r="E33" i="21"/>
  <c r="E37" i="21"/>
  <c r="E41" i="21"/>
  <c r="G33" i="21"/>
  <c r="G37" i="21"/>
  <c r="G41" i="21"/>
  <c r="E45" i="20"/>
  <c r="E41" i="20"/>
  <c r="E37" i="20"/>
  <c r="E33" i="20"/>
  <c r="E44" i="20"/>
  <c r="E40" i="20"/>
  <c r="E36" i="20"/>
  <c r="E32" i="20"/>
  <c r="E43" i="20"/>
  <c r="E39" i="20"/>
  <c r="E35" i="20"/>
  <c r="E31" i="20"/>
  <c r="E42" i="20"/>
  <c r="E38" i="20"/>
  <c r="E34" i="20"/>
  <c r="E30" i="20"/>
  <c r="G45" i="20"/>
  <c r="G41" i="20"/>
  <c r="G37" i="20"/>
  <c r="G33" i="20"/>
  <c r="G44" i="20"/>
  <c r="G40" i="20"/>
  <c r="G36" i="20"/>
  <c r="G32" i="20"/>
  <c r="G43" i="20"/>
  <c r="G39" i="20"/>
  <c r="G35" i="20"/>
  <c r="G31" i="20"/>
  <c r="G42" i="20"/>
  <c r="G38" i="20"/>
  <c r="G34" i="20"/>
  <c r="G30" i="20"/>
  <c r="J19" i="20"/>
  <c r="I20" i="20"/>
  <c r="I21" i="20"/>
  <c r="P19" i="20"/>
  <c r="P20" i="20" s="1"/>
  <c r="N24" i="20"/>
  <c r="C31" i="20"/>
  <c r="C35" i="20"/>
  <c r="C39" i="20"/>
  <c r="C43" i="20"/>
  <c r="O24" i="20"/>
  <c r="P24" i="20"/>
  <c r="P26" i="20" s="1"/>
  <c r="P27" i="20" s="1"/>
  <c r="C32" i="20"/>
  <c r="C36" i="20"/>
  <c r="C40" i="20"/>
  <c r="C44" i="20"/>
  <c r="I22" i="20"/>
  <c r="N22" i="20"/>
  <c r="C33" i="20"/>
  <c r="C37" i="20"/>
  <c r="C41" i="20"/>
  <c r="O22" i="20"/>
  <c r="P22" i="20"/>
  <c r="G45" i="19"/>
  <c r="G41" i="19"/>
  <c r="G37" i="19"/>
  <c r="G33" i="19"/>
  <c r="G44" i="19"/>
  <c r="G40" i="19"/>
  <c r="G36" i="19"/>
  <c r="G32" i="19"/>
  <c r="G43" i="19"/>
  <c r="G39" i="19"/>
  <c r="G35" i="19"/>
  <c r="G31" i="19"/>
  <c r="G42" i="19"/>
  <c r="G38" i="19"/>
  <c r="G34" i="19"/>
  <c r="G30" i="19"/>
  <c r="C34" i="19"/>
  <c r="C45" i="19"/>
  <c r="C41" i="19"/>
  <c r="C37" i="19"/>
  <c r="C33" i="19"/>
  <c r="C42" i="19"/>
  <c r="C44" i="19"/>
  <c r="C40" i="19"/>
  <c r="C36" i="19"/>
  <c r="C32" i="19"/>
  <c r="C43" i="19"/>
  <c r="C39" i="19"/>
  <c r="C35" i="19"/>
  <c r="C31" i="19"/>
  <c r="C38" i="19"/>
  <c r="C30" i="19"/>
  <c r="J19" i="19"/>
  <c r="I20" i="19"/>
  <c r="P19" i="19"/>
  <c r="P20" i="19" s="1"/>
  <c r="N24" i="19"/>
  <c r="O24" i="19"/>
  <c r="E31" i="19"/>
  <c r="E35" i="19"/>
  <c r="E39" i="19"/>
  <c r="E43" i="19"/>
  <c r="P24" i="19"/>
  <c r="E32" i="19"/>
  <c r="E36" i="19"/>
  <c r="E40" i="19"/>
  <c r="E44" i="19"/>
  <c r="I22" i="19"/>
  <c r="N22" i="19"/>
  <c r="O22" i="19"/>
  <c r="E33" i="19"/>
  <c r="E37" i="19"/>
  <c r="E41" i="19"/>
  <c r="P22" i="19"/>
  <c r="C45" i="18"/>
  <c r="C41" i="18"/>
  <c r="C37" i="18"/>
  <c r="C33" i="18"/>
  <c r="C44" i="18"/>
  <c r="C40" i="18"/>
  <c r="C36" i="18"/>
  <c r="C32" i="18"/>
  <c r="C43" i="18"/>
  <c r="C39" i="18"/>
  <c r="C35" i="18"/>
  <c r="C31" i="18"/>
  <c r="C42" i="18"/>
  <c r="C38" i="18"/>
  <c r="C34" i="18"/>
  <c r="C30" i="18"/>
  <c r="E45" i="18"/>
  <c r="E41" i="18"/>
  <c r="E37" i="18"/>
  <c r="E33" i="18"/>
  <c r="E44" i="18"/>
  <c r="E40" i="18"/>
  <c r="E36" i="18"/>
  <c r="E32" i="18"/>
  <c r="E43" i="18"/>
  <c r="E39" i="18"/>
  <c r="E35" i="18"/>
  <c r="E31" i="18"/>
  <c r="E42" i="18"/>
  <c r="E38" i="18"/>
  <c r="E34" i="18"/>
  <c r="E30" i="18"/>
  <c r="J19" i="18"/>
  <c r="I20" i="18"/>
  <c r="I21" i="18"/>
  <c r="N24" i="18"/>
  <c r="N26" i="18" s="1"/>
  <c r="N27" i="18" s="1"/>
  <c r="O24" i="18"/>
  <c r="O26" i="18" s="1"/>
  <c r="O27" i="18" s="1"/>
  <c r="P24" i="18"/>
  <c r="P26" i="18" s="1"/>
  <c r="P27" i="18" s="1"/>
  <c r="G31" i="18"/>
  <c r="G35" i="18"/>
  <c r="G39" i="18"/>
  <c r="G43" i="18"/>
  <c r="I22" i="18"/>
  <c r="G32" i="18"/>
  <c r="G36" i="18"/>
  <c r="G40" i="18"/>
  <c r="G44" i="18"/>
  <c r="N22" i="18"/>
  <c r="O22" i="18"/>
  <c r="P22" i="18"/>
  <c r="G33" i="18"/>
  <c r="G37" i="18"/>
  <c r="G41" i="18"/>
  <c r="G26" i="17"/>
  <c r="G27" i="17" s="1"/>
  <c r="P25" i="17"/>
  <c r="E26" i="17"/>
  <c r="E27" i="17" s="1"/>
  <c r="I22" i="17"/>
  <c r="O24" i="17"/>
  <c r="N24" i="17"/>
  <c r="P22" i="17"/>
  <c r="N22" i="17"/>
  <c r="O22" i="17"/>
  <c r="G34" i="17"/>
  <c r="G38" i="17"/>
  <c r="G42" i="17"/>
  <c r="G30" i="17"/>
  <c r="C26" i="17"/>
  <c r="C27" i="17" s="1"/>
  <c r="O22" i="16"/>
  <c r="N19" i="16"/>
  <c r="G26" i="16"/>
  <c r="G27" i="16" s="1"/>
  <c r="E26" i="16"/>
  <c r="E27" i="16" s="1"/>
  <c r="P25" i="16"/>
  <c r="C26" i="16"/>
  <c r="C27" i="16" s="1"/>
  <c r="O25" i="16"/>
  <c r="C45" i="17"/>
  <c r="C41" i="17"/>
  <c r="C37" i="17"/>
  <c r="C33" i="17"/>
  <c r="C44" i="17"/>
  <c r="C40" i="17"/>
  <c r="C36" i="17"/>
  <c r="C32" i="17"/>
  <c r="C43" i="17"/>
  <c r="C39" i="17"/>
  <c r="C35" i="17"/>
  <c r="C31" i="17"/>
  <c r="C42" i="17"/>
  <c r="C38" i="17"/>
  <c r="C34" i="17"/>
  <c r="C30" i="17"/>
  <c r="E45" i="17"/>
  <c r="E41" i="17"/>
  <c r="E37" i="17"/>
  <c r="E33" i="17"/>
  <c r="E30" i="17"/>
  <c r="E44" i="17"/>
  <c r="E40" i="17"/>
  <c r="E36" i="17"/>
  <c r="E32" i="17"/>
  <c r="E38" i="17"/>
  <c r="E34" i="17"/>
  <c r="E43" i="17"/>
  <c r="E39" i="17"/>
  <c r="E35" i="17"/>
  <c r="E31" i="17"/>
  <c r="E42" i="17"/>
  <c r="P24" i="17"/>
  <c r="P26" i="17" s="1"/>
  <c r="P27" i="17" s="1"/>
  <c r="G31" i="17"/>
  <c r="G35" i="17"/>
  <c r="G39" i="17"/>
  <c r="G43" i="17"/>
  <c r="N19" i="17"/>
  <c r="N20" i="17" s="1"/>
  <c r="O19" i="17"/>
  <c r="O20" i="17" s="1"/>
  <c r="P19" i="17"/>
  <c r="P20" i="17" s="1"/>
  <c r="N25" i="17"/>
  <c r="N26" i="17" s="1"/>
  <c r="N27" i="17" s="1"/>
  <c r="G32" i="17"/>
  <c r="G36" i="17"/>
  <c r="G40" i="17"/>
  <c r="G44" i="17"/>
  <c r="O25" i="17"/>
  <c r="G33" i="17"/>
  <c r="G37" i="17"/>
  <c r="G41" i="17"/>
  <c r="C41" i="16"/>
  <c r="C37" i="16"/>
  <c r="C33" i="16"/>
  <c r="C38" i="16"/>
  <c r="C44" i="16"/>
  <c r="C40" i="16"/>
  <c r="C36" i="16"/>
  <c r="C32" i="16"/>
  <c r="C42" i="16"/>
  <c r="C34" i="16"/>
  <c r="C43" i="16"/>
  <c r="C39" i="16"/>
  <c r="C35" i="16"/>
  <c r="C31" i="16"/>
  <c r="C30" i="16"/>
  <c r="E45" i="16"/>
  <c r="E41" i="16"/>
  <c r="E37" i="16"/>
  <c r="E33" i="16"/>
  <c r="E44" i="16"/>
  <c r="E40" i="16"/>
  <c r="E36" i="16"/>
  <c r="E32" i="16"/>
  <c r="E43" i="16"/>
  <c r="E39" i="16"/>
  <c r="E35" i="16"/>
  <c r="E31" i="16"/>
  <c r="E42" i="16"/>
  <c r="E38" i="16"/>
  <c r="E34" i="16"/>
  <c r="E30" i="16"/>
  <c r="N24" i="16"/>
  <c r="O24" i="16"/>
  <c r="G30" i="16"/>
  <c r="G34" i="16"/>
  <c r="G38" i="16"/>
  <c r="G42" i="16"/>
  <c r="P24" i="16"/>
  <c r="I19" i="16"/>
  <c r="I20" i="16" s="1"/>
  <c r="G31" i="16"/>
  <c r="G35" i="16"/>
  <c r="G39" i="16"/>
  <c r="G43" i="16"/>
  <c r="N20" i="16"/>
  <c r="O19" i="16"/>
  <c r="O20" i="16" s="1"/>
  <c r="P19" i="16"/>
  <c r="P20" i="16" s="1"/>
  <c r="N25" i="16"/>
  <c r="G32" i="16"/>
  <c r="G36" i="16"/>
  <c r="G40" i="16"/>
  <c r="G44" i="16"/>
  <c r="G33" i="16"/>
  <c r="G37" i="16"/>
  <c r="G41" i="16"/>
  <c r="G26" i="12"/>
  <c r="G27" i="12" s="1"/>
  <c r="O25" i="11"/>
  <c r="P25" i="11"/>
  <c r="G26" i="11"/>
  <c r="G27" i="11" s="1"/>
  <c r="G34" i="11"/>
  <c r="G45" i="11"/>
  <c r="C38" i="11"/>
  <c r="C26" i="11"/>
  <c r="C27" i="11" s="1"/>
  <c r="E45" i="15"/>
  <c r="E41" i="15"/>
  <c r="E37" i="15"/>
  <c r="E33" i="15"/>
  <c r="E44" i="15"/>
  <c r="E40" i="15"/>
  <c r="E36" i="15"/>
  <c r="E32" i="15"/>
  <c r="E43" i="15"/>
  <c r="E39" i="15"/>
  <c r="E35" i="15"/>
  <c r="E31" i="15"/>
  <c r="E42" i="15"/>
  <c r="E38" i="15"/>
  <c r="E34" i="15"/>
  <c r="E30" i="15"/>
  <c r="N24" i="15"/>
  <c r="O24" i="15"/>
  <c r="G30" i="15"/>
  <c r="G34" i="15"/>
  <c r="G38" i="15"/>
  <c r="G42" i="15"/>
  <c r="P24" i="15"/>
  <c r="P26" i="15" s="1"/>
  <c r="P27" i="15" s="1"/>
  <c r="C31" i="15"/>
  <c r="C35" i="15"/>
  <c r="C39" i="15"/>
  <c r="C43" i="15"/>
  <c r="I19" i="15"/>
  <c r="G31" i="15"/>
  <c r="G35" i="15"/>
  <c r="G39" i="15"/>
  <c r="G43" i="15"/>
  <c r="N19" i="15"/>
  <c r="N20" i="15" s="1"/>
  <c r="C32" i="15"/>
  <c r="C36" i="15"/>
  <c r="C40" i="15"/>
  <c r="C44" i="15"/>
  <c r="O19" i="15"/>
  <c r="O20" i="15" s="1"/>
  <c r="N25" i="15"/>
  <c r="G32" i="15"/>
  <c r="G36" i="15"/>
  <c r="G40" i="15"/>
  <c r="G44" i="15"/>
  <c r="O25" i="15"/>
  <c r="C33" i="15"/>
  <c r="C37" i="15"/>
  <c r="C41" i="15"/>
  <c r="C45" i="15"/>
  <c r="P19" i="15"/>
  <c r="P20" i="15" s="1"/>
  <c r="G33" i="15"/>
  <c r="G37" i="15"/>
  <c r="G41" i="15"/>
  <c r="E45" i="14"/>
  <c r="E41" i="14"/>
  <c r="E37" i="14"/>
  <c r="E33" i="14"/>
  <c r="E44" i="14"/>
  <c r="E40" i="14"/>
  <c r="E36" i="14"/>
  <c r="E32" i="14"/>
  <c r="E43" i="14"/>
  <c r="E39" i="14"/>
  <c r="E35" i="14"/>
  <c r="E31" i="14"/>
  <c r="E42" i="14"/>
  <c r="E38" i="14"/>
  <c r="E34" i="14"/>
  <c r="E30" i="14"/>
  <c r="N24" i="14"/>
  <c r="O24" i="14"/>
  <c r="G30" i="14"/>
  <c r="G34" i="14"/>
  <c r="G38" i="14"/>
  <c r="G42" i="14"/>
  <c r="P24" i="14"/>
  <c r="C31" i="14"/>
  <c r="C35" i="14"/>
  <c r="C39" i="14"/>
  <c r="C43" i="14"/>
  <c r="I19" i="14"/>
  <c r="G31" i="14"/>
  <c r="G35" i="14"/>
  <c r="G39" i="14"/>
  <c r="G43" i="14"/>
  <c r="N19" i="14"/>
  <c r="N20" i="14" s="1"/>
  <c r="C32" i="14"/>
  <c r="C36" i="14"/>
  <c r="C40" i="14"/>
  <c r="C44" i="14"/>
  <c r="O19" i="14"/>
  <c r="O20" i="14" s="1"/>
  <c r="P19" i="14"/>
  <c r="P20" i="14" s="1"/>
  <c r="N25" i="14"/>
  <c r="G32" i="14"/>
  <c r="G36" i="14"/>
  <c r="G40" i="14"/>
  <c r="G44" i="14"/>
  <c r="O25" i="14"/>
  <c r="C33" i="14"/>
  <c r="C37" i="14"/>
  <c r="C41" i="14"/>
  <c r="C45" i="14"/>
  <c r="G33" i="14"/>
  <c r="G37" i="14"/>
  <c r="G41" i="14"/>
  <c r="C30" i="13"/>
  <c r="C45" i="13"/>
  <c r="C41" i="13"/>
  <c r="C37" i="13"/>
  <c r="C33" i="13"/>
  <c r="C38" i="13"/>
  <c r="C44" i="13"/>
  <c r="C40" i="13"/>
  <c r="C36" i="13"/>
  <c r="C32" i="13"/>
  <c r="C34" i="13"/>
  <c r="C42" i="13"/>
  <c r="C43" i="13"/>
  <c r="C39" i="13"/>
  <c r="C35" i="13"/>
  <c r="C31" i="13"/>
  <c r="E45" i="13"/>
  <c r="E41" i="13"/>
  <c r="E37" i="13"/>
  <c r="E33" i="13"/>
  <c r="E30" i="13"/>
  <c r="E44" i="13"/>
  <c r="E40" i="13"/>
  <c r="E36" i="13"/>
  <c r="E32" i="13"/>
  <c r="E42" i="13"/>
  <c r="E34" i="13"/>
  <c r="E43" i="13"/>
  <c r="E39" i="13"/>
  <c r="E35" i="13"/>
  <c r="E31" i="13"/>
  <c r="E38" i="13"/>
  <c r="O24" i="13"/>
  <c r="G30" i="13"/>
  <c r="G34" i="13"/>
  <c r="G38" i="13"/>
  <c r="G42" i="13"/>
  <c r="P24" i="13"/>
  <c r="P26" i="13" s="1"/>
  <c r="P27" i="13" s="1"/>
  <c r="I19" i="13"/>
  <c r="G31" i="13"/>
  <c r="G35" i="13"/>
  <c r="G39" i="13"/>
  <c r="G43" i="13"/>
  <c r="N19" i="13"/>
  <c r="N20" i="13" s="1"/>
  <c r="O19" i="13"/>
  <c r="O20" i="13" s="1"/>
  <c r="P19" i="13"/>
  <c r="P20" i="13" s="1"/>
  <c r="N25" i="13"/>
  <c r="G32" i="13"/>
  <c r="G36" i="13"/>
  <c r="G40" i="13"/>
  <c r="G44" i="13"/>
  <c r="O25" i="13"/>
  <c r="G33" i="13"/>
  <c r="G37" i="13"/>
  <c r="G41" i="13"/>
  <c r="C38" i="12"/>
  <c r="C45" i="12"/>
  <c r="C41" i="12"/>
  <c r="C37" i="12"/>
  <c r="C33" i="12"/>
  <c r="C34" i="12"/>
  <c r="C43" i="12"/>
  <c r="C39" i="12"/>
  <c r="C42" i="12"/>
  <c r="C44" i="12"/>
  <c r="C40" i="12"/>
  <c r="C36" i="12"/>
  <c r="C32" i="12"/>
  <c r="C35" i="12"/>
  <c r="C31" i="12"/>
  <c r="C30" i="12"/>
  <c r="E45" i="12"/>
  <c r="E41" i="12"/>
  <c r="E37" i="12"/>
  <c r="E33" i="12"/>
  <c r="E44" i="12"/>
  <c r="E40" i="12"/>
  <c r="E36" i="12"/>
  <c r="E32" i="12"/>
  <c r="E43" i="12"/>
  <c r="E39" i="12"/>
  <c r="E35" i="12"/>
  <c r="E31" i="12"/>
  <c r="E42" i="12"/>
  <c r="E38" i="12"/>
  <c r="E34" i="12"/>
  <c r="E30" i="12"/>
  <c r="O24" i="12"/>
  <c r="G30" i="12"/>
  <c r="G34" i="12"/>
  <c r="G38" i="12"/>
  <c r="G42" i="12"/>
  <c r="I19" i="12"/>
  <c r="G31" i="12"/>
  <c r="G35" i="12"/>
  <c r="G39" i="12"/>
  <c r="G43" i="12"/>
  <c r="N19" i="12"/>
  <c r="N20" i="12" s="1"/>
  <c r="O19" i="12"/>
  <c r="O20" i="12" s="1"/>
  <c r="P24" i="12"/>
  <c r="P26" i="12" s="1"/>
  <c r="P27" i="12" s="1"/>
  <c r="P19" i="12"/>
  <c r="P20" i="12" s="1"/>
  <c r="N25" i="12"/>
  <c r="N26" i="12" s="1"/>
  <c r="N27" i="12" s="1"/>
  <c r="G32" i="12"/>
  <c r="G36" i="12"/>
  <c r="G40" i="12"/>
  <c r="G44" i="12"/>
  <c r="O25" i="12"/>
  <c r="G33" i="12"/>
  <c r="G37" i="12"/>
  <c r="G41" i="12"/>
  <c r="P19" i="11"/>
  <c r="P20" i="11" s="1"/>
  <c r="P24" i="11"/>
  <c r="N24" i="11"/>
  <c r="N26" i="11" s="1"/>
  <c r="N27" i="11" s="1"/>
  <c r="O24" i="11"/>
  <c r="N19" i="11"/>
  <c r="N20" i="11" s="1"/>
  <c r="O19" i="11"/>
  <c r="O20" i="11" s="1"/>
  <c r="I19" i="11"/>
  <c r="G33" i="11"/>
  <c r="G44" i="11"/>
  <c r="G35" i="11"/>
  <c r="G36" i="11"/>
  <c r="G37" i="11"/>
  <c r="G38" i="11"/>
  <c r="G39" i="11"/>
  <c r="G40" i="11"/>
  <c r="G30" i="11"/>
  <c r="G41" i="11"/>
  <c r="G31" i="11"/>
  <c r="G42" i="11"/>
  <c r="G32" i="11"/>
  <c r="E45" i="11"/>
  <c r="E34" i="11"/>
  <c r="E42" i="11"/>
  <c r="E30" i="11"/>
  <c r="E38" i="11"/>
  <c r="C32" i="11"/>
  <c r="C40" i="11"/>
  <c r="C34" i="11"/>
  <c r="C42" i="11"/>
  <c r="C36" i="11"/>
  <c r="C30" i="11"/>
  <c r="C44" i="11"/>
  <c r="C31" i="11"/>
  <c r="C35" i="11"/>
  <c r="C39" i="11"/>
  <c r="C43" i="11"/>
  <c r="E31" i="11"/>
  <c r="E35" i="11"/>
  <c r="E39" i="11"/>
  <c r="E43" i="11"/>
  <c r="E32" i="11"/>
  <c r="E36" i="11"/>
  <c r="E40" i="11"/>
  <c r="E44" i="11"/>
  <c r="C33" i="11"/>
  <c r="C37" i="11"/>
  <c r="C41" i="11"/>
  <c r="C45" i="11"/>
  <c r="E33" i="11"/>
  <c r="E37" i="11"/>
  <c r="E41" i="11"/>
  <c r="C42" i="6"/>
  <c r="E30" i="6"/>
  <c r="G30" i="6"/>
  <c r="C30" i="6"/>
  <c r="C26" i="6"/>
  <c r="C27" i="6" s="1"/>
  <c r="C41" i="6"/>
  <c r="E42" i="6"/>
  <c r="E38" i="6"/>
  <c r="E34" i="6"/>
  <c r="G42" i="6"/>
  <c r="G38" i="6"/>
  <c r="G34" i="6"/>
  <c r="G26" i="6"/>
  <c r="G27" i="6" s="1"/>
  <c r="C38" i="6"/>
  <c r="C37" i="6"/>
  <c r="C34" i="6"/>
  <c r="C45" i="6"/>
  <c r="C33" i="6"/>
  <c r="E26" i="4"/>
  <c r="E27" i="4" s="1"/>
  <c r="G38" i="4"/>
  <c r="P19" i="4"/>
  <c r="P20" i="4" s="1"/>
  <c r="N24" i="4"/>
  <c r="N25" i="4"/>
  <c r="O24" i="4"/>
  <c r="P24" i="4"/>
  <c r="O25" i="4"/>
  <c r="P25" i="4"/>
  <c r="G42" i="4"/>
  <c r="C37" i="4"/>
  <c r="C41" i="4"/>
  <c r="N19" i="6"/>
  <c r="N20" i="6" s="1"/>
  <c r="O19" i="6"/>
  <c r="O20" i="6" s="1"/>
  <c r="P25" i="6"/>
  <c r="P19" i="6"/>
  <c r="P20" i="6" s="1"/>
  <c r="P24" i="6"/>
  <c r="N24" i="6"/>
  <c r="O24" i="6"/>
  <c r="N25" i="6"/>
  <c r="O25" i="6"/>
  <c r="N27" i="5"/>
  <c r="N19" i="5"/>
  <c r="N20" i="5" s="1"/>
  <c r="O19" i="5"/>
  <c r="O20" i="5" s="1"/>
  <c r="P19" i="5"/>
  <c r="P20" i="5" s="1"/>
  <c r="P26" i="5"/>
  <c r="P27" i="5" s="1"/>
  <c r="O19" i="3"/>
  <c r="O20" i="3" s="1"/>
  <c r="N19" i="3"/>
  <c r="N20" i="3" s="1"/>
  <c r="P19" i="3"/>
  <c r="P20" i="3" s="1"/>
  <c r="I19" i="4"/>
  <c r="G34" i="4"/>
  <c r="E34" i="4"/>
  <c r="C34" i="4"/>
  <c r="C45" i="4"/>
  <c r="C33" i="4"/>
  <c r="G30" i="4"/>
  <c r="E42" i="4"/>
  <c r="E30" i="4"/>
  <c r="N19" i="4"/>
  <c r="N20" i="4" s="1"/>
  <c r="C42" i="4"/>
  <c r="C30" i="4"/>
  <c r="O19" i="4"/>
  <c r="O20" i="4" s="1"/>
  <c r="E38" i="4"/>
  <c r="C38" i="4"/>
  <c r="J19" i="5"/>
  <c r="I20" i="5"/>
  <c r="G35" i="3"/>
  <c r="G41" i="3"/>
  <c r="G31" i="3"/>
  <c r="G37" i="3"/>
  <c r="G43" i="3"/>
  <c r="G32" i="3"/>
  <c r="G38" i="3"/>
  <c r="G44" i="3"/>
  <c r="G40" i="3"/>
  <c r="G34" i="3"/>
  <c r="G42" i="3"/>
  <c r="G33" i="3"/>
  <c r="G39" i="3"/>
  <c r="G45" i="3"/>
  <c r="G36" i="3"/>
  <c r="G30" i="3"/>
  <c r="J19" i="4"/>
  <c r="I20" i="4"/>
  <c r="J19" i="1"/>
  <c r="I20" i="1"/>
  <c r="J19" i="3"/>
  <c r="I20" i="3"/>
  <c r="J19" i="6"/>
  <c r="I20" i="6"/>
  <c r="C30" i="1"/>
  <c r="C34" i="1"/>
  <c r="E37" i="1"/>
  <c r="G41" i="1"/>
  <c r="C45" i="3"/>
  <c r="C33" i="3"/>
  <c r="E41" i="3"/>
  <c r="E35" i="3"/>
  <c r="E45" i="5"/>
  <c r="E41" i="5"/>
  <c r="E37" i="5"/>
  <c r="E33" i="5"/>
  <c r="E45" i="4"/>
  <c r="E41" i="4"/>
  <c r="E37" i="4"/>
  <c r="E33" i="4"/>
  <c r="E45" i="6"/>
  <c r="E41" i="6"/>
  <c r="E37" i="6"/>
  <c r="E33" i="6"/>
  <c r="C44" i="1"/>
  <c r="C32" i="1"/>
  <c r="E35" i="1"/>
  <c r="G39" i="1"/>
  <c r="C43" i="3"/>
  <c r="C31" i="3"/>
  <c r="E40" i="3"/>
  <c r="E34" i="3"/>
  <c r="G44" i="5"/>
  <c r="G40" i="5"/>
  <c r="G36" i="5"/>
  <c r="G32" i="5"/>
  <c r="G44" i="4"/>
  <c r="G40" i="4"/>
  <c r="G36" i="4"/>
  <c r="G32" i="4"/>
  <c r="G44" i="6"/>
  <c r="G40" i="6"/>
  <c r="G36" i="6"/>
  <c r="G32" i="6"/>
  <c r="C43" i="1"/>
  <c r="C31" i="1"/>
  <c r="E34" i="1"/>
  <c r="G38" i="1"/>
  <c r="C42" i="3"/>
  <c r="E44" i="5"/>
  <c r="E40" i="5"/>
  <c r="E36" i="5"/>
  <c r="E32" i="5"/>
  <c r="E44" i="4"/>
  <c r="E40" i="4"/>
  <c r="E36" i="4"/>
  <c r="E32" i="4"/>
  <c r="E44" i="6"/>
  <c r="E40" i="6"/>
  <c r="E36" i="6"/>
  <c r="E32" i="6"/>
  <c r="C42" i="1"/>
  <c r="E45" i="1"/>
  <c r="E33" i="1"/>
  <c r="G37" i="1"/>
  <c r="C41" i="3"/>
  <c r="E45" i="3"/>
  <c r="E39" i="3"/>
  <c r="E33" i="3"/>
  <c r="C44" i="5"/>
  <c r="C40" i="5"/>
  <c r="C36" i="5"/>
  <c r="C32" i="5"/>
  <c r="C44" i="4"/>
  <c r="C40" i="4"/>
  <c r="C36" i="4"/>
  <c r="C32" i="4"/>
  <c r="C44" i="6"/>
  <c r="C40" i="6"/>
  <c r="C36" i="6"/>
  <c r="C32" i="6"/>
  <c r="C41" i="1"/>
  <c r="E44" i="1"/>
  <c r="E32" i="1"/>
  <c r="G36" i="1"/>
  <c r="C40" i="3"/>
  <c r="G43" i="5"/>
  <c r="G39" i="5"/>
  <c r="G35" i="5"/>
  <c r="G31" i="5"/>
  <c r="G43" i="4"/>
  <c r="G39" i="4"/>
  <c r="G35" i="4"/>
  <c r="G31" i="4"/>
  <c r="G43" i="6"/>
  <c r="G39" i="6"/>
  <c r="G35" i="6"/>
  <c r="G31" i="6"/>
  <c r="C40" i="1"/>
  <c r="E43" i="1"/>
  <c r="E31" i="1"/>
  <c r="G35" i="1"/>
  <c r="C39" i="3"/>
  <c r="E44" i="3"/>
  <c r="E38" i="3"/>
  <c r="E43" i="5"/>
  <c r="E39" i="5"/>
  <c r="E35" i="5"/>
  <c r="E43" i="4"/>
  <c r="E39" i="4"/>
  <c r="E35" i="4"/>
  <c r="E43" i="6"/>
  <c r="E39" i="6"/>
  <c r="E35" i="6"/>
  <c r="C39" i="1"/>
  <c r="E42" i="1"/>
  <c r="G30" i="1"/>
  <c r="G34" i="1"/>
  <c r="C38" i="3"/>
  <c r="C43" i="5"/>
  <c r="C39" i="5"/>
  <c r="C35" i="5"/>
  <c r="C31" i="5"/>
  <c r="C43" i="4"/>
  <c r="C39" i="4"/>
  <c r="C35" i="4"/>
  <c r="C31" i="4"/>
  <c r="C43" i="6"/>
  <c r="C39" i="6"/>
  <c r="C35" i="6"/>
  <c r="C31" i="6"/>
  <c r="G26" i="3"/>
  <c r="G27" i="3" s="1"/>
  <c r="G26" i="4"/>
  <c r="G27" i="4" s="1"/>
  <c r="E30" i="1"/>
  <c r="C30" i="3"/>
  <c r="G45" i="5"/>
  <c r="G41" i="5"/>
  <c r="G37" i="5"/>
  <c r="G45" i="4"/>
  <c r="G41" i="4"/>
  <c r="G37" i="4"/>
  <c r="G45" i="6"/>
  <c r="G41" i="6"/>
  <c r="G37" i="6"/>
  <c r="E26" i="6"/>
  <c r="E27" i="6" s="1"/>
  <c r="C26" i="5"/>
  <c r="C27" i="5" s="1"/>
  <c r="E26" i="5"/>
  <c r="E27" i="5" s="1"/>
  <c r="G26" i="5"/>
  <c r="G27" i="5" s="1"/>
  <c r="C26" i="4"/>
  <c r="C27" i="4" s="1"/>
  <c r="G26" i="1"/>
  <c r="G27" i="1" s="1"/>
  <c r="O26" i="25" l="1"/>
  <c r="O27" i="25" s="1"/>
  <c r="N26" i="24"/>
  <c r="N27" i="24" s="1"/>
  <c r="O26" i="23"/>
  <c r="O27" i="23" s="1"/>
  <c r="N26" i="23"/>
  <c r="N27" i="23" s="1"/>
  <c r="N26" i="21"/>
  <c r="N27" i="21" s="1"/>
  <c r="N26" i="19"/>
  <c r="N27" i="19" s="1"/>
  <c r="O26" i="19"/>
  <c r="O27" i="19" s="1"/>
  <c r="P26" i="14"/>
  <c r="P27" i="14" s="1"/>
  <c r="O26" i="15"/>
  <c r="O27" i="15" s="1"/>
  <c r="N26" i="13"/>
  <c r="N27" i="13" s="1"/>
  <c r="O26" i="13"/>
  <c r="O27" i="13" s="1"/>
  <c r="P26" i="11"/>
  <c r="P27" i="11" s="1"/>
  <c r="O26" i="11"/>
  <c r="O27" i="11" s="1"/>
  <c r="P26" i="19"/>
  <c r="P27" i="19" s="1"/>
  <c r="N26" i="20"/>
  <c r="N27" i="20" s="1"/>
  <c r="O26" i="20"/>
  <c r="O27" i="20" s="1"/>
  <c r="O26" i="17"/>
  <c r="O27" i="17" s="1"/>
  <c r="N26" i="16"/>
  <c r="N27" i="16" s="1"/>
  <c r="P26" i="16"/>
  <c r="P27" i="16" s="1"/>
  <c r="O26" i="16"/>
  <c r="O27" i="16" s="1"/>
  <c r="J19" i="17"/>
  <c r="I20" i="17"/>
  <c r="J19" i="16"/>
  <c r="O26" i="12"/>
  <c r="O27" i="12" s="1"/>
  <c r="J19" i="15"/>
  <c r="I20" i="15"/>
  <c r="N26" i="15"/>
  <c r="N27" i="15" s="1"/>
  <c r="J19" i="14"/>
  <c r="I20" i="14"/>
  <c r="N26" i="14"/>
  <c r="N27" i="14" s="1"/>
  <c r="O26" i="14"/>
  <c r="O27" i="14" s="1"/>
  <c r="J19" i="13"/>
  <c r="I20" i="13"/>
  <c r="J19" i="12"/>
  <c r="I20" i="12"/>
  <c r="I20" i="11"/>
  <c r="J19" i="11"/>
  <c r="P26" i="6"/>
  <c r="P27" i="6" s="1"/>
  <c r="O26" i="4"/>
  <c r="O27" i="4" s="1"/>
  <c r="N26" i="4"/>
  <c r="N27" i="4" s="1"/>
  <c r="P26" i="4"/>
  <c r="P27" i="4" s="1"/>
  <c r="N26" i="6"/>
  <c r="N27" i="6" s="1"/>
  <c r="O26" i="6"/>
  <c r="O27" i="6" s="1"/>
  <c r="O26" i="5"/>
  <c r="O27" i="5" s="1"/>
</calcChain>
</file>

<file path=xl/sharedStrings.xml><?xml version="1.0" encoding="utf-8"?>
<sst xmlns="http://schemas.openxmlformats.org/spreadsheetml/2006/main" count="1651" uniqueCount="135">
  <si>
    <t>Default runs:</t>
  </si>
  <si>
    <t>Dataset</t>
  </si>
  <si>
    <t>AUC</t>
  </si>
  <si>
    <t>Correct faulty</t>
  </si>
  <si>
    <t>Accuracy: faulty</t>
  </si>
  <si>
    <t>Correct clean</t>
  </si>
  <si>
    <t>Accuracy: clean</t>
  </si>
  <si>
    <t>Openstack</t>
  </si>
  <si>
    <t>QT</t>
  </si>
  <si>
    <t>Pre-trained models from the original authors:</t>
  </si>
  <si>
    <t>Openstack - Number of clean commits in data: 1168</t>
  </si>
  <si>
    <t>Openstack - Number of faulty commits in data: 163</t>
  </si>
  <si>
    <t>QT - Number of clean commits in data: 2388</t>
  </si>
  <si>
    <t>100 Epoch run test</t>
  </si>
  <si>
    <t>QT - Number of faulty commits in data: 183</t>
  </si>
  <si>
    <t>Epoch 97</t>
  </si>
  <si>
    <t>Levene's Test</t>
  </si>
  <si>
    <t>Levene faulty</t>
  </si>
  <si>
    <t>Levene clean</t>
  </si>
  <si>
    <t>Mann-Whitney U-Test</t>
  </si>
  <si>
    <t>U-faulty</t>
  </si>
  <si>
    <t>U-clean</t>
  </si>
  <si>
    <t>OPENSTACK GPU:</t>
  </si>
  <si>
    <t>1 &lt;&gt; 2</t>
  </si>
  <si>
    <t>X</t>
  </si>
  <si>
    <t>3 &lt;&gt; 2</t>
  </si>
  <si>
    <t>O</t>
  </si>
  <si>
    <t>4 &lt;&gt; 2</t>
  </si>
  <si>
    <t>5 &lt;&gt; 2</t>
  </si>
  <si>
    <t>GPU-CPU</t>
  </si>
  <si>
    <t>1 &lt;&gt; 1</t>
  </si>
  <si>
    <t>2 &lt;&gt; 2</t>
  </si>
  <si>
    <t>3 &lt;&gt; 3</t>
  </si>
  <si>
    <t>4 &lt;&gt; 4</t>
  </si>
  <si>
    <t>5 &lt;&gt; 5</t>
  </si>
  <si>
    <t>GPU Training Time:</t>
  </si>
  <si>
    <t>CPU Training Time:</t>
  </si>
  <si>
    <t>QT GPU:</t>
  </si>
  <si>
    <t>X = null hypothesis rejected: confirms statistical significance of difference</t>
  </si>
  <si>
    <t>O = null hypothesis accepted: both variances/samples are the same</t>
  </si>
  <si>
    <t>W</t>
  </si>
  <si>
    <t>p-value</t>
  </si>
  <si>
    <t>using p-value of 0.05</t>
  </si>
  <si>
    <t>faulty</t>
  </si>
  <si>
    <t>clean</t>
  </si>
  <si>
    <t>1-2</t>
  </si>
  <si>
    <t>significant difference between the two accuracies</t>
  </si>
  <si>
    <t>p value lower than 0.05 = reject null hypothesis</t>
  </si>
  <si>
    <t>3-2</t>
  </si>
  <si>
    <t>the average accuracy between 2 and 3 is the same according to the U-test</t>
  </si>
  <si>
    <t>reject</t>
  </si>
  <si>
    <t>4-2</t>
  </si>
  <si>
    <t>5-2</t>
  </si>
  <si>
    <t>Comparison to CPU</t>
  </si>
  <si>
    <t>1-1</t>
  </si>
  <si>
    <t>average accuracy between the settings is the same</t>
  </si>
  <si>
    <t>accept</t>
  </si>
  <si>
    <t>0.238</t>
  </si>
  <si>
    <t>0.1365</t>
  </si>
  <si>
    <t>2-2</t>
  </si>
  <si>
    <t>cannot use it because the values are the same</t>
  </si>
  <si>
    <t>3-3</t>
  </si>
  <si>
    <t>0.6078</t>
  </si>
  <si>
    <t>0.7773</t>
  </si>
  <si>
    <t>4-4</t>
  </si>
  <si>
    <t>0.6238</t>
  </si>
  <si>
    <t>0.9248</t>
  </si>
  <si>
    <t>5-5</t>
  </si>
  <si>
    <t>0.5578</t>
  </si>
  <si>
    <t>0.7768</t>
  </si>
  <si>
    <t>Levene (1-2)</t>
  </si>
  <si>
    <t>Test statistic larger than critical value = reject</t>
  </si>
  <si>
    <t>Faulty</t>
  </si>
  <si>
    <t>Variance (2)</t>
  </si>
  <si>
    <t>Test statistic:</t>
  </si>
  <si>
    <t>Variance (1)</t>
  </si>
  <si>
    <t>Critical value</t>
  </si>
  <si>
    <t>Levene (3-2)</t>
  </si>
  <si>
    <t>Variance (3)</t>
  </si>
  <si>
    <t>Levene (4-2)</t>
  </si>
  <si>
    <t>Variance (4)</t>
  </si>
  <si>
    <t>Levene (5-2)</t>
  </si>
  <si>
    <t>Variance (5)</t>
  </si>
  <si>
    <t>Clean</t>
  </si>
  <si>
    <t>Levene (1-1)</t>
  </si>
  <si>
    <t>Variance (CPU1)</t>
  </si>
  <si>
    <t>Levene (2-2)</t>
  </si>
  <si>
    <t>Variance (CPU2)</t>
  </si>
  <si>
    <t>Levene (3-3)</t>
  </si>
  <si>
    <t>Variance (CPU3)</t>
  </si>
  <si>
    <t>Levene (4-4)</t>
  </si>
  <si>
    <t>Variance (CPU4)</t>
  </si>
  <si>
    <t>Levene (5-5)</t>
  </si>
  <si>
    <t>Variance (CPU5)</t>
  </si>
  <si>
    <t>Training Time 1-2</t>
  </si>
  <si>
    <t>Training Time 3-2</t>
  </si>
  <si>
    <t>&gt; Levene's test confirms that NI-factors introduce no signficant variance in training time</t>
  </si>
  <si>
    <t>Training Time 4-2</t>
  </si>
  <si>
    <t>Training Time 5-2</t>
  </si>
  <si>
    <t>CPU Training Time</t>
  </si>
  <si>
    <t>GPU Training time</t>
  </si>
  <si>
    <t>QT CPU Training Time</t>
  </si>
  <si>
    <t>Epoch</t>
  </si>
  <si>
    <t>Nr</t>
  </si>
  <si>
    <t>Correctly faulty</t>
  </si>
  <si>
    <t>Correctly clean</t>
  </si>
  <si>
    <t>Training time</t>
  </si>
  <si>
    <t>Training time (min)</t>
  </si>
  <si>
    <t>TP</t>
  </si>
  <si>
    <t>FP</t>
  </si>
  <si>
    <t>TN</t>
  </si>
  <si>
    <t>FN</t>
  </si>
  <si>
    <t>Recall</t>
  </si>
  <si>
    <t>Precision</t>
  </si>
  <si>
    <t>PF (false alarm)</t>
  </si>
  <si>
    <t>Number of clean commits in data: 1168</t>
  </si>
  <si>
    <t>Number of faulty commits in data: 163</t>
  </si>
  <si>
    <t>Sum:</t>
  </si>
  <si>
    <t>Arithmetic mean:</t>
  </si>
  <si>
    <t>Variance:</t>
  </si>
  <si>
    <t>SDEV:</t>
  </si>
  <si>
    <t>Min:</t>
  </si>
  <si>
    <t>Max:</t>
  </si>
  <si>
    <t>Max AUC difference:</t>
  </si>
  <si>
    <t>Max difference:</t>
  </si>
  <si>
    <t>Max  diff in %:</t>
  </si>
  <si>
    <t>(1) Absolute residuals:</t>
  </si>
  <si>
    <t>(1) Rank:</t>
  </si>
  <si>
    <t>Max diff in %:</t>
  </si>
  <si>
    <t>(2) Absolute residuals:</t>
  </si>
  <si>
    <t>(3) Absolute residuals:</t>
  </si>
  <si>
    <t>(4) Absolute residuals:</t>
  </si>
  <si>
    <t>(5) Absolute residuals:</t>
  </si>
  <si>
    <t>Number of clean commits in data: 2388</t>
  </si>
  <si>
    <t>Number of faulty commits in data: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</si>
</sst>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444444"/>
      <name val="Segoe UI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1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0" borderId="0" xfId="0" applyFont="1"/>
    <xf numFmtId="21" fontId="4" fillId="0" borderId="0" xfId="0" applyNumberFormat="1" applyFont="1"/>
    <xf numFmtId="21" fontId="6" fillId="0" borderId="0" xfId="0" applyNumberFormat="1" applyFont="1"/>
    <xf numFmtId="20" fontId="4" fillId="0" borderId="0" xfId="0" applyNumberFormat="1" applyFont="1"/>
    <xf numFmtId="2" fontId="0" fillId="0" borderId="0" xfId="0" applyNumberFormat="1"/>
    <xf numFmtId="164" fontId="4" fillId="3" borderId="0" xfId="0" applyNumberFormat="1" applyFont="1" applyFill="1"/>
    <xf numFmtId="164" fontId="4" fillId="4" borderId="0" xfId="0" applyNumberFormat="1" applyFont="1" applyFill="1"/>
    <xf numFmtId="164" fontId="4" fillId="2" borderId="0" xfId="0" applyNumberFormat="1" applyFont="1" applyFill="1"/>
    <xf numFmtId="164" fontId="0" fillId="0" borderId="0" xfId="0" applyNumberFormat="1"/>
    <xf numFmtId="0" fontId="0" fillId="5" borderId="0" xfId="0" applyFill="1"/>
    <xf numFmtId="21" fontId="7" fillId="0" borderId="0" xfId="0" applyNumberFormat="1" applyFont="1"/>
    <xf numFmtId="16" fontId="0" fillId="0" borderId="0" xfId="0" applyNumberFormat="1"/>
    <xf numFmtId="0" fontId="1" fillId="5" borderId="0" xfId="0" applyFont="1" applyFill="1"/>
    <xf numFmtId="164" fontId="4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11" fontId="0" fillId="0" borderId="0" xfId="0" applyNumberFormat="1" applyAlignment="1">
      <alignment horizontal="right"/>
    </xf>
    <xf numFmtId="11" fontId="0" fillId="0" borderId="0" xfId="0" applyNumberFormat="1"/>
    <xf numFmtId="0" fontId="4" fillId="6" borderId="0" xfId="0" applyFont="1" applyFill="1"/>
    <xf numFmtId="0" fontId="4" fillId="7" borderId="0" xfId="0" applyFont="1" applyFill="1"/>
    <xf numFmtId="11" fontId="4" fillId="6" borderId="0" xfId="0" applyNumberFormat="1" applyFont="1" applyFill="1"/>
    <xf numFmtId="11" fontId="4" fillId="7" borderId="0" xfId="0" applyNumberFormat="1" applyFont="1" applyFill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'Openstack 1 (GPU)'!$C$1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'Openstack 1 (GPU)'!$C$2:$C$17</c:f>
              <c:numCache>
                <c:formatCode>General</c:formatCode>
                <c:ptCount val="16"/>
                <c:pt idx="0">
                  <c:v>0.761608118329271</c:v>
                </c:pt>
                <c:pt idx="1">
                  <c:v>0.75237414908815803</c:v>
                </c:pt>
                <c:pt idx="2">
                  <c:v>0.764628330111774</c:v>
                </c:pt>
                <c:pt idx="3">
                  <c:v>0.76004286074460004</c:v>
                </c:pt>
                <c:pt idx="4">
                  <c:v>0.75845659299100698</c:v>
                </c:pt>
                <c:pt idx="5">
                  <c:v>0.75942831330363902</c:v>
                </c:pt>
                <c:pt idx="6">
                  <c:v>0.76041579124296099</c:v>
                </c:pt>
                <c:pt idx="7">
                  <c:v>0.75667598117488799</c:v>
                </c:pt>
                <c:pt idx="8">
                  <c:v>0.76097256071938801</c:v>
                </c:pt>
                <c:pt idx="9">
                  <c:v>0.75613496932515301</c:v>
                </c:pt>
                <c:pt idx="10">
                  <c:v>0.75922871669888203</c:v>
                </c:pt>
                <c:pt idx="11">
                  <c:v>0.76612005210521805</c:v>
                </c:pt>
                <c:pt idx="12">
                  <c:v>0.76381943860828605</c:v>
                </c:pt>
                <c:pt idx="13">
                  <c:v>0.76688692327086305</c:v>
                </c:pt>
                <c:pt idx="14">
                  <c:v>0.76046306412303499</c:v>
                </c:pt>
                <c:pt idx="15">
                  <c:v>0.76265337423312796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1-47F7-B407-2C683D26E984}"/>
            </c:ext>
          </c:extLst>
        </c:ser>
        <c:ser>
          <c:idx val="1"/>
          <c:order val="1"/>
          <c:tx>
            <c:strRef>
              <c:f>'Openstack 1 (GPU)'!$E$1</c:f>
              <c:strCache>
                <c:ptCount val="1"/>
                <c:pt idx="0">
                  <c:v>Accuracy: faulty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'Openstack 1 (GPU)'!$E$2:$E$17</c:f>
              <c:numCache>
                <c:formatCode>General</c:formatCode>
                <c:ptCount val="16"/>
                <c:pt idx="0">
                  <c:v>0.89570552147239202</c:v>
                </c:pt>
                <c:pt idx="1">
                  <c:v>0.84049079754601197</c:v>
                </c:pt>
                <c:pt idx="2">
                  <c:v>0.90797546012269903</c:v>
                </c:pt>
                <c:pt idx="3">
                  <c:v>0.90797546012269903</c:v>
                </c:pt>
                <c:pt idx="4">
                  <c:v>0.877300613496932</c:v>
                </c:pt>
                <c:pt idx="5">
                  <c:v>0.877300613496932</c:v>
                </c:pt>
                <c:pt idx="6">
                  <c:v>0.86503067484662499</c:v>
                </c:pt>
                <c:pt idx="7">
                  <c:v>0.88957055214723901</c:v>
                </c:pt>
                <c:pt idx="8">
                  <c:v>0.88957055214723901</c:v>
                </c:pt>
                <c:pt idx="9">
                  <c:v>0.871165644171779</c:v>
                </c:pt>
                <c:pt idx="10">
                  <c:v>0.90184049079754602</c:v>
                </c:pt>
                <c:pt idx="11">
                  <c:v>0.89570552147239202</c:v>
                </c:pt>
                <c:pt idx="12">
                  <c:v>0.91411042944785204</c:v>
                </c:pt>
                <c:pt idx="13">
                  <c:v>0.84049079754601197</c:v>
                </c:pt>
                <c:pt idx="14">
                  <c:v>0.88957055214723901</c:v>
                </c:pt>
                <c:pt idx="15">
                  <c:v>0.89570552147239202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1-47F7-B407-2C683D26E984}"/>
            </c:ext>
          </c:extLst>
        </c:ser>
        <c:ser>
          <c:idx val="2"/>
          <c:order val="2"/>
          <c:tx>
            <c:strRef>
              <c:f>'Openstack 1 (GPU)'!$G$1</c:f>
              <c:strCache>
                <c:ptCount val="1"/>
                <c:pt idx="0">
                  <c:v>Accuracy: clean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'Openstack 1 (GPU)'!$G$2:$G$17</c:f>
              <c:numCache>
                <c:formatCode>General</c:formatCode>
                <c:ptCount val="16"/>
                <c:pt idx="0">
                  <c:v>0.52568493150684903</c:v>
                </c:pt>
                <c:pt idx="1">
                  <c:v>0.55907534246575297</c:v>
                </c:pt>
                <c:pt idx="2">
                  <c:v>0.49058219178082102</c:v>
                </c:pt>
                <c:pt idx="3">
                  <c:v>0.51626712328767099</c:v>
                </c:pt>
                <c:pt idx="4">
                  <c:v>0.52739726027397205</c:v>
                </c:pt>
                <c:pt idx="5">
                  <c:v>0.54280821917808197</c:v>
                </c:pt>
                <c:pt idx="6">
                  <c:v>0.54537671232876705</c:v>
                </c:pt>
                <c:pt idx="7">
                  <c:v>0.52140410958904104</c:v>
                </c:pt>
                <c:pt idx="8">
                  <c:v>0.53595890410958902</c:v>
                </c:pt>
                <c:pt idx="9">
                  <c:v>0.53339041095890405</c:v>
                </c:pt>
                <c:pt idx="10">
                  <c:v>0.494006849315068</c:v>
                </c:pt>
                <c:pt idx="11">
                  <c:v>0.49571917808219101</c:v>
                </c:pt>
                <c:pt idx="12">
                  <c:v>0.47003424657534199</c:v>
                </c:pt>
                <c:pt idx="13">
                  <c:v>0.55821917808219101</c:v>
                </c:pt>
                <c:pt idx="14">
                  <c:v>0.51369863013698602</c:v>
                </c:pt>
                <c:pt idx="15">
                  <c:v>0.51113013698630105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1-47F7-B407-2C683D26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98376"/>
        <c:axId val="372056343"/>
      </c:lineChart>
      <c:catAx>
        <c:axId val="157249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6343"/>
        <c:crosses val="autoZero"/>
        <c:auto val="1"/>
        <c:lblAlgn val="ctr"/>
        <c:lblOffset val="100"/>
        <c:noMultiLvlLbl val="0"/>
      </c:catAx>
      <c:valAx>
        <c:axId val="37205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30</xdr:row>
      <xdr:rowOff>152400</xdr:rowOff>
    </xdr:from>
    <xdr:to>
      <xdr:col>15</xdr:col>
      <xdr:colOff>590550</xdr:colOff>
      <xdr:row>45</xdr:row>
      <xdr:rowOff>47625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10D6C595-B19F-2834-CA9B-23D77828D338}"/>
            </a:ext>
            <a:ext uri="{147F2762-F138-4A5C-976F-8EAC2B608ADB}">
              <a16:predDERef xmlns:a16="http://schemas.microsoft.com/office/drawing/2014/main" pred="{05FADBDC-C2E2-BBD3-6B45-59E23A82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060A-44CF-4041-A9BE-4A768FEEA9C1}">
  <dimension ref="A1:H11"/>
  <sheetViews>
    <sheetView tabSelected="1" workbookViewId="0">
      <selection activeCell="A3" sqref="A3"/>
    </sheetView>
  </sheetViews>
  <sheetFormatPr defaultColWidth="11.42578125" defaultRowHeight="15"/>
  <cols>
    <col min="3" max="3" width="16.28515625" customWidth="1"/>
    <col min="4" max="4" width="16.5703125" customWidth="1"/>
    <col min="5" max="5" width="19.42578125" customWidth="1"/>
    <col min="6" max="6" width="19.140625" customWidth="1"/>
  </cols>
  <sheetData>
    <row r="1" spans="1:8" s="26" customFormat="1">
      <c r="A1" s="26" t="s">
        <v>0</v>
      </c>
    </row>
    <row r="2" spans="1:8">
      <c r="A2" t="s">
        <v>1</v>
      </c>
      <c r="B2" s="7" t="s">
        <v>2</v>
      </c>
      <c r="C2" t="s">
        <v>3</v>
      </c>
      <c r="D2" s="12" t="s">
        <v>4</v>
      </c>
      <c r="E2" t="s">
        <v>5</v>
      </c>
      <c r="F2" s="5" t="s">
        <v>6</v>
      </c>
    </row>
    <row r="3" spans="1:8">
      <c r="A3" t="s">
        <v>7</v>
      </c>
      <c r="B3" s="7">
        <v>0.75910790822758201</v>
      </c>
      <c r="C3">
        <v>147</v>
      </c>
      <c r="D3" s="12">
        <v>0.90184049079754602</v>
      </c>
      <c r="E3">
        <v>582</v>
      </c>
      <c r="F3" s="5">
        <v>0.49828767123287598</v>
      </c>
    </row>
    <row r="4" spans="1:8">
      <c r="A4" t="s">
        <v>8</v>
      </c>
      <c r="B4" s="7">
        <v>0.77728807974297698</v>
      </c>
      <c r="C4">
        <v>130</v>
      </c>
      <c r="D4" s="12">
        <v>0.71038251366120198</v>
      </c>
      <c r="E4">
        <v>1692</v>
      </c>
      <c r="F4" s="5">
        <v>0.70854271356783904</v>
      </c>
    </row>
    <row r="5" spans="1:8" s="26" customFormat="1">
      <c r="A5" s="26" t="s">
        <v>9</v>
      </c>
    </row>
    <row r="6" spans="1:8">
      <c r="A6" t="s">
        <v>7</v>
      </c>
      <c r="B6" s="7">
        <v>0.75111353895285304</v>
      </c>
      <c r="C6">
        <v>0</v>
      </c>
      <c r="D6" s="12">
        <v>0</v>
      </c>
      <c r="E6">
        <v>1168</v>
      </c>
      <c r="F6" s="5">
        <v>1</v>
      </c>
      <c r="H6" t="s">
        <v>10</v>
      </c>
    </row>
    <row r="7" spans="1:8">
      <c r="A7" t="s">
        <v>8</v>
      </c>
      <c r="B7" s="7">
        <v>0.76459940870106402</v>
      </c>
      <c r="C7">
        <v>6</v>
      </c>
      <c r="D7" s="12">
        <v>3.2786885245901599E-2</v>
      </c>
      <c r="E7">
        <v>2377</v>
      </c>
      <c r="F7" s="5">
        <v>0.99539363484087096</v>
      </c>
      <c r="H7" t="s">
        <v>11</v>
      </c>
    </row>
    <row r="9" spans="1:8">
      <c r="H9" t="s">
        <v>12</v>
      </c>
    </row>
    <row r="10" spans="1:8">
      <c r="A10" t="s">
        <v>13</v>
      </c>
      <c r="H10" t="s">
        <v>14</v>
      </c>
    </row>
    <row r="11" spans="1:8">
      <c r="A11" t="s">
        <v>15</v>
      </c>
      <c r="B11">
        <v>0.78104252458189705</v>
      </c>
      <c r="D11">
        <v>0.90797546012269903</v>
      </c>
      <c r="F11">
        <v>0.55479452054794498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3A27-6DAC-416C-BD68-196DD41E28E6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3.710937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46</v>
      </c>
      <c r="B2">
        <v>1</v>
      </c>
      <c r="C2" s="7">
        <v>0.75850911841331203</v>
      </c>
      <c r="D2">
        <v>151</v>
      </c>
      <c r="E2" s="12">
        <v>0.92638036809815905</v>
      </c>
      <c r="F2">
        <v>556</v>
      </c>
      <c r="G2" s="5">
        <v>0.47602739726027399</v>
      </c>
      <c r="H2" s="18">
        <v>7.3148148148148143E-2</v>
      </c>
      <c r="I2" s="21">
        <f t="shared" ref="I2:I17" si="0">((HOUR(H2)*60)+MINUTE(H2)+(SECOND(H2)/60))</f>
        <v>105.33333333333333</v>
      </c>
      <c r="J2">
        <v>151</v>
      </c>
      <c r="K2">
        <v>612</v>
      </c>
      <c r="L2">
        <v>556</v>
      </c>
      <c r="M2">
        <v>12</v>
      </c>
      <c r="N2">
        <f>J2/(J2+M2)</f>
        <v>0.92638036809815949</v>
      </c>
      <c r="O2">
        <f>J2/(K2+J2)</f>
        <v>0.19790301441677588</v>
      </c>
      <c r="P2">
        <f>K2/(K2+L2)</f>
        <v>0.52397260273972601</v>
      </c>
      <c r="S2" t="s">
        <v>115</v>
      </c>
    </row>
    <row r="3" spans="1:19">
      <c r="A3">
        <v>45</v>
      </c>
      <c r="B3">
        <v>2</v>
      </c>
      <c r="C3" s="7">
        <v>0.75720648794016299</v>
      </c>
      <c r="D3">
        <v>144</v>
      </c>
      <c r="E3" s="12">
        <v>0.88343558282208501</v>
      </c>
      <c r="F3">
        <v>587</v>
      </c>
      <c r="G3" s="5">
        <v>0.50256849315068497</v>
      </c>
      <c r="H3" s="18">
        <v>7.2708333333333333E-2</v>
      </c>
      <c r="I3" s="21">
        <f t="shared" si="0"/>
        <v>104.7</v>
      </c>
      <c r="J3">
        <v>144</v>
      </c>
      <c r="K3">
        <v>581</v>
      </c>
      <c r="L3">
        <v>587</v>
      </c>
      <c r="M3">
        <v>19</v>
      </c>
      <c r="N3">
        <f>J3/(J3+M3)</f>
        <v>0.8834355828220859</v>
      </c>
      <c r="O3">
        <f t="shared" ref="O3:O17" si="1">J3/(K3+J3)</f>
        <v>0.19862068965517241</v>
      </c>
      <c r="P3">
        <f t="shared" ref="P3:P17" si="2">K3/(K3+L3)</f>
        <v>0.49743150684931509</v>
      </c>
      <c r="S3" t="s">
        <v>116</v>
      </c>
    </row>
    <row r="4" spans="1:19">
      <c r="A4">
        <v>47</v>
      </c>
      <c r="B4">
        <v>3</v>
      </c>
      <c r="C4" s="7">
        <v>0.75832527943524597</v>
      </c>
      <c r="D4">
        <v>150</v>
      </c>
      <c r="E4" s="12">
        <v>0.92024539877300604</v>
      </c>
      <c r="F4">
        <v>557</v>
      </c>
      <c r="G4" s="5">
        <v>0.476883561643835</v>
      </c>
      <c r="H4" s="18">
        <v>7.2708333333333333E-2</v>
      </c>
      <c r="I4" s="21">
        <f t="shared" si="0"/>
        <v>104.7</v>
      </c>
      <c r="J4">
        <v>150</v>
      </c>
      <c r="K4">
        <v>611</v>
      </c>
      <c r="L4">
        <v>557</v>
      </c>
      <c r="M4">
        <v>13</v>
      </c>
      <c r="N4">
        <f t="shared" ref="N4:N17" si="3">J4/(J4+M4)</f>
        <v>0.92024539877300615</v>
      </c>
      <c r="O4">
        <f t="shared" si="1"/>
        <v>0.19710906701708278</v>
      </c>
      <c r="P4">
        <f t="shared" si="2"/>
        <v>0.52311643835616439</v>
      </c>
    </row>
    <row r="5" spans="1:19">
      <c r="A5">
        <v>48</v>
      </c>
      <c r="B5">
        <v>4</v>
      </c>
      <c r="C5" s="7">
        <v>0.76058387259433502</v>
      </c>
      <c r="D5">
        <v>150</v>
      </c>
      <c r="E5" s="12">
        <v>0.92024539877300604</v>
      </c>
      <c r="F5">
        <v>564</v>
      </c>
      <c r="G5" s="5">
        <v>0.482876712328767</v>
      </c>
      <c r="H5" s="18">
        <v>7.273148148148148E-2</v>
      </c>
      <c r="I5" s="21">
        <f t="shared" si="0"/>
        <v>104.73333333333333</v>
      </c>
      <c r="J5">
        <v>150</v>
      </c>
      <c r="K5">
        <v>604</v>
      </c>
      <c r="L5">
        <v>564</v>
      </c>
      <c r="M5">
        <v>13</v>
      </c>
      <c r="N5">
        <f t="shared" si="3"/>
        <v>0.92024539877300615</v>
      </c>
      <c r="O5">
        <f t="shared" si="1"/>
        <v>0.19893899204244031</v>
      </c>
      <c r="P5">
        <f t="shared" si="2"/>
        <v>0.51712328767123283</v>
      </c>
    </row>
    <row r="6" spans="1:19">
      <c r="A6">
        <v>50</v>
      </c>
      <c r="B6">
        <v>5</v>
      </c>
      <c r="C6" s="7">
        <v>0.76109862173291798</v>
      </c>
      <c r="D6">
        <v>151</v>
      </c>
      <c r="E6" s="12">
        <v>0.92638036809815905</v>
      </c>
      <c r="F6">
        <v>561</v>
      </c>
      <c r="G6" s="5">
        <v>0.48030821917808197</v>
      </c>
      <c r="H6" s="18">
        <v>7.3020833333333326E-2</v>
      </c>
      <c r="I6" s="21">
        <f t="shared" si="0"/>
        <v>105.15</v>
      </c>
      <c r="J6">
        <v>151</v>
      </c>
      <c r="K6">
        <v>607</v>
      </c>
      <c r="L6">
        <v>561</v>
      </c>
      <c r="M6">
        <v>12</v>
      </c>
      <c r="N6">
        <f t="shared" si="3"/>
        <v>0.92638036809815949</v>
      </c>
      <c r="O6">
        <f t="shared" si="1"/>
        <v>0.19920844327176782</v>
      </c>
      <c r="P6">
        <f t="shared" si="2"/>
        <v>0.5196917808219178</v>
      </c>
    </row>
    <row r="7" spans="1:19">
      <c r="A7" s="1">
        <v>50</v>
      </c>
      <c r="B7">
        <v>6</v>
      </c>
      <c r="C7" s="7">
        <v>0.76067841835448302</v>
      </c>
      <c r="E7" s="12">
        <v>0.92638036809815905</v>
      </c>
      <c r="G7" s="5">
        <v>0.47602739726027399</v>
      </c>
      <c r="H7" s="18">
        <v>7.3148148148148143E-2</v>
      </c>
      <c r="I7" s="21">
        <f t="shared" si="0"/>
        <v>105.33333333333333</v>
      </c>
      <c r="J7">
        <v>151</v>
      </c>
      <c r="K7">
        <v>612</v>
      </c>
      <c r="L7">
        <v>556</v>
      </c>
      <c r="M7">
        <v>12</v>
      </c>
      <c r="N7">
        <f t="shared" si="3"/>
        <v>0.92638036809815949</v>
      </c>
      <c r="O7">
        <f t="shared" si="1"/>
        <v>0.19790301441677588</v>
      </c>
      <c r="P7">
        <f t="shared" si="2"/>
        <v>0.52397260273972601</v>
      </c>
    </row>
    <row r="8" spans="1:19">
      <c r="A8" s="1">
        <v>50</v>
      </c>
      <c r="B8">
        <v>7</v>
      </c>
      <c r="C8" s="7">
        <v>0.76137700647113105</v>
      </c>
      <c r="E8" s="12">
        <v>0.92024539877300604</v>
      </c>
      <c r="G8" s="5">
        <v>0.47602739726027399</v>
      </c>
      <c r="H8" s="18">
        <v>7.3148148148148143E-2</v>
      </c>
      <c r="I8" s="21">
        <f t="shared" si="0"/>
        <v>105.33333333333333</v>
      </c>
      <c r="J8">
        <v>150</v>
      </c>
      <c r="K8">
        <v>612</v>
      </c>
      <c r="L8">
        <v>556</v>
      </c>
      <c r="M8">
        <v>13</v>
      </c>
      <c r="N8">
        <f t="shared" si="3"/>
        <v>0.92024539877300615</v>
      </c>
      <c r="O8">
        <f t="shared" si="1"/>
        <v>0.19685039370078741</v>
      </c>
      <c r="P8">
        <f t="shared" si="2"/>
        <v>0.52397260273972601</v>
      </c>
    </row>
    <row r="9" spans="1:19">
      <c r="A9" s="1">
        <v>47</v>
      </c>
      <c r="B9">
        <v>8</v>
      </c>
      <c r="C9" s="7">
        <v>0.75809416757710701</v>
      </c>
      <c r="E9" s="12">
        <v>0.90797546012269903</v>
      </c>
      <c r="G9" s="5">
        <v>0.488869863013698</v>
      </c>
      <c r="H9" s="20">
        <v>7.3113425925925915E-2</v>
      </c>
      <c r="I9" s="21">
        <f t="shared" si="0"/>
        <v>105.28333333333333</v>
      </c>
      <c r="J9">
        <v>148</v>
      </c>
      <c r="K9">
        <v>597</v>
      </c>
      <c r="L9">
        <v>571</v>
      </c>
      <c r="M9">
        <v>15</v>
      </c>
      <c r="N9">
        <f t="shared" si="3"/>
        <v>0.90797546012269936</v>
      </c>
      <c r="O9">
        <f t="shared" si="1"/>
        <v>0.19865771812080538</v>
      </c>
      <c r="P9">
        <f t="shared" si="2"/>
        <v>0.51113013698630139</v>
      </c>
    </row>
    <row r="10" spans="1:19">
      <c r="A10" s="1">
        <v>49</v>
      </c>
      <c r="B10">
        <v>9</v>
      </c>
      <c r="C10" s="7">
        <v>0.76034225565173497</v>
      </c>
      <c r="E10" s="12">
        <v>0.92638036809815905</v>
      </c>
      <c r="G10" s="5">
        <v>0.460616438356164</v>
      </c>
      <c r="H10" s="18">
        <v>7.318287037037037E-2</v>
      </c>
      <c r="I10" s="21">
        <f t="shared" si="0"/>
        <v>105.38333333333334</v>
      </c>
      <c r="J10">
        <v>151</v>
      </c>
      <c r="K10">
        <v>630</v>
      </c>
      <c r="L10">
        <v>538</v>
      </c>
      <c r="M10">
        <v>12</v>
      </c>
      <c r="N10">
        <f t="shared" si="3"/>
        <v>0.92638036809815949</v>
      </c>
      <c r="O10">
        <f t="shared" si="1"/>
        <v>0.19334186939820744</v>
      </c>
      <c r="P10">
        <f t="shared" si="2"/>
        <v>0.53938356164383561</v>
      </c>
    </row>
    <row r="11" spans="1:19">
      <c r="A11" s="1">
        <v>49</v>
      </c>
      <c r="B11">
        <v>10</v>
      </c>
      <c r="C11" s="7">
        <v>0.75970144549962104</v>
      </c>
      <c r="E11" s="12">
        <v>0.88957055214723901</v>
      </c>
      <c r="G11" s="5">
        <v>0.50171232876712302</v>
      </c>
      <c r="H11" s="18">
        <v>7.3171296296296304E-2</v>
      </c>
      <c r="I11" s="21">
        <f t="shared" si="0"/>
        <v>105.36666666666666</v>
      </c>
      <c r="J11">
        <v>145</v>
      </c>
      <c r="K11">
        <v>582</v>
      </c>
      <c r="L11">
        <v>586</v>
      </c>
      <c r="M11">
        <v>18</v>
      </c>
      <c r="N11">
        <f t="shared" si="3"/>
        <v>0.88957055214723924</v>
      </c>
      <c r="O11">
        <f t="shared" si="1"/>
        <v>0.19944979367262725</v>
      </c>
      <c r="P11">
        <f t="shared" si="2"/>
        <v>0.49828767123287671</v>
      </c>
    </row>
    <row r="12" spans="1:19">
      <c r="A12" s="1">
        <v>50</v>
      </c>
      <c r="B12">
        <v>11</v>
      </c>
      <c r="C12" s="7">
        <v>0.76053659971426102</v>
      </c>
      <c r="E12" s="12">
        <v>0.92024539877300604</v>
      </c>
      <c r="G12" s="5">
        <v>0.47517123287671198</v>
      </c>
      <c r="H12" s="18">
        <v>7.3206018518518517E-2</v>
      </c>
      <c r="I12" s="21">
        <f t="shared" si="0"/>
        <v>105.41666666666667</v>
      </c>
      <c r="J12">
        <v>150</v>
      </c>
      <c r="K12">
        <v>613</v>
      </c>
      <c r="L12">
        <v>555</v>
      </c>
      <c r="M12">
        <v>13</v>
      </c>
      <c r="N12">
        <f t="shared" si="3"/>
        <v>0.92024539877300615</v>
      </c>
      <c r="O12">
        <f t="shared" si="1"/>
        <v>0.19659239842726081</v>
      </c>
      <c r="P12">
        <f t="shared" si="2"/>
        <v>0.52482876712328763</v>
      </c>
    </row>
    <row r="13" spans="1:19">
      <c r="A13" s="1">
        <v>49</v>
      </c>
      <c r="B13">
        <v>12</v>
      </c>
      <c r="C13" s="7">
        <v>0.75921295907219</v>
      </c>
      <c r="E13" s="12">
        <v>0.92024539877300604</v>
      </c>
      <c r="G13" s="5">
        <v>0.47517123287671198</v>
      </c>
      <c r="H13" s="18">
        <v>7.3206018518518517E-2</v>
      </c>
      <c r="I13" s="21">
        <f t="shared" si="0"/>
        <v>105.41666666666667</v>
      </c>
      <c r="J13">
        <v>150</v>
      </c>
      <c r="K13">
        <v>613</v>
      </c>
      <c r="L13">
        <v>555</v>
      </c>
      <c r="M13">
        <v>13</v>
      </c>
      <c r="N13">
        <f t="shared" si="3"/>
        <v>0.92024539877300615</v>
      </c>
      <c r="O13">
        <f t="shared" si="1"/>
        <v>0.19659239842726081</v>
      </c>
      <c r="P13">
        <f t="shared" si="2"/>
        <v>0.52482876712328763</v>
      </c>
    </row>
    <row r="14" spans="1:19">
      <c r="A14" s="1">
        <v>50</v>
      </c>
      <c r="B14">
        <v>13</v>
      </c>
      <c r="C14" s="7">
        <v>0.75973296075300401</v>
      </c>
      <c r="E14" s="12">
        <v>0.91411042944785204</v>
      </c>
      <c r="G14" s="5">
        <v>0.47859589041095801</v>
      </c>
      <c r="H14" s="18">
        <v>7.318287037037037E-2</v>
      </c>
      <c r="I14" s="21">
        <f t="shared" si="0"/>
        <v>105.38333333333334</v>
      </c>
      <c r="J14">
        <v>149</v>
      </c>
      <c r="K14">
        <v>609</v>
      </c>
      <c r="L14">
        <v>559</v>
      </c>
      <c r="M14">
        <v>14</v>
      </c>
      <c r="N14">
        <f t="shared" si="3"/>
        <v>0.91411042944785281</v>
      </c>
      <c r="O14">
        <f t="shared" si="1"/>
        <v>0.19656992084432717</v>
      </c>
      <c r="P14">
        <f t="shared" si="2"/>
        <v>0.52140410958904104</v>
      </c>
    </row>
    <row r="15" spans="1:19">
      <c r="A15" s="1">
        <v>43</v>
      </c>
      <c r="B15">
        <v>14</v>
      </c>
      <c r="C15" s="7">
        <v>0.75670749642827095</v>
      </c>
      <c r="E15" s="12">
        <v>0.92024539877300604</v>
      </c>
      <c r="G15" s="5">
        <v>0.47089041095890399</v>
      </c>
      <c r="H15" s="18">
        <v>7.318287037037037E-2</v>
      </c>
      <c r="I15" s="21">
        <f t="shared" si="0"/>
        <v>105.38333333333334</v>
      </c>
      <c r="J15">
        <v>150</v>
      </c>
      <c r="K15">
        <v>618</v>
      </c>
      <c r="L15">
        <v>550</v>
      </c>
      <c r="M15">
        <v>13</v>
      </c>
      <c r="N15">
        <f t="shared" si="3"/>
        <v>0.92024539877300615</v>
      </c>
      <c r="O15">
        <f t="shared" si="1"/>
        <v>0.1953125</v>
      </c>
      <c r="P15">
        <f t="shared" si="2"/>
        <v>0.52910958904109584</v>
      </c>
    </row>
    <row r="16" spans="1:19">
      <c r="A16" s="1">
        <v>44</v>
      </c>
      <c r="B16">
        <v>15</v>
      </c>
      <c r="C16" s="7">
        <v>0.755993150684931</v>
      </c>
      <c r="E16" s="12">
        <v>0.89570552147239202</v>
      </c>
      <c r="G16" s="5">
        <v>0.5</v>
      </c>
      <c r="H16" s="18">
        <v>7.3217592592592584E-2</v>
      </c>
      <c r="I16" s="21">
        <f t="shared" si="0"/>
        <v>105.43333333333334</v>
      </c>
      <c r="J16">
        <v>146</v>
      </c>
      <c r="K16">
        <v>584</v>
      </c>
      <c r="L16">
        <v>584</v>
      </c>
      <c r="M16">
        <v>17</v>
      </c>
      <c r="N16">
        <f t="shared" si="3"/>
        <v>0.89570552147239269</v>
      </c>
      <c r="O16">
        <f t="shared" si="1"/>
        <v>0.2</v>
      </c>
      <c r="P16">
        <f t="shared" si="2"/>
        <v>0.5</v>
      </c>
    </row>
    <row r="17" spans="1:16">
      <c r="A17" s="1">
        <v>47</v>
      </c>
      <c r="B17">
        <v>16</v>
      </c>
      <c r="C17" s="7">
        <v>0.75876124044037296</v>
      </c>
      <c r="E17" s="12">
        <v>0.90797546012269903</v>
      </c>
      <c r="G17" s="5">
        <v>0.48715753424657499</v>
      </c>
      <c r="H17" s="18">
        <v>7.3113425925925915E-2</v>
      </c>
      <c r="I17" s="21">
        <f t="shared" si="0"/>
        <v>105.28333333333333</v>
      </c>
      <c r="J17">
        <v>148</v>
      </c>
      <c r="K17">
        <v>599</v>
      </c>
      <c r="L17">
        <v>569</v>
      </c>
      <c r="M17">
        <v>15</v>
      </c>
      <c r="N17">
        <f t="shared" si="3"/>
        <v>0.90797546012269936</v>
      </c>
      <c r="O17">
        <f t="shared" si="1"/>
        <v>0.19812583668005354</v>
      </c>
      <c r="P17">
        <f t="shared" si="2"/>
        <v>0.51284246575342463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12.146861080763081</v>
      </c>
      <c r="D19" t="s">
        <v>117</v>
      </c>
      <c r="E19" s="12">
        <f>SUM(E2:E17)</f>
        <v>14.625766871165638</v>
      </c>
      <c r="F19" t="s">
        <v>117</v>
      </c>
      <c r="G19" s="5">
        <f>SUM(G2:G17)</f>
        <v>7.7089041095890369</v>
      </c>
      <c r="H19" t="s">
        <v>117</v>
      </c>
      <c r="I19">
        <f>SUM(I2:I17)</f>
        <v>1683.6333333333337</v>
      </c>
      <c r="J19">
        <f>I19/60</f>
        <v>28.06055555555556</v>
      </c>
      <c r="M19" t="s">
        <v>117</v>
      </c>
      <c r="N19">
        <f>SUM(N2:N17)</f>
        <v>14.62576687116564</v>
      </c>
      <c r="O19">
        <f>SUM(O2:O17)</f>
        <v>3.1611760500913446</v>
      </c>
      <c r="P19">
        <f>SUM(P2:P17)</f>
        <v>8.2910958904109595</v>
      </c>
    </row>
    <row r="20" spans="1:16">
      <c r="A20" s="1"/>
      <c r="B20" t="s">
        <v>118</v>
      </c>
      <c r="C20" s="7">
        <f>C19/16</f>
        <v>0.75917881754769256</v>
      </c>
      <c r="D20" t="s">
        <v>118</v>
      </c>
      <c r="E20" s="12">
        <f>E19/16</f>
        <v>0.91411042944785237</v>
      </c>
      <c r="F20" t="s">
        <v>118</v>
      </c>
      <c r="G20" s="5">
        <f>G19/16</f>
        <v>0.48180650684931481</v>
      </c>
      <c r="H20" t="s">
        <v>118</v>
      </c>
      <c r="I20">
        <f>I19/16</f>
        <v>105.22708333333335</v>
      </c>
      <c r="M20" t="s">
        <v>118</v>
      </c>
      <c r="N20">
        <f>N19/16</f>
        <v>0.91411042944785248</v>
      </c>
      <c r="O20">
        <f>O19/16</f>
        <v>0.19757350313070904</v>
      </c>
      <c r="P20">
        <f>P19/16</f>
        <v>0.51819349315068497</v>
      </c>
    </row>
    <row r="21" spans="1:16">
      <c r="A21" s="1"/>
      <c r="B21" s="10" t="s">
        <v>119</v>
      </c>
      <c r="C21" s="22">
        <f>_xlfn.VAR.S(C2:C17)</f>
        <v>2.6128701211962863E-6</v>
      </c>
      <c r="D21" s="10" t="s">
        <v>119</v>
      </c>
      <c r="E21" s="15">
        <f>_xlfn.VAR.S(E2:E17)</f>
        <v>1.8568005319482907E-4</v>
      </c>
      <c r="F21" s="10" t="s">
        <v>119</v>
      </c>
      <c r="G21" s="14">
        <f>_xlfn.VAR.S(G2:G17)</f>
        <v>1.3541275724025887E-4</v>
      </c>
      <c r="H21" t="s">
        <v>119</v>
      </c>
      <c r="I21">
        <f>_xlfn.VAR.S(I2:I17)</f>
        <v>7.0180555555555454E-2</v>
      </c>
      <c r="M21" t="s">
        <v>119</v>
      </c>
      <c r="N21" s="25">
        <f>_xlfn.VAR.S(N2:N17)</f>
        <v>1.8568005319482604E-4</v>
      </c>
      <c r="O21" s="25">
        <f>_xlfn.VAR.S(O2:O17)</f>
        <v>2.8953366408177213E-6</v>
      </c>
      <c r="P21" s="25">
        <f>_xlfn.VAR.S(P2:P17)</f>
        <v>1.3541275724025746E-4</v>
      </c>
    </row>
    <row r="22" spans="1:16">
      <c r="A22" s="1"/>
      <c r="B22" s="17" t="s">
        <v>120</v>
      </c>
      <c r="C22" s="16">
        <f>_xlfn.STDEV.S(C2:C17)</f>
        <v>1.6164374782824996E-3</v>
      </c>
      <c r="D22" s="17" t="s">
        <v>120</v>
      </c>
      <c r="E22" s="15">
        <f>_xlfn.STDEV.S(E2:E17)</f>
        <v>1.3626446829413347E-2</v>
      </c>
      <c r="F22" s="17" t="s">
        <v>120</v>
      </c>
      <c r="G22" s="14">
        <f>_xlfn.STDEV.S(G2:G17)</f>
        <v>1.1636698726024443E-2</v>
      </c>
      <c r="H22" t="s">
        <v>120</v>
      </c>
      <c r="I22">
        <f>_xlfn.STDEV.S(I2:I17)</f>
        <v>0.26491612928539376</v>
      </c>
      <c r="M22" t="s">
        <v>120</v>
      </c>
      <c r="N22" s="25">
        <f>_xlfn.STDEV.S(N2:N17)</f>
        <v>1.3626446829413236E-2</v>
      </c>
      <c r="O22" s="25">
        <f>_xlfn.STDEV.S(O2:O17)</f>
        <v>1.70156887630731E-3</v>
      </c>
      <c r="P22" s="25">
        <f>_xlfn.STDEV.S(P2:P17)</f>
        <v>1.1636698726024382E-2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0.755993150684931</v>
      </c>
      <c r="D24" t="s">
        <v>121</v>
      </c>
      <c r="E24" s="12">
        <f>MIN(E2:E17)</f>
        <v>0.88343558282208501</v>
      </c>
      <c r="F24" t="s">
        <v>121</v>
      </c>
      <c r="G24" s="5">
        <f>MIN(G2:G17)</f>
        <v>0.460616438356164</v>
      </c>
      <c r="M24" t="s">
        <v>121</v>
      </c>
      <c r="N24">
        <f>MIN(N2:N17)</f>
        <v>0.8834355828220859</v>
      </c>
      <c r="O24">
        <f>MIN(O2:O17)</f>
        <v>0.19334186939820744</v>
      </c>
      <c r="P24">
        <f>MIN(P2:P17)</f>
        <v>0.49743150684931509</v>
      </c>
    </row>
    <row r="25" spans="1:16">
      <c r="A25" s="1"/>
      <c r="B25" t="s">
        <v>122</v>
      </c>
      <c r="C25" s="7">
        <f>MAX(C2:C17)</f>
        <v>0.76137700647113105</v>
      </c>
      <c r="D25" t="s">
        <v>122</v>
      </c>
      <c r="E25" s="12">
        <f>MAX(E2:E17)</f>
        <v>0.92638036809815905</v>
      </c>
      <c r="F25" t="s">
        <v>122</v>
      </c>
      <c r="G25" s="5">
        <f>MAX(G2:G17)</f>
        <v>0.50256849315068497</v>
      </c>
      <c r="M25" t="s">
        <v>122</v>
      </c>
      <c r="N25">
        <f>MAX(N2:N17)</f>
        <v>0.92638036809815949</v>
      </c>
      <c r="O25">
        <f>MAX(O2:O17)</f>
        <v>0.2</v>
      </c>
      <c r="P25">
        <f>MAX(P2:P17)</f>
        <v>0.53938356164383561</v>
      </c>
    </row>
    <row r="26" spans="1:16">
      <c r="A26" s="1"/>
      <c r="B26" s="1" t="s">
        <v>123</v>
      </c>
      <c r="C26" s="7">
        <f>C25-C24</f>
        <v>5.3838557862000425E-3</v>
      </c>
      <c r="D26" s="1" t="s">
        <v>123</v>
      </c>
      <c r="E26" s="12">
        <f>E25-E24</f>
        <v>4.2944785276074038E-2</v>
      </c>
      <c r="F26" s="1" t="s">
        <v>123</v>
      </c>
      <c r="G26" s="5">
        <f>G25-G24</f>
        <v>4.1952054794520965E-2</v>
      </c>
      <c r="M26" s="1" t="s">
        <v>124</v>
      </c>
      <c r="N26">
        <f>N25-N24</f>
        <v>4.2944785276073594E-2</v>
      </c>
      <c r="O26">
        <f>O25-O24</f>
        <v>6.6581306017925723E-3</v>
      </c>
      <c r="P26">
        <f>P25-P24</f>
        <v>4.1952054794520521E-2</v>
      </c>
    </row>
    <row r="27" spans="1:16">
      <c r="A27" s="1"/>
      <c r="B27" s="10" t="s">
        <v>125</v>
      </c>
      <c r="C27" s="7">
        <f>C26*100</f>
        <v>0.53838557862000425</v>
      </c>
      <c r="D27" s="10" t="s">
        <v>125</v>
      </c>
      <c r="E27" s="12">
        <f>E26*100</f>
        <v>4.2944785276074038</v>
      </c>
      <c r="F27" s="10" t="s">
        <v>125</v>
      </c>
      <c r="G27" s="5">
        <f>G26*100</f>
        <v>4.1952054794520963</v>
      </c>
      <c r="M27" s="10" t="s">
        <v>125</v>
      </c>
      <c r="N27">
        <f>N26*100</f>
        <v>4.2944785276073594</v>
      </c>
      <c r="O27">
        <f>O26*100</f>
        <v>0.66581306017925723</v>
      </c>
      <c r="P27">
        <f>P26*100</f>
        <v>4.1952054794520519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6.696991343805303E-4</v>
      </c>
      <c r="E30">
        <f t="shared" ref="E30:E45" si="5">ABS(E2-E$20)</f>
        <v>1.2269938650306678E-2</v>
      </c>
      <c r="G30">
        <f t="shared" ref="G30:G45" si="6">ABS(G2-G$20)</f>
        <v>5.7791095890408206E-3</v>
      </c>
    </row>
    <row r="31" spans="1:16">
      <c r="C31">
        <f t="shared" si="4"/>
        <v>1.9723296075295771E-3</v>
      </c>
      <c r="E31">
        <f t="shared" si="5"/>
        <v>3.067484662576736E-2</v>
      </c>
      <c r="G31">
        <f t="shared" si="6"/>
        <v>2.0761986301370161E-2</v>
      </c>
    </row>
    <row r="32" spans="1:16">
      <c r="C32">
        <f t="shared" si="4"/>
        <v>8.5353811244659461E-4</v>
      </c>
      <c r="E32">
        <f t="shared" si="5"/>
        <v>6.1349693251536719E-3</v>
      </c>
      <c r="G32">
        <f t="shared" si="6"/>
        <v>4.9229452054798117E-3</v>
      </c>
    </row>
    <row r="33" spans="3:7">
      <c r="C33">
        <f t="shared" si="4"/>
        <v>1.4050550466424561E-3</v>
      </c>
      <c r="E33">
        <f t="shared" si="5"/>
        <v>6.1349693251536719E-3</v>
      </c>
      <c r="G33">
        <f t="shared" si="6"/>
        <v>1.0702054794521909E-3</v>
      </c>
    </row>
    <row r="34" spans="3:7">
      <c r="C34">
        <f t="shared" si="4"/>
        <v>1.9198041852254155E-3</v>
      </c>
      <c r="E34">
        <f t="shared" si="5"/>
        <v>1.2269938650306678E-2</v>
      </c>
      <c r="G34">
        <f t="shared" si="6"/>
        <v>1.4982876712328341E-3</v>
      </c>
    </row>
    <row r="35" spans="3:7">
      <c r="C35">
        <f t="shared" si="4"/>
        <v>1.4996008067904576E-3</v>
      </c>
      <c r="E35">
        <f t="shared" si="5"/>
        <v>1.2269938650306678E-2</v>
      </c>
      <c r="G35">
        <f t="shared" si="6"/>
        <v>5.7791095890408206E-3</v>
      </c>
    </row>
    <row r="36" spans="3:7">
      <c r="C36">
        <f t="shared" si="4"/>
        <v>2.1981889234384822E-3</v>
      </c>
      <c r="E36">
        <f t="shared" si="5"/>
        <v>6.1349693251536719E-3</v>
      </c>
      <c r="G36">
        <f t="shared" si="6"/>
        <v>5.7791095890408206E-3</v>
      </c>
    </row>
    <row r="37" spans="3:7">
      <c r="C37">
        <f t="shared" si="4"/>
        <v>1.0846499705855495E-3</v>
      </c>
      <c r="E37">
        <f t="shared" si="5"/>
        <v>6.1349693251533388E-3</v>
      </c>
      <c r="G37">
        <f t="shared" si="6"/>
        <v>7.0633561643831944E-3</v>
      </c>
    </row>
    <row r="38" spans="3:7">
      <c r="C38">
        <f t="shared" si="4"/>
        <v>1.1634381040424024E-3</v>
      </c>
      <c r="E38">
        <f t="shared" si="5"/>
        <v>1.2269938650306678E-2</v>
      </c>
      <c r="G38">
        <f t="shared" si="6"/>
        <v>2.1190068493150804E-2</v>
      </c>
    </row>
    <row r="39" spans="3:7">
      <c r="C39">
        <f t="shared" si="4"/>
        <v>5.2262795192847822E-4</v>
      </c>
      <c r="E39">
        <f t="shared" si="5"/>
        <v>2.4539877300613355E-2</v>
      </c>
      <c r="G39">
        <f t="shared" si="6"/>
        <v>1.9905821917808209E-2</v>
      </c>
    </row>
    <row r="40" spans="3:7">
      <c r="C40">
        <f t="shared" si="4"/>
        <v>1.3577821665684553E-3</v>
      </c>
      <c r="E40">
        <f t="shared" si="5"/>
        <v>6.1349693251536719E-3</v>
      </c>
      <c r="G40">
        <f t="shared" si="6"/>
        <v>6.6352739726028287E-3</v>
      </c>
    </row>
    <row r="41" spans="3:7">
      <c r="C41">
        <f t="shared" si="4"/>
        <v>3.4141524497433018E-5</v>
      </c>
      <c r="E41">
        <f t="shared" si="5"/>
        <v>6.1349693251536719E-3</v>
      </c>
      <c r="G41">
        <f t="shared" si="6"/>
        <v>6.6352739726028287E-3</v>
      </c>
    </row>
    <row r="42" spans="3:7">
      <c r="C42">
        <f t="shared" si="4"/>
        <v>5.5414320531144146E-4</v>
      </c>
      <c r="E42">
        <f t="shared" si="5"/>
        <v>3.3306690738754696E-16</v>
      </c>
      <c r="G42">
        <f t="shared" si="6"/>
        <v>3.2106164383567948E-3</v>
      </c>
    </row>
    <row r="43" spans="3:7">
      <c r="C43">
        <f t="shared" si="4"/>
        <v>2.47132111942161E-3</v>
      </c>
      <c r="E43">
        <f t="shared" si="5"/>
        <v>6.1349693251536719E-3</v>
      </c>
      <c r="G43">
        <f t="shared" si="6"/>
        <v>1.0916095890410815E-2</v>
      </c>
    </row>
    <row r="44" spans="3:7">
      <c r="C44">
        <f t="shared" si="4"/>
        <v>3.1856668627615603E-3</v>
      </c>
      <c r="E44">
        <f t="shared" si="5"/>
        <v>1.840490797546035E-2</v>
      </c>
      <c r="G44">
        <f t="shared" si="6"/>
        <v>1.8193493150685192E-2</v>
      </c>
    </row>
    <row r="45" spans="3:7">
      <c r="C45">
        <f t="shared" si="4"/>
        <v>4.1757710731959996E-4</v>
      </c>
      <c r="E45">
        <f t="shared" si="5"/>
        <v>6.1349693251533388E-3</v>
      </c>
      <c r="G45">
        <f t="shared" si="6"/>
        <v>5.3510273972601774E-3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C01-DAEC-498C-A5E4-B73405AA1045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45</v>
      </c>
      <c r="B2">
        <v>1</v>
      </c>
      <c r="C2" s="7">
        <v>0.76126145054206196</v>
      </c>
      <c r="E2" s="12">
        <v>0.88343558282208501</v>
      </c>
      <c r="G2" s="5">
        <v>0.53767123287671204</v>
      </c>
      <c r="H2" s="27">
        <v>9.8946759259259262E-2</v>
      </c>
      <c r="I2" s="21">
        <f t="shared" ref="I2:I17" si="0">((HOUR(H2)*60)+MINUTE(H2)+(SECOND(H2)/60))</f>
        <v>142.48333333333332</v>
      </c>
      <c r="J2">
        <v>144</v>
      </c>
      <c r="K2">
        <v>540</v>
      </c>
      <c r="L2">
        <v>628</v>
      </c>
      <c r="M2">
        <v>19</v>
      </c>
      <c r="N2">
        <f>J2/(J2+M2)</f>
        <v>0.8834355828220859</v>
      </c>
      <c r="O2">
        <f>J2/(K2+J2)</f>
        <v>0.21052631578947367</v>
      </c>
      <c r="P2">
        <f>K2/(K2+L2)</f>
        <v>0.46232876712328769</v>
      </c>
      <c r="S2" t="s">
        <v>115</v>
      </c>
    </row>
    <row r="3" spans="1:19">
      <c r="A3">
        <v>48</v>
      </c>
      <c r="B3">
        <v>2</v>
      </c>
      <c r="C3" s="7">
        <v>0.75571476594671805</v>
      </c>
      <c r="E3" s="12">
        <v>0.88343558282208501</v>
      </c>
      <c r="G3" s="5">
        <v>0.53767123287671204</v>
      </c>
      <c r="H3" s="27">
        <v>9.9224537037037042E-2</v>
      </c>
      <c r="I3" s="21">
        <f t="shared" si="0"/>
        <v>142.88333333333333</v>
      </c>
      <c r="J3">
        <v>144</v>
      </c>
      <c r="K3">
        <v>540</v>
      </c>
      <c r="L3">
        <v>628</v>
      </c>
      <c r="M3">
        <v>19</v>
      </c>
      <c r="N3">
        <f>J3/(J3+M3)</f>
        <v>0.8834355828220859</v>
      </c>
      <c r="O3">
        <f t="shared" ref="O3:O17" si="1">J3/(K3+J3)</f>
        <v>0.21052631578947367</v>
      </c>
      <c r="P3">
        <f t="shared" ref="P3:P17" si="2">K3/(K3+L3)</f>
        <v>0.46232876712328769</v>
      </c>
      <c r="S3" t="s">
        <v>116</v>
      </c>
    </row>
    <row r="4" spans="1:19">
      <c r="A4">
        <v>48</v>
      </c>
      <c r="B4">
        <v>3</v>
      </c>
      <c r="C4" s="7">
        <v>0.76297377930918497</v>
      </c>
      <c r="E4" s="12">
        <v>0.88957055214723901</v>
      </c>
      <c r="G4" s="5">
        <v>0.52654109589041098</v>
      </c>
      <c r="H4" s="27">
        <v>9.8912037037037034E-2</v>
      </c>
      <c r="I4" s="21">
        <f t="shared" si="0"/>
        <v>142.43333333333334</v>
      </c>
      <c r="J4">
        <v>145</v>
      </c>
      <c r="K4">
        <v>553</v>
      </c>
      <c r="L4">
        <v>615</v>
      </c>
      <c r="M4">
        <v>18</v>
      </c>
      <c r="N4">
        <f t="shared" ref="N4:N17" si="3">J4/(J4+M4)</f>
        <v>0.88957055214723924</v>
      </c>
      <c r="O4">
        <f t="shared" si="1"/>
        <v>0.20773638968481375</v>
      </c>
      <c r="P4">
        <f t="shared" si="2"/>
        <v>0.47345890410958902</v>
      </c>
    </row>
    <row r="5" spans="1:19">
      <c r="A5">
        <v>50</v>
      </c>
      <c r="B5">
        <v>4</v>
      </c>
      <c r="C5" s="7">
        <v>0.76082023699470502</v>
      </c>
      <c r="E5" s="12">
        <v>0.89570552147239202</v>
      </c>
      <c r="G5" s="5">
        <v>0.50684931506849296</v>
      </c>
      <c r="H5" s="27">
        <v>9.8946759259259262E-2</v>
      </c>
      <c r="I5" s="21">
        <f t="shared" si="0"/>
        <v>142.48333333333332</v>
      </c>
      <c r="J5">
        <v>146</v>
      </c>
      <c r="K5">
        <v>576</v>
      </c>
      <c r="L5">
        <v>592</v>
      </c>
      <c r="M5">
        <v>17</v>
      </c>
      <c r="N5">
        <f t="shared" si="3"/>
        <v>0.89570552147239269</v>
      </c>
      <c r="O5">
        <f t="shared" si="1"/>
        <v>0.20221606648199447</v>
      </c>
      <c r="P5">
        <f t="shared" si="2"/>
        <v>0.49315068493150682</v>
      </c>
    </row>
    <row r="6" spans="1:19">
      <c r="A6">
        <v>50</v>
      </c>
      <c r="B6">
        <v>5</v>
      </c>
      <c r="C6" s="7">
        <v>0.76205458441885798</v>
      </c>
      <c r="E6" s="12">
        <v>0.90184049079754602</v>
      </c>
      <c r="G6" s="5">
        <v>0.51797945205479401</v>
      </c>
      <c r="H6" s="27">
        <v>9.9097222222222225E-2</v>
      </c>
      <c r="I6" s="21">
        <f t="shared" si="0"/>
        <v>142.69999999999999</v>
      </c>
      <c r="J6">
        <v>147</v>
      </c>
      <c r="K6">
        <v>563</v>
      </c>
      <c r="L6">
        <v>605</v>
      </c>
      <c r="M6">
        <v>16</v>
      </c>
      <c r="N6">
        <f t="shared" si="3"/>
        <v>0.90184049079754602</v>
      </c>
      <c r="O6">
        <f t="shared" si="1"/>
        <v>0.20704225352112676</v>
      </c>
      <c r="P6">
        <f t="shared" si="2"/>
        <v>0.48202054794520549</v>
      </c>
    </row>
    <row r="7" spans="1:19">
      <c r="A7">
        <v>50</v>
      </c>
      <c r="B7">
        <v>6</v>
      </c>
      <c r="C7" s="7">
        <v>0.76344125556769404</v>
      </c>
      <c r="E7" s="12">
        <v>0.88957055214723901</v>
      </c>
      <c r="G7" s="5">
        <v>0.52568493150684903</v>
      </c>
      <c r="H7" s="27">
        <v>9.9247685185185189E-2</v>
      </c>
      <c r="I7" s="21">
        <f t="shared" si="0"/>
        <v>142.91666666666666</v>
      </c>
      <c r="J7">
        <v>145</v>
      </c>
      <c r="K7">
        <v>554</v>
      </c>
      <c r="L7">
        <v>614</v>
      </c>
      <c r="M7">
        <v>18</v>
      </c>
      <c r="N7">
        <f t="shared" si="3"/>
        <v>0.88957055214723924</v>
      </c>
      <c r="O7">
        <f t="shared" si="1"/>
        <v>0.20743919885550788</v>
      </c>
      <c r="P7">
        <f t="shared" si="2"/>
        <v>0.47431506849315069</v>
      </c>
    </row>
    <row r="8" spans="1:19">
      <c r="A8">
        <v>49</v>
      </c>
      <c r="B8">
        <v>7</v>
      </c>
      <c r="C8" s="7">
        <v>0.75989053701991705</v>
      </c>
      <c r="E8" s="12">
        <v>0.90184049079754602</v>
      </c>
      <c r="G8" s="5">
        <v>0.50428082191780799</v>
      </c>
      <c r="H8" s="27">
        <v>9.8437499999999997E-2</v>
      </c>
      <c r="I8" s="21">
        <f t="shared" si="0"/>
        <v>141.75</v>
      </c>
      <c r="J8">
        <v>147</v>
      </c>
      <c r="K8">
        <v>579</v>
      </c>
      <c r="L8">
        <v>589</v>
      </c>
      <c r="M8">
        <v>16</v>
      </c>
      <c r="N8">
        <f t="shared" si="3"/>
        <v>0.90184049079754602</v>
      </c>
      <c r="O8">
        <f t="shared" si="1"/>
        <v>0.2024793388429752</v>
      </c>
      <c r="P8">
        <f t="shared" si="2"/>
        <v>0.49571917808219179</v>
      </c>
    </row>
    <row r="9" spans="1:19">
      <c r="A9">
        <v>46</v>
      </c>
      <c r="B9">
        <v>8</v>
      </c>
      <c r="C9" s="7">
        <v>0.75989578956214798</v>
      </c>
      <c r="E9" s="12">
        <v>0.90797546012269903</v>
      </c>
      <c r="G9" s="5">
        <v>0.47859589041095801</v>
      </c>
      <c r="H9" s="27">
        <v>9.8946759259259262E-2</v>
      </c>
      <c r="I9" s="21">
        <f t="shared" si="0"/>
        <v>142.48333333333332</v>
      </c>
      <c r="J9">
        <v>148</v>
      </c>
      <c r="K9">
        <v>609</v>
      </c>
      <c r="L9">
        <v>559</v>
      </c>
      <c r="M9">
        <v>15</v>
      </c>
      <c r="N9">
        <f t="shared" si="3"/>
        <v>0.90797546012269936</v>
      </c>
      <c r="O9">
        <f t="shared" si="1"/>
        <v>0.19550858652575959</v>
      </c>
      <c r="P9">
        <f t="shared" si="2"/>
        <v>0.52140410958904104</v>
      </c>
    </row>
    <row r="10" spans="1:19">
      <c r="A10">
        <v>50</v>
      </c>
      <c r="B10">
        <v>9</v>
      </c>
      <c r="C10" s="7">
        <v>0.76351479115892096</v>
      </c>
      <c r="E10" s="12">
        <v>0.90184049079754602</v>
      </c>
      <c r="G10" s="5">
        <v>0.49143835616438297</v>
      </c>
      <c r="H10" s="27">
        <v>9.9062499999999998E-2</v>
      </c>
      <c r="I10" s="21">
        <f t="shared" si="0"/>
        <v>142.65</v>
      </c>
      <c r="J10">
        <v>147</v>
      </c>
      <c r="K10">
        <v>594</v>
      </c>
      <c r="L10">
        <v>574</v>
      </c>
      <c r="M10">
        <v>16</v>
      </c>
      <c r="N10">
        <f t="shared" si="3"/>
        <v>0.90184049079754602</v>
      </c>
      <c r="O10">
        <f t="shared" si="1"/>
        <v>0.19838056680161945</v>
      </c>
      <c r="P10">
        <f t="shared" si="2"/>
        <v>0.50856164383561642</v>
      </c>
    </row>
    <row r="11" spans="1:19">
      <c r="A11">
        <v>50</v>
      </c>
      <c r="B11">
        <v>10</v>
      </c>
      <c r="C11" s="7">
        <v>0.76368287251029399</v>
      </c>
      <c r="E11" s="12">
        <v>0.88957055214723901</v>
      </c>
      <c r="G11" s="5">
        <v>0.50342465753424603</v>
      </c>
      <c r="H11" s="27">
        <v>9.8506944444444453E-2</v>
      </c>
      <c r="I11" s="21">
        <f t="shared" si="0"/>
        <v>141.85</v>
      </c>
      <c r="J11">
        <v>145</v>
      </c>
      <c r="K11">
        <v>580</v>
      </c>
      <c r="L11">
        <v>588</v>
      </c>
      <c r="M11">
        <v>18</v>
      </c>
      <c r="N11">
        <f t="shared" si="3"/>
        <v>0.88957055214723924</v>
      </c>
      <c r="O11">
        <f t="shared" si="1"/>
        <v>0.2</v>
      </c>
      <c r="P11">
        <f t="shared" si="2"/>
        <v>0.49657534246575341</v>
      </c>
    </row>
    <row r="12" spans="1:19">
      <c r="A12">
        <v>45</v>
      </c>
      <c r="B12">
        <v>11</v>
      </c>
      <c r="C12" s="7">
        <v>0.76314711320279005</v>
      </c>
      <c r="E12" s="12">
        <v>0.91411042944785204</v>
      </c>
      <c r="G12" s="5">
        <v>0.48458904109589002</v>
      </c>
      <c r="H12" s="27">
        <v>9.9143518518518506E-2</v>
      </c>
      <c r="I12" s="21">
        <f t="shared" si="0"/>
        <v>142.76666666666668</v>
      </c>
      <c r="J12">
        <v>149</v>
      </c>
      <c r="K12">
        <v>602</v>
      </c>
      <c r="L12">
        <v>566</v>
      </c>
      <c r="M12">
        <v>14</v>
      </c>
      <c r="N12">
        <f t="shared" si="3"/>
        <v>0.91411042944785281</v>
      </c>
      <c r="O12">
        <f t="shared" si="1"/>
        <v>0.19840213049267644</v>
      </c>
      <c r="P12">
        <f t="shared" si="2"/>
        <v>0.5154109589041096</v>
      </c>
    </row>
    <row r="13" spans="1:19">
      <c r="A13">
        <v>47</v>
      </c>
      <c r="B13">
        <v>12</v>
      </c>
      <c r="C13" s="7">
        <v>0.75471678292293398</v>
      </c>
      <c r="E13" s="12">
        <v>0.88343558282208501</v>
      </c>
      <c r="G13" s="5">
        <v>0.50941780821917804</v>
      </c>
      <c r="H13" s="27">
        <v>9.8842592592592593E-2</v>
      </c>
      <c r="I13" s="21">
        <f t="shared" si="0"/>
        <v>142.33333333333334</v>
      </c>
      <c r="J13">
        <v>144</v>
      </c>
      <c r="K13">
        <v>573</v>
      </c>
      <c r="L13">
        <v>595</v>
      </c>
      <c r="M13">
        <v>19</v>
      </c>
      <c r="N13">
        <f t="shared" si="3"/>
        <v>0.8834355828220859</v>
      </c>
      <c r="O13">
        <f t="shared" si="1"/>
        <v>0.20083682008368201</v>
      </c>
      <c r="P13">
        <f t="shared" si="2"/>
        <v>0.49058219178082191</v>
      </c>
    </row>
    <row r="14" spans="1:19">
      <c r="A14">
        <v>49</v>
      </c>
      <c r="B14">
        <v>13</v>
      </c>
      <c r="C14" s="7">
        <v>0.75432809479788199</v>
      </c>
      <c r="E14" s="12">
        <v>0.90184049079754602</v>
      </c>
      <c r="G14" s="5">
        <v>0.48202054794520499</v>
      </c>
      <c r="H14" s="27">
        <v>9.8483796296296292E-2</v>
      </c>
      <c r="I14" s="21">
        <f t="shared" si="0"/>
        <v>141.81666666666666</v>
      </c>
      <c r="J14">
        <v>147</v>
      </c>
      <c r="K14">
        <v>605</v>
      </c>
      <c r="L14">
        <v>563</v>
      </c>
      <c r="M14">
        <v>16</v>
      </c>
      <c r="N14">
        <f t="shared" si="3"/>
        <v>0.90184049079754602</v>
      </c>
      <c r="O14">
        <f t="shared" si="1"/>
        <v>0.19547872340425532</v>
      </c>
      <c r="P14">
        <f t="shared" si="2"/>
        <v>0.51797945205479456</v>
      </c>
    </row>
    <row r="15" spans="1:19">
      <c r="A15">
        <v>49</v>
      </c>
      <c r="B15">
        <v>14</v>
      </c>
      <c r="C15" s="7">
        <v>0.76077821665686196</v>
      </c>
      <c r="E15" s="12">
        <v>0.90184049079754602</v>
      </c>
      <c r="G15" s="5">
        <v>0.49914383561643799</v>
      </c>
      <c r="H15" s="27">
        <v>0.10787037037037038</v>
      </c>
      <c r="I15" s="21">
        <f t="shared" si="0"/>
        <v>155.33333333333334</v>
      </c>
      <c r="J15">
        <v>147</v>
      </c>
      <c r="K15">
        <v>585</v>
      </c>
      <c r="L15">
        <v>583</v>
      </c>
      <c r="M15">
        <v>16</v>
      </c>
      <c r="N15">
        <f t="shared" si="3"/>
        <v>0.90184049079754602</v>
      </c>
      <c r="O15">
        <f t="shared" si="1"/>
        <v>0.20081967213114754</v>
      </c>
      <c r="P15">
        <f t="shared" si="2"/>
        <v>0.50085616438356162</v>
      </c>
    </row>
    <row r="16" spans="1:19">
      <c r="A16">
        <v>49</v>
      </c>
      <c r="B16">
        <v>15</v>
      </c>
      <c r="C16" s="7">
        <v>0.764003277586351</v>
      </c>
      <c r="E16" s="12">
        <v>0.88343558282208501</v>
      </c>
      <c r="G16" s="5">
        <v>0.53339041095890405</v>
      </c>
      <c r="H16" s="27">
        <v>0.10059027777777778</v>
      </c>
      <c r="I16" s="21">
        <f t="shared" si="0"/>
        <v>144.85</v>
      </c>
      <c r="J16">
        <v>144</v>
      </c>
      <c r="K16">
        <v>545</v>
      </c>
      <c r="L16">
        <v>623</v>
      </c>
      <c r="M16">
        <v>19</v>
      </c>
      <c r="N16">
        <f t="shared" si="3"/>
        <v>0.8834355828220859</v>
      </c>
      <c r="O16">
        <f t="shared" si="1"/>
        <v>0.20899854862119013</v>
      </c>
      <c r="P16">
        <f t="shared" si="2"/>
        <v>0.4666095890410959</v>
      </c>
    </row>
    <row r="17" spans="1:16">
      <c r="A17">
        <v>46</v>
      </c>
      <c r="B17">
        <v>16</v>
      </c>
      <c r="C17" s="7">
        <v>0.757726489620976</v>
      </c>
      <c r="E17" s="12">
        <v>0.89570552147239202</v>
      </c>
      <c r="G17" s="5">
        <v>0.50770547945205402</v>
      </c>
      <c r="H17" s="27">
        <v>9.824074074074074E-2</v>
      </c>
      <c r="I17" s="21">
        <f t="shared" si="0"/>
        <v>141.46666666666667</v>
      </c>
      <c r="J17">
        <v>146</v>
      </c>
      <c r="K17">
        <v>575</v>
      </c>
      <c r="L17">
        <v>593</v>
      </c>
      <c r="M17">
        <v>17</v>
      </c>
      <c r="N17">
        <f t="shared" si="3"/>
        <v>0.89570552147239269</v>
      </c>
      <c r="O17">
        <f t="shared" si="1"/>
        <v>0.20249653259361997</v>
      </c>
      <c r="P17">
        <f t="shared" si="2"/>
        <v>0.4922945205479452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12.167950037818297</v>
      </c>
      <c r="D19" t="s">
        <v>117</v>
      </c>
      <c r="E19" s="12">
        <f>SUM(E2:E17)</f>
        <v>14.325153374233123</v>
      </c>
      <c r="F19" t="s">
        <v>117</v>
      </c>
      <c r="G19" s="5">
        <f>SUM(G2:G17)</f>
        <v>8.1464041095890352</v>
      </c>
      <c r="H19" t="s">
        <v>117</v>
      </c>
      <c r="I19">
        <f>SUM(I2:I17)</f>
        <v>2293.1999999999998</v>
      </c>
      <c r="J19">
        <f>I19/60</f>
        <v>38.22</v>
      </c>
      <c r="M19" t="s">
        <v>117</v>
      </c>
      <c r="N19">
        <f>SUM(N2:N17)</f>
        <v>14.325153374233128</v>
      </c>
      <c r="O19">
        <f>SUM(O2:O17)</f>
        <v>3.2488874596193158</v>
      </c>
      <c r="P19">
        <f>SUM(P2:P17)</f>
        <v>7.8535958904109595</v>
      </c>
    </row>
    <row r="20" spans="1:16">
      <c r="A20" s="1"/>
      <c r="B20" t="s">
        <v>118</v>
      </c>
      <c r="C20" s="7">
        <f>C19/16</f>
        <v>0.76049687736364358</v>
      </c>
      <c r="D20" t="s">
        <v>118</v>
      </c>
      <c r="E20" s="12">
        <f>E19/16</f>
        <v>0.89532208588957019</v>
      </c>
      <c r="F20" t="s">
        <v>118</v>
      </c>
      <c r="G20" s="5">
        <f>G19/16</f>
        <v>0.5091502568493147</v>
      </c>
      <c r="H20" t="s">
        <v>118</v>
      </c>
      <c r="I20">
        <f>I19/16</f>
        <v>143.32499999999999</v>
      </c>
      <c r="M20" t="s">
        <v>118</v>
      </c>
      <c r="N20">
        <f>N19/16</f>
        <v>0.89532208588957052</v>
      </c>
      <c r="O20">
        <f>O19/16</f>
        <v>0.20305546622620724</v>
      </c>
      <c r="P20">
        <f>P19/16</f>
        <v>0.49084974315068497</v>
      </c>
    </row>
    <row r="21" spans="1:16">
      <c r="A21" s="1"/>
      <c r="B21" s="10" t="s">
        <v>119</v>
      </c>
      <c r="C21" s="16">
        <f>_xlfn.VAR.S(C2:C17)</f>
        <v>1.0620804485910981E-5</v>
      </c>
      <c r="D21" s="10" t="s">
        <v>119</v>
      </c>
      <c r="E21" s="15">
        <f>_xlfn.VAR.S(E2:E17)</f>
        <v>9.268320222816437E-5</v>
      </c>
      <c r="F21" s="10" t="s">
        <v>119</v>
      </c>
      <c r="G21" s="14">
        <f>_xlfn.VAR.S(G2:G17)</f>
        <v>3.7459329748389889E-4</v>
      </c>
      <c r="H21" t="s">
        <v>119</v>
      </c>
      <c r="I21">
        <f>_xlfn.VAR.S(I2:I17)</f>
        <v>10.82225925925928</v>
      </c>
      <c r="M21" t="s">
        <v>119</v>
      </c>
      <c r="N21" s="25">
        <f>_xlfn.VAR.S(N2:N17)</f>
        <v>9.2683202228160792E-5</v>
      </c>
      <c r="O21" s="25">
        <f>_xlfn.VAR.S(O2:O17)</f>
        <v>2.5496443216906462E-5</v>
      </c>
      <c r="P21" s="25">
        <f>_xlfn.VAR.S(P2:P17)</f>
        <v>3.7459329748389293E-4</v>
      </c>
    </row>
    <row r="22" spans="1:16">
      <c r="A22" s="1"/>
      <c r="B22" s="17" t="s">
        <v>120</v>
      </c>
      <c r="C22" s="16">
        <f>_xlfn.STDEV.S(C2:C17)</f>
        <v>3.258957576574292E-3</v>
      </c>
      <c r="D22" s="17" t="s">
        <v>120</v>
      </c>
      <c r="E22" s="15">
        <f>_xlfn.STDEV.S(E2:E17)</f>
        <v>9.6272115499849882E-3</v>
      </c>
      <c r="F22" s="17" t="s">
        <v>120</v>
      </c>
      <c r="G22" s="14">
        <f>_xlfn.STDEV.S(G2:G17)</f>
        <v>1.935441286848813E-2</v>
      </c>
      <c r="H22" t="s">
        <v>120</v>
      </c>
      <c r="I22">
        <f>_xlfn.STDEV.S(I2:I17)</f>
        <v>3.2897202402726102</v>
      </c>
      <c r="M22" t="s">
        <v>120</v>
      </c>
      <c r="N22" s="25">
        <f>_xlfn.STDEV.S(N2:N17)</f>
        <v>9.6272115499848026E-3</v>
      </c>
      <c r="O22" s="25">
        <f>_xlfn.STDEV.S(O2:O17)</f>
        <v>5.0494002828956296E-3</v>
      </c>
      <c r="P22" s="25">
        <f>_xlfn.STDEV.S(P2:P17)</f>
        <v>1.9354412868487974E-2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0.75432809479788199</v>
      </c>
      <c r="D24" t="s">
        <v>121</v>
      </c>
      <c r="E24" s="12">
        <f>MIN(E2:E17)</f>
        <v>0.88343558282208501</v>
      </c>
      <c r="F24" t="s">
        <v>121</v>
      </c>
      <c r="G24" s="5">
        <f>MIN(G2:G17)</f>
        <v>0.47859589041095801</v>
      </c>
      <c r="M24" t="s">
        <v>121</v>
      </c>
      <c r="N24">
        <f>MIN(N2:N17)</f>
        <v>0.8834355828220859</v>
      </c>
      <c r="O24">
        <f>MIN(O2:O17)</f>
        <v>0.19547872340425532</v>
      </c>
      <c r="P24">
        <f>MIN(P2:P17)</f>
        <v>0.46232876712328769</v>
      </c>
    </row>
    <row r="25" spans="1:16">
      <c r="A25" s="1"/>
      <c r="B25" t="s">
        <v>122</v>
      </c>
      <c r="C25" s="7">
        <f>MAX(C2:C17)</f>
        <v>0.764003277586351</v>
      </c>
      <c r="D25" t="s">
        <v>122</v>
      </c>
      <c r="E25" s="12">
        <f>MAX(E2:E17)</f>
        <v>0.91411042944785204</v>
      </c>
      <c r="F25" t="s">
        <v>122</v>
      </c>
      <c r="G25" s="5">
        <f>MAX(G2:G17)</f>
        <v>0.53767123287671204</v>
      </c>
      <c r="M25" t="s">
        <v>122</v>
      </c>
      <c r="N25">
        <f>MAX(N2:N17)</f>
        <v>0.91411042944785281</v>
      </c>
      <c r="O25">
        <f>MAX(O2:O17)</f>
        <v>0.21052631578947367</v>
      </c>
      <c r="P25">
        <f>MAX(P2:P17)</f>
        <v>0.52140410958904104</v>
      </c>
    </row>
    <row r="26" spans="1:16">
      <c r="A26" s="1"/>
      <c r="B26" s="1" t="s">
        <v>123</v>
      </c>
      <c r="C26" s="7">
        <f>C25-C24</f>
        <v>9.6751827884690167E-3</v>
      </c>
      <c r="D26" s="1" t="s">
        <v>123</v>
      </c>
      <c r="E26" s="12">
        <f>E25-E24</f>
        <v>3.0674846625767027E-2</v>
      </c>
      <c r="F26" s="1" t="s">
        <v>123</v>
      </c>
      <c r="G26" s="5">
        <f>G25-G24</f>
        <v>5.9075342465754022E-2</v>
      </c>
      <c r="M26" s="1" t="s">
        <v>124</v>
      </c>
      <c r="N26">
        <f>N25-N24</f>
        <v>3.0674846625766916E-2</v>
      </c>
      <c r="O26">
        <f>O25-O24</f>
        <v>1.5047592385218356E-2</v>
      </c>
      <c r="P26">
        <f>P25-P24</f>
        <v>5.9075342465753355E-2</v>
      </c>
    </row>
    <row r="27" spans="1:16">
      <c r="A27" s="1"/>
      <c r="B27" s="10" t="s">
        <v>125</v>
      </c>
      <c r="C27" s="7">
        <f>C26*100</f>
        <v>0.96751827884690167</v>
      </c>
      <c r="D27" s="10" t="s">
        <v>125</v>
      </c>
      <c r="E27" s="12">
        <f>E26*100</f>
        <v>3.0674846625767027</v>
      </c>
      <c r="F27" s="10" t="s">
        <v>125</v>
      </c>
      <c r="G27" s="5">
        <f>G26*100</f>
        <v>5.9075342465754019</v>
      </c>
      <c r="M27" s="10" t="s">
        <v>125</v>
      </c>
      <c r="N27">
        <f>N26*100</f>
        <v>3.0674846625766916</v>
      </c>
      <c r="O27">
        <f>O26*100</f>
        <v>1.5047592385218356</v>
      </c>
      <c r="P27">
        <f>P26*100</f>
        <v>5.9075342465753353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7.6457317841838179E-4</v>
      </c>
      <c r="E30">
        <f t="shared" ref="E30:E45" si="5">ABS(E2-E$20)</f>
        <v>1.1886503067485177E-2</v>
      </c>
      <c r="G30">
        <f t="shared" ref="G30:G45" si="6">ABS(G2-G$20)</f>
        <v>2.8520976027397338E-2</v>
      </c>
    </row>
    <row r="31" spans="1:16">
      <c r="C31">
        <f t="shared" si="4"/>
        <v>4.7821114169255274E-3</v>
      </c>
      <c r="E31">
        <f t="shared" si="5"/>
        <v>1.1886503067485177E-2</v>
      </c>
      <c r="G31">
        <f t="shared" si="6"/>
        <v>2.8520976027397338E-2</v>
      </c>
    </row>
    <row r="32" spans="1:16">
      <c r="C32">
        <f t="shared" si="4"/>
        <v>2.4769019455413988E-3</v>
      </c>
      <c r="E32">
        <f t="shared" si="5"/>
        <v>5.7515337423311719E-3</v>
      </c>
      <c r="G32">
        <f t="shared" si="6"/>
        <v>1.7390839041096284E-2</v>
      </c>
    </row>
    <row r="33" spans="3:7">
      <c r="C33">
        <f t="shared" si="4"/>
        <v>3.2335963106144838E-4</v>
      </c>
      <c r="E33">
        <f t="shared" si="5"/>
        <v>3.8343558282183388E-4</v>
      </c>
      <c r="G33">
        <f t="shared" si="6"/>
        <v>2.3009417808217414E-3</v>
      </c>
    </row>
    <row r="34" spans="3:7">
      <c r="C34">
        <f t="shared" si="4"/>
        <v>1.5577070552144079E-3</v>
      </c>
      <c r="E34">
        <f t="shared" si="5"/>
        <v>6.5184049079758388E-3</v>
      </c>
      <c r="G34">
        <f t="shared" si="6"/>
        <v>8.8291952054793121E-3</v>
      </c>
    </row>
    <row r="35" spans="3:7">
      <c r="C35">
        <f t="shared" si="4"/>
        <v>2.9443782040504685E-3</v>
      </c>
      <c r="E35">
        <f t="shared" si="5"/>
        <v>5.7515337423311719E-3</v>
      </c>
      <c r="G35">
        <f t="shared" si="6"/>
        <v>1.6534674657534332E-2</v>
      </c>
    </row>
    <row r="36" spans="3:7">
      <c r="C36">
        <f t="shared" si="4"/>
        <v>6.0634034372653023E-4</v>
      </c>
      <c r="E36">
        <f t="shared" si="5"/>
        <v>6.5184049079758388E-3</v>
      </c>
      <c r="G36">
        <f t="shared" si="6"/>
        <v>4.8694349315067109E-3</v>
      </c>
    </row>
    <row r="37" spans="3:7">
      <c r="C37">
        <f t="shared" si="4"/>
        <v>6.0108780149559227E-4</v>
      </c>
      <c r="E37">
        <f t="shared" si="5"/>
        <v>1.2653374233128845E-2</v>
      </c>
      <c r="G37">
        <f t="shared" si="6"/>
        <v>3.0554366438356684E-2</v>
      </c>
    </row>
    <row r="38" spans="3:7">
      <c r="C38">
        <f t="shared" si="4"/>
        <v>3.0179137952773827E-3</v>
      </c>
      <c r="E38">
        <f t="shared" si="5"/>
        <v>6.5184049079758388E-3</v>
      </c>
      <c r="G38">
        <f t="shared" si="6"/>
        <v>1.7711900684931725E-2</v>
      </c>
    </row>
    <row r="39" spans="3:7">
      <c r="C39">
        <f t="shared" si="4"/>
        <v>3.1859951466504111E-3</v>
      </c>
      <c r="E39">
        <f t="shared" si="5"/>
        <v>5.7515337423311719E-3</v>
      </c>
      <c r="G39">
        <f t="shared" si="6"/>
        <v>5.7255993150686635E-3</v>
      </c>
    </row>
    <row r="40" spans="3:7">
      <c r="C40">
        <f t="shared" si="4"/>
        <v>2.6502358391464753E-3</v>
      </c>
      <c r="E40">
        <f t="shared" si="5"/>
        <v>1.878834355828185E-2</v>
      </c>
      <c r="G40">
        <f t="shared" si="6"/>
        <v>2.4561215753424681E-2</v>
      </c>
    </row>
    <row r="41" spans="3:7">
      <c r="C41">
        <f t="shared" si="4"/>
        <v>5.7800944407095933E-3</v>
      </c>
      <c r="E41">
        <f t="shared" si="5"/>
        <v>1.1886503067485177E-2</v>
      </c>
      <c r="G41">
        <f t="shared" si="6"/>
        <v>2.6755136986333916E-4</v>
      </c>
    </row>
    <row r="42" spans="3:7">
      <c r="C42">
        <f t="shared" si="4"/>
        <v>6.168782565761588E-3</v>
      </c>
      <c r="E42">
        <f t="shared" si="5"/>
        <v>6.5184049079758388E-3</v>
      </c>
      <c r="G42">
        <f t="shared" si="6"/>
        <v>2.7129708904109706E-2</v>
      </c>
    </row>
    <row r="43" spans="3:7">
      <c r="C43">
        <f t="shared" si="4"/>
        <v>2.8133929321838558E-4</v>
      </c>
      <c r="E43">
        <f t="shared" si="5"/>
        <v>6.5184049079758388E-3</v>
      </c>
      <c r="G43">
        <f t="shared" si="6"/>
        <v>1.0006421232876705E-2</v>
      </c>
    </row>
    <row r="44" spans="3:7">
      <c r="C44">
        <f t="shared" si="4"/>
        <v>3.5064002227074287E-3</v>
      </c>
      <c r="E44">
        <f t="shared" si="5"/>
        <v>1.1886503067485177E-2</v>
      </c>
      <c r="G44">
        <f t="shared" si="6"/>
        <v>2.4240154109589351E-2</v>
      </c>
    </row>
    <row r="45" spans="3:7">
      <c r="C45">
        <f t="shared" si="4"/>
        <v>2.7703877426675794E-3</v>
      </c>
      <c r="E45">
        <f t="shared" si="5"/>
        <v>3.8343558282183388E-4</v>
      </c>
      <c r="G45">
        <f t="shared" si="6"/>
        <v>1.444777397260677E-3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229A-1A9D-4B51-8D5A-BBCA7A075B86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47</v>
      </c>
      <c r="B2">
        <v>1</v>
      </c>
      <c r="C2" s="7">
        <v>0.76294751659803295</v>
      </c>
      <c r="E2" s="12">
        <v>0.89570552147239202</v>
      </c>
      <c r="G2" s="5">
        <v>0.50256849315068497</v>
      </c>
      <c r="H2" s="27">
        <v>9.8888888888888873E-2</v>
      </c>
      <c r="I2" s="21">
        <f t="shared" ref="I2:I17" si="0">((HOUR(H2)*60)+MINUTE(H2)+(SECOND(H2)/60))</f>
        <v>142.4</v>
      </c>
      <c r="J2">
        <v>146</v>
      </c>
      <c r="K2">
        <v>581</v>
      </c>
      <c r="L2">
        <v>587</v>
      </c>
      <c r="M2">
        <v>17</v>
      </c>
      <c r="N2">
        <f>J2/(J2+M2)</f>
        <v>0.89570552147239269</v>
      </c>
      <c r="O2">
        <f>J2/(K2+J2)</f>
        <v>0.20082530949105915</v>
      </c>
      <c r="P2">
        <f>K2/(K2+L2)</f>
        <v>0.49743150684931509</v>
      </c>
      <c r="S2" t="s">
        <v>115</v>
      </c>
    </row>
    <row r="3" spans="1:19">
      <c r="A3">
        <v>47</v>
      </c>
      <c r="B3">
        <v>2</v>
      </c>
      <c r="C3" s="7">
        <v>0.76294751659803295</v>
      </c>
      <c r="E3" s="12">
        <v>0.89570552147239202</v>
      </c>
      <c r="G3" s="5">
        <v>0.50256849315068497</v>
      </c>
      <c r="H3" s="27">
        <v>9.9016203703703717E-2</v>
      </c>
      <c r="I3" s="21">
        <f t="shared" si="0"/>
        <v>142.58333333333334</v>
      </c>
      <c r="J3">
        <v>146</v>
      </c>
      <c r="K3">
        <v>581</v>
      </c>
      <c r="L3">
        <v>587</v>
      </c>
      <c r="M3">
        <v>17</v>
      </c>
      <c r="N3">
        <f>J3/(J3+M3)</f>
        <v>0.89570552147239269</v>
      </c>
      <c r="O3">
        <f t="shared" ref="O3:O17" si="1">J3/(K3+J3)</f>
        <v>0.20082530949105915</v>
      </c>
      <c r="P3">
        <f t="shared" ref="P3:P17" si="2">K3/(K3+L3)</f>
        <v>0.49743150684931509</v>
      </c>
      <c r="S3" t="s">
        <v>116</v>
      </c>
    </row>
    <row r="4" spans="1:19">
      <c r="A4">
        <v>47</v>
      </c>
      <c r="B4">
        <v>3</v>
      </c>
      <c r="C4" s="7">
        <v>0.76294751659803295</v>
      </c>
      <c r="E4" s="12">
        <v>0.89570552147239202</v>
      </c>
      <c r="G4" s="5">
        <v>0.50256849315068497</v>
      </c>
      <c r="H4" s="27">
        <v>9.9236111111111122E-2</v>
      </c>
      <c r="I4" s="21">
        <f t="shared" si="0"/>
        <v>142.9</v>
      </c>
      <c r="J4">
        <v>146</v>
      </c>
      <c r="K4">
        <v>581</v>
      </c>
      <c r="L4">
        <v>587</v>
      </c>
      <c r="M4">
        <v>17</v>
      </c>
      <c r="N4">
        <f t="shared" ref="N4:N17" si="3">J4/(J4+M4)</f>
        <v>0.89570552147239269</v>
      </c>
      <c r="O4">
        <f t="shared" si="1"/>
        <v>0.20082530949105915</v>
      </c>
      <c r="P4">
        <f t="shared" si="2"/>
        <v>0.49743150684931509</v>
      </c>
    </row>
    <row r="5" spans="1:19">
      <c r="A5">
        <v>47</v>
      </c>
      <c r="B5">
        <v>4</v>
      </c>
      <c r="C5" s="7">
        <v>0.76294751659803295</v>
      </c>
      <c r="E5" s="12">
        <v>0.89570552147239202</v>
      </c>
      <c r="G5" s="5">
        <v>0.50256849315068497</v>
      </c>
      <c r="H5" s="27">
        <v>9.8587962962962961E-2</v>
      </c>
      <c r="I5" s="21">
        <f t="shared" si="0"/>
        <v>141.96666666666667</v>
      </c>
      <c r="J5">
        <v>146</v>
      </c>
      <c r="K5">
        <v>581</v>
      </c>
      <c r="L5">
        <v>587</v>
      </c>
      <c r="M5">
        <v>17</v>
      </c>
      <c r="N5">
        <f t="shared" si="3"/>
        <v>0.89570552147239269</v>
      </c>
      <c r="O5">
        <f t="shared" si="1"/>
        <v>0.20082530949105915</v>
      </c>
      <c r="P5">
        <f t="shared" si="2"/>
        <v>0.49743150684931509</v>
      </c>
    </row>
    <row r="6" spans="1:19">
      <c r="A6">
        <v>47</v>
      </c>
      <c r="B6">
        <v>5</v>
      </c>
      <c r="C6" s="7">
        <v>0.76294751659803295</v>
      </c>
      <c r="E6" s="12">
        <v>0.89570552147239202</v>
      </c>
      <c r="G6" s="5">
        <v>0.50256849315068497</v>
      </c>
      <c r="H6" s="27">
        <v>9.9131944444444439E-2</v>
      </c>
      <c r="I6" s="21">
        <f t="shared" si="0"/>
        <v>142.75</v>
      </c>
      <c r="J6">
        <v>146</v>
      </c>
      <c r="K6">
        <v>581</v>
      </c>
      <c r="L6">
        <v>587</v>
      </c>
      <c r="M6">
        <v>17</v>
      </c>
      <c r="N6">
        <f t="shared" si="3"/>
        <v>0.89570552147239269</v>
      </c>
      <c r="O6">
        <f t="shared" si="1"/>
        <v>0.20082530949105915</v>
      </c>
      <c r="P6">
        <f t="shared" si="2"/>
        <v>0.49743150684931509</v>
      </c>
    </row>
    <row r="7" spans="1:19">
      <c r="A7">
        <v>47</v>
      </c>
      <c r="B7">
        <v>6</v>
      </c>
      <c r="C7" s="7">
        <v>0.76294751659803295</v>
      </c>
      <c r="E7" s="12">
        <v>0.89570552147239202</v>
      </c>
      <c r="G7" s="5">
        <v>0.50256849315068497</v>
      </c>
      <c r="H7" s="27">
        <v>0.10012731481481481</v>
      </c>
      <c r="I7" s="21">
        <f t="shared" si="0"/>
        <v>144.18333333333334</v>
      </c>
      <c r="J7">
        <v>146</v>
      </c>
      <c r="K7">
        <v>581</v>
      </c>
      <c r="L7">
        <v>587</v>
      </c>
      <c r="M7">
        <v>17</v>
      </c>
      <c r="N7">
        <f t="shared" si="3"/>
        <v>0.89570552147239269</v>
      </c>
      <c r="O7">
        <f t="shared" si="1"/>
        <v>0.20082530949105915</v>
      </c>
      <c r="P7">
        <f t="shared" si="2"/>
        <v>0.49743150684931509</v>
      </c>
    </row>
    <row r="8" spans="1:19">
      <c r="A8">
        <v>47</v>
      </c>
      <c r="B8">
        <v>7</v>
      </c>
      <c r="C8" s="7">
        <v>0.76294751659803295</v>
      </c>
      <c r="E8" s="12">
        <v>0.89570552147239202</v>
      </c>
      <c r="G8" s="5">
        <v>0.50256849315068497</v>
      </c>
      <c r="H8" s="27">
        <v>9.9062499999999998E-2</v>
      </c>
      <c r="I8" s="21">
        <f t="shared" si="0"/>
        <v>142.65</v>
      </c>
      <c r="J8">
        <v>146</v>
      </c>
      <c r="K8">
        <v>581</v>
      </c>
      <c r="L8">
        <v>587</v>
      </c>
      <c r="M8">
        <v>17</v>
      </c>
      <c r="N8">
        <f t="shared" si="3"/>
        <v>0.89570552147239269</v>
      </c>
      <c r="O8">
        <f t="shared" si="1"/>
        <v>0.20082530949105915</v>
      </c>
      <c r="P8">
        <f t="shared" si="2"/>
        <v>0.49743150684931509</v>
      </c>
    </row>
    <row r="9" spans="1:19">
      <c r="A9">
        <v>47</v>
      </c>
      <c r="B9">
        <v>8</v>
      </c>
      <c r="C9" s="7">
        <v>0.76294751659803295</v>
      </c>
      <c r="E9" s="12">
        <v>0.89570552147239202</v>
      </c>
      <c r="G9" s="5">
        <v>0.50256849315068497</v>
      </c>
      <c r="H9" s="27">
        <v>9.8877314814814821E-2</v>
      </c>
      <c r="I9" s="21">
        <f t="shared" si="0"/>
        <v>142.38333333333333</v>
      </c>
      <c r="J9">
        <v>146</v>
      </c>
      <c r="K9">
        <v>581</v>
      </c>
      <c r="L9">
        <v>587</v>
      </c>
      <c r="M9">
        <v>17</v>
      </c>
      <c r="N9">
        <f t="shared" si="3"/>
        <v>0.89570552147239269</v>
      </c>
      <c r="O9">
        <f t="shared" si="1"/>
        <v>0.20082530949105915</v>
      </c>
      <c r="P9">
        <f t="shared" si="2"/>
        <v>0.49743150684931509</v>
      </c>
    </row>
    <row r="10" spans="1:19">
      <c r="A10">
        <v>47</v>
      </c>
      <c r="B10">
        <v>9</v>
      </c>
      <c r="C10" s="7">
        <v>0.76294751659803295</v>
      </c>
      <c r="E10" s="12">
        <v>0.89570552147239202</v>
      </c>
      <c r="G10" s="5">
        <v>0.50256849315068497</v>
      </c>
      <c r="H10" s="27">
        <v>9.9027777777777784E-2</v>
      </c>
      <c r="I10" s="21">
        <f t="shared" si="0"/>
        <v>142.6</v>
      </c>
      <c r="J10">
        <v>146</v>
      </c>
      <c r="K10">
        <v>581</v>
      </c>
      <c r="L10">
        <v>587</v>
      </c>
      <c r="M10">
        <v>17</v>
      </c>
      <c r="N10">
        <f t="shared" si="3"/>
        <v>0.89570552147239269</v>
      </c>
      <c r="O10">
        <f t="shared" si="1"/>
        <v>0.20082530949105915</v>
      </c>
      <c r="P10">
        <f t="shared" si="2"/>
        <v>0.49743150684931509</v>
      </c>
    </row>
    <row r="11" spans="1:19">
      <c r="A11">
        <v>47</v>
      </c>
      <c r="B11">
        <v>10</v>
      </c>
      <c r="C11" s="7">
        <v>0.76294751659803295</v>
      </c>
      <c r="E11" s="12">
        <v>0.89570552147239202</v>
      </c>
      <c r="G11" s="5">
        <v>0.50256849315068497</v>
      </c>
      <c r="H11" s="27">
        <v>9.9965277777777792E-2</v>
      </c>
      <c r="I11" s="21">
        <f t="shared" si="0"/>
        <v>143.94999999999999</v>
      </c>
      <c r="J11">
        <v>146</v>
      </c>
      <c r="K11">
        <v>581</v>
      </c>
      <c r="L11">
        <v>587</v>
      </c>
      <c r="M11">
        <v>17</v>
      </c>
      <c r="N11">
        <f t="shared" si="3"/>
        <v>0.89570552147239269</v>
      </c>
      <c r="O11">
        <f t="shared" si="1"/>
        <v>0.20082530949105915</v>
      </c>
      <c r="P11">
        <f t="shared" si="2"/>
        <v>0.49743150684931509</v>
      </c>
    </row>
    <row r="12" spans="1:19">
      <c r="A12">
        <v>47</v>
      </c>
      <c r="B12">
        <v>11</v>
      </c>
      <c r="C12" s="7">
        <v>0.76294751659803295</v>
      </c>
      <c r="E12" s="12">
        <v>0.89570552147239202</v>
      </c>
      <c r="G12" s="5">
        <v>0.50256849315068497</v>
      </c>
      <c r="H12" s="27">
        <v>9.9837962962962948E-2</v>
      </c>
      <c r="I12" s="21">
        <f t="shared" si="0"/>
        <v>143.76666666666668</v>
      </c>
      <c r="J12">
        <v>146</v>
      </c>
      <c r="K12">
        <v>581</v>
      </c>
      <c r="L12">
        <v>587</v>
      </c>
      <c r="M12">
        <v>17</v>
      </c>
      <c r="N12">
        <f t="shared" si="3"/>
        <v>0.89570552147239269</v>
      </c>
      <c r="O12">
        <f t="shared" si="1"/>
        <v>0.20082530949105915</v>
      </c>
      <c r="P12">
        <f t="shared" si="2"/>
        <v>0.49743150684931509</v>
      </c>
    </row>
    <row r="13" spans="1:19">
      <c r="A13">
        <v>47</v>
      </c>
      <c r="B13">
        <v>12</v>
      </c>
      <c r="C13" s="7">
        <v>0.76294751659803295</v>
      </c>
      <c r="E13" s="12">
        <v>0.89570552147239202</v>
      </c>
      <c r="G13" s="5">
        <v>0.50256849315068497</v>
      </c>
      <c r="H13" s="27">
        <v>9.9548611111111115E-2</v>
      </c>
      <c r="I13" s="21">
        <f t="shared" si="0"/>
        <v>143.35</v>
      </c>
      <c r="J13">
        <v>146</v>
      </c>
      <c r="K13">
        <v>581</v>
      </c>
      <c r="L13">
        <v>587</v>
      </c>
      <c r="M13">
        <v>17</v>
      </c>
      <c r="N13">
        <f t="shared" si="3"/>
        <v>0.89570552147239269</v>
      </c>
      <c r="O13">
        <f t="shared" si="1"/>
        <v>0.20082530949105915</v>
      </c>
      <c r="P13">
        <f t="shared" si="2"/>
        <v>0.49743150684931509</v>
      </c>
    </row>
    <row r="14" spans="1:19">
      <c r="A14">
        <v>47</v>
      </c>
      <c r="B14">
        <v>13</v>
      </c>
      <c r="C14" s="7">
        <v>0.76294751659803295</v>
      </c>
      <c r="E14" s="12">
        <v>0.89570552147239202</v>
      </c>
      <c r="G14" s="5">
        <v>0.50256849315068497</v>
      </c>
      <c r="H14" s="27">
        <v>9.807870370370371E-2</v>
      </c>
      <c r="I14" s="21">
        <f t="shared" si="0"/>
        <v>141.23333333333332</v>
      </c>
      <c r="J14">
        <v>146</v>
      </c>
      <c r="K14">
        <v>581</v>
      </c>
      <c r="L14">
        <v>587</v>
      </c>
      <c r="M14">
        <v>17</v>
      </c>
      <c r="N14">
        <f t="shared" si="3"/>
        <v>0.89570552147239269</v>
      </c>
      <c r="O14">
        <f t="shared" si="1"/>
        <v>0.20082530949105915</v>
      </c>
      <c r="P14">
        <f t="shared" si="2"/>
        <v>0.49743150684931509</v>
      </c>
    </row>
    <row r="15" spans="1:19">
      <c r="A15">
        <v>47</v>
      </c>
      <c r="B15">
        <v>14</v>
      </c>
      <c r="C15" s="7">
        <v>0.76294751659803295</v>
      </c>
      <c r="E15" s="12">
        <v>0.89570552147239202</v>
      </c>
      <c r="G15" s="5">
        <v>0.50256849315068497</v>
      </c>
      <c r="H15" s="27">
        <v>0.1113425925925926</v>
      </c>
      <c r="I15" s="21">
        <f t="shared" si="0"/>
        <v>160.33333333333334</v>
      </c>
      <c r="J15">
        <v>146</v>
      </c>
      <c r="K15">
        <v>581</v>
      </c>
      <c r="L15">
        <v>587</v>
      </c>
      <c r="M15">
        <v>17</v>
      </c>
      <c r="N15">
        <f t="shared" si="3"/>
        <v>0.89570552147239269</v>
      </c>
      <c r="O15">
        <f t="shared" si="1"/>
        <v>0.20082530949105915</v>
      </c>
      <c r="P15">
        <f t="shared" si="2"/>
        <v>0.49743150684931509</v>
      </c>
    </row>
    <row r="16" spans="1:19">
      <c r="A16">
        <v>47</v>
      </c>
      <c r="B16">
        <v>15</v>
      </c>
      <c r="C16" s="7">
        <v>0.76294751659803295</v>
      </c>
      <c r="E16" s="12">
        <v>0.89570552147239202</v>
      </c>
      <c r="G16" s="5">
        <v>0.50256849315068497</v>
      </c>
      <c r="H16" s="27">
        <v>9.9027777777777784E-2</v>
      </c>
      <c r="I16" s="21">
        <f t="shared" si="0"/>
        <v>142.6</v>
      </c>
      <c r="J16">
        <v>146</v>
      </c>
      <c r="K16">
        <v>581</v>
      </c>
      <c r="L16">
        <v>587</v>
      </c>
      <c r="M16">
        <v>17</v>
      </c>
      <c r="N16">
        <f t="shared" si="3"/>
        <v>0.89570552147239269</v>
      </c>
      <c r="O16">
        <f t="shared" si="1"/>
        <v>0.20082530949105915</v>
      </c>
      <c r="P16">
        <f t="shared" si="2"/>
        <v>0.49743150684931509</v>
      </c>
    </row>
    <row r="17" spans="1:16">
      <c r="A17">
        <v>47</v>
      </c>
      <c r="B17">
        <v>16</v>
      </c>
      <c r="C17" s="7">
        <v>0.76294751659803295</v>
      </c>
      <c r="E17" s="12">
        <v>0.89570552147239202</v>
      </c>
      <c r="G17" s="5">
        <v>0.50256849315068497</v>
      </c>
      <c r="H17" s="27">
        <v>9.9710648148148159E-2</v>
      </c>
      <c r="I17" s="21">
        <f t="shared" si="0"/>
        <v>143.58333333333334</v>
      </c>
      <c r="J17">
        <v>146</v>
      </c>
      <c r="K17">
        <v>581</v>
      </c>
      <c r="L17">
        <v>587</v>
      </c>
      <c r="M17">
        <v>17</v>
      </c>
      <c r="N17">
        <f t="shared" si="3"/>
        <v>0.89570552147239269</v>
      </c>
      <c r="O17">
        <f t="shared" si="1"/>
        <v>0.20082530949105915</v>
      </c>
      <c r="P17">
        <f t="shared" si="2"/>
        <v>0.49743150684931509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12.207160265568525</v>
      </c>
      <c r="D19" t="s">
        <v>117</v>
      </c>
      <c r="E19" s="12">
        <f>SUM(E2:E17)</f>
        <v>14.331288343558272</v>
      </c>
      <c r="F19" t="s">
        <v>117</v>
      </c>
      <c r="G19" s="5">
        <f>SUM(G2:G17)</f>
        <v>8.0410958904109595</v>
      </c>
      <c r="H19" t="s">
        <v>117</v>
      </c>
      <c r="I19">
        <f>SUM(I2:I17)</f>
        <v>2303.2333333333331</v>
      </c>
      <c r="J19">
        <f>I19/60</f>
        <v>38.387222222222221</v>
      </c>
      <c r="M19" t="s">
        <v>117</v>
      </c>
      <c r="N19">
        <f>SUM(N2:N17)</f>
        <v>14.331288343558278</v>
      </c>
      <c r="O19">
        <f>SUM(O2:O17)</f>
        <v>3.213204951856945</v>
      </c>
      <c r="P19">
        <f>SUM(P2:P17)</f>
        <v>7.9589041095890414</v>
      </c>
    </row>
    <row r="20" spans="1:16">
      <c r="A20" s="1"/>
      <c r="B20" t="s">
        <v>118</v>
      </c>
      <c r="C20" s="7">
        <f>C19/16</f>
        <v>0.76294751659803284</v>
      </c>
      <c r="D20" t="s">
        <v>118</v>
      </c>
      <c r="E20" s="12">
        <f>E19/16</f>
        <v>0.89570552147239202</v>
      </c>
      <c r="F20" t="s">
        <v>118</v>
      </c>
      <c r="G20" s="5">
        <f>G19/16</f>
        <v>0.50256849315068497</v>
      </c>
      <c r="H20" t="s">
        <v>118</v>
      </c>
      <c r="I20">
        <f>I19/16</f>
        <v>143.95208333333332</v>
      </c>
      <c r="M20" t="s">
        <v>118</v>
      </c>
      <c r="N20">
        <f>N19/16</f>
        <v>0.89570552147239235</v>
      </c>
      <c r="O20">
        <f>O19/16</f>
        <v>0.20082530949105906</v>
      </c>
      <c r="P20">
        <f>P19/16</f>
        <v>0.49743150684931509</v>
      </c>
    </row>
    <row r="21" spans="1:16">
      <c r="A21" s="1"/>
      <c r="B21" s="10" t="s">
        <v>119</v>
      </c>
      <c r="C21" s="16">
        <v>0</v>
      </c>
      <c r="D21" s="10" t="s">
        <v>119</v>
      </c>
      <c r="E21" s="15">
        <f>_xlfn.VAR.S(E2:E17)</f>
        <v>0</v>
      </c>
      <c r="F21" s="10" t="s">
        <v>119</v>
      </c>
      <c r="G21" s="14">
        <f>_xlfn.VAR.S(G2:G17)</f>
        <v>0</v>
      </c>
      <c r="H21" t="s">
        <v>119</v>
      </c>
      <c r="I21">
        <f>_xlfn.VAR.S(I2:I17)</f>
        <v>19.660810185185209</v>
      </c>
      <c r="M21" t="s">
        <v>119</v>
      </c>
      <c r="N21" s="25">
        <f>_xlfn.VAR.S(N2:N17)</f>
        <v>1.1832913578315177E-31</v>
      </c>
      <c r="O21" s="25">
        <f>_xlfn.VAR.S(O2:O17)</f>
        <v>7.3955709864469854E-33</v>
      </c>
      <c r="P21" s="25">
        <f>_xlfn.VAR.S(P2:P17)</f>
        <v>0</v>
      </c>
    </row>
    <row r="22" spans="1:16">
      <c r="A22" s="1"/>
      <c r="B22" s="17" t="s">
        <v>120</v>
      </c>
      <c r="C22" s="16">
        <v>0</v>
      </c>
      <c r="D22" s="17" t="s">
        <v>120</v>
      </c>
      <c r="E22" s="15">
        <f>_xlfn.STDEV.S(E2:E17)</f>
        <v>0</v>
      </c>
      <c r="F22" s="17" t="s">
        <v>120</v>
      </c>
      <c r="G22" s="14">
        <f>_xlfn.STDEV.S(G2:G17)</f>
        <v>0</v>
      </c>
      <c r="H22" t="s">
        <v>120</v>
      </c>
      <c r="I22">
        <f>_xlfn.STDEV.S(I2:I17)</f>
        <v>4.4340512158955958</v>
      </c>
      <c r="M22" t="s">
        <v>120</v>
      </c>
      <c r="N22" s="25">
        <f>_xlfn.STDEV.S(N2:N17)</f>
        <v>3.4399002279594067E-16</v>
      </c>
      <c r="O22" s="25">
        <f>_xlfn.STDEV.S(O2:O17)</f>
        <v>8.5997505698985167E-17</v>
      </c>
      <c r="P22" s="25">
        <f>_xlfn.STDEV.S(P2:P17)</f>
        <v>0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0.76294751659803295</v>
      </c>
      <c r="D24" t="s">
        <v>121</v>
      </c>
      <c r="E24" s="12">
        <f>MIN(E2:E17)</f>
        <v>0.89570552147239202</v>
      </c>
      <c r="F24" t="s">
        <v>121</v>
      </c>
      <c r="G24" s="5">
        <f>MIN(G2:G17)</f>
        <v>0.50256849315068497</v>
      </c>
      <c r="M24" t="s">
        <v>121</v>
      </c>
      <c r="N24">
        <f>MIN(N2:N17)</f>
        <v>0.89570552147239269</v>
      </c>
      <c r="O24">
        <f>MIN(O2:O17)</f>
        <v>0.20082530949105915</v>
      </c>
      <c r="P24">
        <f>MIN(P2:P17)</f>
        <v>0.49743150684931509</v>
      </c>
    </row>
    <row r="25" spans="1:16">
      <c r="A25" s="1"/>
      <c r="B25" t="s">
        <v>122</v>
      </c>
      <c r="C25" s="7">
        <f>MAX(C2:C17)</f>
        <v>0.76294751659803295</v>
      </c>
      <c r="D25" t="s">
        <v>122</v>
      </c>
      <c r="E25" s="12">
        <f>MAX(E2:E17)</f>
        <v>0.89570552147239202</v>
      </c>
      <c r="F25" t="s">
        <v>122</v>
      </c>
      <c r="G25" s="5">
        <f>MAX(G2:G17)</f>
        <v>0.50256849315068497</v>
      </c>
      <c r="M25" t="s">
        <v>122</v>
      </c>
      <c r="N25">
        <f>MAX(N2:N17)</f>
        <v>0.89570552147239269</v>
      </c>
      <c r="O25">
        <f>MAX(O2:O17)</f>
        <v>0.20082530949105915</v>
      </c>
      <c r="P25">
        <f>MAX(P2:P17)</f>
        <v>0.49743150684931509</v>
      </c>
    </row>
    <row r="26" spans="1:16">
      <c r="A26" s="1"/>
      <c r="B26" s="1" t="s">
        <v>123</v>
      </c>
      <c r="C26" s="7">
        <f>C25-C24</f>
        <v>0</v>
      </c>
      <c r="D26" s="1" t="s">
        <v>123</v>
      </c>
      <c r="E26" s="12">
        <f>E25-E24</f>
        <v>0</v>
      </c>
      <c r="F26" s="1" t="s">
        <v>123</v>
      </c>
      <c r="G26" s="5">
        <f>G25-G24</f>
        <v>0</v>
      </c>
      <c r="M26" s="1" t="s">
        <v>124</v>
      </c>
      <c r="N26">
        <f>N25-N24</f>
        <v>0</v>
      </c>
      <c r="O26">
        <f>O25-O24</f>
        <v>0</v>
      </c>
      <c r="P26">
        <f>P25-P24</f>
        <v>0</v>
      </c>
    </row>
    <row r="27" spans="1:16">
      <c r="A27" s="1"/>
      <c r="B27" s="10" t="s">
        <v>125</v>
      </c>
      <c r="C27" s="7">
        <f>C26*100</f>
        <v>0</v>
      </c>
      <c r="D27" s="10" t="s">
        <v>125</v>
      </c>
      <c r="E27" s="12">
        <f>E26*100</f>
        <v>0</v>
      </c>
      <c r="F27" s="10" t="s">
        <v>125</v>
      </c>
      <c r="G27" s="5">
        <f>G26*100</f>
        <v>0</v>
      </c>
      <c r="M27" s="10" t="s">
        <v>125</v>
      </c>
      <c r="N27">
        <f>N26*100</f>
        <v>0</v>
      </c>
      <c r="O27">
        <f>O26*100</f>
        <v>0</v>
      </c>
      <c r="P27">
        <f>P26*100</f>
        <v>0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1.1102230246251565E-16</v>
      </c>
      <c r="E30">
        <f t="shared" ref="E30:E45" si="5">ABS(E2-E$20)</f>
        <v>0</v>
      </c>
      <c r="G30">
        <f t="shared" ref="G30:G45" si="6">ABS(G2-G$20)</f>
        <v>0</v>
      </c>
    </row>
    <row r="31" spans="1:16">
      <c r="C31">
        <f t="shared" si="4"/>
        <v>1.1102230246251565E-16</v>
      </c>
      <c r="E31">
        <f t="shared" si="5"/>
        <v>0</v>
      </c>
      <c r="G31">
        <f t="shared" si="6"/>
        <v>0</v>
      </c>
    </row>
    <row r="32" spans="1:16">
      <c r="C32">
        <f t="shared" si="4"/>
        <v>1.1102230246251565E-16</v>
      </c>
      <c r="E32">
        <f t="shared" si="5"/>
        <v>0</v>
      </c>
      <c r="G32">
        <f t="shared" si="6"/>
        <v>0</v>
      </c>
    </row>
    <row r="33" spans="3:7">
      <c r="C33">
        <f t="shared" si="4"/>
        <v>1.1102230246251565E-16</v>
      </c>
      <c r="E33">
        <f t="shared" si="5"/>
        <v>0</v>
      </c>
      <c r="G33">
        <f t="shared" si="6"/>
        <v>0</v>
      </c>
    </row>
    <row r="34" spans="3:7">
      <c r="C34">
        <f t="shared" si="4"/>
        <v>1.1102230246251565E-16</v>
      </c>
      <c r="E34">
        <f t="shared" si="5"/>
        <v>0</v>
      </c>
      <c r="G34">
        <f t="shared" si="6"/>
        <v>0</v>
      </c>
    </row>
    <row r="35" spans="3:7">
      <c r="C35">
        <f t="shared" si="4"/>
        <v>1.1102230246251565E-16</v>
      </c>
      <c r="E35">
        <f t="shared" si="5"/>
        <v>0</v>
      </c>
      <c r="G35">
        <f t="shared" si="6"/>
        <v>0</v>
      </c>
    </row>
    <row r="36" spans="3:7">
      <c r="C36">
        <f t="shared" si="4"/>
        <v>1.1102230246251565E-16</v>
      </c>
      <c r="E36">
        <f t="shared" si="5"/>
        <v>0</v>
      </c>
      <c r="G36">
        <f t="shared" si="6"/>
        <v>0</v>
      </c>
    </row>
    <row r="37" spans="3:7">
      <c r="C37">
        <f t="shared" si="4"/>
        <v>1.1102230246251565E-16</v>
      </c>
      <c r="E37">
        <f t="shared" si="5"/>
        <v>0</v>
      </c>
      <c r="G37">
        <f t="shared" si="6"/>
        <v>0</v>
      </c>
    </row>
    <row r="38" spans="3:7">
      <c r="C38">
        <f t="shared" si="4"/>
        <v>1.1102230246251565E-16</v>
      </c>
      <c r="E38">
        <f t="shared" si="5"/>
        <v>0</v>
      </c>
      <c r="G38">
        <f t="shared" si="6"/>
        <v>0</v>
      </c>
    </row>
    <row r="39" spans="3:7">
      <c r="C39">
        <f t="shared" si="4"/>
        <v>1.1102230246251565E-16</v>
      </c>
      <c r="E39">
        <f t="shared" si="5"/>
        <v>0</v>
      </c>
      <c r="G39">
        <f t="shared" si="6"/>
        <v>0</v>
      </c>
    </row>
    <row r="40" spans="3:7">
      <c r="C40">
        <f t="shared" si="4"/>
        <v>1.1102230246251565E-16</v>
      </c>
      <c r="E40">
        <f t="shared" si="5"/>
        <v>0</v>
      </c>
      <c r="G40">
        <f t="shared" si="6"/>
        <v>0</v>
      </c>
    </row>
    <row r="41" spans="3:7">
      <c r="C41">
        <f t="shared" si="4"/>
        <v>1.1102230246251565E-16</v>
      </c>
      <c r="E41">
        <f t="shared" si="5"/>
        <v>0</v>
      </c>
      <c r="G41">
        <f t="shared" si="6"/>
        <v>0</v>
      </c>
    </row>
    <row r="42" spans="3:7">
      <c r="C42">
        <f t="shared" si="4"/>
        <v>1.1102230246251565E-16</v>
      </c>
      <c r="E42">
        <f t="shared" si="5"/>
        <v>0</v>
      </c>
      <c r="G42">
        <f t="shared" si="6"/>
        <v>0</v>
      </c>
    </row>
    <row r="43" spans="3:7">
      <c r="C43">
        <f t="shared" si="4"/>
        <v>1.1102230246251565E-16</v>
      </c>
      <c r="E43">
        <f t="shared" si="5"/>
        <v>0</v>
      </c>
      <c r="G43">
        <f t="shared" si="6"/>
        <v>0</v>
      </c>
    </row>
    <row r="44" spans="3:7">
      <c r="C44">
        <f t="shared" si="4"/>
        <v>1.1102230246251565E-16</v>
      </c>
      <c r="E44">
        <f t="shared" si="5"/>
        <v>0</v>
      </c>
      <c r="G44">
        <f t="shared" si="6"/>
        <v>0</v>
      </c>
    </row>
    <row r="45" spans="3:7">
      <c r="C45">
        <f t="shared" si="4"/>
        <v>1.1102230246251565E-16</v>
      </c>
      <c r="E45">
        <f t="shared" si="5"/>
        <v>0</v>
      </c>
      <c r="G45">
        <f t="shared" si="6"/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0EFA-1A1E-4D6B-88B4-6293B5EDF780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49</v>
      </c>
      <c r="B2">
        <v>1</v>
      </c>
      <c r="C2" s="7">
        <v>0.76229620136145804</v>
      </c>
      <c r="E2" s="12">
        <v>0.84662576687116498</v>
      </c>
      <c r="G2" s="5">
        <v>0.57020547945205402</v>
      </c>
      <c r="H2" s="27">
        <v>9.9004629629629637E-2</v>
      </c>
      <c r="I2" s="21">
        <f t="shared" ref="I2:I17" si="0">((HOUR(H2)*60)+MINUTE(H2)+(SECOND(H2)/60))</f>
        <v>142.56666666666666</v>
      </c>
      <c r="J2">
        <v>138</v>
      </c>
      <c r="K2">
        <v>502</v>
      </c>
      <c r="L2">
        <v>666</v>
      </c>
      <c r="M2">
        <v>25</v>
      </c>
      <c r="N2">
        <f>J2/(J2+M2)</f>
        <v>0.84662576687116564</v>
      </c>
      <c r="O2">
        <f>J2/(K2+J2)</f>
        <v>0.21562500000000001</v>
      </c>
      <c r="P2">
        <f>K2/(K2+L2)</f>
        <v>0.4297945205479452</v>
      </c>
      <c r="S2" t="s">
        <v>115</v>
      </c>
    </row>
    <row r="3" spans="1:19">
      <c r="A3">
        <v>48</v>
      </c>
      <c r="B3">
        <v>2</v>
      </c>
      <c r="C3" s="7">
        <v>0.76191801832086703</v>
      </c>
      <c r="E3" s="12">
        <v>0.86503067484662499</v>
      </c>
      <c r="G3" s="5">
        <v>0.53510273972602695</v>
      </c>
      <c r="H3" s="27">
        <v>9.9027777777777784E-2</v>
      </c>
      <c r="I3" s="21">
        <f t="shared" si="0"/>
        <v>142.6</v>
      </c>
      <c r="J3">
        <v>141</v>
      </c>
      <c r="K3">
        <v>543</v>
      </c>
      <c r="L3">
        <v>625</v>
      </c>
      <c r="M3">
        <v>22</v>
      </c>
      <c r="N3">
        <f>J3/(J3+M3)</f>
        <v>0.86503067484662577</v>
      </c>
      <c r="O3">
        <f t="shared" ref="O3:O17" si="1">J3/(K3+J3)</f>
        <v>0.20614035087719298</v>
      </c>
      <c r="P3">
        <f t="shared" ref="P3:P17" si="2">K3/(K3+L3)</f>
        <v>0.4648972602739726</v>
      </c>
      <c r="S3" t="s">
        <v>116</v>
      </c>
    </row>
    <row r="4" spans="1:19">
      <c r="A4">
        <v>49</v>
      </c>
      <c r="B4">
        <v>3</v>
      </c>
      <c r="C4" s="7">
        <v>0.76299478947810695</v>
      </c>
      <c r="E4" s="12">
        <v>0.85889570552147199</v>
      </c>
      <c r="G4" s="5">
        <v>0.556506849315068</v>
      </c>
      <c r="H4" s="27">
        <v>9.9849537037037028E-2</v>
      </c>
      <c r="I4" s="21">
        <f t="shared" si="0"/>
        <v>143.78333333333333</v>
      </c>
      <c r="J4">
        <v>140</v>
      </c>
      <c r="K4">
        <v>518</v>
      </c>
      <c r="L4">
        <v>650</v>
      </c>
      <c r="M4">
        <v>23</v>
      </c>
      <c r="N4">
        <f t="shared" ref="N4:N17" si="3">J4/(J4+M4)</f>
        <v>0.85889570552147243</v>
      </c>
      <c r="O4">
        <f t="shared" si="1"/>
        <v>0.21276595744680851</v>
      </c>
      <c r="P4">
        <f t="shared" si="2"/>
        <v>0.4434931506849315</v>
      </c>
    </row>
    <row r="5" spans="1:19">
      <c r="A5">
        <v>50</v>
      </c>
      <c r="B5">
        <v>4</v>
      </c>
      <c r="C5" s="7">
        <v>0.76158710816034902</v>
      </c>
      <c r="E5" s="12">
        <v>0.82822085889570496</v>
      </c>
      <c r="G5" s="5">
        <v>0.58304794520547898</v>
      </c>
      <c r="H5" s="27">
        <v>0.10078703703703702</v>
      </c>
      <c r="I5" s="21">
        <f t="shared" si="0"/>
        <v>145.13333333333333</v>
      </c>
      <c r="J5">
        <v>135</v>
      </c>
      <c r="K5">
        <v>487</v>
      </c>
      <c r="L5">
        <v>681</v>
      </c>
      <c r="M5">
        <v>28</v>
      </c>
      <c r="N5">
        <f t="shared" si="3"/>
        <v>0.82822085889570551</v>
      </c>
      <c r="O5">
        <f t="shared" si="1"/>
        <v>0.21704180064308681</v>
      </c>
      <c r="P5">
        <f t="shared" si="2"/>
        <v>0.41695205479452052</v>
      </c>
    </row>
    <row r="6" spans="1:19">
      <c r="A6">
        <v>47</v>
      </c>
      <c r="B6">
        <v>5</v>
      </c>
      <c r="C6" s="7">
        <v>0.76671358937725798</v>
      </c>
      <c r="E6" s="12">
        <v>0.88957055214723901</v>
      </c>
      <c r="G6" s="5">
        <v>0.53167808219178003</v>
      </c>
      <c r="H6" s="27">
        <v>9.9074074074074078E-2</v>
      </c>
      <c r="I6" s="21">
        <f t="shared" si="0"/>
        <v>142.66666666666666</v>
      </c>
      <c r="J6">
        <v>145</v>
      </c>
      <c r="K6">
        <v>547</v>
      </c>
      <c r="L6">
        <v>621</v>
      </c>
      <c r="M6">
        <v>18</v>
      </c>
      <c r="N6">
        <f t="shared" si="3"/>
        <v>0.88957055214723924</v>
      </c>
      <c r="O6">
        <f t="shared" si="1"/>
        <v>0.20953757225433525</v>
      </c>
      <c r="P6">
        <f t="shared" si="2"/>
        <v>0.46832191780821919</v>
      </c>
    </row>
    <row r="7" spans="1:19">
      <c r="A7">
        <v>47</v>
      </c>
      <c r="B7">
        <v>6</v>
      </c>
      <c r="C7" s="7">
        <v>0.76362509454576</v>
      </c>
      <c r="E7" s="12">
        <v>0.88957055214723901</v>
      </c>
      <c r="G7" s="5">
        <v>0.55393835616438303</v>
      </c>
      <c r="H7" s="27">
        <v>9.8379629629629636E-2</v>
      </c>
      <c r="I7" s="21">
        <f t="shared" si="0"/>
        <v>141.66666666666666</v>
      </c>
      <c r="J7">
        <v>145</v>
      </c>
      <c r="K7">
        <v>521</v>
      </c>
      <c r="L7">
        <v>647</v>
      </c>
      <c r="M7">
        <v>18</v>
      </c>
      <c r="N7">
        <f t="shared" si="3"/>
        <v>0.88957055214723924</v>
      </c>
      <c r="O7">
        <f t="shared" si="1"/>
        <v>0.21771771771771772</v>
      </c>
      <c r="P7">
        <f t="shared" si="2"/>
        <v>0.44606164383561642</v>
      </c>
    </row>
    <row r="8" spans="1:19">
      <c r="A8">
        <v>49</v>
      </c>
      <c r="B8">
        <v>7</v>
      </c>
      <c r="C8" s="7">
        <v>0.76232246407261095</v>
      </c>
      <c r="E8" s="12">
        <v>0.85889570552147199</v>
      </c>
      <c r="G8" s="5">
        <v>0.56078767123287598</v>
      </c>
      <c r="H8" s="27">
        <v>9.8657407407407402E-2</v>
      </c>
      <c r="I8" s="21">
        <f t="shared" si="0"/>
        <v>142.06666666666666</v>
      </c>
      <c r="J8">
        <v>140</v>
      </c>
      <c r="K8">
        <v>513</v>
      </c>
      <c r="L8">
        <v>655</v>
      </c>
      <c r="M8">
        <v>23</v>
      </c>
      <c r="N8">
        <f t="shared" si="3"/>
        <v>0.85889570552147243</v>
      </c>
      <c r="O8">
        <f t="shared" si="1"/>
        <v>0.21439509954058192</v>
      </c>
      <c r="P8">
        <f t="shared" si="2"/>
        <v>0.43921232876712329</v>
      </c>
    </row>
    <row r="9" spans="1:19">
      <c r="A9">
        <v>48</v>
      </c>
      <c r="B9">
        <v>8</v>
      </c>
      <c r="C9" s="7">
        <v>0.76517984704596997</v>
      </c>
      <c r="E9" s="12">
        <v>0.85889570552147199</v>
      </c>
      <c r="G9" s="5">
        <v>0.56934931506849296</v>
      </c>
      <c r="H9" s="27">
        <v>9.8715277777777777E-2</v>
      </c>
      <c r="I9" s="21">
        <f t="shared" si="0"/>
        <v>142.15</v>
      </c>
      <c r="J9">
        <v>140</v>
      </c>
      <c r="K9">
        <v>503</v>
      </c>
      <c r="L9">
        <v>665</v>
      </c>
      <c r="M9">
        <v>23</v>
      </c>
      <c r="N9">
        <f t="shared" si="3"/>
        <v>0.85889570552147243</v>
      </c>
      <c r="O9">
        <f t="shared" si="1"/>
        <v>0.2177293934681182</v>
      </c>
      <c r="P9">
        <f t="shared" si="2"/>
        <v>0.43065068493150682</v>
      </c>
    </row>
    <row r="10" spans="1:19">
      <c r="A10">
        <v>50</v>
      </c>
      <c r="B10">
        <v>9</v>
      </c>
      <c r="C10" s="7">
        <v>0.76349378098999898</v>
      </c>
      <c r="E10" s="12">
        <v>0.877300613496932</v>
      </c>
      <c r="G10" s="5">
        <v>0.56164383561643805</v>
      </c>
      <c r="H10" s="27">
        <v>9.975694444444444E-2</v>
      </c>
      <c r="I10" s="21">
        <f t="shared" si="0"/>
        <v>143.65</v>
      </c>
      <c r="J10">
        <v>143</v>
      </c>
      <c r="K10">
        <v>512</v>
      </c>
      <c r="L10">
        <v>656</v>
      </c>
      <c r="M10">
        <v>20</v>
      </c>
      <c r="N10">
        <f t="shared" si="3"/>
        <v>0.87730061349693256</v>
      </c>
      <c r="O10">
        <f t="shared" si="1"/>
        <v>0.21832061068702291</v>
      </c>
      <c r="P10">
        <f t="shared" si="2"/>
        <v>0.43835616438356162</v>
      </c>
    </row>
    <row r="11" spans="1:19">
      <c r="A11">
        <v>49</v>
      </c>
      <c r="B11">
        <v>10</v>
      </c>
      <c r="C11" s="7">
        <v>0.76203357424993701</v>
      </c>
      <c r="E11" s="12">
        <v>0.86503067484662499</v>
      </c>
      <c r="G11" s="5">
        <v>0.56164383561643805</v>
      </c>
      <c r="H11" s="27">
        <v>9.9479166666666674E-2</v>
      </c>
      <c r="I11" s="21">
        <f t="shared" si="0"/>
        <v>143.25</v>
      </c>
      <c r="J11">
        <v>141</v>
      </c>
      <c r="K11">
        <v>512</v>
      </c>
      <c r="L11">
        <v>656</v>
      </c>
      <c r="M11">
        <v>22</v>
      </c>
      <c r="N11">
        <f t="shared" si="3"/>
        <v>0.86503067484662577</v>
      </c>
      <c r="O11">
        <f t="shared" si="1"/>
        <v>0.21592649310872894</v>
      </c>
      <c r="P11">
        <f t="shared" si="2"/>
        <v>0.43835616438356162</v>
      </c>
    </row>
    <row r="12" spans="1:19">
      <c r="A12">
        <v>48</v>
      </c>
      <c r="B12">
        <v>11</v>
      </c>
      <c r="C12" s="7">
        <v>0.758151945541642</v>
      </c>
      <c r="E12" s="12">
        <v>0.871165644171779</v>
      </c>
      <c r="G12" s="5">
        <v>0.55136986301369795</v>
      </c>
      <c r="H12" s="27">
        <v>9.8912037037037034E-2</v>
      </c>
      <c r="I12" s="21">
        <f t="shared" si="0"/>
        <v>142.43333333333334</v>
      </c>
      <c r="J12">
        <v>142</v>
      </c>
      <c r="K12">
        <v>524</v>
      </c>
      <c r="L12">
        <v>644</v>
      </c>
      <c r="M12">
        <v>21</v>
      </c>
      <c r="N12">
        <f t="shared" si="3"/>
        <v>0.87116564417177911</v>
      </c>
      <c r="O12">
        <f t="shared" si="1"/>
        <v>0.21321321321321321</v>
      </c>
      <c r="P12">
        <f t="shared" si="2"/>
        <v>0.44863013698630139</v>
      </c>
    </row>
    <row r="13" spans="1:19">
      <c r="A13">
        <v>48</v>
      </c>
      <c r="B13">
        <v>12</v>
      </c>
      <c r="C13" s="7">
        <v>0.76112488444407</v>
      </c>
      <c r="E13" s="12">
        <v>0.871165644171779</v>
      </c>
      <c r="G13" s="5">
        <v>0.54623287671232801</v>
      </c>
      <c r="H13" s="27">
        <v>9.9120370370370373E-2</v>
      </c>
      <c r="I13" s="21">
        <f t="shared" si="0"/>
        <v>142.73333333333332</v>
      </c>
      <c r="J13">
        <v>142</v>
      </c>
      <c r="K13">
        <v>530</v>
      </c>
      <c r="L13">
        <v>638</v>
      </c>
      <c r="M13">
        <v>21</v>
      </c>
      <c r="N13">
        <f t="shared" si="3"/>
        <v>0.87116564417177911</v>
      </c>
      <c r="O13">
        <f t="shared" si="1"/>
        <v>0.21130952380952381</v>
      </c>
      <c r="P13">
        <f t="shared" si="2"/>
        <v>0.45376712328767121</v>
      </c>
    </row>
    <row r="14" spans="1:19">
      <c r="A14">
        <v>47</v>
      </c>
      <c r="B14">
        <v>13</v>
      </c>
      <c r="C14" s="7">
        <v>0.764628330111774</v>
      </c>
      <c r="E14" s="12">
        <v>0.85889570552147199</v>
      </c>
      <c r="G14" s="5">
        <v>0.55736301369862995</v>
      </c>
      <c r="H14" s="27">
        <v>0.10718749999999999</v>
      </c>
      <c r="I14" s="21">
        <f t="shared" si="0"/>
        <v>154.35</v>
      </c>
      <c r="J14">
        <v>140</v>
      </c>
      <c r="K14">
        <v>517</v>
      </c>
      <c r="L14">
        <v>651</v>
      </c>
      <c r="M14">
        <v>23</v>
      </c>
      <c r="N14">
        <f t="shared" si="3"/>
        <v>0.85889570552147243</v>
      </c>
      <c r="O14">
        <f t="shared" si="1"/>
        <v>0.21308980213089801</v>
      </c>
      <c r="P14">
        <f t="shared" si="2"/>
        <v>0.44263698630136988</v>
      </c>
    </row>
    <row r="15" spans="1:19">
      <c r="A15">
        <v>49</v>
      </c>
      <c r="B15">
        <v>14</v>
      </c>
      <c r="C15" s="7">
        <v>0.75804164215480196</v>
      </c>
      <c r="E15" s="12">
        <v>0.88343558282208501</v>
      </c>
      <c r="G15" s="5">
        <v>0.54280821917808197</v>
      </c>
      <c r="H15" s="27">
        <v>0.10023148148148148</v>
      </c>
      <c r="I15" s="21">
        <f t="shared" si="0"/>
        <v>144.33333333333334</v>
      </c>
      <c r="J15">
        <v>144</v>
      </c>
      <c r="K15">
        <v>534</v>
      </c>
      <c r="L15">
        <v>634</v>
      </c>
      <c r="M15">
        <v>19</v>
      </c>
      <c r="N15">
        <f t="shared" si="3"/>
        <v>0.8834355828220859</v>
      </c>
      <c r="O15">
        <f t="shared" si="1"/>
        <v>0.21238938053097345</v>
      </c>
      <c r="P15">
        <f t="shared" si="2"/>
        <v>0.4571917808219178</v>
      </c>
    </row>
    <row r="16" spans="1:19">
      <c r="A16">
        <v>50</v>
      </c>
      <c r="B16">
        <v>15</v>
      </c>
      <c r="C16" s="7">
        <v>0.76569459618455304</v>
      </c>
      <c r="E16" s="12">
        <v>0.85276073619631898</v>
      </c>
      <c r="G16" s="5">
        <v>0.55565068493150604</v>
      </c>
      <c r="H16" s="27">
        <v>9.8587962962962961E-2</v>
      </c>
      <c r="I16" s="21">
        <f t="shared" si="0"/>
        <v>141.96666666666667</v>
      </c>
      <c r="J16">
        <v>139</v>
      </c>
      <c r="K16">
        <v>519</v>
      </c>
      <c r="L16">
        <v>649</v>
      </c>
      <c r="M16">
        <v>24</v>
      </c>
      <c r="N16">
        <f t="shared" si="3"/>
        <v>0.85276073619631898</v>
      </c>
      <c r="O16">
        <f t="shared" si="1"/>
        <v>0.21124620060790272</v>
      </c>
      <c r="P16">
        <f t="shared" si="2"/>
        <v>0.44434931506849318</v>
      </c>
    </row>
    <row r="17" spans="1:16">
      <c r="A17">
        <v>49</v>
      </c>
      <c r="B17">
        <v>16</v>
      </c>
      <c r="C17" s="7">
        <v>0.76474388604084298</v>
      </c>
      <c r="E17" s="12">
        <v>0.86503067484662499</v>
      </c>
      <c r="G17" s="5">
        <v>0.57962328767123195</v>
      </c>
      <c r="H17" s="27">
        <v>9.8391203703703703E-2</v>
      </c>
      <c r="I17" s="21">
        <f t="shared" si="0"/>
        <v>141.68333333333334</v>
      </c>
      <c r="J17">
        <v>141</v>
      </c>
      <c r="K17">
        <v>491</v>
      </c>
      <c r="L17">
        <v>677</v>
      </c>
      <c r="M17">
        <v>22</v>
      </c>
      <c r="N17">
        <f t="shared" si="3"/>
        <v>0.86503067484662577</v>
      </c>
      <c r="O17">
        <f t="shared" si="1"/>
        <v>0.22310126582278481</v>
      </c>
      <c r="P17">
        <f t="shared" si="2"/>
        <v>0.42037671232876711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12.204549752080002</v>
      </c>
      <c r="D19" t="s">
        <v>117</v>
      </c>
      <c r="E19" s="12">
        <f>SUM(E2:E17)</f>
        <v>13.840490797546003</v>
      </c>
      <c r="F19" t="s">
        <v>117</v>
      </c>
      <c r="G19" s="5">
        <f>SUM(G2:G17)</f>
        <v>8.916952054794514</v>
      </c>
      <c r="H19" t="s">
        <v>117</v>
      </c>
      <c r="I19">
        <f>SUM(I2:I17)</f>
        <v>2297.0333333333333</v>
      </c>
      <c r="J19">
        <f>I19/60</f>
        <v>38.283888888888889</v>
      </c>
      <c r="M19" t="s">
        <v>117</v>
      </c>
      <c r="N19">
        <f>SUM(N2:N17)</f>
        <v>13.840490797546011</v>
      </c>
      <c r="O19">
        <f>SUM(O2:O17)</f>
        <v>3.4295493818588896</v>
      </c>
      <c r="P19">
        <f>SUM(P2:P17)</f>
        <v>7.0830479452054789</v>
      </c>
    </row>
    <row r="20" spans="1:16">
      <c r="A20" s="1"/>
      <c r="B20" t="s">
        <v>118</v>
      </c>
      <c r="C20" s="7">
        <f>C19/16</f>
        <v>0.76278435950500012</v>
      </c>
      <c r="D20" t="s">
        <v>118</v>
      </c>
      <c r="E20" s="12">
        <f>E19/16</f>
        <v>0.86503067484662521</v>
      </c>
      <c r="F20" t="s">
        <v>118</v>
      </c>
      <c r="G20" s="5">
        <f>G19/16</f>
        <v>0.55730950342465713</v>
      </c>
      <c r="H20" t="s">
        <v>118</v>
      </c>
      <c r="I20">
        <f>I19/16</f>
        <v>143.56458333333333</v>
      </c>
      <c r="M20" t="s">
        <v>118</v>
      </c>
      <c r="N20">
        <f>N19/16</f>
        <v>0.86503067484662566</v>
      </c>
      <c r="O20">
        <f>O19/16</f>
        <v>0.2143468363661806</v>
      </c>
      <c r="P20">
        <f>P19/16</f>
        <v>0.44269049657534243</v>
      </c>
    </row>
    <row r="21" spans="1:16">
      <c r="A21" s="1"/>
      <c r="B21" s="10" t="s">
        <v>119</v>
      </c>
      <c r="C21" s="16">
        <f>_xlfn.VAR.S(C2:C17)</f>
        <v>5.8697879273371725E-6</v>
      </c>
      <c r="D21" s="10" t="s">
        <v>119</v>
      </c>
      <c r="E21" s="15">
        <f>_xlfn.VAR.S(E2:E17)</f>
        <v>2.5091899080381994E-4</v>
      </c>
      <c r="F21" s="10" t="s">
        <v>119</v>
      </c>
      <c r="G21" s="14">
        <f>_xlfn.VAR.S(G2:G17)</f>
        <v>2.0362919383718007E-4</v>
      </c>
      <c r="H21" t="s">
        <v>119</v>
      </c>
      <c r="I21">
        <f>_xlfn.VAR.S(I2:I17)</f>
        <v>9.2115879629629589</v>
      </c>
      <c r="M21" t="s">
        <v>119</v>
      </c>
      <c r="N21" s="25">
        <f>_xlfn.VAR.S(N2:N17)</f>
        <v>2.509189908038188E-4</v>
      </c>
      <c r="O21" s="25">
        <f>_xlfn.VAR.S(O2:O17)</f>
        <v>1.6342687577430495E-5</v>
      </c>
      <c r="P21" s="25">
        <f>_xlfn.VAR.S(P2:P17)</f>
        <v>2.0362919383718042E-4</v>
      </c>
    </row>
    <row r="22" spans="1:16">
      <c r="A22" s="1"/>
      <c r="B22" s="17" t="s">
        <v>120</v>
      </c>
      <c r="C22" s="16">
        <f>_xlfn.STDEV.S(C2:C17)</f>
        <v>2.4227645216440604E-3</v>
      </c>
      <c r="D22" s="17" t="s">
        <v>120</v>
      </c>
      <c r="E22" s="15">
        <f>_xlfn.STDEV.S(E2:E17)</f>
        <v>1.5840422683874946E-2</v>
      </c>
      <c r="F22" s="17" t="s">
        <v>120</v>
      </c>
      <c r="G22" s="14">
        <f>_xlfn.STDEV.S(G2:G17)</f>
        <v>1.4269870140866036E-2</v>
      </c>
      <c r="H22" t="s">
        <v>120</v>
      </c>
      <c r="I22">
        <f>_xlfn.STDEV.S(I2:I17)</f>
        <v>3.0350597956157239</v>
      </c>
      <c r="M22" t="s">
        <v>120</v>
      </c>
      <c r="N22" s="25">
        <f>_xlfn.STDEV.S(N2:N17)</f>
        <v>1.5840422683874911E-2</v>
      </c>
      <c r="O22" s="25">
        <f>_xlfn.STDEV.S(O2:O17)</f>
        <v>4.0426090062520882E-3</v>
      </c>
      <c r="P22" s="25">
        <f>_xlfn.STDEV.S(P2:P17)</f>
        <v>1.4269870140866048E-2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0.75804164215480196</v>
      </c>
      <c r="D24" t="s">
        <v>121</v>
      </c>
      <c r="E24" s="12">
        <f>MIN(E2:E17)</f>
        <v>0.82822085889570496</v>
      </c>
      <c r="F24" t="s">
        <v>121</v>
      </c>
      <c r="G24" s="5">
        <f>MIN(G2:G17)</f>
        <v>0.53167808219178003</v>
      </c>
      <c r="M24" t="s">
        <v>121</v>
      </c>
      <c r="N24">
        <f>MIN(N2:N17)</f>
        <v>0.82822085889570551</v>
      </c>
      <c r="O24">
        <f>MIN(O2:O17)</f>
        <v>0.20614035087719298</v>
      </c>
      <c r="P24">
        <f>MIN(P2:P17)</f>
        <v>0.41695205479452052</v>
      </c>
    </row>
    <row r="25" spans="1:16">
      <c r="A25" s="1"/>
      <c r="B25" t="s">
        <v>122</v>
      </c>
      <c r="C25" s="7">
        <f>MAX(C2:C17)</f>
        <v>0.76671358937725798</v>
      </c>
      <c r="D25" t="s">
        <v>122</v>
      </c>
      <c r="E25" s="12">
        <f>MAX(E2:E17)</f>
        <v>0.88957055214723901</v>
      </c>
      <c r="F25" t="s">
        <v>122</v>
      </c>
      <c r="G25" s="5">
        <f>MAX(G2:G17)</f>
        <v>0.58304794520547898</v>
      </c>
      <c r="M25" t="s">
        <v>122</v>
      </c>
      <c r="N25">
        <f>MAX(N2:N17)</f>
        <v>0.88957055214723924</v>
      </c>
      <c r="O25">
        <f>MAX(O2:O17)</f>
        <v>0.22310126582278481</v>
      </c>
      <c r="P25">
        <f>MAX(P2:P17)</f>
        <v>0.46832191780821919</v>
      </c>
    </row>
    <row r="26" spans="1:16">
      <c r="A26" s="1"/>
      <c r="B26" s="1" t="s">
        <v>123</v>
      </c>
      <c r="C26" s="7">
        <f>C25-C24</f>
        <v>8.6719472224560112E-3</v>
      </c>
      <c r="D26" s="1" t="s">
        <v>123</v>
      </c>
      <c r="E26" s="12">
        <f>E25-E24</f>
        <v>6.1349693251534054E-2</v>
      </c>
      <c r="F26" s="1" t="s">
        <v>123</v>
      </c>
      <c r="G26" s="5">
        <f>G25-G24</f>
        <v>5.1369863013698946E-2</v>
      </c>
      <c r="M26" s="1" t="s">
        <v>124</v>
      </c>
      <c r="N26">
        <f>N25-N24</f>
        <v>6.1349693251533721E-2</v>
      </c>
      <c r="O26">
        <f>O25-O24</f>
        <v>1.6960914945591821E-2</v>
      </c>
      <c r="P26">
        <f>P25-P24</f>
        <v>5.1369863013698669E-2</v>
      </c>
    </row>
    <row r="27" spans="1:16">
      <c r="A27" s="1"/>
      <c r="B27" s="10" t="s">
        <v>125</v>
      </c>
      <c r="C27" s="7">
        <f>C26*100</f>
        <v>0.86719472224560112</v>
      </c>
      <c r="D27" s="10" t="s">
        <v>125</v>
      </c>
      <c r="E27" s="12">
        <f>E26*100</f>
        <v>6.1349693251534054</v>
      </c>
      <c r="F27" s="10" t="s">
        <v>125</v>
      </c>
      <c r="G27" s="5">
        <f>G26*100</f>
        <v>5.1369863013698946</v>
      </c>
      <c r="M27" s="10" t="s">
        <v>125</v>
      </c>
      <c r="N27">
        <f>N26*100</f>
        <v>6.1349693251533726</v>
      </c>
      <c r="O27">
        <f>O26*100</f>
        <v>1.6960914945591821</v>
      </c>
      <c r="P27">
        <f>P26*100</f>
        <v>5.1369863013698671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4.8815814354208342E-4</v>
      </c>
      <c r="E30">
        <f t="shared" ref="E30:E45" si="5">ABS(E2-E$20)</f>
        <v>1.8404907975460238E-2</v>
      </c>
      <c r="G30">
        <f t="shared" ref="G30:G45" si="6">ABS(G2-G$20)</f>
        <v>1.2895976027396894E-2</v>
      </c>
    </row>
    <row r="31" spans="1:16">
      <c r="C31">
        <f t="shared" si="4"/>
        <v>8.6634118413309036E-4</v>
      </c>
      <c r="E31">
        <f t="shared" si="5"/>
        <v>2.2204460492503131E-16</v>
      </c>
      <c r="G31">
        <f t="shared" si="6"/>
        <v>2.2206763698630172E-2</v>
      </c>
    </row>
    <row r="32" spans="1:16">
      <c r="C32">
        <f t="shared" si="4"/>
        <v>2.1042997310682932E-4</v>
      </c>
      <c r="E32">
        <f t="shared" si="5"/>
        <v>6.1349693251532278E-3</v>
      </c>
      <c r="G32">
        <f t="shared" si="6"/>
        <v>8.0265410958912931E-4</v>
      </c>
    </row>
    <row r="33" spans="3:7">
      <c r="C33">
        <f t="shared" si="4"/>
        <v>1.1972513446510957E-3</v>
      </c>
      <c r="E33">
        <f t="shared" si="5"/>
        <v>3.6809815950920255E-2</v>
      </c>
      <c r="G33">
        <f t="shared" si="6"/>
        <v>2.5738441780821852E-2</v>
      </c>
    </row>
    <row r="34" spans="3:7">
      <c r="C34">
        <f t="shared" si="4"/>
        <v>3.9292298722578556E-3</v>
      </c>
      <c r="E34">
        <f t="shared" si="5"/>
        <v>2.4539877300613799E-2</v>
      </c>
      <c r="G34">
        <f t="shared" si="6"/>
        <v>2.5631421232877094E-2</v>
      </c>
    </row>
    <row r="35" spans="3:7">
      <c r="C35">
        <f t="shared" si="4"/>
        <v>8.4073504075987682E-4</v>
      </c>
      <c r="E35">
        <f t="shared" si="5"/>
        <v>2.4539877300613799E-2</v>
      </c>
      <c r="G35">
        <f t="shared" si="6"/>
        <v>3.3711472602740988E-3</v>
      </c>
    </row>
    <row r="36" spans="3:7">
      <c r="C36">
        <f t="shared" si="4"/>
        <v>4.6189543238916997E-4</v>
      </c>
      <c r="E36">
        <f t="shared" si="5"/>
        <v>6.1349693251532278E-3</v>
      </c>
      <c r="G36">
        <f t="shared" si="6"/>
        <v>3.4781678082188572E-3</v>
      </c>
    </row>
    <row r="37" spans="3:7">
      <c r="C37">
        <f t="shared" si="4"/>
        <v>2.3954875409698539E-3</v>
      </c>
      <c r="E37">
        <f t="shared" si="5"/>
        <v>6.1349693251532278E-3</v>
      </c>
      <c r="G37">
        <f t="shared" si="6"/>
        <v>1.2039811643835829E-2</v>
      </c>
    </row>
    <row r="38" spans="3:7">
      <c r="C38">
        <f t="shared" si="4"/>
        <v>7.0942148499886226E-4</v>
      </c>
      <c r="E38">
        <f t="shared" si="5"/>
        <v>1.2269938650306789E-2</v>
      </c>
      <c r="G38">
        <f t="shared" si="6"/>
        <v>4.3343321917809208E-3</v>
      </c>
    </row>
    <row r="39" spans="3:7">
      <c r="C39">
        <f t="shared" si="4"/>
        <v>7.5078525506311333E-4</v>
      </c>
      <c r="E39">
        <f t="shared" si="5"/>
        <v>2.2204460492503131E-16</v>
      </c>
      <c r="G39">
        <f t="shared" si="6"/>
        <v>4.3343321917809208E-3</v>
      </c>
    </row>
    <row r="40" spans="3:7">
      <c r="C40">
        <f t="shared" si="4"/>
        <v>4.6324139633581174E-3</v>
      </c>
      <c r="E40">
        <f t="shared" si="5"/>
        <v>6.1349693251537829E-3</v>
      </c>
      <c r="G40">
        <f t="shared" si="6"/>
        <v>5.9396404109591794E-3</v>
      </c>
    </row>
    <row r="41" spans="3:7">
      <c r="C41">
        <f t="shared" si="4"/>
        <v>1.6594750609301157E-3</v>
      </c>
      <c r="E41">
        <f t="shared" si="5"/>
        <v>6.1349693251537829E-3</v>
      </c>
      <c r="G41">
        <f t="shared" si="6"/>
        <v>1.1076626712329118E-2</v>
      </c>
    </row>
    <row r="42" spans="3:7">
      <c r="C42">
        <f t="shared" si="4"/>
        <v>1.8439706067738815E-3</v>
      </c>
      <c r="E42">
        <f t="shared" si="5"/>
        <v>6.1349693251532278E-3</v>
      </c>
      <c r="G42">
        <f t="shared" si="6"/>
        <v>5.3510273972823263E-5</v>
      </c>
    </row>
    <row r="43" spans="3:7">
      <c r="C43">
        <f t="shared" si="4"/>
        <v>4.7427173501981557E-3</v>
      </c>
      <c r="E43">
        <f t="shared" si="5"/>
        <v>1.8404907975459794E-2</v>
      </c>
      <c r="G43">
        <f t="shared" si="6"/>
        <v>1.4501284246575152E-2</v>
      </c>
    </row>
    <row r="44" spans="3:7">
      <c r="C44">
        <f t="shared" si="4"/>
        <v>2.9102366795529244E-3</v>
      </c>
      <c r="E44">
        <f t="shared" si="5"/>
        <v>1.2269938650306234E-2</v>
      </c>
      <c r="G44">
        <f t="shared" si="6"/>
        <v>1.6588184931510819E-3</v>
      </c>
    </row>
    <row r="45" spans="3:7">
      <c r="C45">
        <f t="shared" si="4"/>
        <v>1.9595265358428593E-3</v>
      </c>
      <c r="E45">
        <f t="shared" si="5"/>
        <v>2.2204460492503131E-16</v>
      </c>
      <c r="G45">
        <f t="shared" si="6"/>
        <v>2.2313784246574819E-2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BDC0-860E-4336-9EDC-9BF1C781D109}">
  <dimension ref="A1:S45"/>
  <sheetViews>
    <sheetView workbookViewId="0">
      <pane xSplit="1" topLeftCell="B1" activePane="topRight" state="frozen"/>
      <selection pane="topRight" activeCell="G21" sqref="G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50</v>
      </c>
      <c r="B2">
        <v>1</v>
      </c>
      <c r="C2" s="7">
        <v>0.76311559794940698</v>
      </c>
      <c r="E2" s="12">
        <v>0.88957055214723901</v>
      </c>
      <c r="G2" s="5">
        <v>0.50941780821917804</v>
      </c>
      <c r="H2" s="27">
        <v>9.8912037037037034E-2</v>
      </c>
      <c r="I2" s="21">
        <f t="shared" ref="I2:I17" si="0">((HOUR(H2)*60)+MINUTE(H2)+(SECOND(H2)/60))</f>
        <v>142.43333333333334</v>
      </c>
      <c r="J2">
        <v>145</v>
      </c>
      <c r="K2">
        <v>573</v>
      </c>
      <c r="L2">
        <v>595</v>
      </c>
      <c r="M2">
        <v>18</v>
      </c>
      <c r="N2">
        <f>J2/(J2+M2)</f>
        <v>0.88957055214723924</v>
      </c>
      <c r="O2">
        <f>J2/(K2+J2)</f>
        <v>0.20194986072423399</v>
      </c>
      <c r="P2">
        <f>K2/(K2+L2)</f>
        <v>0.49058219178082191</v>
      </c>
      <c r="S2" t="s">
        <v>115</v>
      </c>
    </row>
    <row r="3" spans="1:19">
      <c r="A3">
        <v>44</v>
      </c>
      <c r="B3">
        <v>2</v>
      </c>
      <c r="C3" s="7">
        <v>0.760310740398352</v>
      </c>
      <c r="E3" s="12">
        <v>0.88343558282208501</v>
      </c>
      <c r="G3" s="5">
        <v>0.52910958904109495</v>
      </c>
      <c r="H3" s="27">
        <v>9.9965277777777792E-2</v>
      </c>
      <c r="I3" s="21">
        <f t="shared" si="0"/>
        <v>143.94999999999999</v>
      </c>
      <c r="J3">
        <v>144</v>
      </c>
      <c r="K3">
        <v>550</v>
      </c>
      <c r="L3">
        <v>618</v>
      </c>
      <c r="M3">
        <v>19</v>
      </c>
      <c r="N3">
        <f>J3/(J3+M3)</f>
        <v>0.8834355828220859</v>
      </c>
      <c r="O3">
        <f t="shared" ref="O3:O17" si="1">J3/(K3+J3)</f>
        <v>0.207492795389049</v>
      </c>
      <c r="P3">
        <f t="shared" ref="P3:P17" si="2">K3/(K3+L3)</f>
        <v>0.4708904109589041</v>
      </c>
      <c r="S3" t="s">
        <v>116</v>
      </c>
    </row>
    <row r="4" spans="1:19">
      <c r="A4">
        <v>50</v>
      </c>
      <c r="B4">
        <v>3</v>
      </c>
      <c r="C4" s="7">
        <v>0.76294751659803295</v>
      </c>
      <c r="E4" s="12">
        <v>0.88343558282208501</v>
      </c>
      <c r="G4" s="5">
        <v>0.51113013698630105</v>
      </c>
      <c r="H4" s="27">
        <v>9.9328703703703711E-2</v>
      </c>
      <c r="I4" s="21">
        <f t="shared" si="0"/>
        <v>143.03333333333333</v>
      </c>
      <c r="J4">
        <v>144</v>
      </c>
      <c r="K4">
        <v>571</v>
      </c>
      <c r="L4">
        <v>597</v>
      </c>
      <c r="M4">
        <v>19</v>
      </c>
      <c r="N4">
        <f t="shared" ref="N4:N17" si="3">J4/(J4+M4)</f>
        <v>0.8834355828220859</v>
      </c>
      <c r="O4">
        <f t="shared" si="1"/>
        <v>0.20139860139860141</v>
      </c>
      <c r="P4">
        <f t="shared" si="2"/>
        <v>0.48886986301369861</v>
      </c>
    </row>
    <row r="5" spans="1:19">
      <c r="A5">
        <v>49</v>
      </c>
      <c r="B5">
        <v>4</v>
      </c>
      <c r="C5" s="7">
        <v>0.762952769140263</v>
      </c>
      <c r="E5" s="12">
        <v>0.88343558282208501</v>
      </c>
      <c r="G5" s="5">
        <v>0.51284246575342396</v>
      </c>
      <c r="H5" s="27">
        <v>0.10063657407407407</v>
      </c>
      <c r="I5" s="21">
        <f t="shared" si="0"/>
        <v>144.91666666666666</v>
      </c>
      <c r="J5">
        <v>144</v>
      </c>
      <c r="K5">
        <v>569</v>
      </c>
      <c r="L5">
        <v>599</v>
      </c>
      <c r="M5">
        <v>19</v>
      </c>
      <c r="N5">
        <f t="shared" si="3"/>
        <v>0.8834355828220859</v>
      </c>
      <c r="O5">
        <f t="shared" si="1"/>
        <v>0.20196353436185133</v>
      </c>
      <c r="P5">
        <f t="shared" si="2"/>
        <v>0.48715753424657532</v>
      </c>
    </row>
    <row r="6" spans="1:19">
      <c r="A6">
        <v>50</v>
      </c>
      <c r="B6">
        <v>5</v>
      </c>
      <c r="C6" s="7">
        <v>0.76298428439364596</v>
      </c>
      <c r="E6" s="12">
        <v>0.89570552147239202</v>
      </c>
      <c r="G6" s="5">
        <v>0.51284246575342396</v>
      </c>
      <c r="H6" s="27">
        <v>9.9444444444444446E-2</v>
      </c>
      <c r="I6" s="21">
        <f t="shared" si="0"/>
        <v>143.19999999999999</v>
      </c>
      <c r="J6">
        <v>146</v>
      </c>
      <c r="K6">
        <v>569</v>
      </c>
      <c r="L6">
        <v>599</v>
      </c>
      <c r="M6">
        <v>17</v>
      </c>
      <c r="N6">
        <f t="shared" si="3"/>
        <v>0.89570552147239269</v>
      </c>
      <c r="O6">
        <f t="shared" si="1"/>
        <v>0.20419580419580419</v>
      </c>
      <c r="P6">
        <f t="shared" si="2"/>
        <v>0.48715753424657532</v>
      </c>
    </row>
    <row r="7" spans="1:19">
      <c r="A7">
        <v>49</v>
      </c>
      <c r="B7">
        <v>6</v>
      </c>
      <c r="C7" s="7">
        <v>0.76243276745944999</v>
      </c>
      <c r="E7" s="12">
        <v>0.89570552147239202</v>
      </c>
      <c r="G7" s="5">
        <v>0.51113013698630105</v>
      </c>
      <c r="H7" s="27">
        <v>9.9351851851851858E-2</v>
      </c>
      <c r="I7" s="21">
        <f t="shared" si="0"/>
        <v>143.06666666666666</v>
      </c>
      <c r="J7">
        <v>146</v>
      </c>
      <c r="K7">
        <v>571</v>
      </c>
      <c r="L7">
        <v>597</v>
      </c>
      <c r="M7">
        <v>17</v>
      </c>
      <c r="N7">
        <f t="shared" si="3"/>
        <v>0.89570552147239269</v>
      </c>
      <c r="O7">
        <f t="shared" si="1"/>
        <v>0.20362622036262204</v>
      </c>
      <c r="P7">
        <f t="shared" si="2"/>
        <v>0.48886986301369861</v>
      </c>
    </row>
    <row r="8" spans="1:19">
      <c r="A8">
        <v>50</v>
      </c>
      <c r="B8">
        <v>7</v>
      </c>
      <c r="C8" s="7">
        <v>0.76183397764518002</v>
      </c>
      <c r="E8" s="12">
        <v>0.88343558282208501</v>
      </c>
      <c r="G8" s="5">
        <v>0.51883561643835596</v>
      </c>
      <c r="H8" s="27">
        <v>9.9039351851851851E-2</v>
      </c>
      <c r="I8" s="21">
        <f t="shared" si="0"/>
        <v>142.61666666666667</v>
      </c>
      <c r="J8">
        <v>144</v>
      </c>
      <c r="K8">
        <v>562</v>
      </c>
      <c r="L8">
        <v>606</v>
      </c>
      <c r="M8">
        <v>19</v>
      </c>
      <c r="N8">
        <f t="shared" si="3"/>
        <v>0.8834355828220859</v>
      </c>
      <c r="O8">
        <f t="shared" si="1"/>
        <v>0.20396600566572237</v>
      </c>
      <c r="P8">
        <f t="shared" si="2"/>
        <v>0.48116438356164382</v>
      </c>
    </row>
    <row r="9" spans="1:19">
      <c r="A9">
        <v>49</v>
      </c>
      <c r="B9">
        <v>8</v>
      </c>
      <c r="C9" s="7">
        <v>0.76243802000168004</v>
      </c>
      <c r="E9" s="12">
        <v>0.89570552147239202</v>
      </c>
      <c r="G9" s="5">
        <v>0.50941780821917804</v>
      </c>
      <c r="H9" s="27">
        <v>9.8807870370370365E-2</v>
      </c>
      <c r="I9" s="21">
        <f t="shared" si="0"/>
        <v>142.28333333333333</v>
      </c>
      <c r="J9">
        <v>146</v>
      </c>
      <c r="K9">
        <v>573</v>
      </c>
      <c r="L9">
        <v>595</v>
      </c>
      <c r="M9">
        <v>17</v>
      </c>
      <c r="N9">
        <f t="shared" si="3"/>
        <v>0.89570552147239269</v>
      </c>
      <c r="O9">
        <f t="shared" si="1"/>
        <v>0.20305980528511822</v>
      </c>
      <c r="P9">
        <f t="shared" si="2"/>
        <v>0.49058219178082191</v>
      </c>
    </row>
    <row r="10" spans="1:19">
      <c r="A10">
        <v>50</v>
      </c>
      <c r="B10">
        <v>9</v>
      </c>
      <c r="C10" s="7">
        <v>0.76263236406420698</v>
      </c>
      <c r="E10" s="12">
        <v>0.88343558282208501</v>
      </c>
      <c r="G10" s="5">
        <v>0.51369863013698602</v>
      </c>
      <c r="H10" s="27">
        <v>0.10020833333333334</v>
      </c>
      <c r="I10" s="21">
        <f t="shared" si="0"/>
        <v>144.30000000000001</v>
      </c>
      <c r="J10">
        <v>144</v>
      </c>
      <c r="K10">
        <v>568</v>
      </c>
      <c r="L10">
        <v>600</v>
      </c>
      <c r="M10">
        <v>19</v>
      </c>
      <c r="N10">
        <f t="shared" si="3"/>
        <v>0.8834355828220859</v>
      </c>
      <c r="O10">
        <f t="shared" si="1"/>
        <v>0.20224719101123595</v>
      </c>
      <c r="P10">
        <f t="shared" si="2"/>
        <v>0.4863013698630137</v>
      </c>
    </row>
    <row r="11" spans="1:19">
      <c r="A11">
        <v>46</v>
      </c>
      <c r="B11">
        <v>10</v>
      </c>
      <c r="C11" s="7">
        <v>0.76084649970585705</v>
      </c>
      <c r="E11" s="12">
        <v>0.88957055214723901</v>
      </c>
      <c r="G11" s="5">
        <v>0.50684931506849296</v>
      </c>
      <c r="H11" s="27">
        <v>9.8993055555555556E-2</v>
      </c>
      <c r="I11" s="21">
        <f t="shared" si="0"/>
        <v>142.55000000000001</v>
      </c>
      <c r="J11">
        <v>145</v>
      </c>
      <c r="K11">
        <v>576</v>
      </c>
      <c r="L11">
        <v>592</v>
      </c>
      <c r="M11">
        <v>18</v>
      </c>
      <c r="N11">
        <f t="shared" si="3"/>
        <v>0.88957055214723924</v>
      </c>
      <c r="O11">
        <f t="shared" si="1"/>
        <v>0.20110957004160887</v>
      </c>
      <c r="P11">
        <f t="shared" si="2"/>
        <v>0.49315068493150682</v>
      </c>
    </row>
    <row r="12" spans="1:19">
      <c r="A12">
        <v>47</v>
      </c>
      <c r="B12">
        <v>11</v>
      </c>
      <c r="C12" s="7">
        <v>0.76075195394570905</v>
      </c>
      <c r="E12" s="12">
        <v>0.88343558282208501</v>
      </c>
      <c r="G12" s="5">
        <v>0.522260273972602</v>
      </c>
      <c r="H12" s="27">
        <v>0.10002314814814815</v>
      </c>
      <c r="I12" s="21">
        <f t="shared" si="0"/>
        <v>144.03333333333333</v>
      </c>
      <c r="J12">
        <v>144</v>
      </c>
      <c r="K12">
        <v>558</v>
      </c>
      <c r="L12">
        <v>610</v>
      </c>
      <c r="M12">
        <v>19</v>
      </c>
      <c r="N12">
        <f t="shared" si="3"/>
        <v>0.8834355828220859</v>
      </c>
      <c r="O12">
        <f t="shared" si="1"/>
        <v>0.20512820512820512</v>
      </c>
      <c r="P12">
        <f t="shared" si="2"/>
        <v>0.47773972602739728</v>
      </c>
    </row>
    <row r="13" spans="1:19">
      <c r="A13">
        <v>47</v>
      </c>
      <c r="B13">
        <v>12</v>
      </c>
      <c r="C13" s="7">
        <v>0.76092003529708296</v>
      </c>
      <c r="E13" s="12">
        <v>0.88343558282208501</v>
      </c>
      <c r="G13" s="5">
        <v>0.51284246575342396</v>
      </c>
      <c r="H13" s="27">
        <v>9.9340277777777777E-2</v>
      </c>
      <c r="I13" s="21">
        <f t="shared" si="0"/>
        <v>143.05000000000001</v>
      </c>
      <c r="J13">
        <v>144</v>
      </c>
      <c r="K13">
        <v>569</v>
      </c>
      <c r="L13">
        <v>599</v>
      </c>
      <c r="M13">
        <v>19</v>
      </c>
      <c r="N13">
        <f t="shared" si="3"/>
        <v>0.8834355828220859</v>
      </c>
      <c r="O13">
        <f t="shared" si="1"/>
        <v>0.20196353436185133</v>
      </c>
      <c r="P13">
        <f t="shared" si="2"/>
        <v>0.48715753424657532</v>
      </c>
    </row>
    <row r="14" spans="1:19">
      <c r="A14">
        <v>46</v>
      </c>
      <c r="B14">
        <v>13</v>
      </c>
      <c r="C14" s="7">
        <v>0.76068892343894401</v>
      </c>
      <c r="E14" s="12">
        <v>0.88343558282208501</v>
      </c>
      <c r="G14" s="5">
        <v>0.52996575342465702</v>
      </c>
      <c r="H14" s="27">
        <v>9.8993055555555556E-2</v>
      </c>
      <c r="I14" s="21">
        <f t="shared" si="0"/>
        <v>142.55000000000001</v>
      </c>
      <c r="J14">
        <v>144</v>
      </c>
      <c r="K14">
        <v>549</v>
      </c>
      <c r="L14">
        <v>619</v>
      </c>
      <c r="M14">
        <v>19</v>
      </c>
      <c r="N14">
        <f t="shared" si="3"/>
        <v>0.8834355828220859</v>
      </c>
      <c r="O14">
        <f t="shared" si="1"/>
        <v>0.20779220779220781</v>
      </c>
      <c r="P14">
        <f t="shared" si="2"/>
        <v>0.47003424657534248</v>
      </c>
    </row>
    <row r="15" spans="1:19">
      <c r="A15">
        <v>49</v>
      </c>
      <c r="B15">
        <v>14</v>
      </c>
      <c r="C15" s="7">
        <v>0.76189700815194505</v>
      </c>
      <c r="E15" s="12">
        <v>0.89570552147239202</v>
      </c>
      <c r="G15" s="5">
        <v>0.50941780821917804</v>
      </c>
      <c r="H15" s="27">
        <v>9.8587962962962961E-2</v>
      </c>
      <c r="I15" s="21">
        <f t="shared" si="0"/>
        <v>141.96666666666667</v>
      </c>
      <c r="J15">
        <v>146</v>
      </c>
      <c r="K15">
        <v>573</v>
      </c>
      <c r="L15">
        <v>595</v>
      </c>
      <c r="M15">
        <v>17</v>
      </c>
      <c r="N15">
        <f t="shared" si="3"/>
        <v>0.89570552147239269</v>
      </c>
      <c r="O15">
        <f t="shared" si="1"/>
        <v>0.20305980528511822</v>
      </c>
      <c r="P15">
        <f t="shared" si="2"/>
        <v>0.49058219178082191</v>
      </c>
    </row>
    <row r="16" spans="1:19">
      <c r="A16">
        <v>50</v>
      </c>
      <c r="B16">
        <v>15</v>
      </c>
      <c r="C16" s="7">
        <v>0.762233170854693</v>
      </c>
      <c r="E16" s="12">
        <v>0.88343558282208501</v>
      </c>
      <c r="G16" s="5">
        <v>0.51198630136986301</v>
      </c>
      <c r="H16" s="27">
        <v>9.8645833333333335E-2</v>
      </c>
      <c r="I16" s="21">
        <f t="shared" si="0"/>
        <v>142.05000000000001</v>
      </c>
      <c r="J16">
        <v>144</v>
      </c>
      <c r="K16">
        <v>570</v>
      </c>
      <c r="L16">
        <v>598</v>
      </c>
      <c r="M16">
        <v>19</v>
      </c>
      <c r="N16">
        <f t="shared" si="3"/>
        <v>0.8834355828220859</v>
      </c>
      <c r="O16">
        <f t="shared" si="1"/>
        <v>0.20168067226890757</v>
      </c>
      <c r="P16">
        <f t="shared" si="2"/>
        <v>0.48801369863013699</v>
      </c>
    </row>
    <row r="17" spans="1:16">
      <c r="A17">
        <v>49</v>
      </c>
      <c r="B17">
        <v>16</v>
      </c>
      <c r="C17" s="7">
        <v>0.76267963694428098</v>
      </c>
      <c r="E17" s="12">
        <v>0.90797546012269903</v>
      </c>
      <c r="G17" s="5">
        <v>0.50085616438356095</v>
      </c>
      <c r="H17" s="27">
        <v>9.9166666666666667E-2</v>
      </c>
      <c r="I17" s="21">
        <f t="shared" si="0"/>
        <v>142.80000000000001</v>
      </c>
      <c r="J17">
        <v>148</v>
      </c>
      <c r="K17">
        <v>583</v>
      </c>
      <c r="L17">
        <v>585</v>
      </c>
      <c r="M17">
        <v>15</v>
      </c>
      <c r="N17">
        <f t="shared" si="3"/>
        <v>0.90797546012269936</v>
      </c>
      <c r="O17">
        <f t="shared" si="1"/>
        <v>0.20246238030095759</v>
      </c>
      <c r="P17">
        <f t="shared" si="2"/>
        <v>0.49914383561643838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12.191665265988728</v>
      </c>
      <c r="D19" t="s">
        <v>117</v>
      </c>
      <c r="E19" s="12">
        <f>SUM(E2:E17)</f>
        <v>14.220858895705508</v>
      </c>
      <c r="F19" t="s">
        <v>117</v>
      </c>
      <c r="G19" s="5">
        <f>SUM(G2:G17)</f>
        <v>8.2226027397260211</v>
      </c>
      <c r="H19" t="s">
        <v>117</v>
      </c>
      <c r="I19">
        <f>SUM(I2:I17)</f>
        <v>2288.8000000000002</v>
      </c>
      <c r="J19">
        <f>I19/60</f>
        <v>38.146666666666668</v>
      </c>
      <c r="M19" t="s">
        <v>117</v>
      </c>
      <c r="N19">
        <f>SUM(N2:N17)</f>
        <v>14.220858895705524</v>
      </c>
      <c r="O19">
        <f>SUM(O2:O17)</f>
        <v>3.2530961935730955</v>
      </c>
      <c r="P19">
        <f>SUM(P2:P17)</f>
        <v>7.7773972602739736</v>
      </c>
    </row>
    <row r="20" spans="1:16">
      <c r="A20" s="1"/>
      <c r="B20" t="s">
        <v>118</v>
      </c>
      <c r="C20" s="7">
        <f>C19/16</f>
        <v>0.76197907912429552</v>
      </c>
      <c r="D20" t="s">
        <v>118</v>
      </c>
      <c r="E20" s="12">
        <f>E19/16</f>
        <v>0.88880368098159424</v>
      </c>
      <c r="F20" t="s">
        <v>118</v>
      </c>
      <c r="G20" s="5">
        <f>G19/16</f>
        <v>0.51391267123287632</v>
      </c>
      <c r="H20" t="s">
        <v>118</v>
      </c>
      <c r="I20">
        <f>I19/16</f>
        <v>143.05000000000001</v>
      </c>
      <c r="M20" t="s">
        <v>118</v>
      </c>
      <c r="N20">
        <f>N19/16</f>
        <v>0.88880368098159523</v>
      </c>
      <c r="O20">
        <f>O19/16</f>
        <v>0.20331851209831847</v>
      </c>
      <c r="P20">
        <f>P19/16</f>
        <v>0.48608732876712335</v>
      </c>
    </row>
    <row r="21" spans="1:16">
      <c r="A21" s="1"/>
      <c r="B21" s="10" t="s">
        <v>119</v>
      </c>
      <c r="C21" s="16">
        <f>_xlfn.VAR.S(C2:C17)</f>
        <v>9.3149553509468949E-7</v>
      </c>
      <c r="D21" s="10" t="s">
        <v>119</v>
      </c>
      <c r="E21" s="15">
        <f>_xlfn.VAR.S(E2:E17)</f>
        <v>5.4574880499833068E-5</v>
      </c>
      <c r="F21" s="10" t="s">
        <v>119</v>
      </c>
      <c r="G21" s="14">
        <f>_xlfn.VAR.S(G2:G17)</f>
        <v>5.9081206605364895E-5</v>
      </c>
      <c r="H21" t="s">
        <v>119</v>
      </c>
      <c r="I21">
        <f>_xlfn.VAR.S(I2:I17)</f>
        <v>0.71592592592591942</v>
      </c>
      <c r="M21" t="s">
        <v>119</v>
      </c>
      <c r="N21" s="25">
        <f>_xlfn.VAR.S(N2:N17)</f>
        <v>5.4574880499830697E-5</v>
      </c>
      <c r="O21" s="25">
        <f>_xlfn.VAR.S(O2:O17)</f>
        <v>4.0536562013179818E-6</v>
      </c>
      <c r="P21" s="25">
        <f>_xlfn.VAR.S(P2:P17)</f>
        <v>5.9081206605366793E-5</v>
      </c>
    </row>
    <row r="22" spans="1:16">
      <c r="A22" s="1"/>
      <c r="B22" s="17" t="s">
        <v>120</v>
      </c>
      <c r="C22" s="16">
        <f>_xlfn.STDEV.S(C2:C17)</f>
        <v>9.6514016344502495E-4</v>
      </c>
      <c r="D22" s="17" t="s">
        <v>120</v>
      </c>
      <c r="E22" s="15">
        <f>_xlfn.STDEV.S(E2:E17)</f>
        <v>7.3874813366825547E-3</v>
      </c>
      <c r="F22" s="17" t="s">
        <v>120</v>
      </c>
      <c r="G22" s="14">
        <f>_xlfn.STDEV.S(G2:G17)</f>
        <v>7.6864300299531053E-3</v>
      </c>
      <c r="H22" t="s">
        <v>120</v>
      </c>
      <c r="I22">
        <f>_xlfn.STDEV.S(I2:I17)</f>
        <v>0.84612406059981504</v>
      </c>
      <c r="M22" t="s">
        <v>120</v>
      </c>
      <c r="N22" s="25">
        <f>_xlfn.STDEV.S(N2:N17)</f>
        <v>7.3874813366823942E-3</v>
      </c>
      <c r="O22" s="25">
        <f>_xlfn.STDEV.S(O2:O17)</f>
        <v>2.0133693653470496E-3</v>
      </c>
      <c r="P22" s="25">
        <f>_xlfn.STDEV.S(P2:P17)</f>
        <v>7.6864300299532284E-3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0.760310740398352</v>
      </c>
      <c r="D24" t="s">
        <v>121</v>
      </c>
      <c r="E24" s="12">
        <f>MIN(E2:E17)</f>
        <v>0.88343558282208501</v>
      </c>
      <c r="F24" t="s">
        <v>121</v>
      </c>
      <c r="G24" s="5">
        <f>MIN(G2:G17)</f>
        <v>0.50085616438356095</v>
      </c>
      <c r="M24" t="s">
        <v>121</v>
      </c>
      <c r="N24">
        <f>MIN(N2:N17)</f>
        <v>0.8834355828220859</v>
      </c>
      <c r="O24">
        <f>MIN(O2:O17)</f>
        <v>0.20110957004160887</v>
      </c>
      <c r="P24">
        <f>MIN(P2:P17)</f>
        <v>0.47003424657534248</v>
      </c>
    </row>
    <row r="25" spans="1:16">
      <c r="A25" s="1"/>
      <c r="B25" t="s">
        <v>122</v>
      </c>
      <c r="C25" s="7">
        <f>MAX(C2:C17)</f>
        <v>0.76311559794940698</v>
      </c>
      <c r="D25" t="s">
        <v>122</v>
      </c>
      <c r="E25" s="12">
        <f>MAX(E2:E17)</f>
        <v>0.90797546012269903</v>
      </c>
      <c r="F25" t="s">
        <v>122</v>
      </c>
      <c r="G25" s="5">
        <f>MAX(G2:G17)</f>
        <v>0.52996575342465702</v>
      </c>
      <c r="M25" t="s">
        <v>122</v>
      </c>
      <c r="N25">
        <f>MAX(N2:N17)</f>
        <v>0.90797546012269936</v>
      </c>
      <c r="O25">
        <f>MAX(O2:O17)</f>
        <v>0.20779220779220781</v>
      </c>
      <c r="P25">
        <f>MAX(P2:P17)</f>
        <v>0.49914383561643838</v>
      </c>
    </row>
    <row r="26" spans="1:16">
      <c r="A26" s="1"/>
      <c r="B26" s="1" t="s">
        <v>123</v>
      </c>
      <c r="C26" s="7">
        <f>C25-C24</f>
        <v>2.8048575510549734E-3</v>
      </c>
      <c r="D26" s="1" t="s">
        <v>123</v>
      </c>
      <c r="E26" s="12">
        <f>E25-E24</f>
        <v>2.4539877300614021E-2</v>
      </c>
      <c r="F26" s="1" t="s">
        <v>123</v>
      </c>
      <c r="G26" s="5">
        <f>G25-G24</f>
        <v>2.9109589041096062E-2</v>
      </c>
      <c r="M26" s="1" t="s">
        <v>124</v>
      </c>
      <c r="N26">
        <f>N25-N24</f>
        <v>2.4539877300613466E-2</v>
      </c>
      <c r="O26">
        <f>O25-O24</f>
        <v>6.6826377505989354E-3</v>
      </c>
      <c r="P26">
        <f>P25-P24</f>
        <v>2.9109589041095896E-2</v>
      </c>
    </row>
    <row r="27" spans="1:16">
      <c r="A27" s="1"/>
      <c r="B27" s="10" t="s">
        <v>125</v>
      </c>
      <c r="C27" s="7">
        <f>C26*100</f>
        <v>0.28048575510549734</v>
      </c>
      <c r="D27" s="10" t="s">
        <v>125</v>
      </c>
      <c r="E27" s="12">
        <f>E26*100</f>
        <v>2.4539877300614021</v>
      </c>
      <c r="F27" s="10" t="s">
        <v>125</v>
      </c>
      <c r="G27" s="5">
        <f>G26*100</f>
        <v>2.9109589041096062</v>
      </c>
      <c r="M27" s="10" t="s">
        <v>125</v>
      </c>
      <c r="N27">
        <f>N26*100</f>
        <v>2.4539877300613466</v>
      </c>
      <c r="O27">
        <f>O26*100</f>
        <v>0.66826377505989354</v>
      </c>
      <c r="P27">
        <f>P26*100</f>
        <v>2.9109589041095898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1.1365188251114544E-3</v>
      </c>
      <c r="E30">
        <f t="shared" ref="E30:E45" si="5">ABS(E2-E$20)</f>
        <v>7.6687116564477797E-4</v>
      </c>
      <c r="G30">
        <f t="shared" ref="G30:G45" si="6">ABS(G2-G$20)</f>
        <v>4.4948630136982803E-3</v>
      </c>
    </row>
    <row r="31" spans="1:16">
      <c r="C31">
        <f t="shared" si="4"/>
        <v>1.668338725943519E-3</v>
      </c>
      <c r="E31">
        <f t="shared" si="5"/>
        <v>5.368098159509227E-3</v>
      </c>
      <c r="G31">
        <f t="shared" si="6"/>
        <v>1.5196917808218635E-2</v>
      </c>
    </row>
    <row r="32" spans="1:16">
      <c r="C32">
        <f t="shared" si="4"/>
        <v>9.6843747373742683E-4</v>
      </c>
      <c r="E32">
        <f t="shared" si="5"/>
        <v>5.368098159509227E-3</v>
      </c>
      <c r="G32">
        <f t="shared" si="6"/>
        <v>2.7825342465752634E-3</v>
      </c>
    </row>
    <row r="33" spans="3:7">
      <c r="C33">
        <f t="shared" si="4"/>
        <v>9.7369001596747662E-4</v>
      </c>
      <c r="E33">
        <f t="shared" si="5"/>
        <v>5.368098159509227E-3</v>
      </c>
      <c r="G33">
        <f t="shared" si="6"/>
        <v>1.0702054794523574E-3</v>
      </c>
    </row>
    <row r="34" spans="3:7">
      <c r="C34">
        <f t="shared" si="4"/>
        <v>1.0052052693504399E-3</v>
      </c>
      <c r="E34">
        <f t="shared" si="5"/>
        <v>6.9018404907977837E-3</v>
      </c>
      <c r="G34">
        <f t="shared" si="6"/>
        <v>1.0702054794523574E-3</v>
      </c>
    </row>
    <row r="35" spans="3:7">
      <c r="C35">
        <f t="shared" si="4"/>
        <v>4.5368833515446738E-4</v>
      </c>
      <c r="E35">
        <f t="shared" si="5"/>
        <v>6.9018404907977837E-3</v>
      </c>
      <c r="G35">
        <f t="shared" si="6"/>
        <v>2.7825342465752634E-3</v>
      </c>
    </row>
    <row r="36" spans="3:7">
      <c r="C36">
        <f t="shared" si="4"/>
        <v>1.4510147911550586E-4</v>
      </c>
      <c r="E36">
        <f t="shared" si="5"/>
        <v>5.368098159509227E-3</v>
      </c>
      <c r="G36">
        <f t="shared" si="6"/>
        <v>4.9229452054796452E-3</v>
      </c>
    </row>
    <row r="37" spans="3:7">
      <c r="C37">
        <f t="shared" si="4"/>
        <v>4.5894087738451717E-4</v>
      </c>
      <c r="E37">
        <f t="shared" si="5"/>
        <v>6.9018404907977837E-3</v>
      </c>
      <c r="G37">
        <f t="shared" si="6"/>
        <v>4.4948630136982803E-3</v>
      </c>
    </row>
    <row r="38" spans="3:7">
      <c r="C38">
        <f t="shared" si="4"/>
        <v>6.532849399114582E-4</v>
      </c>
      <c r="E38">
        <f t="shared" si="5"/>
        <v>5.368098159509227E-3</v>
      </c>
      <c r="G38">
        <f t="shared" si="6"/>
        <v>2.1404109589029385E-4</v>
      </c>
    </row>
    <row r="39" spans="3:7">
      <c r="C39">
        <f t="shared" si="4"/>
        <v>1.132579418438473E-3</v>
      </c>
      <c r="E39">
        <f t="shared" si="5"/>
        <v>7.6687116564477797E-4</v>
      </c>
      <c r="G39">
        <f t="shared" si="6"/>
        <v>7.0633561643833609E-3</v>
      </c>
    </row>
    <row r="40" spans="3:7">
      <c r="C40">
        <f t="shared" si="4"/>
        <v>1.2271251785864745E-3</v>
      </c>
      <c r="E40">
        <f t="shared" si="5"/>
        <v>5.368098159509227E-3</v>
      </c>
      <c r="G40">
        <f t="shared" si="6"/>
        <v>8.3476027397256791E-3</v>
      </c>
    </row>
    <row r="41" spans="3:7">
      <c r="C41">
        <f t="shared" si="4"/>
        <v>1.059043827212558E-3</v>
      </c>
      <c r="E41">
        <f t="shared" si="5"/>
        <v>5.368098159509227E-3</v>
      </c>
      <c r="G41">
        <f t="shared" si="6"/>
        <v>1.0702054794523574E-3</v>
      </c>
    </row>
    <row r="42" spans="3:7">
      <c r="C42">
        <f t="shared" si="4"/>
        <v>1.2901556853515128E-3</v>
      </c>
      <c r="E42">
        <f t="shared" si="5"/>
        <v>5.368098159509227E-3</v>
      </c>
      <c r="G42">
        <f t="shared" si="6"/>
        <v>1.6053082191780699E-2</v>
      </c>
    </row>
    <row r="43" spans="3:7">
      <c r="C43">
        <f t="shared" si="4"/>
        <v>8.2070972350467564E-5</v>
      </c>
      <c r="E43">
        <f t="shared" si="5"/>
        <v>6.9018404907977837E-3</v>
      </c>
      <c r="G43">
        <f t="shared" si="6"/>
        <v>4.4948630136982803E-3</v>
      </c>
    </row>
    <row r="44" spans="3:7">
      <c r="C44">
        <f t="shared" si="4"/>
        <v>2.5409173039747657E-4</v>
      </c>
      <c r="E44">
        <f t="shared" si="5"/>
        <v>5.368098159509227E-3</v>
      </c>
      <c r="G44">
        <f t="shared" si="6"/>
        <v>1.9263698630133108E-3</v>
      </c>
    </row>
    <row r="45" spans="3:7">
      <c r="C45">
        <f t="shared" si="4"/>
        <v>7.0055781998545896E-4</v>
      </c>
      <c r="E45">
        <f t="shared" si="5"/>
        <v>1.9171779141104794E-2</v>
      </c>
      <c r="G45">
        <f t="shared" si="6"/>
        <v>1.3056506849315364E-2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2BC9-DFCB-405D-B021-030CF341C94B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46</v>
      </c>
      <c r="B2">
        <v>1</v>
      </c>
      <c r="C2" s="7">
        <v>0.75684931506849296</v>
      </c>
      <c r="E2" s="12">
        <v>0.90797546012269903</v>
      </c>
      <c r="G2" s="5">
        <v>0.48972602739726001</v>
      </c>
      <c r="H2" s="27">
        <v>9.8935185185185182E-2</v>
      </c>
      <c r="I2" s="21">
        <f t="shared" ref="I2:I17" si="0">((HOUR(H2)*60)+MINUTE(H2)+(SECOND(H2)/60))</f>
        <v>142.46666666666667</v>
      </c>
      <c r="J2">
        <v>148</v>
      </c>
      <c r="K2">
        <v>596</v>
      </c>
      <c r="L2">
        <v>572</v>
      </c>
      <c r="M2">
        <v>15</v>
      </c>
      <c r="N2">
        <f>J2/(J2+M2)</f>
        <v>0.90797546012269936</v>
      </c>
      <c r="O2">
        <f>J2/(K2+J2)</f>
        <v>0.19892473118279569</v>
      </c>
      <c r="P2">
        <f>K2/(K2+L2)</f>
        <v>0.51027397260273977</v>
      </c>
      <c r="S2" t="s">
        <v>115</v>
      </c>
    </row>
    <row r="3" spans="1:19">
      <c r="A3">
        <v>50</v>
      </c>
      <c r="B3">
        <v>2</v>
      </c>
      <c r="C3" s="7">
        <v>0.76075195394570905</v>
      </c>
      <c r="E3" s="12">
        <v>0.91411042944785204</v>
      </c>
      <c r="G3" s="5">
        <v>0.48630136986301298</v>
      </c>
      <c r="H3" s="27">
        <v>9.9583333333333343E-2</v>
      </c>
      <c r="I3" s="21">
        <f t="shared" si="0"/>
        <v>143.4</v>
      </c>
      <c r="J3">
        <v>149</v>
      </c>
      <c r="K3">
        <v>600</v>
      </c>
      <c r="L3">
        <v>568</v>
      </c>
      <c r="M3">
        <v>14</v>
      </c>
      <c r="N3">
        <f>J3/(J3+M3)</f>
        <v>0.91411042944785281</v>
      </c>
      <c r="O3">
        <f t="shared" ref="O3:O17" si="1">J3/(K3+J3)</f>
        <v>0.19893190921228304</v>
      </c>
      <c r="P3">
        <f t="shared" ref="P3:P17" si="2">K3/(K3+L3)</f>
        <v>0.51369863013698636</v>
      </c>
      <c r="S3" t="s">
        <v>116</v>
      </c>
    </row>
    <row r="4" spans="1:19">
      <c r="A4">
        <v>46</v>
      </c>
      <c r="B4">
        <v>3</v>
      </c>
      <c r="C4" s="7">
        <v>0.75859315908899905</v>
      </c>
      <c r="E4" s="12">
        <v>0.92024539877300604</v>
      </c>
      <c r="G4" s="5">
        <v>0.477739726027397</v>
      </c>
      <c r="H4" s="27">
        <v>9.7499999999999989E-2</v>
      </c>
      <c r="I4" s="21">
        <f t="shared" si="0"/>
        <v>140.4</v>
      </c>
      <c r="J4">
        <v>150</v>
      </c>
      <c r="K4">
        <v>610</v>
      </c>
      <c r="L4">
        <v>558</v>
      </c>
      <c r="M4">
        <v>13</v>
      </c>
      <c r="N4">
        <f t="shared" ref="N4:N17" si="3">J4/(J4+M4)</f>
        <v>0.92024539877300615</v>
      </c>
      <c r="O4">
        <f t="shared" si="1"/>
        <v>0.19736842105263158</v>
      </c>
      <c r="P4">
        <f t="shared" si="2"/>
        <v>0.52226027397260277</v>
      </c>
    </row>
    <row r="5" spans="1:19">
      <c r="A5">
        <v>49</v>
      </c>
      <c r="B5">
        <v>4</v>
      </c>
      <c r="C5" s="7">
        <v>0.76141377426674495</v>
      </c>
      <c r="E5" s="12">
        <v>0.92024539877300604</v>
      </c>
      <c r="G5" s="5">
        <v>0.482876712328767</v>
      </c>
      <c r="H5" s="27">
        <v>9.7581018518518525E-2</v>
      </c>
      <c r="I5" s="21">
        <f t="shared" si="0"/>
        <v>140.51666666666668</v>
      </c>
      <c r="J5">
        <v>150</v>
      </c>
      <c r="K5">
        <v>604</v>
      </c>
      <c r="L5">
        <v>564</v>
      </c>
      <c r="M5">
        <v>13</v>
      </c>
      <c r="N5">
        <f t="shared" si="3"/>
        <v>0.92024539877300615</v>
      </c>
      <c r="O5">
        <f t="shared" si="1"/>
        <v>0.19893899204244031</v>
      </c>
      <c r="P5">
        <f t="shared" si="2"/>
        <v>0.51712328767123283</v>
      </c>
    </row>
    <row r="6" spans="1:19">
      <c r="A6">
        <v>40</v>
      </c>
      <c r="B6">
        <v>5</v>
      </c>
      <c r="C6" s="7">
        <v>0.753787082948146</v>
      </c>
      <c r="E6" s="12">
        <v>0.92024539877300604</v>
      </c>
      <c r="G6" s="5">
        <v>0.47602739726027399</v>
      </c>
      <c r="H6" s="27">
        <v>9.931712962962963E-2</v>
      </c>
      <c r="I6" s="21">
        <f t="shared" si="0"/>
        <v>143.01666666666668</v>
      </c>
      <c r="J6">
        <v>150</v>
      </c>
      <c r="K6">
        <v>612</v>
      </c>
      <c r="L6">
        <v>556</v>
      </c>
      <c r="M6">
        <v>13</v>
      </c>
      <c r="N6">
        <f t="shared" si="3"/>
        <v>0.92024539877300615</v>
      </c>
      <c r="O6">
        <f t="shared" si="1"/>
        <v>0.19685039370078741</v>
      </c>
      <c r="P6">
        <f t="shared" si="2"/>
        <v>0.52397260273972601</v>
      </c>
    </row>
    <row r="7" spans="1:19">
      <c r="A7">
        <v>39</v>
      </c>
      <c r="B7">
        <v>6</v>
      </c>
      <c r="C7" s="7">
        <v>0.75299920161358003</v>
      </c>
      <c r="E7" s="12">
        <v>0.92024539877300604</v>
      </c>
      <c r="G7" s="5">
        <v>0.471746575342465</v>
      </c>
      <c r="H7" s="27">
        <v>9.898148148148149E-2</v>
      </c>
      <c r="I7" s="21">
        <f t="shared" si="0"/>
        <v>142.53333333333333</v>
      </c>
      <c r="J7">
        <v>150</v>
      </c>
      <c r="K7">
        <v>617</v>
      </c>
      <c r="L7">
        <v>551</v>
      </c>
      <c r="M7">
        <v>13</v>
      </c>
      <c r="N7">
        <f t="shared" si="3"/>
        <v>0.92024539877300615</v>
      </c>
      <c r="O7">
        <f t="shared" si="1"/>
        <v>0.19556714471968709</v>
      </c>
      <c r="P7">
        <f t="shared" si="2"/>
        <v>0.52825342465753422</v>
      </c>
    </row>
    <row r="8" spans="1:19">
      <c r="A8">
        <v>47</v>
      </c>
      <c r="B8">
        <v>7</v>
      </c>
      <c r="C8" s="7">
        <v>0.75829901672409405</v>
      </c>
      <c r="E8" s="12">
        <v>0.90184049079754602</v>
      </c>
      <c r="G8" s="5">
        <v>0.49058219178082102</v>
      </c>
      <c r="H8" s="27">
        <v>9.8599537037037041E-2</v>
      </c>
      <c r="I8" s="21">
        <f t="shared" si="0"/>
        <v>141.98333333333332</v>
      </c>
      <c r="J8">
        <v>147</v>
      </c>
      <c r="K8">
        <v>595</v>
      </c>
      <c r="L8">
        <v>573</v>
      </c>
      <c r="M8">
        <v>16</v>
      </c>
      <c r="N8">
        <f t="shared" si="3"/>
        <v>0.90184049079754602</v>
      </c>
      <c r="O8">
        <f t="shared" si="1"/>
        <v>0.19811320754716982</v>
      </c>
      <c r="P8">
        <f t="shared" si="2"/>
        <v>0.50941780821917804</v>
      </c>
    </row>
    <row r="9" spans="1:19">
      <c r="A9">
        <v>48</v>
      </c>
      <c r="B9">
        <v>8</v>
      </c>
      <c r="C9" s="7">
        <v>0.76034750819396502</v>
      </c>
      <c r="E9" s="12">
        <v>0.90797546012269903</v>
      </c>
      <c r="G9" s="5">
        <v>0.48544520547945202</v>
      </c>
      <c r="H9" s="27">
        <v>9.9155092592592586E-2</v>
      </c>
      <c r="I9" s="21">
        <f t="shared" si="0"/>
        <v>142.78333333333333</v>
      </c>
      <c r="J9">
        <v>148</v>
      </c>
      <c r="K9">
        <v>601</v>
      </c>
      <c r="L9">
        <v>567</v>
      </c>
      <c r="M9">
        <v>15</v>
      </c>
      <c r="N9">
        <f t="shared" si="3"/>
        <v>0.90797546012269936</v>
      </c>
      <c r="O9">
        <f t="shared" si="1"/>
        <v>0.19759679572763686</v>
      </c>
      <c r="P9">
        <f t="shared" si="2"/>
        <v>0.51455479452054798</v>
      </c>
    </row>
    <row r="10" spans="1:19">
      <c r="A10">
        <v>49</v>
      </c>
      <c r="B10">
        <v>9</v>
      </c>
      <c r="C10" s="7">
        <v>0.76025821497604795</v>
      </c>
      <c r="E10" s="12">
        <v>0.90797546012269903</v>
      </c>
      <c r="G10" s="5">
        <v>0.488869863013698</v>
      </c>
      <c r="H10" s="18">
        <v>9.8611111111111108E-2</v>
      </c>
      <c r="I10" s="21">
        <f t="shared" si="0"/>
        <v>142</v>
      </c>
      <c r="J10">
        <v>148</v>
      </c>
      <c r="K10">
        <v>597</v>
      </c>
      <c r="L10">
        <v>571</v>
      </c>
      <c r="M10">
        <v>15</v>
      </c>
      <c r="N10">
        <f t="shared" si="3"/>
        <v>0.90797546012269936</v>
      </c>
      <c r="O10">
        <f t="shared" si="1"/>
        <v>0.19865771812080538</v>
      </c>
      <c r="P10">
        <f t="shared" si="2"/>
        <v>0.51113013698630139</v>
      </c>
    </row>
    <row r="11" spans="1:19">
      <c r="A11">
        <v>49</v>
      </c>
      <c r="B11">
        <v>10</v>
      </c>
      <c r="C11" s="7">
        <v>0.76106185393730497</v>
      </c>
      <c r="E11" s="12">
        <v>0.92024539877300604</v>
      </c>
      <c r="G11" s="5">
        <v>0.48202054794520499</v>
      </c>
      <c r="H11" s="27">
        <v>9.8553240740740747E-2</v>
      </c>
      <c r="I11" s="21">
        <f t="shared" si="0"/>
        <v>141.91666666666666</v>
      </c>
      <c r="J11">
        <v>150</v>
      </c>
      <c r="K11">
        <v>605</v>
      </c>
      <c r="L11">
        <v>563</v>
      </c>
      <c r="M11">
        <v>13</v>
      </c>
      <c r="N11">
        <f t="shared" si="3"/>
        <v>0.92024539877300615</v>
      </c>
      <c r="O11">
        <f t="shared" si="1"/>
        <v>0.19867549668874171</v>
      </c>
      <c r="P11">
        <f t="shared" si="2"/>
        <v>0.51797945205479456</v>
      </c>
    </row>
    <row r="12" spans="1:19">
      <c r="A12">
        <v>49</v>
      </c>
      <c r="B12">
        <v>11</v>
      </c>
      <c r="C12" s="7">
        <v>0.759260231952264</v>
      </c>
      <c r="E12" s="12">
        <v>0.92024539877300604</v>
      </c>
      <c r="G12" s="5">
        <v>0.47431506849315003</v>
      </c>
      <c r="H12" s="27">
        <v>9.8634259259259269E-2</v>
      </c>
      <c r="I12" s="21">
        <f t="shared" si="0"/>
        <v>142.03333333333333</v>
      </c>
      <c r="J12">
        <v>150</v>
      </c>
      <c r="K12">
        <v>614</v>
      </c>
      <c r="L12">
        <v>554</v>
      </c>
      <c r="M12">
        <v>13</v>
      </c>
      <c r="N12">
        <f t="shared" si="3"/>
        <v>0.92024539877300615</v>
      </c>
      <c r="O12">
        <f t="shared" si="1"/>
        <v>0.19633507853403143</v>
      </c>
      <c r="P12">
        <f t="shared" si="2"/>
        <v>0.52568493150684936</v>
      </c>
    </row>
    <row r="13" spans="1:19">
      <c r="A13">
        <v>43</v>
      </c>
      <c r="B13">
        <v>12</v>
      </c>
      <c r="C13" s="7">
        <v>0.755945877804857</v>
      </c>
      <c r="E13" s="12">
        <v>0.92024539877300604</v>
      </c>
      <c r="G13" s="5">
        <v>0.47345890410958902</v>
      </c>
      <c r="H13" s="18">
        <v>9.8877314814814821E-2</v>
      </c>
      <c r="I13" s="21">
        <f t="shared" si="0"/>
        <v>142.38333333333333</v>
      </c>
      <c r="J13">
        <v>150</v>
      </c>
      <c r="K13">
        <v>615</v>
      </c>
      <c r="L13">
        <v>553</v>
      </c>
      <c r="M13">
        <v>13</v>
      </c>
      <c r="N13">
        <f t="shared" si="3"/>
        <v>0.92024539877300615</v>
      </c>
      <c r="O13">
        <f t="shared" si="1"/>
        <v>0.19607843137254902</v>
      </c>
      <c r="P13">
        <f t="shared" si="2"/>
        <v>0.52654109589041098</v>
      </c>
    </row>
    <row r="14" spans="1:19">
      <c r="A14">
        <v>50</v>
      </c>
      <c r="B14">
        <v>13</v>
      </c>
      <c r="C14" s="7">
        <v>0.76220165560131103</v>
      </c>
      <c r="E14" s="12">
        <v>0.92024539877300604</v>
      </c>
      <c r="G14" s="5">
        <v>0.47602739726027399</v>
      </c>
      <c r="H14" s="27">
        <v>9.8969907407407409E-2</v>
      </c>
      <c r="I14" s="21">
        <f t="shared" si="0"/>
        <v>142.51666666666668</v>
      </c>
      <c r="J14">
        <v>150</v>
      </c>
      <c r="K14">
        <v>612</v>
      </c>
      <c r="L14">
        <v>556</v>
      </c>
      <c r="M14">
        <v>13</v>
      </c>
      <c r="N14">
        <f t="shared" si="3"/>
        <v>0.92024539877300615</v>
      </c>
      <c r="O14">
        <f t="shared" si="1"/>
        <v>0.19685039370078741</v>
      </c>
      <c r="P14">
        <f t="shared" si="2"/>
        <v>0.52397260273972601</v>
      </c>
    </row>
    <row r="15" spans="1:19">
      <c r="A15">
        <v>50</v>
      </c>
      <c r="B15">
        <v>14</v>
      </c>
      <c r="C15" s="7">
        <v>0.76070468106563505</v>
      </c>
      <c r="E15" s="12">
        <v>0.92024539877300604</v>
      </c>
      <c r="G15" s="5">
        <v>0.482876712328767</v>
      </c>
      <c r="H15" s="27">
        <v>0.10741898148148148</v>
      </c>
      <c r="I15" s="21">
        <f t="shared" si="0"/>
        <v>154.68333333333334</v>
      </c>
      <c r="J15">
        <v>150</v>
      </c>
      <c r="K15">
        <v>604</v>
      </c>
      <c r="L15">
        <v>564</v>
      </c>
      <c r="M15">
        <v>13</v>
      </c>
      <c r="N15">
        <f t="shared" si="3"/>
        <v>0.92024539877300615</v>
      </c>
      <c r="O15">
        <f t="shared" si="1"/>
        <v>0.19893899204244031</v>
      </c>
      <c r="P15">
        <f t="shared" si="2"/>
        <v>0.51712328767123283</v>
      </c>
    </row>
    <row r="16" spans="1:19">
      <c r="A16">
        <v>42</v>
      </c>
      <c r="B16">
        <v>15</v>
      </c>
      <c r="C16" s="7">
        <v>0.75523678460374799</v>
      </c>
      <c r="E16" s="12">
        <v>0.89570552147239202</v>
      </c>
      <c r="G16" s="5">
        <v>0.482876712328767</v>
      </c>
      <c r="H16" s="27">
        <v>9.9444444444444446E-2</v>
      </c>
      <c r="I16" s="21">
        <f t="shared" si="0"/>
        <v>143.19999999999999</v>
      </c>
      <c r="J16">
        <v>146</v>
      </c>
      <c r="K16">
        <v>604</v>
      </c>
      <c r="L16">
        <v>564</v>
      </c>
      <c r="M16">
        <v>17</v>
      </c>
      <c r="N16">
        <f t="shared" si="3"/>
        <v>0.89570552147239269</v>
      </c>
      <c r="O16">
        <f t="shared" si="1"/>
        <v>0.19466666666666665</v>
      </c>
      <c r="P16">
        <f t="shared" si="2"/>
        <v>0.51712328767123283</v>
      </c>
    </row>
    <row r="17" spans="1:16">
      <c r="A17">
        <v>48</v>
      </c>
      <c r="B17">
        <v>16</v>
      </c>
      <c r="C17" s="7">
        <v>0.75832527943524597</v>
      </c>
      <c r="E17" s="12">
        <v>0.92024539877300604</v>
      </c>
      <c r="G17" s="5">
        <v>0.47945205479452002</v>
      </c>
      <c r="H17" s="27">
        <v>0.10436342592592592</v>
      </c>
      <c r="I17" s="21">
        <f t="shared" si="0"/>
        <v>150.28333333333333</v>
      </c>
      <c r="J17">
        <v>150</v>
      </c>
      <c r="K17">
        <v>608</v>
      </c>
      <c r="L17">
        <v>560</v>
      </c>
      <c r="M17">
        <v>13</v>
      </c>
      <c r="N17">
        <f t="shared" si="3"/>
        <v>0.92024539877300615</v>
      </c>
      <c r="O17">
        <f t="shared" si="1"/>
        <v>0.19788918205804748</v>
      </c>
      <c r="P17">
        <f t="shared" si="2"/>
        <v>0.52054794520547942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12.136035591226145</v>
      </c>
      <c r="D19" t="s">
        <v>117</v>
      </c>
      <c r="E19" s="12">
        <f>SUM(E2:E17)</f>
        <v>14.638036809815944</v>
      </c>
      <c r="F19" t="s">
        <v>117</v>
      </c>
      <c r="G19" s="5">
        <f>SUM(G2:G17)</f>
        <v>7.7003424657534181</v>
      </c>
      <c r="H19" t="s">
        <v>117</v>
      </c>
      <c r="I19">
        <f>SUM(I2:I17)</f>
        <v>2296.1166666666668</v>
      </c>
      <c r="J19">
        <f>I19/60</f>
        <v>38.268611111111113</v>
      </c>
      <c r="M19" t="s">
        <v>117</v>
      </c>
      <c r="N19">
        <f>SUM(N2:N17)</f>
        <v>14.638036809815947</v>
      </c>
      <c r="O19">
        <f>SUM(O2:O17)</f>
        <v>3.1603835543695009</v>
      </c>
      <c r="P19">
        <f>SUM(P2:P17)</f>
        <v>8.2996575342465739</v>
      </c>
    </row>
    <row r="20" spans="1:16">
      <c r="A20" s="1"/>
      <c r="B20" t="s">
        <v>118</v>
      </c>
      <c r="C20" s="7">
        <f>C19/16</f>
        <v>0.75850222445163407</v>
      </c>
      <c r="D20" t="s">
        <v>118</v>
      </c>
      <c r="E20" s="12">
        <f>E19/16</f>
        <v>0.91487730061349648</v>
      </c>
      <c r="F20" t="s">
        <v>118</v>
      </c>
      <c r="G20" s="5">
        <f>G19/16</f>
        <v>0.48127140410958863</v>
      </c>
      <c r="H20" t="s">
        <v>118</v>
      </c>
      <c r="I20">
        <f>I19/16</f>
        <v>143.50729166666667</v>
      </c>
      <c r="M20" t="s">
        <v>118</v>
      </c>
      <c r="N20">
        <f>N19/16</f>
        <v>0.9148773006134967</v>
      </c>
      <c r="O20">
        <f>O19/16</f>
        <v>0.19752397214809381</v>
      </c>
      <c r="P20">
        <f>P19/16</f>
        <v>0.51872859589041087</v>
      </c>
    </row>
    <row r="21" spans="1:16">
      <c r="A21" s="1"/>
      <c r="B21" s="10" t="s">
        <v>119</v>
      </c>
      <c r="C21" s="16">
        <f>_xlfn.VAR.S(C2:C17)</f>
        <v>7.8811114110550095E-6</v>
      </c>
      <c r="D21" s="10" t="s">
        <v>119</v>
      </c>
      <c r="E21" s="15">
        <f>_xlfn.VAR.S(E2:E17)</f>
        <v>6.4611640131985324E-5</v>
      </c>
      <c r="F21" s="10" t="s">
        <v>119</v>
      </c>
      <c r="G21" s="14">
        <f>_xlfn.VAR.S(G2:G17)</f>
        <v>3.5856770344654179E-5</v>
      </c>
      <c r="H21" t="s">
        <v>119</v>
      </c>
      <c r="I21">
        <f>_xlfn.VAR.S(I2:I17)</f>
        <v>13.590776620370372</v>
      </c>
      <c r="M21" t="s">
        <v>119</v>
      </c>
      <c r="N21" s="25">
        <f>_xlfn.VAR.S(N2:N17)</f>
        <v>6.4611640131983426E-5</v>
      </c>
      <c r="O21" s="25">
        <f>_xlfn.VAR.S(O2:O17)</f>
        <v>1.831618680632269E-6</v>
      </c>
      <c r="P21" s="25">
        <f>_xlfn.VAR.S(P2:P17)</f>
        <v>3.5856770344655013E-5</v>
      </c>
    </row>
    <row r="22" spans="1:16">
      <c r="A22" s="1"/>
      <c r="B22" s="17" t="s">
        <v>120</v>
      </c>
      <c r="C22" s="16">
        <f>_xlfn.STDEV.S(C2:C17)</f>
        <v>2.8073317244413794E-3</v>
      </c>
      <c r="D22" s="17" t="s">
        <v>120</v>
      </c>
      <c r="E22" s="15">
        <f>_xlfn.STDEV.S(E2:E17)</f>
        <v>8.0381366081938004E-3</v>
      </c>
      <c r="F22" s="17" t="s">
        <v>120</v>
      </c>
      <c r="G22" s="14">
        <f>_xlfn.STDEV.S(G2:G17)</f>
        <v>5.988052299759428E-3</v>
      </c>
      <c r="H22" t="s">
        <v>120</v>
      </c>
      <c r="I22">
        <f>_xlfn.STDEV.S(I2:I17)</f>
        <v>3.6865670508442365</v>
      </c>
      <c r="M22" t="s">
        <v>120</v>
      </c>
      <c r="N22" s="25">
        <f>_xlfn.STDEV.S(N2:N17)</f>
        <v>8.0381366081936825E-3</v>
      </c>
      <c r="O22" s="25">
        <f>_xlfn.STDEV.S(O2:O17)</f>
        <v>1.3533730751837311E-3</v>
      </c>
      <c r="P22" s="25">
        <f>_xlfn.STDEV.S(P2:P17)</f>
        <v>5.9880522997594983E-3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0.75299920161358003</v>
      </c>
      <c r="D24" t="s">
        <v>121</v>
      </c>
      <c r="E24" s="12">
        <f>MIN(E2:E17)</f>
        <v>0.89570552147239202</v>
      </c>
      <c r="F24" t="s">
        <v>121</v>
      </c>
      <c r="G24" s="5">
        <f>MIN(G2:G17)</f>
        <v>0.471746575342465</v>
      </c>
      <c r="M24" t="s">
        <v>121</v>
      </c>
      <c r="N24">
        <f>MIN(N2:N17)</f>
        <v>0.89570552147239269</v>
      </c>
      <c r="O24">
        <f>MIN(O2:O17)</f>
        <v>0.19466666666666665</v>
      </c>
      <c r="P24">
        <f>MIN(P2:P17)</f>
        <v>0.50941780821917804</v>
      </c>
    </row>
    <row r="25" spans="1:16">
      <c r="A25" s="1"/>
      <c r="B25" t="s">
        <v>122</v>
      </c>
      <c r="C25" s="7">
        <f>MAX(C2:C17)</f>
        <v>0.76220165560131103</v>
      </c>
      <c r="D25" t="s">
        <v>122</v>
      </c>
      <c r="E25" s="12">
        <f>MAX(E2:E17)</f>
        <v>0.92024539877300604</v>
      </c>
      <c r="F25" t="s">
        <v>122</v>
      </c>
      <c r="G25" s="5">
        <f>MAX(G2:G17)</f>
        <v>0.49058219178082102</v>
      </c>
      <c r="M25" t="s">
        <v>122</v>
      </c>
      <c r="N25">
        <f>MAX(N2:N17)</f>
        <v>0.92024539877300615</v>
      </c>
      <c r="O25">
        <f>MAX(O2:O17)</f>
        <v>0.19893899204244031</v>
      </c>
      <c r="P25">
        <f>MAX(P2:P17)</f>
        <v>0.52825342465753422</v>
      </c>
    </row>
    <row r="26" spans="1:16">
      <c r="A26" s="1"/>
      <c r="B26" s="1" t="s">
        <v>123</v>
      </c>
      <c r="C26" s="7">
        <f>C25-C24</f>
        <v>9.2024539877310074E-3</v>
      </c>
      <c r="D26" s="1" t="s">
        <v>123</v>
      </c>
      <c r="E26" s="12">
        <f>E25-E24</f>
        <v>2.4539877300614021E-2</v>
      </c>
      <c r="F26" s="1" t="s">
        <v>123</v>
      </c>
      <c r="G26" s="5">
        <f>G25-G24</f>
        <v>1.8835616438356018E-2</v>
      </c>
      <c r="M26" s="1" t="s">
        <v>124</v>
      </c>
      <c r="N26">
        <f>N25-N24</f>
        <v>2.4539877300613466E-2</v>
      </c>
      <c r="O26">
        <f>O25-O24</f>
        <v>4.2723253757736557E-3</v>
      </c>
      <c r="P26">
        <f>P25-P24</f>
        <v>1.8835616438356184E-2</v>
      </c>
    </row>
    <row r="27" spans="1:16">
      <c r="A27" s="1"/>
      <c r="B27" s="10" t="s">
        <v>125</v>
      </c>
      <c r="C27" s="7">
        <f>C26*100</f>
        <v>0.92024539877310074</v>
      </c>
      <c r="D27" s="10" t="s">
        <v>125</v>
      </c>
      <c r="E27" s="12">
        <f>E26*100</f>
        <v>2.4539877300614021</v>
      </c>
      <c r="F27" s="10" t="s">
        <v>125</v>
      </c>
      <c r="G27" s="5">
        <f>G26*100</f>
        <v>1.8835616438356018</v>
      </c>
      <c r="M27" s="10" t="s">
        <v>125</v>
      </c>
      <c r="N27">
        <f>N26*100</f>
        <v>2.4539877300613466</v>
      </c>
      <c r="O27">
        <f>O26*100</f>
        <v>0.42723253757736557</v>
      </c>
      <c r="P27">
        <f>P26*100</f>
        <v>1.8835616438356184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1.6529093831411101E-3</v>
      </c>
      <c r="E30">
        <f t="shared" ref="E30:E45" si="5">ABS(E2-E$20)</f>
        <v>6.9018404907974507E-3</v>
      </c>
      <c r="G30">
        <f t="shared" ref="G30:G45" si="6">ABS(G2-G$20)</f>
        <v>8.4546232876713812E-3</v>
      </c>
    </row>
    <row r="31" spans="1:16">
      <c r="C31">
        <f t="shared" si="4"/>
        <v>2.2497294940749812E-3</v>
      </c>
      <c r="E31">
        <f t="shared" si="5"/>
        <v>7.6687116564444491E-4</v>
      </c>
      <c r="G31">
        <f t="shared" si="6"/>
        <v>5.029965753424348E-3</v>
      </c>
    </row>
    <row r="32" spans="1:16">
      <c r="C32">
        <f t="shared" si="4"/>
        <v>9.0934637364981086E-5</v>
      </c>
      <c r="E32">
        <f t="shared" si="5"/>
        <v>5.36809815950956E-3</v>
      </c>
      <c r="G32">
        <f t="shared" si="6"/>
        <v>3.5316780821916249E-3</v>
      </c>
    </row>
    <row r="33" spans="3:7">
      <c r="C33">
        <f t="shared" si="4"/>
        <v>2.911549815110881E-3</v>
      </c>
      <c r="E33">
        <f t="shared" si="5"/>
        <v>5.36809815950956E-3</v>
      </c>
      <c r="G33">
        <f t="shared" si="6"/>
        <v>1.6053082191783696E-3</v>
      </c>
    </row>
    <row r="34" spans="3:7">
      <c r="C34">
        <f t="shared" si="4"/>
        <v>4.7151415034880628E-3</v>
      </c>
      <c r="E34">
        <f t="shared" si="5"/>
        <v>5.36809815950956E-3</v>
      </c>
      <c r="G34">
        <f t="shared" si="6"/>
        <v>5.2440068493146419E-3</v>
      </c>
    </row>
    <row r="35" spans="3:7">
      <c r="C35">
        <f t="shared" si="4"/>
        <v>5.5030228380540391E-3</v>
      </c>
      <c r="E35">
        <f t="shared" si="5"/>
        <v>5.36809815950956E-3</v>
      </c>
      <c r="G35">
        <f t="shared" si="6"/>
        <v>9.5248287671236276E-3</v>
      </c>
    </row>
    <row r="36" spans="3:7">
      <c r="C36">
        <f t="shared" si="4"/>
        <v>2.0320772754001126E-4</v>
      </c>
      <c r="E36">
        <f t="shared" si="5"/>
        <v>1.3036809815950456E-2</v>
      </c>
      <c r="G36">
        <f t="shared" si="6"/>
        <v>9.31078767123239E-3</v>
      </c>
    </row>
    <row r="37" spans="3:7">
      <c r="C37">
        <f t="shared" si="4"/>
        <v>1.8452837423309498E-3</v>
      </c>
      <c r="E37">
        <f t="shared" si="5"/>
        <v>6.9018404907974507E-3</v>
      </c>
      <c r="G37">
        <f t="shared" si="6"/>
        <v>4.1738013698633947E-3</v>
      </c>
    </row>
    <row r="38" spans="3:7">
      <c r="C38">
        <f t="shared" si="4"/>
        <v>1.7559905244138863E-3</v>
      </c>
      <c r="E38">
        <f t="shared" si="5"/>
        <v>6.9018404907974507E-3</v>
      </c>
      <c r="G38">
        <f t="shared" si="6"/>
        <v>7.5984589041093731E-3</v>
      </c>
    </row>
    <row r="39" spans="3:7">
      <c r="C39">
        <f t="shared" si="4"/>
        <v>2.5596294856709001E-3</v>
      </c>
      <c r="E39">
        <f t="shared" si="5"/>
        <v>5.36809815950956E-3</v>
      </c>
      <c r="G39">
        <f t="shared" si="6"/>
        <v>7.4914383561636155E-4</v>
      </c>
    </row>
    <row r="40" spans="3:7">
      <c r="C40">
        <f t="shared" si="4"/>
        <v>7.5800750062993139E-4</v>
      </c>
      <c r="E40">
        <f t="shared" si="5"/>
        <v>5.36809815950956E-3</v>
      </c>
      <c r="G40">
        <f t="shared" si="6"/>
        <v>6.9563356164386025E-3</v>
      </c>
    </row>
    <row r="41" spans="3:7">
      <c r="C41">
        <f t="shared" si="4"/>
        <v>2.5563466467770635E-3</v>
      </c>
      <c r="E41">
        <f t="shared" si="5"/>
        <v>5.36809815950956E-3</v>
      </c>
      <c r="G41">
        <f t="shared" si="6"/>
        <v>7.8124999999996114E-3</v>
      </c>
    </row>
    <row r="42" spans="3:7">
      <c r="C42">
        <f t="shared" si="4"/>
        <v>3.6994311496769683E-3</v>
      </c>
      <c r="E42">
        <f t="shared" si="5"/>
        <v>5.36809815950956E-3</v>
      </c>
      <c r="G42">
        <f t="shared" si="6"/>
        <v>5.2440068493146419E-3</v>
      </c>
    </row>
    <row r="43" spans="3:7">
      <c r="C43">
        <f t="shared" si="4"/>
        <v>2.2024566140009805E-3</v>
      </c>
      <c r="E43">
        <f t="shared" si="5"/>
        <v>5.36809815950956E-3</v>
      </c>
      <c r="G43">
        <f t="shared" si="6"/>
        <v>1.6053082191783696E-3</v>
      </c>
    </row>
    <row r="44" spans="3:7">
      <c r="C44">
        <f t="shared" si="4"/>
        <v>3.2654398478860758E-3</v>
      </c>
      <c r="E44">
        <f t="shared" si="5"/>
        <v>1.9171779141104461E-2</v>
      </c>
      <c r="G44">
        <f t="shared" si="6"/>
        <v>1.6053082191783696E-3</v>
      </c>
    </row>
    <row r="45" spans="3:7">
      <c r="C45">
        <f t="shared" si="4"/>
        <v>1.7694501638809701E-4</v>
      </c>
      <c r="E45">
        <f t="shared" si="5"/>
        <v>5.36809815950956E-3</v>
      </c>
      <c r="G45">
        <f t="shared" si="6"/>
        <v>1.819349315068608E-3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C088-D08C-4895-AABC-84EBFBCE639A}">
  <dimension ref="A1:S45"/>
  <sheetViews>
    <sheetView workbookViewId="0">
      <pane xSplit="1" topLeftCell="B1" activePane="topRight" state="frozen"/>
      <selection pane="topRight"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48</v>
      </c>
      <c r="B2">
        <v>1</v>
      </c>
      <c r="C2" s="7">
        <v>0.777070690428462</v>
      </c>
      <c r="E2" s="12">
        <v>0.72677595628415304</v>
      </c>
      <c r="G2" s="5">
        <v>0.72068676716917901</v>
      </c>
      <c r="H2" s="27">
        <v>0.14559027777777778</v>
      </c>
      <c r="I2" s="21">
        <f t="shared" ref="I2:I17" si="0">((HOUR(H2)*60)+MINUTE(H2)+(SECOND(H2)/60))</f>
        <v>209.65</v>
      </c>
      <c r="J2">
        <v>133</v>
      </c>
      <c r="K2">
        <v>667</v>
      </c>
      <c r="L2">
        <v>1721</v>
      </c>
      <c r="M2">
        <v>50</v>
      </c>
      <c r="N2">
        <f>J2/(J2+M2)</f>
        <v>0.72677595628415304</v>
      </c>
      <c r="O2">
        <f>J2/(K2+J2)</f>
        <v>0.16625000000000001</v>
      </c>
      <c r="P2">
        <f>K2/(K2+L2)</f>
        <v>0.27931323283082077</v>
      </c>
      <c r="S2" t="s">
        <v>133</v>
      </c>
    </row>
    <row r="3" spans="1:19">
      <c r="A3">
        <v>49</v>
      </c>
      <c r="B3">
        <v>2</v>
      </c>
      <c r="C3" s="7">
        <v>0.78201801356509304</v>
      </c>
      <c r="E3" s="12">
        <v>0.69945355191256797</v>
      </c>
      <c r="G3" s="5">
        <v>0.74246231155778897</v>
      </c>
      <c r="H3" s="27">
        <v>0.14552083333333335</v>
      </c>
      <c r="I3" s="21">
        <f t="shared" si="0"/>
        <v>209.55</v>
      </c>
      <c r="J3">
        <v>128</v>
      </c>
      <c r="K3">
        <v>615</v>
      </c>
      <c r="L3">
        <v>1773</v>
      </c>
      <c r="M3">
        <v>55</v>
      </c>
      <c r="N3">
        <f>J3/(J3+M3)</f>
        <v>0.69945355191256831</v>
      </c>
      <c r="O3">
        <f t="shared" ref="O3:O17" si="1">J3/(K3+J3)</f>
        <v>0.17227456258411844</v>
      </c>
      <c r="P3">
        <f t="shared" ref="P3:P17" si="2">K3/(K3+L3)</f>
        <v>0.25753768844221103</v>
      </c>
      <c r="S3" t="s">
        <v>134</v>
      </c>
    </row>
    <row r="4" spans="1:19">
      <c r="A4">
        <v>48</v>
      </c>
      <c r="B4">
        <v>3</v>
      </c>
      <c r="C4" s="7">
        <v>0.77874344399593498</v>
      </c>
      <c r="E4" s="12">
        <v>0.75409836065573699</v>
      </c>
      <c r="G4" s="5">
        <v>0.69179229480737003</v>
      </c>
      <c r="H4" s="27">
        <v>0.14637731481481484</v>
      </c>
      <c r="I4" s="21">
        <f t="shared" si="0"/>
        <v>210.78333333333333</v>
      </c>
      <c r="J4">
        <v>138</v>
      </c>
      <c r="K4">
        <v>736</v>
      </c>
      <c r="L4">
        <v>1652</v>
      </c>
      <c r="M4">
        <v>45</v>
      </c>
      <c r="N4">
        <f t="shared" ref="N4:N17" si="3">J4/(J4+M4)</f>
        <v>0.75409836065573765</v>
      </c>
      <c r="O4">
        <f t="shared" si="1"/>
        <v>0.15789473684210525</v>
      </c>
      <c r="P4">
        <f t="shared" si="2"/>
        <v>0.3082077051926298</v>
      </c>
    </row>
    <row r="5" spans="1:19">
      <c r="A5">
        <v>50</v>
      </c>
      <c r="B5">
        <v>4</v>
      </c>
      <c r="C5" s="7">
        <v>0.78596534585495703</v>
      </c>
      <c r="E5" s="12">
        <v>0.71038251366120198</v>
      </c>
      <c r="G5" s="5">
        <v>0.74455611390284704</v>
      </c>
      <c r="H5" s="27">
        <v>0.1467013888888889</v>
      </c>
      <c r="I5" s="21">
        <f t="shared" si="0"/>
        <v>211.25</v>
      </c>
      <c r="J5">
        <v>130</v>
      </c>
      <c r="K5">
        <v>610</v>
      </c>
      <c r="L5">
        <v>1778</v>
      </c>
      <c r="M5">
        <v>53</v>
      </c>
      <c r="N5">
        <f t="shared" si="3"/>
        <v>0.7103825136612022</v>
      </c>
      <c r="O5">
        <f t="shared" si="1"/>
        <v>0.17567567567567569</v>
      </c>
      <c r="P5">
        <f t="shared" si="2"/>
        <v>0.25544388609715241</v>
      </c>
    </row>
    <row r="6" spans="1:19">
      <c r="A6">
        <v>45</v>
      </c>
      <c r="B6">
        <v>5</v>
      </c>
      <c r="C6" s="7">
        <v>0.77715306953712004</v>
      </c>
      <c r="E6" s="12">
        <v>0.72677595628415304</v>
      </c>
      <c r="G6" s="5">
        <v>0.70184254606365104</v>
      </c>
      <c r="H6" s="27">
        <v>0.14574074074074075</v>
      </c>
      <c r="I6" s="21">
        <f t="shared" si="0"/>
        <v>209.86666666666667</v>
      </c>
      <c r="J6">
        <v>133</v>
      </c>
      <c r="K6">
        <v>712</v>
      </c>
      <c r="L6">
        <v>1676</v>
      </c>
      <c r="M6">
        <v>50</v>
      </c>
      <c r="N6">
        <f t="shared" si="3"/>
        <v>0.72677595628415304</v>
      </c>
      <c r="O6">
        <f t="shared" si="1"/>
        <v>0.15739644970414202</v>
      </c>
      <c r="P6">
        <f t="shared" si="2"/>
        <v>0.2981574539363484</v>
      </c>
    </row>
    <row r="7" spans="1:19">
      <c r="A7">
        <v>46</v>
      </c>
      <c r="B7">
        <v>6</v>
      </c>
      <c r="C7" s="7">
        <v>0.78037500800908</v>
      </c>
      <c r="E7" s="12">
        <v>0.72677595628415304</v>
      </c>
      <c r="G7" s="5">
        <v>0.72110552763819002</v>
      </c>
      <c r="H7" s="27">
        <v>0.14651620370370369</v>
      </c>
      <c r="I7" s="21">
        <f t="shared" si="0"/>
        <v>210.98333333333332</v>
      </c>
      <c r="J7">
        <v>133</v>
      </c>
      <c r="K7">
        <v>666</v>
      </c>
      <c r="L7">
        <v>1722</v>
      </c>
      <c r="M7">
        <v>50</v>
      </c>
      <c r="N7">
        <f t="shared" si="3"/>
        <v>0.72677595628415304</v>
      </c>
      <c r="O7">
        <f t="shared" si="1"/>
        <v>0.16645807259073842</v>
      </c>
      <c r="P7">
        <f t="shared" si="2"/>
        <v>0.27889447236180903</v>
      </c>
    </row>
    <row r="8" spans="1:19">
      <c r="A8">
        <v>48</v>
      </c>
      <c r="B8">
        <v>7</v>
      </c>
      <c r="C8" s="7">
        <v>0.77772514668057902</v>
      </c>
      <c r="E8" s="12">
        <v>0.72131147540983598</v>
      </c>
      <c r="G8" s="5">
        <v>0.73450586264656603</v>
      </c>
      <c r="H8" s="27">
        <v>0.14651620370370369</v>
      </c>
      <c r="I8" s="21">
        <f t="shared" si="0"/>
        <v>210.98333333333332</v>
      </c>
      <c r="J8">
        <v>132</v>
      </c>
      <c r="K8">
        <v>634</v>
      </c>
      <c r="L8">
        <v>1754</v>
      </c>
      <c r="M8">
        <v>51</v>
      </c>
      <c r="N8">
        <f t="shared" si="3"/>
        <v>0.72131147540983609</v>
      </c>
      <c r="O8">
        <f t="shared" si="1"/>
        <v>0.17232375979112272</v>
      </c>
      <c r="P8">
        <f t="shared" si="2"/>
        <v>0.26549413735343386</v>
      </c>
    </row>
    <row r="9" spans="1:19">
      <c r="A9">
        <v>50</v>
      </c>
      <c r="B9">
        <v>8</v>
      </c>
      <c r="C9" s="7">
        <v>0.779738858225554</v>
      </c>
      <c r="E9" s="12">
        <v>0.73224043715846998</v>
      </c>
      <c r="G9" s="5">
        <v>0.70561139028475695</v>
      </c>
      <c r="H9" s="27">
        <v>0.14679398148148148</v>
      </c>
      <c r="I9" s="21">
        <f t="shared" si="0"/>
        <v>211.38333333333333</v>
      </c>
      <c r="J9">
        <v>134</v>
      </c>
      <c r="K9">
        <v>703</v>
      </c>
      <c r="L9">
        <v>1685</v>
      </c>
      <c r="M9">
        <v>49</v>
      </c>
      <c r="N9">
        <f t="shared" si="3"/>
        <v>0.73224043715846998</v>
      </c>
      <c r="O9">
        <f t="shared" si="1"/>
        <v>0.16009557945041816</v>
      </c>
      <c r="P9">
        <f t="shared" si="2"/>
        <v>0.29438860971524289</v>
      </c>
    </row>
    <row r="10" spans="1:19">
      <c r="A10">
        <v>47</v>
      </c>
      <c r="B10">
        <v>9</v>
      </c>
      <c r="C10" s="7">
        <v>0.78162213618181897</v>
      </c>
      <c r="E10" s="12">
        <v>0.71584699453551903</v>
      </c>
      <c r="G10" s="5">
        <v>0.71649916247906198</v>
      </c>
      <c r="H10" s="27">
        <v>0.1466550925925926</v>
      </c>
      <c r="I10" s="21">
        <f t="shared" si="0"/>
        <v>211.18333333333334</v>
      </c>
      <c r="J10">
        <v>131</v>
      </c>
      <c r="K10">
        <v>677</v>
      </c>
      <c r="L10">
        <v>1711</v>
      </c>
      <c r="M10">
        <v>52</v>
      </c>
      <c r="N10">
        <f t="shared" si="3"/>
        <v>0.71584699453551914</v>
      </c>
      <c r="O10">
        <f t="shared" si="1"/>
        <v>0.16212871287128713</v>
      </c>
      <c r="P10">
        <f t="shared" si="2"/>
        <v>0.28350083752093802</v>
      </c>
    </row>
    <row r="11" spans="1:19">
      <c r="A11">
        <v>50</v>
      </c>
      <c r="B11">
        <v>10</v>
      </c>
      <c r="C11" s="7">
        <v>0.78149627921025899</v>
      </c>
      <c r="E11" s="12">
        <v>0.68852459016393397</v>
      </c>
      <c r="G11" s="5">
        <v>0.73450586264656603</v>
      </c>
      <c r="H11" s="27">
        <v>0.14675925925925926</v>
      </c>
      <c r="I11" s="21">
        <f t="shared" si="0"/>
        <v>211.33333333333334</v>
      </c>
      <c r="J11">
        <v>126</v>
      </c>
      <c r="K11">
        <v>634</v>
      </c>
      <c r="L11">
        <v>1754</v>
      </c>
      <c r="M11">
        <v>57</v>
      </c>
      <c r="N11">
        <f t="shared" si="3"/>
        <v>0.68852459016393441</v>
      </c>
      <c r="O11">
        <f t="shared" si="1"/>
        <v>0.16578947368421051</v>
      </c>
      <c r="P11">
        <f t="shared" si="2"/>
        <v>0.26549413735343386</v>
      </c>
    </row>
    <row r="12" spans="1:19">
      <c r="A12">
        <v>49</v>
      </c>
      <c r="B12">
        <v>11</v>
      </c>
      <c r="C12" s="7">
        <v>0.77407071788816495</v>
      </c>
      <c r="E12" s="12">
        <v>0.67213114754098302</v>
      </c>
      <c r="G12" s="5">
        <v>0.73492462311557705</v>
      </c>
      <c r="H12" s="27">
        <v>0.14577546296296295</v>
      </c>
      <c r="I12" s="21">
        <f t="shared" si="0"/>
        <v>209.91666666666666</v>
      </c>
      <c r="J12">
        <v>123</v>
      </c>
      <c r="K12">
        <v>633</v>
      </c>
      <c r="L12">
        <v>1755</v>
      </c>
      <c r="M12">
        <v>60</v>
      </c>
      <c r="N12">
        <f t="shared" si="3"/>
        <v>0.67213114754098358</v>
      </c>
      <c r="O12">
        <f t="shared" si="1"/>
        <v>0.1626984126984127</v>
      </c>
      <c r="P12">
        <f t="shared" si="2"/>
        <v>0.26507537688442212</v>
      </c>
    </row>
    <row r="13" spans="1:19">
      <c r="A13">
        <v>50</v>
      </c>
      <c r="B13">
        <v>12</v>
      </c>
      <c r="C13" s="7">
        <v>0.77987844504855697</v>
      </c>
      <c r="E13" s="12">
        <v>0.72677595628415304</v>
      </c>
      <c r="G13" s="5">
        <v>0.72989949748743699</v>
      </c>
      <c r="H13" s="27">
        <v>0.14659722222222224</v>
      </c>
      <c r="I13" s="21">
        <f t="shared" si="0"/>
        <v>211.1</v>
      </c>
      <c r="J13">
        <v>133</v>
      </c>
      <c r="K13">
        <v>645</v>
      </c>
      <c r="L13">
        <v>1743</v>
      </c>
      <c r="M13">
        <v>50</v>
      </c>
      <c r="N13">
        <f t="shared" si="3"/>
        <v>0.72677595628415304</v>
      </c>
      <c r="O13">
        <f t="shared" si="1"/>
        <v>0.17095115681233933</v>
      </c>
      <c r="P13">
        <f t="shared" si="2"/>
        <v>0.27010050251256279</v>
      </c>
    </row>
    <row r="14" spans="1:19">
      <c r="A14">
        <v>49</v>
      </c>
      <c r="B14">
        <v>13</v>
      </c>
      <c r="C14" s="7">
        <v>0.77963359603115701</v>
      </c>
      <c r="E14" s="12">
        <v>0.70491803278688503</v>
      </c>
      <c r="G14" s="5">
        <v>0.73743718592964802</v>
      </c>
      <c r="H14" s="27">
        <v>0.14570601851851853</v>
      </c>
      <c r="I14" s="21">
        <f t="shared" si="0"/>
        <v>209.81666666666666</v>
      </c>
      <c r="J14">
        <v>129</v>
      </c>
      <c r="K14">
        <v>627</v>
      </c>
      <c r="L14">
        <v>1761</v>
      </c>
      <c r="M14">
        <v>54</v>
      </c>
      <c r="N14">
        <f t="shared" si="3"/>
        <v>0.70491803278688525</v>
      </c>
      <c r="O14">
        <f t="shared" si="1"/>
        <v>0.17063492063492064</v>
      </c>
      <c r="P14">
        <f t="shared" si="2"/>
        <v>0.26256281407035176</v>
      </c>
    </row>
    <row r="15" spans="1:19">
      <c r="A15">
        <v>50</v>
      </c>
      <c r="B15">
        <v>14</v>
      </c>
      <c r="C15" s="7">
        <v>0.774979176391978</v>
      </c>
      <c r="E15" s="12">
        <v>0.75409836065573699</v>
      </c>
      <c r="G15" s="5">
        <v>0.67671691792294797</v>
      </c>
      <c r="H15" s="27">
        <v>0.14587962962962964</v>
      </c>
      <c r="I15" s="21">
        <f t="shared" si="0"/>
        <v>210.06666666666666</v>
      </c>
      <c r="J15">
        <v>138</v>
      </c>
      <c r="K15">
        <v>772</v>
      </c>
      <c r="L15">
        <v>1616</v>
      </c>
      <c r="M15">
        <v>45</v>
      </c>
      <c r="N15">
        <f t="shared" si="3"/>
        <v>0.75409836065573765</v>
      </c>
      <c r="O15">
        <f t="shared" si="1"/>
        <v>0.15164835164835164</v>
      </c>
      <c r="P15">
        <f t="shared" si="2"/>
        <v>0.32328308207705192</v>
      </c>
    </row>
    <row r="16" spans="1:19">
      <c r="A16">
        <v>49</v>
      </c>
      <c r="B16">
        <v>15</v>
      </c>
      <c r="C16" s="7">
        <v>0.778761750464526</v>
      </c>
      <c r="E16" s="12">
        <v>0.72131147540983598</v>
      </c>
      <c r="G16" s="5">
        <v>0.69137353433835802</v>
      </c>
      <c r="H16" s="27">
        <v>0.14583333333333334</v>
      </c>
      <c r="I16" s="21">
        <f t="shared" si="0"/>
        <v>210</v>
      </c>
      <c r="J16">
        <v>132</v>
      </c>
      <c r="K16">
        <v>737</v>
      </c>
      <c r="L16">
        <v>1651</v>
      </c>
      <c r="M16">
        <v>51</v>
      </c>
      <c r="N16">
        <f t="shared" si="3"/>
        <v>0.72131147540983609</v>
      </c>
      <c r="O16">
        <f t="shared" si="1"/>
        <v>0.15189873417721519</v>
      </c>
      <c r="P16">
        <f t="shared" si="2"/>
        <v>0.30862646566164154</v>
      </c>
    </row>
    <row r="17" spans="1:16">
      <c r="A17">
        <v>45</v>
      </c>
      <c r="B17">
        <v>16</v>
      </c>
      <c r="C17" s="7">
        <v>0.78783489395978001</v>
      </c>
      <c r="E17" s="12">
        <v>0.72677595628415304</v>
      </c>
      <c r="G17" s="5">
        <v>0.72864321608040195</v>
      </c>
      <c r="H17" s="27">
        <v>0.14569444444444443</v>
      </c>
      <c r="I17" s="21">
        <f t="shared" si="0"/>
        <v>209.8</v>
      </c>
      <c r="J17">
        <v>133</v>
      </c>
      <c r="K17">
        <v>648</v>
      </c>
      <c r="L17">
        <v>1740</v>
      </c>
      <c r="M17">
        <v>50</v>
      </c>
      <c r="N17">
        <f t="shared" si="3"/>
        <v>0.72677595628415304</v>
      </c>
      <c r="O17">
        <f t="shared" si="1"/>
        <v>0.17029449423815621</v>
      </c>
      <c r="P17">
        <f t="shared" si="2"/>
        <v>0.271356783919598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12.477066571473019</v>
      </c>
      <c r="D19" t="s">
        <v>117</v>
      </c>
      <c r="E19" s="12">
        <f>SUM(E2:E17)</f>
        <v>11.508196721311471</v>
      </c>
      <c r="F19" t="s">
        <v>117</v>
      </c>
      <c r="G19" s="5">
        <f>SUM(G2:G17)</f>
        <v>11.512562814070348</v>
      </c>
      <c r="H19" t="s">
        <v>117</v>
      </c>
      <c r="I19">
        <f>SUM(I2:I17)</f>
        <v>3367.6666666666665</v>
      </c>
      <c r="J19">
        <f>I19/60</f>
        <v>56.127777777777773</v>
      </c>
      <c r="M19" t="s">
        <v>117</v>
      </c>
      <c r="N19">
        <f>SUM(N2:N17)</f>
        <v>11.508196721311474</v>
      </c>
      <c r="O19">
        <f>SUM(O2:O17)</f>
        <v>2.6344130934032144</v>
      </c>
      <c r="P19">
        <f>SUM(P2:P17)</f>
        <v>4.4874371859296476</v>
      </c>
    </row>
    <row r="20" spans="1:16">
      <c r="A20" s="1"/>
      <c r="B20" t="s">
        <v>118</v>
      </c>
      <c r="C20" s="7">
        <f>C19/16</f>
        <v>0.77981666071706368</v>
      </c>
      <c r="D20" t="s">
        <v>118</v>
      </c>
      <c r="E20" s="12">
        <f>E19/16</f>
        <v>0.71926229508196693</v>
      </c>
      <c r="F20" t="s">
        <v>118</v>
      </c>
      <c r="G20" s="5">
        <f>G19/16</f>
        <v>0.71953517587939675</v>
      </c>
      <c r="H20" t="s">
        <v>118</v>
      </c>
      <c r="I20">
        <f>I19/16</f>
        <v>210.47916666666666</v>
      </c>
      <c r="M20" t="s">
        <v>118</v>
      </c>
      <c r="N20">
        <f>N19/16</f>
        <v>0.71926229508196715</v>
      </c>
      <c r="O20">
        <f>O19/16</f>
        <v>0.1646508183377009</v>
      </c>
      <c r="P20">
        <f>P19/16</f>
        <v>0.28046482412060297</v>
      </c>
    </row>
    <row r="21" spans="1:16">
      <c r="A21" s="1"/>
      <c r="B21" s="10" t="s">
        <v>119</v>
      </c>
      <c r="C21" s="16">
        <f>_xlfn.VAR.S(C2:C17)</f>
        <v>1.2738105839402534E-5</v>
      </c>
      <c r="D21" s="10" t="s">
        <v>119</v>
      </c>
      <c r="E21" s="15">
        <f>_xlfn.VAR.S(E2:E17)</f>
        <v>4.4940129594792382E-4</v>
      </c>
      <c r="F21" s="10" t="s">
        <v>119</v>
      </c>
      <c r="G21" s="14">
        <f>_xlfn.VAR.S(G2:G17)</f>
        <v>4.1757970945365143E-4</v>
      </c>
      <c r="H21" t="s">
        <v>119</v>
      </c>
      <c r="I21">
        <f>_xlfn.VAR.S(I2:I17)</f>
        <v>0.477722222222218</v>
      </c>
      <c r="M21" t="s">
        <v>119</v>
      </c>
      <c r="N21" s="25">
        <f>_xlfn.VAR.S(N2:N17)</f>
        <v>4.4940129594792322E-4</v>
      </c>
      <c r="O21" s="25">
        <f>_xlfn.VAR.S(O2:O17)</f>
        <v>5.4259419464672168E-5</v>
      </c>
      <c r="P21" s="25">
        <f>_xlfn.VAR.S(P2:P17)</f>
        <v>4.1757970945365198E-4</v>
      </c>
    </row>
    <row r="22" spans="1:16">
      <c r="A22" s="1"/>
      <c r="B22" s="17" t="s">
        <v>120</v>
      </c>
      <c r="C22" s="16">
        <f>_xlfn.STDEV.S(C2:C17)</f>
        <v>3.5690483100404417E-3</v>
      </c>
      <c r="D22" s="17" t="s">
        <v>120</v>
      </c>
      <c r="E22" s="15">
        <f>_xlfn.STDEV.S(E2:E17)</f>
        <v>2.1199087148929877E-2</v>
      </c>
      <c r="F22" s="17" t="s">
        <v>120</v>
      </c>
      <c r="G22" s="14">
        <f>_xlfn.STDEV.S(G2:G17)</f>
        <v>2.0434767173952616E-2</v>
      </c>
      <c r="H22" t="s">
        <v>120</v>
      </c>
      <c r="I22">
        <f>_xlfn.STDEV.S(I2:I17)</f>
        <v>0.69117452370744825</v>
      </c>
      <c r="M22" t="s">
        <v>120</v>
      </c>
      <c r="N22" s="25">
        <f>_xlfn.STDEV.S(N2:N17)</f>
        <v>2.1199087148929863E-2</v>
      </c>
      <c r="O22" s="25">
        <f>_xlfn.STDEV.S(O2:O17)</f>
        <v>7.3660993385014951E-3</v>
      </c>
      <c r="P22" s="25">
        <f>_xlfn.STDEV.S(P2:P17)</f>
        <v>2.043476717395263E-2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0.77407071788816495</v>
      </c>
      <c r="D24" t="s">
        <v>121</v>
      </c>
      <c r="E24" s="12">
        <f>MIN(E2:E17)</f>
        <v>0.67213114754098302</v>
      </c>
      <c r="F24" t="s">
        <v>121</v>
      </c>
      <c r="G24" s="5">
        <f>MIN(G2:G17)</f>
        <v>0.67671691792294797</v>
      </c>
      <c r="M24" t="s">
        <v>121</v>
      </c>
      <c r="N24">
        <f>MIN(N2:N17)</f>
        <v>0.67213114754098358</v>
      </c>
      <c r="O24">
        <f>MIN(O2:O17)</f>
        <v>0.15164835164835164</v>
      </c>
      <c r="P24">
        <f>MIN(P2:P17)</f>
        <v>0.25544388609715241</v>
      </c>
    </row>
    <row r="25" spans="1:16">
      <c r="A25" s="1"/>
      <c r="B25" t="s">
        <v>122</v>
      </c>
      <c r="C25" s="7">
        <f>MAX(C2:C17)</f>
        <v>0.78783489395978001</v>
      </c>
      <c r="D25" t="s">
        <v>122</v>
      </c>
      <c r="E25" s="12">
        <f>MAX(E2:E17)</f>
        <v>0.75409836065573699</v>
      </c>
      <c r="F25" t="s">
        <v>122</v>
      </c>
      <c r="G25" s="5">
        <f>MAX(G2:G17)</f>
        <v>0.74455611390284704</v>
      </c>
      <c r="M25" t="s">
        <v>122</v>
      </c>
      <c r="N25">
        <f>MAX(N2:N17)</f>
        <v>0.75409836065573765</v>
      </c>
      <c r="O25">
        <f>MAX(O2:O17)</f>
        <v>0.17567567567567569</v>
      </c>
      <c r="P25">
        <f>MAX(P2:P17)</f>
        <v>0.32328308207705192</v>
      </c>
    </row>
    <row r="26" spans="1:16">
      <c r="A26" s="1"/>
      <c r="B26" s="1" t="s">
        <v>123</v>
      </c>
      <c r="C26" s="7">
        <f>C25-C24</f>
        <v>1.3764176071615064E-2</v>
      </c>
      <c r="D26" s="1" t="s">
        <v>123</v>
      </c>
      <c r="E26" s="12">
        <f>E25-E24</f>
        <v>8.1967213114753967E-2</v>
      </c>
      <c r="F26" s="1" t="s">
        <v>123</v>
      </c>
      <c r="G26" s="5">
        <f>G25-G24</f>
        <v>6.783919597989907E-2</v>
      </c>
      <c r="M26" s="1" t="s">
        <v>124</v>
      </c>
      <c r="N26">
        <f>N25-N24</f>
        <v>8.1967213114754078E-2</v>
      </c>
      <c r="O26">
        <f>O25-O24</f>
        <v>2.4027324027324048E-2</v>
      </c>
      <c r="P26">
        <f>P25-P24</f>
        <v>6.7839195979899514E-2</v>
      </c>
    </row>
    <row r="27" spans="1:16">
      <c r="A27" s="1"/>
      <c r="B27" s="10" t="s">
        <v>125</v>
      </c>
      <c r="C27" s="7">
        <f>C26*100</f>
        <v>1.3764176071615064</v>
      </c>
      <c r="D27" s="10" t="s">
        <v>125</v>
      </c>
      <c r="E27" s="12">
        <f>E26*100</f>
        <v>8.1967213114753967</v>
      </c>
      <c r="F27" s="10" t="s">
        <v>125</v>
      </c>
      <c r="G27" s="5">
        <f>G26*100</f>
        <v>6.7839195979899074</v>
      </c>
      <c r="M27" s="10" t="s">
        <v>125</v>
      </c>
      <c r="N27">
        <f>N26*100</f>
        <v>8.1967213114754074</v>
      </c>
      <c r="O27">
        <f>O26*100</f>
        <v>2.4027324027324051</v>
      </c>
      <c r="P27">
        <f>P26*100</f>
        <v>6.7839195979899518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3" si="4">ABS(C2-C$20)</f>
        <v>2.7459702886016846E-3</v>
      </c>
      <c r="E30">
        <f t="shared" ref="E30:E45" si="5">ABS(E2-E$20)</f>
        <v>7.513661202186106E-3</v>
      </c>
      <c r="G30">
        <f t="shared" ref="G30:G45" si="6">ABS(G2-G$20)</f>
        <v>1.1515912897822611E-3</v>
      </c>
    </row>
    <row r="31" spans="1:16">
      <c r="C31">
        <f t="shared" si="4"/>
        <v>2.2013528480293587E-3</v>
      </c>
      <c r="E31">
        <f t="shared" si="5"/>
        <v>1.9808743169398957E-2</v>
      </c>
      <c r="G31">
        <f t="shared" si="6"/>
        <v>2.2927135678392219E-2</v>
      </c>
    </row>
    <row r="32" spans="1:16">
      <c r="C32">
        <f t="shared" si="4"/>
        <v>1.0732167211287003E-3</v>
      </c>
      <c r="E32">
        <f t="shared" si="5"/>
        <v>3.4836065573770059E-2</v>
      </c>
      <c r="G32">
        <f t="shared" si="6"/>
        <v>2.7742881072026715E-2</v>
      </c>
    </row>
    <row r="33" spans="3:7">
      <c r="C33">
        <f t="shared" si="4"/>
        <v>6.1486851378933505E-3</v>
      </c>
      <c r="E33">
        <f t="shared" si="5"/>
        <v>8.8797814207649539E-3</v>
      </c>
      <c r="G33">
        <f t="shared" si="6"/>
        <v>2.502093802345029E-2</v>
      </c>
    </row>
    <row r="34" spans="3:7">
      <c r="C34">
        <f t="shared" si="4"/>
        <v>2.6635911799436363E-3</v>
      </c>
      <c r="E34">
        <f t="shared" si="5"/>
        <v>7.513661202186106E-3</v>
      </c>
      <c r="G34">
        <f t="shared" si="6"/>
        <v>1.7692629815745708E-2</v>
      </c>
    </row>
    <row r="35" spans="3:7">
      <c r="C35">
        <f t="shared" si="4"/>
        <v>5.5834729201631461E-4</v>
      </c>
      <c r="E35">
        <f t="shared" si="5"/>
        <v>7.513661202186106E-3</v>
      </c>
      <c r="G35">
        <f t="shared" si="6"/>
        <v>1.5703517587932758E-3</v>
      </c>
    </row>
    <row r="36" spans="3:7">
      <c r="C36">
        <f t="shared" si="4"/>
        <v>2.0915140364846652E-3</v>
      </c>
      <c r="E36">
        <f t="shared" si="5"/>
        <v>2.049180327869049E-3</v>
      </c>
      <c r="G36">
        <f t="shared" si="6"/>
        <v>1.4970686767169283E-2</v>
      </c>
    </row>
    <row r="37" spans="3:7">
      <c r="C37">
        <f t="shared" si="4"/>
        <v>7.7802491509681992E-5</v>
      </c>
      <c r="E37">
        <f t="shared" si="5"/>
        <v>1.2978142076503052E-2</v>
      </c>
      <c r="G37">
        <f t="shared" si="6"/>
        <v>1.3923785594639804E-2</v>
      </c>
    </row>
    <row r="38" spans="3:7">
      <c r="C38">
        <f t="shared" si="4"/>
        <v>1.8054754647552906E-3</v>
      </c>
      <c r="E38">
        <f t="shared" si="5"/>
        <v>3.4153005464478969E-3</v>
      </c>
      <c r="G38">
        <f t="shared" si="6"/>
        <v>3.0360134003347694E-3</v>
      </c>
    </row>
    <row r="39" spans="3:7">
      <c r="C39">
        <f t="shared" si="4"/>
        <v>1.6796184931953118E-3</v>
      </c>
      <c r="E39">
        <f t="shared" si="5"/>
        <v>3.073770491803296E-2</v>
      </c>
      <c r="G39">
        <f t="shared" si="6"/>
        <v>1.4970686767169283E-2</v>
      </c>
    </row>
    <row r="40" spans="3:7">
      <c r="C40">
        <f t="shared" si="4"/>
        <v>5.7459428288987313E-3</v>
      </c>
      <c r="E40">
        <f t="shared" si="5"/>
        <v>4.7131147540983909E-2</v>
      </c>
      <c r="G40">
        <f t="shared" si="6"/>
        <v>1.5389447236180298E-2</v>
      </c>
    </row>
    <row r="41" spans="3:7">
      <c r="C41">
        <f t="shared" si="4"/>
        <v>6.1784331493286437E-5</v>
      </c>
      <c r="E41">
        <f t="shared" si="5"/>
        <v>7.513661202186106E-3</v>
      </c>
      <c r="G41">
        <f t="shared" si="6"/>
        <v>1.0364321608040239E-2</v>
      </c>
    </row>
    <row r="42" spans="3:7">
      <c r="C42">
        <f t="shared" si="4"/>
        <v>1.8306468590667535E-4</v>
      </c>
      <c r="E42">
        <f t="shared" si="5"/>
        <v>1.43442622950819E-2</v>
      </c>
      <c r="G42">
        <f t="shared" si="6"/>
        <v>1.7902010050251271E-2</v>
      </c>
    </row>
    <row r="43" spans="3:7">
      <c r="C43">
        <f t="shared" si="4"/>
        <v>4.8374843250856836E-3</v>
      </c>
      <c r="E43">
        <f t="shared" si="5"/>
        <v>3.4836065573770059E-2</v>
      </c>
      <c r="G43">
        <f t="shared" si="6"/>
        <v>4.281825795644878E-2</v>
      </c>
    </row>
    <row r="44" spans="3:7">
      <c r="C44">
        <f>ABS(C16-C$20)</f>
        <v>1.0549102525376775E-3</v>
      </c>
      <c r="E44">
        <f t="shared" si="5"/>
        <v>2.049180327869049E-3</v>
      </c>
      <c r="G44">
        <f t="shared" si="6"/>
        <v>2.8161641541038729E-2</v>
      </c>
    </row>
    <row r="45" spans="3:7">
      <c r="C45">
        <f>ABS(C17-C$20)</f>
        <v>8.0182332427163328E-3</v>
      </c>
      <c r="E45">
        <f t="shared" si="5"/>
        <v>7.513661202186106E-3</v>
      </c>
      <c r="G45">
        <f t="shared" si="6"/>
        <v>9.1080402010051964E-3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DEC3-67CE-41CB-A95A-5C8EBAF6BB4D}">
  <dimension ref="A1:S45"/>
  <sheetViews>
    <sheetView workbookViewId="0">
      <pane xSplit="1" topLeftCell="B1" activePane="topRight" state="frozen"/>
      <selection pane="topRight"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50</v>
      </c>
      <c r="B2">
        <v>1</v>
      </c>
      <c r="C2" s="7">
        <v>0.78413012237874202</v>
      </c>
      <c r="E2" s="12">
        <v>0.69945355191256797</v>
      </c>
      <c r="G2" s="5">
        <v>0.72194304857621405</v>
      </c>
      <c r="H2" s="27">
        <v>0.14649305555555556</v>
      </c>
      <c r="I2" s="21">
        <f t="shared" ref="I2:I17" si="0">((HOUR(H2)*60)+MINUTE(H2)+(SECOND(H2)/60))</f>
        <v>210.95</v>
      </c>
      <c r="J2">
        <v>128</v>
      </c>
      <c r="K2">
        <v>664</v>
      </c>
      <c r="L2">
        <v>1724</v>
      </c>
      <c r="M2">
        <v>55</v>
      </c>
      <c r="N2">
        <f>J2/(J2+M2)</f>
        <v>0.69945355191256831</v>
      </c>
      <c r="O2">
        <f>J2/(K2+J2)</f>
        <v>0.16161616161616163</v>
      </c>
      <c r="P2">
        <f>K2/(K2+L2)</f>
        <v>0.27805695142378561</v>
      </c>
      <c r="S2" t="s">
        <v>133</v>
      </c>
    </row>
    <row r="3" spans="1:19">
      <c r="A3">
        <v>50</v>
      </c>
      <c r="B3">
        <v>2</v>
      </c>
      <c r="C3" s="7">
        <v>0.784551171156328</v>
      </c>
      <c r="E3" s="12">
        <v>0.71038251366120198</v>
      </c>
      <c r="G3" s="5">
        <v>0.71691792294807299</v>
      </c>
      <c r="H3" s="27">
        <v>0.14648148148148146</v>
      </c>
      <c r="I3" s="21">
        <f t="shared" si="0"/>
        <v>210.93333333333334</v>
      </c>
      <c r="J3">
        <v>130</v>
      </c>
      <c r="K3">
        <v>676</v>
      </c>
      <c r="L3">
        <v>1712</v>
      </c>
      <c r="M3">
        <v>53</v>
      </c>
      <c r="N3">
        <f>J3/(J3+M3)</f>
        <v>0.7103825136612022</v>
      </c>
      <c r="O3">
        <f t="shared" ref="O3:O17" si="1">J3/(K3+J3)</f>
        <v>0.16129032258064516</v>
      </c>
      <c r="P3">
        <f t="shared" ref="P3:P17" si="2">K3/(K3+L3)</f>
        <v>0.28308207705192628</v>
      </c>
      <c r="S3" t="s">
        <v>134</v>
      </c>
    </row>
    <row r="4" spans="1:19">
      <c r="A4">
        <v>50</v>
      </c>
      <c r="B4">
        <v>3</v>
      </c>
      <c r="C4" s="7">
        <v>0.78452828807058905</v>
      </c>
      <c r="E4" s="12">
        <v>0.71038251366120198</v>
      </c>
      <c r="G4" s="5">
        <v>0.71775544388609702</v>
      </c>
      <c r="H4" s="27">
        <v>0.1462037037037037</v>
      </c>
      <c r="I4" s="21">
        <f>((HOUR(H4)*60)+MINUTE(H4)+(SECOND(H4)/60))</f>
        <v>210.53333333333333</v>
      </c>
      <c r="J4">
        <v>130</v>
      </c>
      <c r="K4">
        <v>674</v>
      </c>
      <c r="L4">
        <v>1714</v>
      </c>
      <c r="M4">
        <v>53</v>
      </c>
      <c r="N4">
        <f t="shared" ref="N4:N17" si="3">J4/(J4+M4)</f>
        <v>0.7103825136612022</v>
      </c>
      <c r="O4">
        <f t="shared" si="1"/>
        <v>0.16169154228855723</v>
      </c>
      <c r="P4">
        <f t="shared" si="2"/>
        <v>0.28224455611390287</v>
      </c>
    </row>
    <row r="5" spans="1:19">
      <c r="A5">
        <v>50</v>
      </c>
      <c r="B5">
        <v>4</v>
      </c>
      <c r="C5" s="7">
        <v>0.78456261269919703</v>
      </c>
      <c r="E5" s="12">
        <v>0.71038251366120198</v>
      </c>
      <c r="G5" s="5">
        <v>0.71943048576214397</v>
      </c>
      <c r="H5" s="27">
        <v>0.14652777777777778</v>
      </c>
      <c r="I5" s="21">
        <f t="shared" si="0"/>
        <v>211</v>
      </c>
      <c r="J5">
        <v>130</v>
      </c>
      <c r="K5">
        <v>670</v>
      </c>
      <c r="L5">
        <v>1718</v>
      </c>
      <c r="M5">
        <v>53</v>
      </c>
      <c r="N5">
        <f t="shared" si="3"/>
        <v>0.7103825136612022</v>
      </c>
      <c r="O5">
        <f t="shared" si="1"/>
        <v>0.16250000000000001</v>
      </c>
      <c r="P5">
        <f t="shared" si="2"/>
        <v>0.28056951423785592</v>
      </c>
    </row>
    <row r="6" spans="1:19">
      <c r="A6">
        <v>50</v>
      </c>
      <c r="B6">
        <v>5</v>
      </c>
      <c r="C6" s="7">
        <v>0.78451913483629399</v>
      </c>
      <c r="E6" s="12">
        <v>0.71038251366120198</v>
      </c>
      <c r="G6" s="5">
        <v>0.71733668341708501</v>
      </c>
      <c r="H6" s="27">
        <v>0.14649305555555556</v>
      </c>
      <c r="I6" s="21">
        <f t="shared" si="0"/>
        <v>210.95</v>
      </c>
      <c r="J6">
        <v>130</v>
      </c>
      <c r="K6">
        <v>675</v>
      </c>
      <c r="L6">
        <v>1713</v>
      </c>
      <c r="M6">
        <v>53</v>
      </c>
      <c r="N6">
        <f t="shared" si="3"/>
        <v>0.7103825136612022</v>
      </c>
      <c r="O6">
        <f t="shared" si="1"/>
        <v>0.16149068322981366</v>
      </c>
      <c r="P6">
        <f t="shared" si="2"/>
        <v>0.28266331658291455</v>
      </c>
    </row>
    <row r="7" spans="1:19">
      <c r="A7">
        <v>50</v>
      </c>
      <c r="B7">
        <v>6</v>
      </c>
      <c r="C7" s="7">
        <v>0.78423996119028605</v>
      </c>
      <c r="E7" s="12">
        <v>0.69945355191256797</v>
      </c>
      <c r="G7" s="5">
        <v>0.71984924623115498</v>
      </c>
      <c r="H7" s="27">
        <v>0.14649305555555556</v>
      </c>
      <c r="I7" s="21">
        <f t="shared" si="0"/>
        <v>210.95</v>
      </c>
      <c r="J7">
        <v>128</v>
      </c>
      <c r="K7">
        <v>669</v>
      </c>
      <c r="L7">
        <v>1719</v>
      </c>
      <c r="M7">
        <v>55</v>
      </c>
      <c r="N7">
        <f t="shared" si="3"/>
        <v>0.69945355191256831</v>
      </c>
      <c r="O7">
        <f t="shared" si="1"/>
        <v>0.16060225846925971</v>
      </c>
      <c r="P7">
        <f t="shared" si="2"/>
        <v>0.28015075376884424</v>
      </c>
    </row>
    <row r="8" spans="1:19">
      <c r="A8">
        <v>50</v>
      </c>
      <c r="B8">
        <v>7</v>
      </c>
      <c r="C8" s="7">
        <v>0.78459922563637796</v>
      </c>
      <c r="E8" s="12">
        <v>0.71038251366120198</v>
      </c>
      <c r="G8" s="5">
        <v>0.71691792294807299</v>
      </c>
      <c r="H8" s="27">
        <v>0.14646990740740742</v>
      </c>
      <c r="I8" s="21">
        <f t="shared" si="0"/>
        <v>210.91666666666666</v>
      </c>
      <c r="J8">
        <v>130</v>
      </c>
      <c r="K8">
        <v>676</v>
      </c>
      <c r="L8">
        <v>1712</v>
      </c>
      <c r="M8">
        <v>53</v>
      </c>
      <c r="N8">
        <f t="shared" si="3"/>
        <v>0.7103825136612022</v>
      </c>
      <c r="O8">
        <f t="shared" si="1"/>
        <v>0.16129032258064516</v>
      </c>
      <c r="P8">
        <f t="shared" si="2"/>
        <v>0.28308207705192628</v>
      </c>
    </row>
    <row r="9" spans="1:19">
      <c r="A9">
        <v>50</v>
      </c>
      <c r="B9">
        <v>8</v>
      </c>
      <c r="C9" s="7">
        <v>0.784688469670758</v>
      </c>
      <c r="E9" s="12">
        <v>0.70491803278688503</v>
      </c>
      <c r="G9" s="5">
        <v>0.720268006700167</v>
      </c>
      <c r="H9" s="27">
        <v>0.1466550925925926</v>
      </c>
      <c r="I9" s="21">
        <f t="shared" si="0"/>
        <v>211.18333333333334</v>
      </c>
      <c r="J9">
        <v>129</v>
      </c>
      <c r="K9">
        <v>668</v>
      </c>
      <c r="L9">
        <v>1720</v>
      </c>
      <c r="M9">
        <v>54</v>
      </c>
      <c r="N9">
        <f t="shared" si="3"/>
        <v>0.70491803278688525</v>
      </c>
      <c r="O9">
        <f t="shared" si="1"/>
        <v>0.16185696361355081</v>
      </c>
      <c r="P9">
        <f t="shared" si="2"/>
        <v>0.2797319932998325</v>
      </c>
    </row>
    <row r="10" spans="1:19">
      <c r="A10">
        <v>50</v>
      </c>
      <c r="B10">
        <v>9</v>
      </c>
      <c r="C10" s="7">
        <v>0.78475711892797295</v>
      </c>
      <c r="E10" s="12">
        <v>0.71038251366120198</v>
      </c>
      <c r="G10" s="5">
        <v>0.71943048576214397</v>
      </c>
      <c r="H10" s="27">
        <v>0.14656250000000001</v>
      </c>
      <c r="I10" s="21">
        <f t="shared" si="0"/>
        <v>211.05</v>
      </c>
      <c r="J10">
        <v>130</v>
      </c>
      <c r="K10">
        <v>670</v>
      </c>
      <c r="L10">
        <v>1718</v>
      </c>
      <c r="M10">
        <v>53</v>
      </c>
      <c r="N10">
        <f t="shared" si="3"/>
        <v>0.7103825136612022</v>
      </c>
      <c r="O10">
        <f t="shared" si="1"/>
        <v>0.16250000000000001</v>
      </c>
      <c r="P10">
        <f t="shared" si="2"/>
        <v>0.28056951423785592</v>
      </c>
    </row>
    <row r="11" spans="1:19">
      <c r="A11">
        <v>50</v>
      </c>
      <c r="B11">
        <v>10</v>
      </c>
      <c r="C11" s="7">
        <v>0.78451684652772002</v>
      </c>
      <c r="E11" s="12">
        <v>0.70491803278688503</v>
      </c>
      <c r="G11" s="5">
        <v>0.71901172529313195</v>
      </c>
      <c r="H11" s="27">
        <v>0.14659722222222224</v>
      </c>
      <c r="I11" s="21">
        <f t="shared" si="0"/>
        <v>211.1</v>
      </c>
      <c r="J11">
        <v>129</v>
      </c>
      <c r="K11">
        <v>671</v>
      </c>
      <c r="L11">
        <v>1717</v>
      </c>
      <c r="M11">
        <v>54</v>
      </c>
      <c r="N11">
        <f t="shared" si="3"/>
        <v>0.70491803278688525</v>
      </c>
      <c r="O11">
        <f t="shared" si="1"/>
        <v>0.16125</v>
      </c>
      <c r="P11">
        <f t="shared" si="2"/>
        <v>0.28098827470686766</v>
      </c>
    </row>
    <row r="12" spans="1:19">
      <c r="A12">
        <v>50</v>
      </c>
      <c r="B12">
        <v>11</v>
      </c>
      <c r="C12" s="7">
        <v>0.78467931643646205</v>
      </c>
      <c r="E12" s="12">
        <v>0.70491803278688503</v>
      </c>
      <c r="G12" s="5">
        <v>0.72068676716917901</v>
      </c>
      <c r="H12" s="27">
        <v>0.14655092592592592</v>
      </c>
      <c r="I12" s="21">
        <f t="shared" si="0"/>
        <v>211.03333333333333</v>
      </c>
      <c r="J12">
        <v>129</v>
      </c>
      <c r="K12">
        <v>667</v>
      </c>
      <c r="L12">
        <v>1721</v>
      </c>
      <c r="M12">
        <v>54</v>
      </c>
      <c r="N12">
        <f t="shared" si="3"/>
        <v>0.70491803278688525</v>
      </c>
      <c r="O12">
        <f t="shared" si="1"/>
        <v>0.1620603015075377</v>
      </c>
      <c r="P12">
        <f t="shared" si="2"/>
        <v>0.27931323283082077</v>
      </c>
    </row>
    <row r="13" spans="1:19">
      <c r="A13">
        <v>50</v>
      </c>
      <c r="B13">
        <v>12</v>
      </c>
      <c r="C13" s="7">
        <v>0.78462897364783801</v>
      </c>
      <c r="E13" s="12">
        <v>0.71038251366120198</v>
      </c>
      <c r="G13" s="5">
        <v>0.71817420435510804</v>
      </c>
      <c r="H13" s="27">
        <v>0.14659722222222224</v>
      </c>
      <c r="I13" s="21">
        <f t="shared" si="0"/>
        <v>211.1</v>
      </c>
      <c r="J13">
        <v>130</v>
      </c>
      <c r="K13">
        <v>673</v>
      </c>
      <c r="L13">
        <v>1715</v>
      </c>
      <c r="M13">
        <v>53</v>
      </c>
      <c r="N13">
        <f t="shared" si="3"/>
        <v>0.7103825136612022</v>
      </c>
      <c r="O13">
        <f t="shared" si="1"/>
        <v>0.16189290161892902</v>
      </c>
      <c r="P13">
        <f t="shared" si="2"/>
        <v>0.28182579564489113</v>
      </c>
    </row>
    <row r="14" spans="1:19">
      <c r="A14">
        <v>50</v>
      </c>
      <c r="B14">
        <v>13</v>
      </c>
      <c r="C14" s="7">
        <v>0.78448481020768601</v>
      </c>
      <c r="E14" s="12">
        <v>0.70491803278688503</v>
      </c>
      <c r="G14" s="5">
        <v>0.71901172529313195</v>
      </c>
      <c r="H14" s="27">
        <v>0.14662037037037037</v>
      </c>
      <c r="I14" s="21">
        <f t="shared" si="0"/>
        <v>211.13333333333333</v>
      </c>
      <c r="J14">
        <v>129</v>
      </c>
      <c r="K14">
        <v>671</v>
      </c>
      <c r="L14">
        <v>1717</v>
      </c>
      <c r="M14">
        <v>54</v>
      </c>
      <c r="N14">
        <f t="shared" si="3"/>
        <v>0.70491803278688525</v>
      </c>
      <c r="O14">
        <f t="shared" si="1"/>
        <v>0.16125</v>
      </c>
      <c r="P14">
        <f t="shared" si="2"/>
        <v>0.28098827470686766</v>
      </c>
    </row>
    <row r="15" spans="1:19">
      <c r="A15">
        <v>50</v>
      </c>
      <c r="B15">
        <v>14</v>
      </c>
      <c r="C15" s="7">
        <v>0.78448709851625997</v>
      </c>
      <c r="E15" s="12">
        <v>0.71038251366120198</v>
      </c>
      <c r="G15" s="5">
        <v>0.71943048576214397</v>
      </c>
      <c r="H15" s="27">
        <v>0.14663194444444444</v>
      </c>
      <c r="I15" s="21">
        <f t="shared" si="0"/>
        <v>211.15</v>
      </c>
      <c r="J15">
        <v>130</v>
      </c>
      <c r="K15">
        <v>670</v>
      </c>
      <c r="L15">
        <v>1718</v>
      </c>
      <c r="M15">
        <v>53</v>
      </c>
      <c r="N15">
        <f t="shared" si="3"/>
        <v>0.7103825136612022</v>
      </c>
      <c r="O15">
        <f t="shared" si="1"/>
        <v>0.16250000000000001</v>
      </c>
      <c r="P15">
        <f t="shared" si="2"/>
        <v>0.28056951423785592</v>
      </c>
    </row>
    <row r="16" spans="1:19">
      <c r="A16">
        <v>50</v>
      </c>
      <c r="B16">
        <v>15</v>
      </c>
      <c r="C16" s="7">
        <v>0.784649568425003</v>
      </c>
      <c r="E16" s="12">
        <v>0.71038251366120198</v>
      </c>
      <c r="G16" s="5">
        <v>0.71901172529313195</v>
      </c>
      <c r="H16" s="27">
        <v>0.14655092592592592</v>
      </c>
      <c r="I16" s="21">
        <f t="shared" si="0"/>
        <v>211.03333333333333</v>
      </c>
      <c r="J16">
        <v>130</v>
      </c>
      <c r="K16">
        <v>671</v>
      </c>
      <c r="L16">
        <v>1717</v>
      </c>
      <c r="M16">
        <v>53</v>
      </c>
      <c r="N16">
        <f t="shared" si="3"/>
        <v>0.7103825136612022</v>
      </c>
      <c r="O16">
        <f t="shared" si="1"/>
        <v>0.16229712858926343</v>
      </c>
      <c r="P16">
        <f t="shared" si="2"/>
        <v>0.28098827470686766</v>
      </c>
    </row>
    <row r="17" spans="1:16">
      <c r="A17">
        <v>50</v>
      </c>
      <c r="B17">
        <v>16</v>
      </c>
      <c r="C17" s="7">
        <v>0.784642703499281</v>
      </c>
      <c r="E17" s="12">
        <v>0.70491803278688503</v>
      </c>
      <c r="G17" s="5">
        <v>0.720268006700167</v>
      </c>
      <c r="H17" s="27">
        <v>0.14660879629629631</v>
      </c>
      <c r="I17" s="21">
        <f t="shared" si="0"/>
        <v>211.11666666666667</v>
      </c>
      <c r="J17">
        <v>129</v>
      </c>
      <c r="K17">
        <v>668</v>
      </c>
      <c r="L17">
        <v>1720</v>
      </c>
      <c r="M17">
        <v>54</v>
      </c>
      <c r="N17">
        <f t="shared" si="3"/>
        <v>0.70491803278688525</v>
      </c>
      <c r="O17">
        <f t="shared" si="1"/>
        <v>0.16185696361355081</v>
      </c>
      <c r="P17">
        <f t="shared" si="2"/>
        <v>0.2797319932998325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12.552665421826797</v>
      </c>
      <c r="D19" t="s">
        <v>117</v>
      </c>
      <c r="E19" s="12">
        <f>SUM(E2:E17)</f>
        <v>11.31693989071038</v>
      </c>
      <c r="F19" t="s">
        <v>117</v>
      </c>
      <c r="G19" s="5">
        <f>SUM(G2:G17)</f>
        <v>11.505443886097147</v>
      </c>
      <c r="H19" t="s">
        <v>117</v>
      </c>
      <c r="I19" s="21">
        <f>SUM(I2:I17)</f>
        <v>3376.1333333333332</v>
      </c>
      <c r="J19">
        <f>I19/60</f>
        <v>56.268888888888888</v>
      </c>
      <c r="M19" t="s">
        <v>117</v>
      </c>
      <c r="N19">
        <f>SUM(N2:N17)</f>
        <v>11.316939890710383</v>
      </c>
      <c r="O19">
        <f>SUM(O2:O17)</f>
        <v>2.5879455497079142</v>
      </c>
      <c r="P19">
        <f>SUM(P2:P17)</f>
        <v>4.4945561139028474</v>
      </c>
    </row>
    <row r="20" spans="1:16">
      <c r="A20" s="1"/>
      <c r="B20" t="s">
        <v>118</v>
      </c>
      <c r="C20" s="7">
        <f>C19/16</f>
        <v>0.7845415888641748</v>
      </c>
      <c r="D20" t="s">
        <v>118</v>
      </c>
      <c r="E20" s="12">
        <f>E19/16</f>
        <v>0.70730874316939873</v>
      </c>
      <c r="F20" t="s">
        <v>118</v>
      </c>
      <c r="G20" s="5">
        <f>G19/16</f>
        <v>0.71909024288107171</v>
      </c>
      <c r="H20" t="s">
        <v>118</v>
      </c>
      <c r="I20">
        <f>I19/16</f>
        <v>211.00833333333333</v>
      </c>
      <c r="M20" t="s">
        <v>118</v>
      </c>
      <c r="N20">
        <f>N19/16</f>
        <v>0.70730874316939896</v>
      </c>
      <c r="O20">
        <f>O19/16</f>
        <v>0.16174659685674464</v>
      </c>
      <c r="P20">
        <f>P19/16</f>
        <v>0.28090975711892796</v>
      </c>
    </row>
    <row r="21" spans="1:16">
      <c r="A21" s="1"/>
      <c r="B21" s="10" t="s">
        <v>119</v>
      </c>
      <c r="C21" s="16">
        <f>_xlfn.VAR.S(C2:C17)</f>
        <v>2.5876130174563314E-8</v>
      </c>
      <c r="D21" s="10" t="s">
        <v>119</v>
      </c>
      <c r="E21" s="15">
        <f>_xlfn.VAR.S(E2:E17)</f>
        <v>1.5801208356973205E-5</v>
      </c>
      <c r="F21" s="10" t="s">
        <v>119</v>
      </c>
      <c r="G21" s="14">
        <f>_xlfn.VAR.S(G2:G17)</f>
        <v>1.9691503768612535E-6</v>
      </c>
      <c r="H21" t="s">
        <v>119</v>
      </c>
      <c r="I21">
        <f>_xlfn.VAR.S(I2:I17)</f>
        <v>2.3185185185185742E-2</v>
      </c>
      <c r="M21" t="s">
        <v>119</v>
      </c>
      <c r="N21" s="25">
        <f>_xlfn.VAR.S(N2:N17)</f>
        <v>1.5801208356972975E-5</v>
      </c>
      <c r="O21" s="25">
        <f>_xlfn.VAR.S(O2:O17)</f>
        <v>2.9698314693310153E-7</v>
      </c>
      <c r="P21" s="25">
        <f>_xlfn.VAR.S(P2:P17)</f>
        <v>1.9691503768610222E-6</v>
      </c>
    </row>
    <row r="22" spans="1:16">
      <c r="A22" s="1"/>
      <c r="B22" s="17" t="s">
        <v>120</v>
      </c>
      <c r="C22" s="16">
        <f>_xlfn.STDEV.S(C2:C17)</f>
        <v>1.6086059236047626E-4</v>
      </c>
      <c r="D22" s="17" t="s">
        <v>120</v>
      </c>
      <c r="E22" s="15">
        <f>_xlfn.STDEV.S(E2:E17)</f>
        <v>3.9750733775583569E-3</v>
      </c>
      <c r="F22" s="17" t="s">
        <v>120</v>
      </c>
      <c r="G22" s="14">
        <f>_xlfn.STDEV.S(G2:G17)</f>
        <v>1.4032641864101191E-3</v>
      </c>
      <c r="H22" t="s">
        <v>120</v>
      </c>
      <c r="I22">
        <f>_xlfn.STDEV.S(I2:I17)</f>
        <v>0.15226682233889871</v>
      </c>
      <c r="M22" t="s">
        <v>120</v>
      </c>
      <c r="N22" s="25">
        <f>_xlfn.STDEV.S(N2:N17)</f>
        <v>3.9750733775583283E-3</v>
      </c>
      <c r="O22" s="25">
        <f>_xlfn.STDEV.S(O2:O17)</f>
        <v>5.4496160133820574E-4</v>
      </c>
      <c r="P22" s="25">
        <f>_xlfn.STDEV.S(P2:P17)</f>
        <v>1.4032641864100367E-3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0.78413012237874202</v>
      </c>
      <c r="D24" t="s">
        <v>121</v>
      </c>
      <c r="E24" s="12">
        <f>MIN(E2:E17)</f>
        <v>0.69945355191256797</v>
      </c>
      <c r="F24" t="s">
        <v>121</v>
      </c>
      <c r="G24" s="5">
        <f>MIN(G2:G17)</f>
        <v>0.71691792294807299</v>
      </c>
      <c r="M24" t="s">
        <v>121</v>
      </c>
      <c r="N24">
        <f>MIN(N2:N17)</f>
        <v>0.69945355191256831</v>
      </c>
      <c r="O24">
        <f>MIN(O2:O17)</f>
        <v>0.16060225846925971</v>
      </c>
      <c r="P24">
        <f>MIN(P2:P17)</f>
        <v>0.27805695142378561</v>
      </c>
    </row>
    <row r="25" spans="1:16">
      <c r="A25" s="1"/>
      <c r="B25" t="s">
        <v>122</v>
      </c>
      <c r="C25" s="7">
        <f>MAX(C2:C17)</f>
        <v>0.78475711892797295</v>
      </c>
      <c r="D25" t="s">
        <v>122</v>
      </c>
      <c r="E25" s="12">
        <f>MAX(E2:E17)</f>
        <v>0.71038251366120198</v>
      </c>
      <c r="F25" t="s">
        <v>122</v>
      </c>
      <c r="G25" s="5">
        <f>MAX(G2:G17)</f>
        <v>0.72194304857621405</v>
      </c>
      <c r="M25" t="s">
        <v>122</v>
      </c>
      <c r="N25">
        <f>MAX(N2:N17)</f>
        <v>0.7103825136612022</v>
      </c>
      <c r="O25">
        <f>MAX(O2:O17)</f>
        <v>0.16250000000000001</v>
      </c>
      <c r="P25">
        <f>MAX(P2:P17)</f>
        <v>0.28308207705192628</v>
      </c>
    </row>
    <row r="26" spans="1:16">
      <c r="A26" s="1"/>
      <c r="B26" s="1" t="s">
        <v>123</v>
      </c>
      <c r="C26" s="7">
        <f>C25-C24</f>
        <v>6.2699654923092929E-4</v>
      </c>
      <c r="D26" s="1" t="s">
        <v>123</v>
      </c>
      <c r="E26" s="12">
        <f>E25-E24</f>
        <v>1.0928961748634003E-2</v>
      </c>
      <c r="F26" s="1" t="s">
        <v>123</v>
      </c>
      <c r="G26" s="5">
        <f>G25-G24</f>
        <v>5.0251256281410583E-3</v>
      </c>
      <c r="M26" s="1" t="s">
        <v>124</v>
      </c>
      <c r="N26">
        <f>N25-N24</f>
        <v>1.0928961748633892E-2</v>
      </c>
      <c r="O26">
        <f>O25-O24</f>
        <v>1.8977415307402934E-3</v>
      </c>
      <c r="P26">
        <f>P25-P24</f>
        <v>5.0251256281406698E-3</v>
      </c>
    </row>
    <row r="27" spans="1:16">
      <c r="A27" s="1"/>
      <c r="B27" s="10" t="s">
        <v>125</v>
      </c>
      <c r="C27" s="7">
        <f>C26*100</f>
        <v>6.2699654923092929E-2</v>
      </c>
      <c r="D27" s="10" t="s">
        <v>125</v>
      </c>
      <c r="E27" s="12">
        <f>E26*100</f>
        <v>1.0928961748634003</v>
      </c>
      <c r="F27" s="10" t="s">
        <v>125</v>
      </c>
      <c r="G27" s="5">
        <f>G26*100</f>
        <v>0.50251256281410583</v>
      </c>
      <c r="M27" s="10" t="s">
        <v>125</v>
      </c>
      <c r="N27">
        <f>N26*100</f>
        <v>1.0928961748633892</v>
      </c>
      <c r="O27">
        <f>O26*100</f>
        <v>0.18977415307402934</v>
      </c>
      <c r="P27">
        <f>P26*100</f>
        <v>0.50251256281406698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4.1146648543277653E-4</v>
      </c>
      <c r="E30">
        <f t="shared" ref="E30:E45" si="5">ABS(E2-E$20)</f>
        <v>7.8551912568307625E-3</v>
      </c>
      <c r="G30">
        <f t="shared" ref="G30:G45" si="6">ABS(G2-G$20)</f>
        <v>2.8528056951423464E-3</v>
      </c>
    </row>
    <row r="31" spans="1:16">
      <c r="C31">
        <f t="shared" si="4"/>
        <v>9.5822921531985017E-6</v>
      </c>
      <c r="E31">
        <f t="shared" si="5"/>
        <v>3.0737704918032405E-3</v>
      </c>
      <c r="G31">
        <f t="shared" si="6"/>
        <v>2.172319932998712E-3</v>
      </c>
    </row>
    <row r="32" spans="1:16">
      <c r="C32">
        <f t="shared" si="4"/>
        <v>1.330079358574654E-5</v>
      </c>
      <c r="E32">
        <f>ABS(E4-E$20)</f>
        <v>3.0737704918032405E-3</v>
      </c>
      <c r="G32">
        <f t="shared" si="6"/>
        <v>1.3347989949746841E-3</v>
      </c>
    </row>
    <row r="33" spans="3:7">
      <c r="C33">
        <f t="shared" si="4"/>
        <v>2.1023835022226933E-5</v>
      </c>
      <c r="E33">
        <f t="shared" si="5"/>
        <v>3.0737704918032405E-3</v>
      </c>
      <c r="G33">
        <f t="shared" si="6"/>
        <v>3.4024288107226131E-4</v>
      </c>
    </row>
    <row r="34" spans="3:7">
      <c r="C34">
        <f t="shared" si="4"/>
        <v>2.2454027880813854E-5</v>
      </c>
      <c r="E34">
        <f t="shared" si="5"/>
        <v>3.0737704918032405E-3</v>
      </c>
      <c r="G34">
        <f t="shared" si="6"/>
        <v>1.753559463986698E-3</v>
      </c>
    </row>
    <row r="35" spans="3:7">
      <c r="C35">
        <f t="shared" si="4"/>
        <v>3.0162767388874911E-4</v>
      </c>
      <c r="E35">
        <f t="shared" si="5"/>
        <v>7.8551912568307625E-3</v>
      </c>
      <c r="G35">
        <f t="shared" si="6"/>
        <v>7.5900335008327602E-4</v>
      </c>
    </row>
    <row r="36" spans="3:7">
      <c r="C36">
        <f t="shared" si="4"/>
        <v>5.7636772203162323E-5</v>
      </c>
      <c r="E36">
        <f t="shared" si="5"/>
        <v>3.0737704918032405E-3</v>
      </c>
      <c r="G36">
        <f t="shared" si="6"/>
        <v>2.172319932998712E-3</v>
      </c>
    </row>
    <row r="37" spans="3:7">
      <c r="C37">
        <f t="shared" si="4"/>
        <v>1.4688080658320501E-4</v>
      </c>
      <c r="E37">
        <f t="shared" si="5"/>
        <v>2.3907103825137055E-3</v>
      </c>
      <c r="G37">
        <f t="shared" si="6"/>
        <v>1.1777638190952899E-3</v>
      </c>
    </row>
    <row r="38" spans="3:7">
      <c r="C38">
        <f t="shared" si="4"/>
        <v>2.1553006379815276E-4</v>
      </c>
      <c r="E38">
        <f t="shared" si="5"/>
        <v>3.0737704918032405E-3</v>
      </c>
      <c r="G38">
        <f t="shared" si="6"/>
        <v>3.4024288107226131E-4</v>
      </c>
    </row>
    <row r="39" spans="3:7">
      <c r="C39">
        <f t="shared" si="4"/>
        <v>2.4742336454774971E-5</v>
      </c>
      <c r="E39">
        <f t="shared" si="5"/>
        <v>2.3907103825137055E-3</v>
      </c>
      <c r="G39">
        <f t="shared" si="6"/>
        <v>7.8517587939752609E-5</v>
      </c>
    </row>
    <row r="40" spans="3:7">
      <c r="C40">
        <f t="shared" si="4"/>
        <v>1.3772757228724952E-4</v>
      </c>
      <c r="E40">
        <f t="shared" si="5"/>
        <v>2.3907103825137055E-3</v>
      </c>
      <c r="G40">
        <f t="shared" si="6"/>
        <v>1.5965242881073038E-3</v>
      </c>
    </row>
    <row r="41" spans="3:7">
      <c r="C41">
        <f t="shared" si="4"/>
        <v>8.7384783663213561E-5</v>
      </c>
      <c r="E41">
        <f t="shared" si="5"/>
        <v>3.0737704918032405E-3</v>
      </c>
      <c r="G41">
        <f t="shared" si="6"/>
        <v>9.1603852596366941E-4</v>
      </c>
    </row>
    <row r="42" spans="3:7">
      <c r="C42">
        <f t="shared" si="4"/>
        <v>5.6778656488787327E-5</v>
      </c>
      <c r="E42">
        <f t="shared" si="5"/>
        <v>2.3907103825137055E-3</v>
      </c>
      <c r="G42">
        <f t="shared" si="6"/>
        <v>7.8517587939752609E-5</v>
      </c>
    </row>
    <row r="43" spans="3:7">
      <c r="C43">
        <f t="shared" si="4"/>
        <v>5.4490347914826209E-5</v>
      </c>
      <c r="E43">
        <f t="shared" si="5"/>
        <v>3.0737704918032405E-3</v>
      </c>
      <c r="G43">
        <f t="shared" si="6"/>
        <v>3.4024288107226131E-4</v>
      </c>
    </row>
    <row r="44" spans="3:7">
      <c r="C44">
        <f t="shared" si="4"/>
        <v>1.0797956082819749E-4</v>
      </c>
      <c r="E44">
        <f t="shared" si="5"/>
        <v>3.0737704918032405E-3</v>
      </c>
      <c r="G44">
        <f t="shared" si="6"/>
        <v>7.8517587939752609E-5</v>
      </c>
    </row>
    <row r="45" spans="3:7">
      <c r="C45">
        <f t="shared" si="4"/>
        <v>1.0111463510620311E-4</v>
      </c>
      <c r="E45">
        <f t="shared" si="5"/>
        <v>2.3907103825137055E-3</v>
      </c>
      <c r="G45">
        <f t="shared" si="6"/>
        <v>1.1777638190952899E-3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C825-B955-4874-834D-42B5E90AE2C5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48</v>
      </c>
      <c r="B2">
        <v>1</v>
      </c>
      <c r="C2" s="7">
        <v>0.77698831131980395</v>
      </c>
      <c r="E2" s="12">
        <v>0.73224043715846998</v>
      </c>
      <c r="G2" s="5">
        <v>0.70100502512562801</v>
      </c>
      <c r="H2" s="27">
        <v>0.14653935185185185</v>
      </c>
      <c r="I2" s="21">
        <f t="shared" ref="I2:I9" si="0">((HOUR(H2)*60)+MINUTE(H2)+(SECOND(H2)/60))</f>
        <v>211.01666666666668</v>
      </c>
      <c r="J2">
        <v>134</v>
      </c>
      <c r="K2">
        <v>714</v>
      </c>
      <c r="L2">
        <v>1674</v>
      </c>
      <c r="M2">
        <v>49</v>
      </c>
      <c r="N2">
        <f>J2/(J2+M2)</f>
        <v>0.73224043715846998</v>
      </c>
      <c r="O2">
        <f>J2/(K2+J2)</f>
        <v>0.15801886792452829</v>
      </c>
      <c r="P2">
        <f>K2/(K2+L2)</f>
        <v>0.29899497487437188</v>
      </c>
      <c r="S2" t="s">
        <v>133</v>
      </c>
    </row>
    <row r="3" spans="1:19">
      <c r="A3">
        <v>49</v>
      </c>
      <c r="B3">
        <v>2</v>
      </c>
      <c r="C3" s="7">
        <v>0.78028347566612599</v>
      </c>
      <c r="E3" s="12">
        <v>0.74316939890710298</v>
      </c>
      <c r="G3" s="5">
        <v>0.69597989949748695</v>
      </c>
      <c r="H3" s="27">
        <v>0.14649305555555556</v>
      </c>
      <c r="I3" s="21">
        <f t="shared" si="0"/>
        <v>210.95</v>
      </c>
      <c r="J3">
        <v>136</v>
      </c>
      <c r="K3">
        <v>726</v>
      </c>
      <c r="L3">
        <v>1662</v>
      </c>
      <c r="M3">
        <v>47</v>
      </c>
      <c r="N3">
        <f>J3/(J3+M3)</f>
        <v>0.74316939890710387</v>
      </c>
      <c r="O3">
        <f t="shared" ref="O3:O17" si="1">J3/(K3+J3)</f>
        <v>0.15777262180974477</v>
      </c>
      <c r="P3">
        <f>K3/(K3+L3)</f>
        <v>0.30402010050251255</v>
      </c>
      <c r="S3" t="s">
        <v>134</v>
      </c>
    </row>
    <row r="4" spans="1:19">
      <c r="A4">
        <v>49</v>
      </c>
      <c r="B4">
        <v>3</v>
      </c>
      <c r="C4" s="7">
        <v>0.78412554576159399</v>
      </c>
      <c r="E4" s="12">
        <v>0.71584699453551903</v>
      </c>
      <c r="G4" s="5">
        <v>0.73157453936348404</v>
      </c>
      <c r="H4" s="27">
        <v>0.14648148148148146</v>
      </c>
      <c r="I4" s="21">
        <f t="shared" si="0"/>
        <v>210.93333333333334</v>
      </c>
      <c r="J4">
        <v>131</v>
      </c>
      <c r="K4">
        <v>641</v>
      </c>
      <c r="L4">
        <v>1747</v>
      </c>
      <c r="M4">
        <v>52</v>
      </c>
      <c r="N4">
        <f>J4/(J4+M4)</f>
        <v>0.71584699453551914</v>
      </c>
      <c r="O4">
        <f t="shared" si="1"/>
        <v>0.16968911917098445</v>
      </c>
      <c r="P4">
        <f t="shared" ref="P4:P17" si="2">K4/(K4+L4)</f>
        <v>0.2684254606365159</v>
      </c>
    </row>
    <row r="5" spans="1:19">
      <c r="A5">
        <v>50</v>
      </c>
      <c r="B5">
        <v>4</v>
      </c>
      <c r="C5" s="7">
        <v>0.78093564360966905</v>
      </c>
      <c r="E5" s="12">
        <v>0.72677595628415304</v>
      </c>
      <c r="G5" s="5">
        <v>0.70268006700167496</v>
      </c>
      <c r="H5" s="27">
        <v>0.14646990740740742</v>
      </c>
      <c r="I5" s="21">
        <f t="shared" si="0"/>
        <v>210.91666666666666</v>
      </c>
      <c r="J5">
        <v>133</v>
      </c>
      <c r="K5">
        <v>710</v>
      </c>
      <c r="L5">
        <v>1678</v>
      </c>
      <c r="M5">
        <v>50</v>
      </c>
      <c r="N5">
        <f t="shared" ref="N5:N17" si="3">J5/(J5+M5)</f>
        <v>0.72677595628415304</v>
      </c>
      <c r="O5">
        <f t="shared" si="1"/>
        <v>0.15776986951364175</v>
      </c>
      <c r="P5">
        <f t="shared" si="2"/>
        <v>0.29731993299832493</v>
      </c>
    </row>
    <row r="6" spans="1:19">
      <c r="A6">
        <v>49</v>
      </c>
      <c r="B6">
        <v>5</v>
      </c>
      <c r="C6" s="7">
        <v>0.77507986196922596</v>
      </c>
      <c r="E6" s="12">
        <v>0.73224043715846998</v>
      </c>
      <c r="G6" s="5">
        <v>0.70812395309882703</v>
      </c>
      <c r="H6" s="27">
        <v>0.14650462962962962</v>
      </c>
      <c r="I6" s="21">
        <f t="shared" si="0"/>
        <v>210.96666666666667</v>
      </c>
      <c r="J6">
        <v>134</v>
      </c>
      <c r="K6">
        <v>697</v>
      </c>
      <c r="L6">
        <v>1691</v>
      </c>
      <c r="M6">
        <v>49</v>
      </c>
      <c r="N6">
        <f t="shared" si="3"/>
        <v>0.73224043715846998</v>
      </c>
      <c r="O6">
        <f t="shared" si="1"/>
        <v>0.16125150421179302</v>
      </c>
      <c r="P6">
        <f t="shared" si="2"/>
        <v>0.29187604690117253</v>
      </c>
    </row>
    <row r="7" spans="1:19">
      <c r="A7">
        <v>48</v>
      </c>
      <c r="B7">
        <v>6</v>
      </c>
      <c r="C7" s="7">
        <v>0.78023084456892799</v>
      </c>
      <c r="E7" s="12">
        <v>0.68306010928961702</v>
      </c>
      <c r="G7" s="5">
        <v>0.74371859296482401</v>
      </c>
      <c r="H7" s="27">
        <v>0.14657407407407408</v>
      </c>
      <c r="I7" s="21">
        <f t="shared" si="0"/>
        <v>211.06666666666666</v>
      </c>
      <c r="J7">
        <v>125</v>
      </c>
      <c r="K7">
        <v>612</v>
      </c>
      <c r="L7">
        <v>1776</v>
      </c>
      <c r="M7">
        <v>58</v>
      </c>
      <c r="N7">
        <f t="shared" si="3"/>
        <v>0.68306010928961747</v>
      </c>
      <c r="O7">
        <f t="shared" si="1"/>
        <v>0.16960651289009498</v>
      </c>
      <c r="P7">
        <f t="shared" si="2"/>
        <v>0.25628140703517588</v>
      </c>
    </row>
    <row r="8" spans="1:19">
      <c r="A8">
        <v>49</v>
      </c>
      <c r="B8">
        <v>7</v>
      </c>
      <c r="C8" s="7">
        <v>0.77901804102479599</v>
      </c>
      <c r="E8" s="12">
        <v>0.70491803278688503</v>
      </c>
      <c r="G8" s="5">
        <v>0.70770519262981502</v>
      </c>
      <c r="H8" s="27">
        <v>0.14644675925925926</v>
      </c>
      <c r="I8" s="21">
        <f t="shared" si="0"/>
        <v>210.88333333333333</v>
      </c>
      <c r="J8">
        <v>129</v>
      </c>
      <c r="K8">
        <v>698</v>
      </c>
      <c r="L8">
        <v>1690</v>
      </c>
      <c r="M8">
        <v>54</v>
      </c>
      <c r="N8">
        <f t="shared" si="3"/>
        <v>0.70491803278688525</v>
      </c>
      <c r="O8">
        <f t="shared" si="1"/>
        <v>0.15598548972188633</v>
      </c>
      <c r="P8">
        <f t="shared" si="2"/>
        <v>0.29229480737018426</v>
      </c>
    </row>
    <row r="9" spans="1:19">
      <c r="A9">
        <v>50</v>
      </c>
      <c r="B9">
        <v>8</v>
      </c>
      <c r="C9" s="7">
        <v>0.78481661495089206</v>
      </c>
      <c r="E9" s="12">
        <v>0.72131147540983598</v>
      </c>
      <c r="G9" s="5">
        <v>0.71817420435510804</v>
      </c>
      <c r="H9" s="27">
        <v>0.1464236111111111</v>
      </c>
      <c r="I9" s="21">
        <f t="shared" si="0"/>
        <v>210.85</v>
      </c>
      <c r="J9">
        <v>132</v>
      </c>
      <c r="K9">
        <v>673</v>
      </c>
      <c r="L9">
        <v>1715</v>
      </c>
      <c r="M9">
        <v>51</v>
      </c>
      <c r="N9">
        <f t="shared" si="3"/>
        <v>0.72131147540983609</v>
      </c>
      <c r="O9">
        <f t="shared" si="1"/>
        <v>0.1639751552795031</v>
      </c>
      <c r="P9">
        <f t="shared" si="2"/>
        <v>0.28182579564489113</v>
      </c>
    </row>
    <row r="10" spans="1:19">
      <c r="A10">
        <v>50</v>
      </c>
      <c r="B10">
        <v>9</v>
      </c>
      <c r="C10" s="7">
        <v>0.77688762574255599</v>
      </c>
      <c r="E10" s="12">
        <v>0.69398907103825103</v>
      </c>
      <c r="G10" s="5">
        <v>0.73241206030150696</v>
      </c>
      <c r="H10" s="27">
        <v>0.14653935185185185</v>
      </c>
      <c r="I10" s="21">
        <f t="shared" ref="I10:I17" si="4">((HOUR(H10)*60)+MINUTE(H10)+(SECOND(H10)/60))</f>
        <v>211.01666666666668</v>
      </c>
      <c r="J10">
        <v>127</v>
      </c>
      <c r="K10">
        <v>639</v>
      </c>
      <c r="L10">
        <v>1749</v>
      </c>
      <c r="M10">
        <v>56</v>
      </c>
      <c r="N10">
        <f t="shared" si="3"/>
        <v>0.69398907103825136</v>
      </c>
      <c r="O10">
        <f t="shared" si="1"/>
        <v>0.16579634464751958</v>
      </c>
      <c r="P10">
        <f t="shared" si="2"/>
        <v>0.26758793969849248</v>
      </c>
    </row>
    <row r="11" spans="1:19">
      <c r="A11">
        <v>48</v>
      </c>
      <c r="B11">
        <v>10</v>
      </c>
      <c r="C11" s="7">
        <v>0.77391740121371799</v>
      </c>
      <c r="E11" s="12">
        <v>0.72131147540983598</v>
      </c>
      <c r="G11" s="5">
        <v>0.69681742043550998</v>
      </c>
      <c r="H11" s="27">
        <v>0.14649305555555556</v>
      </c>
      <c r="I11" s="21">
        <f t="shared" si="4"/>
        <v>210.95</v>
      </c>
      <c r="J11">
        <v>132</v>
      </c>
      <c r="K11">
        <v>724</v>
      </c>
      <c r="L11">
        <v>1664</v>
      </c>
      <c r="M11">
        <v>51</v>
      </c>
      <c r="N11">
        <f t="shared" si="3"/>
        <v>0.72131147540983609</v>
      </c>
      <c r="O11">
        <f t="shared" si="1"/>
        <v>0.1542056074766355</v>
      </c>
      <c r="P11">
        <f t="shared" si="2"/>
        <v>0.30318257956448913</v>
      </c>
    </row>
    <row r="12" spans="1:19">
      <c r="A12">
        <v>50</v>
      </c>
      <c r="B12">
        <v>11</v>
      </c>
      <c r="C12" s="7">
        <v>0.773464316116099</v>
      </c>
      <c r="E12" s="12">
        <v>0.68306010928961702</v>
      </c>
      <c r="G12" s="5">
        <v>0.71859296482412005</v>
      </c>
      <c r="H12" s="27">
        <v>0.14645833333333333</v>
      </c>
      <c r="I12" s="21">
        <f t="shared" si="4"/>
        <v>210.9</v>
      </c>
      <c r="J12">
        <v>125</v>
      </c>
      <c r="K12">
        <v>672</v>
      </c>
      <c r="L12">
        <v>1716</v>
      </c>
      <c r="M12">
        <v>58</v>
      </c>
      <c r="N12">
        <f t="shared" si="3"/>
        <v>0.68306010928961747</v>
      </c>
      <c r="O12">
        <f t="shared" si="1"/>
        <v>0.15683814303638646</v>
      </c>
      <c r="P12">
        <f t="shared" si="2"/>
        <v>0.28140703517587939</v>
      </c>
    </row>
    <row r="13" spans="1:19">
      <c r="A13">
        <v>49</v>
      </c>
      <c r="B13">
        <v>12</v>
      </c>
      <c r="C13" s="7">
        <v>0.77143687471968203</v>
      </c>
      <c r="E13" s="12">
        <v>0.69945355191256797</v>
      </c>
      <c r="G13" s="5">
        <v>0.69514237855946404</v>
      </c>
      <c r="H13" s="27">
        <v>0.1464351851851852</v>
      </c>
      <c r="I13" s="21">
        <f t="shared" si="4"/>
        <v>210.86666666666667</v>
      </c>
      <c r="J13">
        <v>128</v>
      </c>
      <c r="K13">
        <v>728</v>
      </c>
      <c r="L13">
        <v>1660</v>
      </c>
      <c r="M13">
        <v>55</v>
      </c>
      <c r="N13">
        <f t="shared" si="3"/>
        <v>0.69945355191256831</v>
      </c>
      <c r="O13">
        <f t="shared" si="1"/>
        <v>0.14953271028037382</v>
      </c>
      <c r="P13">
        <f t="shared" si="2"/>
        <v>0.30485762144053602</v>
      </c>
    </row>
    <row r="14" spans="1:19">
      <c r="A14">
        <v>49</v>
      </c>
      <c r="B14">
        <v>13</v>
      </c>
      <c r="C14" s="7">
        <v>0.77833383676121903</v>
      </c>
      <c r="E14" s="12">
        <v>0.72131147540983598</v>
      </c>
      <c r="G14" s="5">
        <v>0.72487437185929604</v>
      </c>
      <c r="H14" s="27">
        <v>0.14648148148148146</v>
      </c>
      <c r="I14" s="21">
        <f t="shared" si="4"/>
        <v>210.93333333333334</v>
      </c>
      <c r="J14">
        <v>132</v>
      </c>
      <c r="K14">
        <v>657</v>
      </c>
      <c r="L14">
        <v>1731</v>
      </c>
      <c r="M14">
        <v>51</v>
      </c>
      <c r="N14">
        <f t="shared" si="3"/>
        <v>0.72131147540983609</v>
      </c>
      <c r="O14">
        <f t="shared" si="1"/>
        <v>0.16730038022813687</v>
      </c>
      <c r="P14">
        <f t="shared" si="2"/>
        <v>0.27512562814070352</v>
      </c>
    </row>
    <row r="15" spans="1:19">
      <c r="A15">
        <v>49</v>
      </c>
      <c r="B15">
        <v>14</v>
      </c>
      <c r="C15" s="7">
        <v>0.78269992952009604</v>
      </c>
      <c r="E15" s="12">
        <v>0.72131147540983598</v>
      </c>
      <c r="G15" s="5">
        <v>0.71314907872696798</v>
      </c>
      <c r="H15" s="27">
        <v>0.14646990740740742</v>
      </c>
      <c r="I15" s="21">
        <f t="shared" si="4"/>
        <v>210.91666666666666</v>
      </c>
      <c r="J15">
        <v>132</v>
      </c>
      <c r="K15">
        <v>685</v>
      </c>
      <c r="L15">
        <v>1703</v>
      </c>
      <c r="M15">
        <v>51</v>
      </c>
      <c r="N15">
        <f t="shared" si="3"/>
        <v>0.72131147540983609</v>
      </c>
      <c r="O15">
        <f t="shared" si="1"/>
        <v>0.16156670746634028</v>
      </c>
      <c r="P15">
        <f t="shared" si="2"/>
        <v>0.2868509212730318</v>
      </c>
    </row>
    <row r="16" spans="1:19">
      <c r="A16">
        <v>50</v>
      </c>
      <c r="B16">
        <v>15</v>
      </c>
      <c r="C16" s="7">
        <v>0.78358550493816903</v>
      </c>
      <c r="E16" s="12">
        <v>0.72131147540983598</v>
      </c>
      <c r="G16" s="5">
        <v>0.733668341708542</v>
      </c>
      <c r="H16" s="27">
        <v>0.14640046296296297</v>
      </c>
      <c r="I16" s="21">
        <f t="shared" si="4"/>
        <v>210.81666666666666</v>
      </c>
      <c r="J16">
        <v>132</v>
      </c>
      <c r="K16">
        <v>636</v>
      </c>
      <c r="L16">
        <v>1752</v>
      </c>
      <c r="M16">
        <v>51</v>
      </c>
      <c r="N16">
        <f t="shared" si="3"/>
        <v>0.72131147540983609</v>
      </c>
      <c r="O16">
        <f t="shared" si="1"/>
        <v>0.171875</v>
      </c>
      <c r="P16">
        <f t="shared" si="2"/>
        <v>0.26633165829145727</v>
      </c>
    </row>
    <row r="17" spans="1:16">
      <c r="A17">
        <v>50</v>
      </c>
      <c r="B17">
        <v>16</v>
      </c>
      <c r="C17" s="7">
        <v>0.77522860202652599</v>
      </c>
      <c r="E17" s="12">
        <v>0.71038251366120198</v>
      </c>
      <c r="G17" s="5">
        <v>0.71105527638190902</v>
      </c>
      <c r="H17" s="27">
        <v>0.14561342592592594</v>
      </c>
      <c r="I17" s="21">
        <f t="shared" si="4"/>
        <v>209.68333333333334</v>
      </c>
      <c r="J17">
        <v>130</v>
      </c>
      <c r="K17">
        <v>690</v>
      </c>
      <c r="L17">
        <v>1698</v>
      </c>
      <c r="M17">
        <v>53</v>
      </c>
      <c r="N17">
        <f t="shared" si="3"/>
        <v>0.7103825136612022</v>
      </c>
      <c r="O17">
        <f t="shared" si="1"/>
        <v>0.15853658536585366</v>
      </c>
      <c r="P17">
        <f t="shared" si="2"/>
        <v>0.28894472361809043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12.457032429909098</v>
      </c>
      <c r="D19" t="s">
        <v>117</v>
      </c>
      <c r="E19" s="12">
        <f>SUM(E2:E17)</f>
        <v>11.431693989071034</v>
      </c>
      <c r="F19" t="s">
        <v>117</v>
      </c>
      <c r="G19" s="5">
        <f>SUM(G2:G17)</f>
        <v>11.434673366834163</v>
      </c>
      <c r="H19" t="s">
        <v>117</v>
      </c>
      <c r="I19">
        <f>SUM(I2:I17)</f>
        <v>3373.6666666666665</v>
      </c>
      <c r="J19">
        <f>I19/60</f>
        <v>56.227777777777774</v>
      </c>
      <c r="M19" t="s">
        <v>117</v>
      </c>
      <c r="N19">
        <f>SUM(N2:N17)</f>
        <v>11.431693989071038</v>
      </c>
      <c r="O19">
        <f>SUM(O2:O17)</f>
        <v>2.5797206190234232</v>
      </c>
      <c r="P19">
        <f>SUM(P2:P17)</f>
        <v>4.5653266331658289</v>
      </c>
    </row>
    <row r="20" spans="1:16">
      <c r="A20" s="1"/>
      <c r="B20" t="s">
        <v>118</v>
      </c>
      <c r="C20" s="7">
        <f>C19/16</f>
        <v>0.77856452686931865</v>
      </c>
      <c r="D20" t="s">
        <v>118</v>
      </c>
      <c r="E20" s="12">
        <f>E19/16</f>
        <v>0.71448087431693963</v>
      </c>
      <c r="F20" t="s">
        <v>118</v>
      </c>
      <c r="G20" s="5">
        <f>G19/16</f>
        <v>0.7146670854271352</v>
      </c>
      <c r="H20" t="s">
        <v>118</v>
      </c>
      <c r="I20">
        <f>I19/16</f>
        <v>210.85416666666666</v>
      </c>
      <c r="M20" t="s">
        <v>118</v>
      </c>
      <c r="N20">
        <f>N19/16</f>
        <v>0.71448087431693985</v>
      </c>
      <c r="O20">
        <f>O19/16</f>
        <v>0.16123253868896395</v>
      </c>
      <c r="P20">
        <f>P19/16</f>
        <v>0.2853329145728643</v>
      </c>
    </row>
    <row r="21" spans="1:16">
      <c r="A21" s="1"/>
      <c r="B21" s="10" t="s">
        <v>119</v>
      </c>
      <c r="C21" s="16">
        <f>_xlfn.VAR.S(C2:C17)</f>
        <v>1.6727792548543752E-5</v>
      </c>
      <c r="D21" s="10" t="s">
        <v>119</v>
      </c>
      <c r="E21" s="15">
        <f>_xlfn.VAR.S(E2:E17)</f>
        <v>3.045776225029139E-4</v>
      </c>
      <c r="F21" s="10" t="s">
        <v>119</v>
      </c>
      <c r="G21" s="14">
        <f>_xlfn.VAR.S(G2:G17)</f>
        <v>2.2824608338547383E-4</v>
      </c>
      <c r="H21" t="s">
        <v>119</v>
      </c>
      <c r="I21">
        <f>_xlfn.VAR.S(I2:I17)</f>
        <v>0.10164814814814772</v>
      </c>
      <c r="M21" t="s">
        <v>119</v>
      </c>
      <c r="N21" s="25">
        <f>_xlfn.VAR.S(N2:N17)</f>
        <v>3.0457762250291206E-4</v>
      </c>
      <c r="O21" s="25">
        <f>_xlfn.VAR.S(O2:O17)</f>
        <v>3.9656207328223208E-5</v>
      </c>
      <c r="P21" s="25">
        <f>_xlfn.VAR.S(P2:P17)</f>
        <v>2.2824608338547383E-4</v>
      </c>
    </row>
    <row r="22" spans="1:16">
      <c r="A22" s="1"/>
      <c r="B22" s="17" t="s">
        <v>120</v>
      </c>
      <c r="C22" s="16">
        <f>_xlfn.STDEV.S(C2:C17)</f>
        <v>4.0899624140747007E-3</v>
      </c>
      <c r="D22" s="17" t="s">
        <v>120</v>
      </c>
      <c r="E22" s="15">
        <f>_xlfn.STDEV.S(E2:E17)</f>
        <v>1.7452152374504239E-2</v>
      </c>
      <c r="F22" s="17" t="s">
        <v>120</v>
      </c>
      <c r="G22" s="14">
        <f>_xlfn.STDEV.S(G2:G17)</f>
        <v>1.5107815308160006E-2</v>
      </c>
      <c r="H22" t="s">
        <v>120</v>
      </c>
      <c r="I22">
        <f>_xlfn.STDEV.S(I2:I17)</f>
        <v>0.31882306715190439</v>
      </c>
      <c r="M22" t="s">
        <v>120</v>
      </c>
      <c r="N22" s="25">
        <f>_xlfn.STDEV.S(N2:N17)</f>
        <v>1.7452152374504187E-2</v>
      </c>
      <c r="O22" s="25">
        <f>_xlfn.STDEV.S(O2:O17)</f>
        <v>6.2973174708143157E-3</v>
      </c>
      <c r="P22" s="25">
        <f>_xlfn.STDEV.S(P2:P17)</f>
        <v>1.5107815308160006E-2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0.77143687471968203</v>
      </c>
      <c r="D24" t="s">
        <v>121</v>
      </c>
      <c r="E24" s="12">
        <f>MIN(E2:E17)</f>
        <v>0.68306010928961702</v>
      </c>
      <c r="F24" t="s">
        <v>121</v>
      </c>
      <c r="G24" s="5">
        <f>MIN(G2:G17)</f>
        <v>0.69514237855946404</v>
      </c>
      <c r="M24" t="s">
        <v>121</v>
      </c>
      <c r="N24">
        <f>MIN(N2:N17)</f>
        <v>0.68306010928961747</v>
      </c>
      <c r="O24">
        <f>MIN(O2:O17)</f>
        <v>0.14953271028037382</v>
      </c>
      <c r="P24">
        <f>MIN(P2:P17)</f>
        <v>0.25628140703517588</v>
      </c>
    </row>
    <row r="25" spans="1:16">
      <c r="A25" s="1"/>
      <c r="B25" t="s">
        <v>122</v>
      </c>
      <c r="C25" s="7">
        <f>MAX(C2:C17)</f>
        <v>0.78481661495089206</v>
      </c>
      <c r="D25" t="s">
        <v>122</v>
      </c>
      <c r="E25" s="12">
        <f>MAX(E2:E17)</f>
        <v>0.74316939890710298</v>
      </c>
      <c r="F25" t="s">
        <v>122</v>
      </c>
      <c r="G25" s="5">
        <f>MAX(G2:G17)</f>
        <v>0.74371859296482401</v>
      </c>
      <c r="M25" t="s">
        <v>122</v>
      </c>
      <c r="N25">
        <f>MAX(N2:N17)</f>
        <v>0.74316939890710387</v>
      </c>
      <c r="O25">
        <f>MAX(O2:O17)</f>
        <v>0.171875</v>
      </c>
      <c r="P25">
        <f>MAX(P2:P17)</f>
        <v>0.30485762144053602</v>
      </c>
    </row>
    <row r="26" spans="1:16">
      <c r="A26" s="1"/>
      <c r="B26" s="1" t="s">
        <v>123</v>
      </c>
      <c r="C26" s="7">
        <f>C25-C24</f>
        <v>1.3379740231210024E-2</v>
      </c>
      <c r="D26" s="1" t="s">
        <v>123</v>
      </c>
      <c r="E26" s="12">
        <f>E25-E24</f>
        <v>6.0109289617485961E-2</v>
      </c>
      <c r="F26" s="1" t="s">
        <v>123</v>
      </c>
      <c r="G26" s="5">
        <f>G25-G24</f>
        <v>4.8576214405359974E-2</v>
      </c>
      <c r="M26" s="1" t="s">
        <v>124</v>
      </c>
      <c r="N26">
        <f>N25-N24</f>
        <v>6.0109289617486406E-2</v>
      </c>
      <c r="O26">
        <f>O25-O24</f>
        <v>2.2342289719626179E-2</v>
      </c>
      <c r="P26">
        <f>P25-P24</f>
        <v>4.8576214405360141E-2</v>
      </c>
    </row>
    <row r="27" spans="1:16">
      <c r="A27" s="1"/>
      <c r="B27" s="10" t="s">
        <v>125</v>
      </c>
      <c r="C27" s="7">
        <f>C26*100</f>
        <v>1.3379740231210024</v>
      </c>
      <c r="D27" s="10" t="s">
        <v>125</v>
      </c>
      <c r="E27" s="12">
        <f>E26*100</f>
        <v>6.0109289617485961</v>
      </c>
      <c r="F27" s="10" t="s">
        <v>125</v>
      </c>
      <c r="G27" s="5">
        <f>G26*100</f>
        <v>4.857621440535997</v>
      </c>
      <c r="M27" s="10" t="s">
        <v>125</v>
      </c>
      <c r="N27">
        <f>N26*100</f>
        <v>6.0109289617486406</v>
      </c>
      <c r="O27">
        <f>O26*100</f>
        <v>2.2342289719626178</v>
      </c>
      <c r="P27">
        <f>P26*100</f>
        <v>4.8576214405360139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5">ABS(C2-C$20)</f>
        <v>1.5762155495147034E-3</v>
      </c>
      <c r="E30">
        <f t="shared" ref="E30:E45" si="6">ABS(E2-E$20)</f>
        <v>1.7759562841530352E-2</v>
      </c>
      <c r="G30">
        <f t="shared" ref="G30:G45" si="7">ABS(G2-G$20)</f>
        <v>1.3662060301507184E-2</v>
      </c>
    </row>
    <row r="31" spans="1:16">
      <c r="C31">
        <f t="shared" si="5"/>
        <v>1.7189487968073403E-3</v>
      </c>
      <c r="E31">
        <f t="shared" si="6"/>
        <v>2.8688524590163356E-2</v>
      </c>
      <c r="G31">
        <f t="shared" si="7"/>
        <v>1.8687185929648242E-2</v>
      </c>
    </row>
    <row r="32" spans="1:16">
      <c r="C32">
        <f t="shared" si="5"/>
        <v>5.5610188922753379E-3</v>
      </c>
      <c r="E32">
        <f t="shared" si="6"/>
        <v>1.366120218579403E-3</v>
      </c>
      <c r="G32">
        <f t="shared" si="7"/>
        <v>1.6907453936348849E-2</v>
      </c>
    </row>
    <row r="33" spans="3:7">
      <c r="C33">
        <f t="shared" si="5"/>
        <v>2.3711167403503985E-3</v>
      </c>
      <c r="E33">
        <f t="shared" si="6"/>
        <v>1.2295081967213406E-2</v>
      </c>
      <c r="G33">
        <f t="shared" si="7"/>
        <v>1.1987018425460239E-2</v>
      </c>
    </row>
    <row r="34" spans="3:7">
      <c r="C34">
        <f t="shared" si="5"/>
        <v>3.4846649000926933E-3</v>
      </c>
      <c r="E34">
        <f t="shared" si="6"/>
        <v>1.7759562841530352E-2</v>
      </c>
      <c r="G34">
        <f t="shared" si="7"/>
        <v>6.5431323283081655E-3</v>
      </c>
    </row>
    <row r="35" spans="3:7">
      <c r="C35">
        <f t="shared" si="5"/>
        <v>1.6663176996093432E-3</v>
      </c>
      <c r="E35">
        <f t="shared" si="6"/>
        <v>3.1420765027322606E-2</v>
      </c>
      <c r="G35">
        <f t="shared" si="7"/>
        <v>2.9051507537688814E-2</v>
      </c>
    </row>
    <row r="36" spans="3:7">
      <c r="C36">
        <f t="shared" si="5"/>
        <v>4.5351415547734142E-4</v>
      </c>
      <c r="E36">
        <f t="shared" si="6"/>
        <v>9.5628415300545999E-3</v>
      </c>
      <c r="G36">
        <f t="shared" si="7"/>
        <v>6.9618927973201794E-3</v>
      </c>
    </row>
    <row r="37" spans="3:7">
      <c r="C37">
        <f t="shared" si="5"/>
        <v>6.2520880815734037E-3</v>
      </c>
      <c r="E37">
        <f t="shared" si="6"/>
        <v>6.830601092896349E-3</v>
      </c>
      <c r="G37">
        <f t="shared" si="7"/>
        <v>3.507118927972841E-3</v>
      </c>
    </row>
    <row r="38" spans="3:7">
      <c r="C38">
        <f t="shared" si="5"/>
        <v>1.6769011267626643E-3</v>
      </c>
      <c r="E38">
        <f t="shared" si="6"/>
        <v>2.0491803278688603E-2</v>
      </c>
      <c r="G38">
        <f t="shared" si="7"/>
        <v>1.7744974874371766E-2</v>
      </c>
    </row>
    <row r="39" spans="3:7">
      <c r="C39">
        <f t="shared" si="5"/>
        <v>4.647125655600659E-3</v>
      </c>
      <c r="E39">
        <f t="shared" si="6"/>
        <v>6.830601092896349E-3</v>
      </c>
      <c r="G39">
        <f t="shared" si="7"/>
        <v>1.7849664991625214E-2</v>
      </c>
    </row>
    <row r="40" spans="3:7">
      <c r="C40">
        <f t="shared" si="5"/>
        <v>5.1002107532196472E-3</v>
      </c>
      <c r="E40">
        <f t="shared" si="6"/>
        <v>3.1420765027322606E-2</v>
      </c>
      <c r="G40">
        <f t="shared" si="7"/>
        <v>3.9258793969848549E-3</v>
      </c>
    </row>
    <row r="41" spans="3:7">
      <c r="C41">
        <f t="shared" si="5"/>
        <v>7.1276521496366207E-3</v>
      </c>
      <c r="E41">
        <f t="shared" si="6"/>
        <v>1.5027322404371657E-2</v>
      </c>
      <c r="G41">
        <f t="shared" si="7"/>
        <v>1.952470686767116E-2</v>
      </c>
    </row>
    <row r="42" spans="3:7">
      <c r="C42">
        <f t="shared" si="5"/>
        <v>2.3069010809961821E-4</v>
      </c>
      <c r="E42">
        <f t="shared" si="6"/>
        <v>6.830601092896349E-3</v>
      </c>
      <c r="G42">
        <f t="shared" si="7"/>
        <v>1.0207286432160845E-2</v>
      </c>
    </row>
    <row r="43" spans="3:7">
      <c r="C43">
        <f t="shared" si="5"/>
        <v>4.1354026507773867E-3</v>
      </c>
      <c r="E43">
        <f t="shared" si="6"/>
        <v>6.830601092896349E-3</v>
      </c>
      <c r="G43">
        <f t="shared" si="7"/>
        <v>1.5180067001672182E-3</v>
      </c>
    </row>
    <row r="44" spans="3:7">
      <c r="C44">
        <f t="shared" si="5"/>
        <v>5.0209780688503791E-3</v>
      </c>
      <c r="E44">
        <f t="shared" si="6"/>
        <v>6.830601092896349E-3</v>
      </c>
      <c r="G44">
        <f t="shared" si="7"/>
        <v>1.9001256281406809E-2</v>
      </c>
    </row>
    <row r="45" spans="3:7">
      <c r="C45">
        <f t="shared" si="5"/>
        <v>3.3359248427926591E-3</v>
      </c>
      <c r="E45">
        <f t="shared" si="6"/>
        <v>4.098360655737654E-3</v>
      </c>
      <c r="G45">
        <f t="shared" si="7"/>
        <v>3.6118090452261775E-3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2731-15A1-4484-82E8-53C1AE6BFFF9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49</v>
      </c>
      <c r="B2">
        <v>1</v>
      </c>
      <c r="C2" s="7">
        <v>0.78384637211558705</v>
      </c>
      <c r="E2" s="12">
        <v>0.69945355191256797</v>
      </c>
      <c r="G2" s="5">
        <v>0.71817420435510804</v>
      </c>
      <c r="H2" s="27">
        <v>0.14561342592592594</v>
      </c>
      <c r="I2" s="21">
        <f t="shared" ref="I2:I17" si="0">((HOUR(H2)*60)+MINUTE(H2)+(SECOND(H2)/60))</f>
        <v>209.68333333333334</v>
      </c>
      <c r="J2">
        <v>128</v>
      </c>
      <c r="K2">
        <v>673</v>
      </c>
      <c r="L2">
        <v>1715</v>
      </c>
      <c r="M2">
        <v>55</v>
      </c>
      <c r="N2">
        <f>J2/(J2+M2)</f>
        <v>0.69945355191256831</v>
      </c>
      <c r="O2">
        <f>J2/(K2+J2)</f>
        <v>0.15980024968789014</v>
      </c>
      <c r="P2">
        <f>K2/(K2+L2)</f>
        <v>0.28182579564489113</v>
      </c>
      <c r="S2" t="s">
        <v>133</v>
      </c>
    </row>
    <row r="3" spans="1:19">
      <c r="A3">
        <v>50</v>
      </c>
      <c r="B3">
        <v>2</v>
      </c>
      <c r="C3" s="7">
        <v>0.78418046516736595</v>
      </c>
      <c r="E3" s="12">
        <v>0.71584699453551903</v>
      </c>
      <c r="G3" s="5">
        <v>0.70393634840871</v>
      </c>
      <c r="H3" s="27">
        <v>0.14563657407407407</v>
      </c>
      <c r="I3" s="21">
        <f t="shared" si="0"/>
        <v>209.71666666666667</v>
      </c>
      <c r="J3">
        <v>131</v>
      </c>
      <c r="K3">
        <v>707</v>
      </c>
      <c r="L3">
        <v>1681</v>
      </c>
      <c r="M3">
        <v>52</v>
      </c>
      <c r="N3">
        <f>J3/(J3+M3)</f>
        <v>0.71584699453551914</v>
      </c>
      <c r="O3">
        <f t="shared" ref="O3:O17" si="1">J3/(K3+J3)</f>
        <v>0.15632458233890215</v>
      </c>
      <c r="P3">
        <f t="shared" ref="P3:P17" si="2">K3/(K3+L3)</f>
        <v>0.29606365159128978</v>
      </c>
      <c r="S3" t="s">
        <v>134</v>
      </c>
    </row>
    <row r="4" spans="1:19">
      <c r="A4">
        <v>49</v>
      </c>
      <c r="B4">
        <v>3</v>
      </c>
      <c r="C4" s="7">
        <v>0.78356262185243097</v>
      </c>
      <c r="E4" s="12">
        <v>0.70491803278688503</v>
      </c>
      <c r="G4" s="5">
        <v>0.71817420435510804</v>
      </c>
      <c r="H4" s="27">
        <v>0.14565972222222223</v>
      </c>
      <c r="I4" s="21">
        <f t="shared" si="0"/>
        <v>209.75</v>
      </c>
      <c r="J4">
        <v>129</v>
      </c>
      <c r="K4">
        <v>673</v>
      </c>
      <c r="L4">
        <v>1715</v>
      </c>
      <c r="M4">
        <v>54</v>
      </c>
      <c r="N4">
        <f t="shared" ref="N4:N17" si="3">J4/(J4+M4)</f>
        <v>0.70491803278688525</v>
      </c>
      <c r="O4">
        <f t="shared" si="1"/>
        <v>0.16084788029925187</v>
      </c>
      <c r="P4">
        <f t="shared" si="2"/>
        <v>0.28182579564489113</v>
      </c>
    </row>
    <row r="5" spans="1:19">
      <c r="A5">
        <v>49</v>
      </c>
      <c r="B5">
        <v>4</v>
      </c>
      <c r="C5" s="7">
        <v>0.78350655829237204</v>
      </c>
      <c r="E5" s="12">
        <v>0.72131147540983598</v>
      </c>
      <c r="G5" s="5">
        <v>0.70393634840871</v>
      </c>
      <c r="H5" s="27">
        <v>0.14577546296296295</v>
      </c>
      <c r="I5" s="21">
        <f t="shared" si="0"/>
        <v>209.91666666666666</v>
      </c>
      <c r="J5">
        <v>132</v>
      </c>
      <c r="K5">
        <v>707</v>
      </c>
      <c r="L5">
        <v>1681</v>
      </c>
      <c r="M5">
        <v>51</v>
      </c>
      <c r="N5">
        <f t="shared" si="3"/>
        <v>0.72131147540983609</v>
      </c>
      <c r="O5">
        <f t="shared" si="1"/>
        <v>0.15733015494636471</v>
      </c>
      <c r="P5">
        <f t="shared" si="2"/>
        <v>0.29606365159128978</v>
      </c>
    </row>
    <row r="6" spans="1:19">
      <c r="A6">
        <v>49</v>
      </c>
      <c r="B6">
        <v>5</v>
      </c>
      <c r="C6" s="7">
        <v>0.78287384097170698</v>
      </c>
      <c r="E6" s="12">
        <v>0.71584699453551903</v>
      </c>
      <c r="G6" s="5">
        <v>0.71231155778894395</v>
      </c>
      <c r="H6" s="27">
        <v>0.14645833333333333</v>
      </c>
      <c r="I6" s="21">
        <f t="shared" si="0"/>
        <v>210.9</v>
      </c>
      <c r="J6">
        <v>131</v>
      </c>
      <c r="K6">
        <v>687</v>
      </c>
      <c r="L6">
        <v>1701</v>
      </c>
      <c r="M6">
        <v>52</v>
      </c>
      <c r="N6">
        <f t="shared" si="3"/>
        <v>0.71584699453551914</v>
      </c>
      <c r="O6">
        <f t="shared" si="1"/>
        <v>0.16014669926650366</v>
      </c>
      <c r="P6">
        <f t="shared" si="2"/>
        <v>0.28768844221105527</v>
      </c>
    </row>
    <row r="7" spans="1:19">
      <c r="A7">
        <v>49</v>
      </c>
      <c r="B7">
        <v>6</v>
      </c>
      <c r="C7" s="7">
        <v>0.78226515089106696</v>
      </c>
      <c r="E7" s="12">
        <v>0.69398907103825103</v>
      </c>
      <c r="G7" s="5">
        <v>0.72194304857621405</v>
      </c>
      <c r="H7" s="27">
        <v>0.14664351851851851</v>
      </c>
      <c r="I7" s="21">
        <f t="shared" si="0"/>
        <v>211.16666666666666</v>
      </c>
      <c r="J7">
        <v>127</v>
      </c>
      <c r="K7">
        <v>664</v>
      </c>
      <c r="L7">
        <v>1724</v>
      </c>
      <c r="M7">
        <v>56</v>
      </c>
      <c r="N7">
        <f t="shared" si="3"/>
        <v>0.69398907103825136</v>
      </c>
      <c r="O7">
        <f t="shared" si="1"/>
        <v>0.16055625790139064</v>
      </c>
      <c r="P7">
        <f t="shared" si="2"/>
        <v>0.27805695142378561</v>
      </c>
    </row>
    <row r="8" spans="1:19">
      <c r="A8">
        <v>50</v>
      </c>
      <c r="B8">
        <v>7</v>
      </c>
      <c r="C8" s="7">
        <v>0.78491501221956705</v>
      </c>
      <c r="E8" s="12">
        <v>0.71038251366120198</v>
      </c>
      <c r="G8" s="5">
        <v>0.71021775544388599</v>
      </c>
      <c r="H8" s="27">
        <v>0.14656250000000001</v>
      </c>
      <c r="I8" s="21">
        <f t="shared" si="0"/>
        <v>211.05</v>
      </c>
      <c r="J8">
        <v>130</v>
      </c>
      <c r="K8">
        <v>692</v>
      </c>
      <c r="L8">
        <v>1696</v>
      </c>
      <c r="M8">
        <v>53</v>
      </c>
      <c r="N8">
        <f t="shared" si="3"/>
        <v>0.7103825136612022</v>
      </c>
      <c r="O8">
        <f t="shared" si="1"/>
        <v>0.15815085158150852</v>
      </c>
      <c r="P8">
        <f t="shared" si="2"/>
        <v>0.2897822445561139</v>
      </c>
    </row>
    <row r="9" spans="1:19">
      <c r="A9">
        <v>50</v>
      </c>
      <c r="B9">
        <v>8</v>
      </c>
      <c r="C9" s="7">
        <v>0.78403401341864098</v>
      </c>
      <c r="E9" s="12">
        <v>0.72677595628415304</v>
      </c>
      <c r="G9" s="5">
        <v>0.70100502512562801</v>
      </c>
      <c r="H9" s="27">
        <v>0.14652777777777778</v>
      </c>
      <c r="I9" s="21">
        <f t="shared" si="0"/>
        <v>211</v>
      </c>
      <c r="J9">
        <v>133</v>
      </c>
      <c r="K9">
        <v>714</v>
      </c>
      <c r="L9">
        <v>1674</v>
      </c>
      <c r="M9">
        <v>50</v>
      </c>
      <c r="N9">
        <f t="shared" si="3"/>
        <v>0.72677595628415304</v>
      </c>
      <c r="O9">
        <f t="shared" si="1"/>
        <v>0.15702479338842976</v>
      </c>
      <c r="P9">
        <f t="shared" si="2"/>
        <v>0.29899497487437188</v>
      </c>
    </row>
    <row r="10" spans="1:19">
      <c r="A10">
        <v>49</v>
      </c>
      <c r="B10">
        <v>9</v>
      </c>
      <c r="C10" s="7">
        <v>0.78390129152135901</v>
      </c>
      <c r="E10" s="12">
        <v>0.72131147540983598</v>
      </c>
      <c r="G10" s="5">
        <v>0.71566164154103795</v>
      </c>
      <c r="H10" s="27">
        <v>0.14649305555555556</v>
      </c>
      <c r="I10" s="21">
        <f t="shared" si="0"/>
        <v>210.95</v>
      </c>
      <c r="J10">
        <v>132</v>
      </c>
      <c r="K10">
        <v>679</v>
      </c>
      <c r="L10">
        <v>1709</v>
      </c>
      <c r="M10">
        <v>51</v>
      </c>
      <c r="N10">
        <f t="shared" si="3"/>
        <v>0.72131147540983609</v>
      </c>
      <c r="O10">
        <f t="shared" si="1"/>
        <v>0.16276202219482122</v>
      </c>
      <c r="P10">
        <f t="shared" si="2"/>
        <v>0.28433835845896149</v>
      </c>
    </row>
    <row r="11" spans="1:19">
      <c r="A11">
        <v>49</v>
      </c>
      <c r="B11">
        <v>10</v>
      </c>
      <c r="C11" s="7">
        <v>0.78368161389827096</v>
      </c>
      <c r="E11" s="12">
        <v>0.71038251366120198</v>
      </c>
      <c r="G11" s="5">
        <v>0.71984924623115498</v>
      </c>
      <c r="H11" s="27">
        <v>0.14644675925925926</v>
      </c>
      <c r="I11" s="21">
        <f t="shared" si="0"/>
        <v>210.88333333333333</v>
      </c>
      <c r="J11">
        <v>130</v>
      </c>
      <c r="K11">
        <v>669</v>
      </c>
      <c r="L11">
        <v>1719</v>
      </c>
      <c r="M11">
        <v>53</v>
      </c>
      <c r="N11">
        <f t="shared" si="3"/>
        <v>0.7103825136612022</v>
      </c>
      <c r="O11">
        <f t="shared" si="1"/>
        <v>0.16270337922403003</v>
      </c>
      <c r="P11">
        <f t="shared" si="2"/>
        <v>0.28015075376884424</v>
      </c>
    </row>
    <row r="12" spans="1:19">
      <c r="A12">
        <v>48</v>
      </c>
      <c r="B12">
        <v>11</v>
      </c>
      <c r="C12" s="7">
        <v>0.78271594768011199</v>
      </c>
      <c r="E12" s="12">
        <v>0.71584699453551903</v>
      </c>
      <c r="G12" s="5">
        <v>0.70561139028475695</v>
      </c>
      <c r="H12" s="27">
        <v>0.14645833333333333</v>
      </c>
      <c r="I12" s="21">
        <f t="shared" si="0"/>
        <v>210.9</v>
      </c>
      <c r="J12">
        <v>131</v>
      </c>
      <c r="K12">
        <v>703</v>
      </c>
      <c r="L12">
        <v>1685</v>
      </c>
      <c r="M12">
        <v>52</v>
      </c>
      <c r="N12">
        <f t="shared" si="3"/>
        <v>0.71584699453551914</v>
      </c>
      <c r="O12">
        <f t="shared" si="1"/>
        <v>0.15707434052757793</v>
      </c>
      <c r="P12">
        <f t="shared" si="2"/>
        <v>0.29438860971524289</v>
      </c>
    </row>
    <row r="13" spans="1:19">
      <c r="A13">
        <v>47</v>
      </c>
      <c r="B13">
        <v>12</v>
      </c>
      <c r="C13" s="7">
        <v>0.78277544370303198</v>
      </c>
      <c r="E13" s="12">
        <v>0.70491803278688503</v>
      </c>
      <c r="G13" s="5">
        <v>0.71440536013400302</v>
      </c>
      <c r="H13" s="27">
        <v>0.14648148148148146</v>
      </c>
      <c r="I13" s="21">
        <f t="shared" si="0"/>
        <v>210.93333333333334</v>
      </c>
      <c r="J13">
        <v>129</v>
      </c>
      <c r="K13">
        <v>682</v>
      </c>
      <c r="L13">
        <v>1706</v>
      </c>
      <c r="M13">
        <v>54</v>
      </c>
      <c r="N13">
        <f t="shared" si="3"/>
        <v>0.70491803278688525</v>
      </c>
      <c r="O13">
        <f t="shared" si="1"/>
        <v>0.15906288532675708</v>
      </c>
      <c r="P13">
        <f t="shared" si="2"/>
        <v>0.28559463986599665</v>
      </c>
    </row>
    <row r="14" spans="1:19">
      <c r="A14">
        <v>47</v>
      </c>
      <c r="B14">
        <v>13</v>
      </c>
      <c r="C14" s="7">
        <v>0.78265873996576696</v>
      </c>
      <c r="E14" s="12">
        <v>0.68306010928961702</v>
      </c>
      <c r="G14" s="5">
        <v>0.72738693467336601</v>
      </c>
      <c r="H14" s="18">
        <v>0.14646990740740742</v>
      </c>
      <c r="I14" s="21">
        <f t="shared" si="0"/>
        <v>210.91666666666666</v>
      </c>
      <c r="J14">
        <v>125</v>
      </c>
      <c r="K14">
        <v>651</v>
      </c>
      <c r="L14">
        <v>1737</v>
      </c>
      <c r="M14">
        <v>58</v>
      </c>
      <c r="N14">
        <f t="shared" si="3"/>
        <v>0.68306010928961747</v>
      </c>
      <c r="O14">
        <f t="shared" si="1"/>
        <v>0.16108247422680413</v>
      </c>
      <c r="P14">
        <f t="shared" si="2"/>
        <v>0.27261306532663315</v>
      </c>
    </row>
    <row r="15" spans="1:19">
      <c r="A15">
        <v>48</v>
      </c>
      <c r="B15">
        <v>14</v>
      </c>
      <c r="C15" s="7">
        <v>0.78316216785200998</v>
      </c>
      <c r="E15" s="12">
        <v>0.69945355191256797</v>
      </c>
      <c r="G15" s="5">
        <v>0.72110552763819002</v>
      </c>
      <c r="H15" s="18">
        <v>0.14646990740740742</v>
      </c>
      <c r="I15" s="21">
        <f t="shared" si="0"/>
        <v>210.91666666666666</v>
      </c>
      <c r="J15">
        <v>128</v>
      </c>
      <c r="K15">
        <v>666</v>
      </c>
      <c r="L15">
        <v>1722</v>
      </c>
      <c r="M15">
        <v>55</v>
      </c>
      <c r="N15">
        <f t="shared" si="3"/>
        <v>0.69945355191256831</v>
      </c>
      <c r="O15">
        <f t="shared" si="1"/>
        <v>0.16120906801007556</v>
      </c>
      <c r="P15">
        <f t="shared" si="2"/>
        <v>0.27889447236180903</v>
      </c>
    </row>
    <row r="16" spans="1:19">
      <c r="A16">
        <v>50</v>
      </c>
      <c r="B16">
        <v>15</v>
      </c>
      <c r="C16" s="7">
        <v>0.78373424499546895</v>
      </c>
      <c r="E16" s="12">
        <v>0.72131147540983598</v>
      </c>
      <c r="G16" s="5">
        <v>0.71231155778894395</v>
      </c>
      <c r="H16" s="18">
        <v>0.14644675925925926</v>
      </c>
      <c r="I16" s="21">
        <f t="shared" si="0"/>
        <v>210.88333333333333</v>
      </c>
      <c r="J16">
        <v>132</v>
      </c>
      <c r="K16">
        <v>687</v>
      </c>
      <c r="L16">
        <v>1701</v>
      </c>
      <c r="M16">
        <v>51</v>
      </c>
      <c r="N16">
        <f t="shared" si="3"/>
        <v>0.72131147540983609</v>
      </c>
      <c r="O16">
        <f t="shared" si="1"/>
        <v>0.16117216117216118</v>
      </c>
      <c r="P16">
        <f t="shared" si="2"/>
        <v>0.28768844221105527</v>
      </c>
    </row>
    <row r="17" spans="1:16">
      <c r="A17">
        <v>50</v>
      </c>
      <c r="B17">
        <v>16</v>
      </c>
      <c r="C17" s="7">
        <v>0.78340244025226302</v>
      </c>
      <c r="E17" s="12">
        <v>0.71038251366120198</v>
      </c>
      <c r="G17" s="5">
        <v>0.70938023450586196</v>
      </c>
      <c r="H17" s="18">
        <v>0.14648148148148146</v>
      </c>
      <c r="I17" s="21">
        <f t="shared" si="0"/>
        <v>210.93333333333334</v>
      </c>
      <c r="J17">
        <v>130</v>
      </c>
      <c r="K17">
        <v>694</v>
      </c>
      <c r="L17">
        <v>1694</v>
      </c>
      <c r="M17">
        <v>53</v>
      </c>
      <c r="N17">
        <f t="shared" si="3"/>
        <v>0.7103825136612022</v>
      </c>
      <c r="O17">
        <f t="shared" si="1"/>
        <v>0.15776699029126215</v>
      </c>
      <c r="P17">
        <f t="shared" si="2"/>
        <v>0.29061976549413737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12.535215924797022</v>
      </c>
      <c r="D19" t="s">
        <v>117</v>
      </c>
      <c r="E19" s="12">
        <f>SUM(E2:E17)</f>
        <v>11.355191256830595</v>
      </c>
      <c r="F19" t="s">
        <v>117</v>
      </c>
      <c r="G19" s="5">
        <f>SUM(G2:G17)</f>
        <v>11.415410385259623</v>
      </c>
      <c r="H19" t="s">
        <v>117</v>
      </c>
      <c r="I19">
        <f>SUM(I2:I17)</f>
        <v>3370.5</v>
      </c>
      <c r="J19">
        <f>I19/60</f>
        <v>56.174999999999997</v>
      </c>
      <c r="M19" t="s">
        <v>117</v>
      </c>
      <c r="N19">
        <f>SUM(N2:N17)</f>
        <v>11.355191256830601</v>
      </c>
      <c r="O19">
        <f>SUM(O2:O17)</f>
        <v>2.5530147903837301</v>
      </c>
      <c r="P19">
        <f>SUM(P2:P17)</f>
        <v>4.5845896147403682</v>
      </c>
    </row>
    <row r="20" spans="1:16">
      <c r="A20" s="1"/>
      <c r="B20" t="s">
        <v>118</v>
      </c>
      <c r="C20" s="7">
        <f>C19/16</f>
        <v>0.78345099529981388</v>
      </c>
      <c r="D20" t="s">
        <v>118</v>
      </c>
      <c r="E20" s="12">
        <f>E19/16</f>
        <v>0.70969945355191222</v>
      </c>
      <c r="F20" t="s">
        <v>118</v>
      </c>
      <c r="G20" s="5">
        <f>G19/16</f>
        <v>0.71346314907872643</v>
      </c>
      <c r="H20" t="s">
        <v>118</v>
      </c>
      <c r="I20">
        <f>I19/16</f>
        <v>210.65625</v>
      </c>
      <c r="M20" t="s">
        <v>118</v>
      </c>
      <c r="N20">
        <f>N19/16</f>
        <v>0.70969945355191255</v>
      </c>
      <c r="O20">
        <f>O19/16</f>
        <v>0.15956342439898313</v>
      </c>
      <c r="P20">
        <f>P19/16</f>
        <v>0.28653685092127301</v>
      </c>
    </row>
    <row r="21" spans="1:16">
      <c r="A21" s="1"/>
      <c r="B21" s="10" t="s">
        <v>119</v>
      </c>
      <c r="C21" s="16">
        <f>_xlfn.VAR.S(C2:C17)</f>
        <v>4.6485873172132452E-7</v>
      </c>
      <c r="D21" s="10" t="s">
        <v>119</v>
      </c>
      <c r="E21" s="15">
        <f>_xlfn.VAR.S(E2:E17)</f>
        <v>1.3487015636975616E-4</v>
      </c>
      <c r="F21" s="10" t="s">
        <v>119</v>
      </c>
      <c r="G21" s="14">
        <f>_xlfn.VAR.S(G2:G17)</f>
        <v>5.6220521928455398E-5</v>
      </c>
      <c r="H21" t="s">
        <v>119</v>
      </c>
      <c r="I21">
        <f>_xlfn.VAR.S(I2:I17)</f>
        <v>0.2885879629629623</v>
      </c>
      <c r="M21" t="s">
        <v>119</v>
      </c>
      <c r="N21" s="25">
        <f>_xlfn.VAR.S(N2:N17)</f>
        <v>1.3487015636975356E-4</v>
      </c>
      <c r="O21" s="25">
        <f>_xlfn.VAR.S(O2:O17)</f>
        <v>4.2877818433216982E-6</v>
      </c>
      <c r="P21" s="25">
        <f>_xlfn.VAR.S(P2:P17)</f>
        <v>5.6220521928458616E-5</v>
      </c>
    </row>
    <row r="22" spans="1:16">
      <c r="A22" s="1"/>
      <c r="B22" s="17" t="s">
        <v>120</v>
      </c>
      <c r="C22" s="16">
        <f>_xlfn.STDEV.S(C2:C17)</f>
        <v>6.8180549405334398E-4</v>
      </c>
      <c r="D22" s="17" t="s">
        <v>120</v>
      </c>
      <c r="E22" s="15">
        <f>_xlfn.STDEV.S(E2:E17)</f>
        <v>1.1613361114240621E-2</v>
      </c>
      <c r="F22" s="17" t="s">
        <v>120</v>
      </c>
      <c r="G22" s="14">
        <f>_xlfn.STDEV.S(G2:G17)</f>
        <v>7.4980345376942214E-3</v>
      </c>
      <c r="H22" t="s">
        <v>120</v>
      </c>
      <c r="I22">
        <f>_xlfn.STDEV.S(I2:I17)</f>
        <v>0.53720383744251332</v>
      </c>
      <c r="M22" t="s">
        <v>120</v>
      </c>
      <c r="N22" s="25">
        <f>_xlfn.STDEV.S(N2:N17)</f>
        <v>1.1613361114240509E-2</v>
      </c>
      <c r="O22" s="25">
        <f>_xlfn.STDEV.S(O2:O17)</f>
        <v>2.0706959804185883E-3</v>
      </c>
      <c r="P22" s="25">
        <f>_xlfn.STDEV.S(P2:P17)</f>
        <v>7.4980345376944365E-3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0.78226515089106696</v>
      </c>
      <c r="D24" t="s">
        <v>121</v>
      </c>
      <c r="E24" s="12">
        <f>MIN(E2:E17)</f>
        <v>0.68306010928961702</v>
      </c>
      <c r="F24" t="s">
        <v>121</v>
      </c>
      <c r="G24" s="5">
        <f>MIN(G2:G17)</f>
        <v>0.70100502512562801</v>
      </c>
      <c r="M24" t="s">
        <v>121</v>
      </c>
      <c r="N24">
        <f>MIN(N2:N17)</f>
        <v>0.68306010928961747</v>
      </c>
      <c r="O24">
        <f>MIN(O2:O17)</f>
        <v>0.15632458233890215</v>
      </c>
      <c r="P24">
        <f>MIN(P2:P17)</f>
        <v>0.27261306532663315</v>
      </c>
    </row>
    <row r="25" spans="1:16">
      <c r="A25" s="1"/>
      <c r="B25" t="s">
        <v>122</v>
      </c>
      <c r="C25" s="7">
        <f>MAX(C2:C17)</f>
        <v>0.78491501221956705</v>
      </c>
      <c r="D25" t="s">
        <v>122</v>
      </c>
      <c r="E25" s="12">
        <f>MAX(E2:E17)</f>
        <v>0.72677595628415304</v>
      </c>
      <c r="F25" t="s">
        <v>122</v>
      </c>
      <c r="G25" s="5">
        <f>MAX(G2:G17)</f>
        <v>0.72738693467336601</v>
      </c>
      <c r="M25" t="s">
        <v>122</v>
      </c>
      <c r="N25">
        <f>MAX(N2:N17)</f>
        <v>0.72677595628415304</v>
      </c>
      <c r="O25">
        <f>MAX(O2:O17)</f>
        <v>0.16276202219482122</v>
      </c>
      <c r="P25">
        <f>MAX(P2:P17)</f>
        <v>0.29899497487437188</v>
      </c>
    </row>
    <row r="26" spans="1:16">
      <c r="A26" s="1"/>
      <c r="B26" s="1" t="s">
        <v>123</v>
      </c>
      <c r="C26" s="7">
        <f>C25-C24</f>
        <v>2.6498613285000916E-3</v>
      </c>
      <c r="D26" s="1" t="s">
        <v>123</v>
      </c>
      <c r="E26" s="12">
        <f>E25-E24</f>
        <v>4.3715846994536012E-2</v>
      </c>
      <c r="F26" s="1" t="s">
        <v>123</v>
      </c>
      <c r="G26" s="5">
        <f>G25-G24</f>
        <v>2.6381909547738003E-2</v>
      </c>
      <c r="M26" s="1" t="s">
        <v>124</v>
      </c>
      <c r="N26">
        <f>N25-N24</f>
        <v>4.3715846994535568E-2</v>
      </c>
      <c r="O26">
        <f>O25-O24</f>
        <v>6.4374398559190749E-3</v>
      </c>
      <c r="P26">
        <f>P25-P24</f>
        <v>2.6381909547738724E-2</v>
      </c>
    </row>
    <row r="27" spans="1:16">
      <c r="A27" s="1"/>
      <c r="B27" s="10" t="s">
        <v>125</v>
      </c>
      <c r="C27" s="7">
        <f>C26*100</f>
        <v>0.26498613285000916</v>
      </c>
      <c r="D27" s="10" t="s">
        <v>125</v>
      </c>
      <c r="E27" s="12">
        <f>E26*100</f>
        <v>4.3715846994536012</v>
      </c>
      <c r="F27" s="10" t="s">
        <v>125</v>
      </c>
      <c r="G27" s="5">
        <f>G26*100</f>
        <v>2.6381909547738003</v>
      </c>
      <c r="M27" s="10" t="s">
        <v>125</v>
      </c>
      <c r="N27">
        <f>N26*100</f>
        <v>4.3715846994535568</v>
      </c>
      <c r="O27">
        <f>O26*100</f>
        <v>0.64374398559190749</v>
      </c>
      <c r="P27">
        <f>P26*100</f>
        <v>2.6381909547738722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3.9537681577317407E-4</v>
      </c>
      <c r="E30">
        <f t="shared" ref="E30:E45" si="5">ABS(E2-E$20)</f>
        <v>1.0245901639344246E-2</v>
      </c>
      <c r="G30">
        <f t="shared" ref="G30:G45" si="6">ABS(G2-G$20)</f>
        <v>4.7110552763816038E-3</v>
      </c>
    </row>
    <row r="31" spans="1:16">
      <c r="C31">
        <f t="shared" si="4"/>
        <v>7.2946986755206833E-4</v>
      </c>
      <c r="E31">
        <f t="shared" si="5"/>
        <v>6.147540983606814E-3</v>
      </c>
      <c r="G31">
        <f t="shared" si="6"/>
        <v>9.5268006700164332E-3</v>
      </c>
    </row>
    <row r="32" spans="1:16">
      <c r="C32">
        <f t="shared" si="4"/>
        <v>1.1162655261709453E-4</v>
      </c>
      <c r="E32">
        <f t="shared" si="5"/>
        <v>4.7814207650271889E-3</v>
      </c>
      <c r="G32">
        <f t="shared" si="6"/>
        <v>4.7110552763816038E-3</v>
      </c>
    </row>
    <row r="33" spans="3:7">
      <c r="C33">
        <f t="shared" si="4"/>
        <v>5.5562992558155777E-5</v>
      </c>
      <c r="E33">
        <f t="shared" si="5"/>
        <v>1.161202185792376E-2</v>
      </c>
      <c r="G33">
        <f t="shared" si="6"/>
        <v>9.5268006700164332E-3</v>
      </c>
    </row>
    <row r="34" spans="3:7">
      <c r="C34">
        <f t="shared" si="4"/>
        <v>5.7715432810689915E-4</v>
      </c>
      <c r="E34">
        <f t="shared" si="5"/>
        <v>6.147540983606814E-3</v>
      </c>
      <c r="G34">
        <f t="shared" si="6"/>
        <v>1.1515912897824832E-3</v>
      </c>
    </row>
    <row r="35" spans="3:7">
      <c r="C35">
        <f t="shared" si="4"/>
        <v>1.1858444087469167E-3</v>
      </c>
      <c r="E35">
        <f t="shared" si="5"/>
        <v>1.5710382513661192E-2</v>
      </c>
      <c r="G35">
        <f t="shared" si="6"/>
        <v>8.4798994974876196E-3</v>
      </c>
    </row>
    <row r="36" spans="3:7">
      <c r="C36">
        <f t="shared" si="4"/>
        <v>1.4640169197531749E-3</v>
      </c>
      <c r="E36">
        <f t="shared" si="5"/>
        <v>6.8306010928975702E-4</v>
      </c>
      <c r="G36">
        <f t="shared" si="6"/>
        <v>3.2453936348404433E-3</v>
      </c>
    </row>
    <row r="37" spans="3:7">
      <c r="C37">
        <f t="shared" si="4"/>
        <v>5.8301811882710552E-4</v>
      </c>
      <c r="E37">
        <f t="shared" si="5"/>
        <v>1.7076502732240817E-2</v>
      </c>
      <c r="G37">
        <f t="shared" si="6"/>
        <v>1.2458123953098421E-2</v>
      </c>
    </row>
    <row r="38" spans="3:7">
      <c r="C38">
        <f t="shared" si="4"/>
        <v>4.5029622154513227E-4</v>
      </c>
      <c r="E38">
        <f t="shared" si="5"/>
        <v>1.161202185792376E-2</v>
      </c>
      <c r="G38">
        <f t="shared" si="6"/>
        <v>2.1984924623115187E-3</v>
      </c>
    </row>
    <row r="39" spans="3:7">
      <c r="C39">
        <f t="shared" si="4"/>
        <v>2.3061859845707744E-4</v>
      </c>
      <c r="E39">
        <f t="shared" si="5"/>
        <v>6.8306010928975702E-4</v>
      </c>
      <c r="G39">
        <f t="shared" si="6"/>
        <v>6.3860971524285493E-3</v>
      </c>
    </row>
    <row r="40" spans="3:7">
      <c r="C40">
        <f t="shared" si="4"/>
        <v>7.3504761970188959E-4</v>
      </c>
      <c r="E40">
        <f t="shared" si="5"/>
        <v>6.147540983606814E-3</v>
      </c>
      <c r="G40">
        <f t="shared" si="6"/>
        <v>7.8517587939694877E-3</v>
      </c>
    </row>
    <row r="41" spans="3:7">
      <c r="C41">
        <f t="shared" si="4"/>
        <v>6.7555159678189813E-4</v>
      </c>
      <c r="E41">
        <f t="shared" si="5"/>
        <v>4.7814207650271889E-3</v>
      </c>
      <c r="G41">
        <f t="shared" si="6"/>
        <v>9.4221105527658722E-4</v>
      </c>
    </row>
    <row r="42" spans="3:7">
      <c r="C42">
        <f t="shared" si="4"/>
        <v>7.9225533404692072E-4</v>
      </c>
      <c r="E42">
        <f t="shared" si="5"/>
        <v>2.6639344262295195E-2</v>
      </c>
      <c r="G42">
        <f t="shared" si="6"/>
        <v>1.3923785594639582E-2</v>
      </c>
    </row>
    <row r="43" spans="3:7">
      <c r="C43">
        <f t="shared" si="4"/>
        <v>2.8882744780389658E-4</v>
      </c>
      <c r="E43">
        <f t="shared" si="5"/>
        <v>1.0245901639344246E-2</v>
      </c>
      <c r="G43">
        <f t="shared" si="6"/>
        <v>7.6423785594635918E-3</v>
      </c>
    </row>
    <row r="44" spans="3:7">
      <c r="C44">
        <f t="shared" si="4"/>
        <v>2.8324969565507452E-4</v>
      </c>
      <c r="E44">
        <f t="shared" si="5"/>
        <v>1.161202185792376E-2</v>
      </c>
      <c r="G44">
        <f t="shared" si="6"/>
        <v>1.1515912897824832E-3</v>
      </c>
    </row>
    <row r="45" spans="3:7">
      <c r="C45">
        <f t="shared" si="4"/>
        <v>4.8555047550857822E-5</v>
      </c>
      <c r="E45">
        <f t="shared" si="5"/>
        <v>6.8306010928975702E-4</v>
      </c>
      <c r="G45">
        <f t="shared" si="6"/>
        <v>4.0829145728644711E-3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2877-99BA-4761-814C-FE4F3380159C}">
  <dimension ref="A1:G47"/>
  <sheetViews>
    <sheetView workbookViewId="0">
      <selection activeCell="C31" sqref="C31"/>
    </sheetView>
  </sheetViews>
  <sheetFormatPr defaultColWidth="11.42578125" defaultRowHeight="15"/>
  <cols>
    <col min="1" max="1" width="17.42578125" customWidth="1"/>
    <col min="2" max="4" width="18.140625" customWidth="1"/>
    <col min="5" max="5" width="21" customWidth="1"/>
  </cols>
  <sheetData>
    <row r="1" spans="1:7">
      <c r="B1" s="1" t="s">
        <v>16</v>
      </c>
      <c r="C1" s="1" t="s">
        <v>17</v>
      </c>
      <c r="D1" s="1" t="s">
        <v>18</v>
      </c>
      <c r="E1" s="1" t="s">
        <v>19</v>
      </c>
      <c r="F1" t="s">
        <v>20</v>
      </c>
      <c r="G1" t="s">
        <v>21</v>
      </c>
    </row>
    <row r="2" spans="1:7" s="26" customFormat="1">
      <c r="A2" s="29" t="s">
        <v>22</v>
      </c>
    </row>
    <row r="3" spans="1:7">
      <c r="A3" s="28" t="s">
        <v>23</v>
      </c>
      <c r="B3" t="s">
        <v>24</v>
      </c>
      <c r="E3" t="s">
        <v>24</v>
      </c>
    </row>
    <row r="4" spans="1:7">
      <c r="A4" t="s">
        <v>25</v>
      </c>
      <c r="B4" t="s">
        <v>24</v>
      </c>
      <c r="E4" t="s">
        <v>26</v>
      </c>
      <c r="F4" t="s">
        <v>24</v>
      </c>
      <c r="G4" t="s">
        <v>24</v>
      </c>
    </row>
    <row r="5" spans="1:7">
      <c r="A5" t="s">
        <v>27</v>
      </c>
      <c r="B5" t="s">
        <v>24</v>
      </c>
      <c r="E5" t="s">
        <v>24</v>
      </c>
    </row>
    <row r="6" spans="1:7">
      <c r="A6" t="s">
        <v>28</v>
      </c>
      <c r="B6" t="s">
        <v>24</v>
      </c>
      <c r="E6" t="s">
        <v>24</v>
      </c>
    </row>
    <row r="7" spans="1:7">
      <c r="A7" s="1" t="s">
        <v>29</v>
      </c>
    </row>
    <row r="8" spans="1:7">
      <c r="A8" t="s">
        <v>30</v>
      </c>
      <c r="B8" t="s">
        <v>26</v>
      </c>
      <c r="C8" t="s">
        <v>24</v>
      </c>
      <c r="D8" t="s">
        <v>26</v>
      </c>
      <c r="E8" t="s">
        <v>26</v>
      </c>
      <c r="F8" t="s">
        <v>26</v>
      </c>
      <c r="G8" t="s">
        <v>26</v>
      </c>
    </row>
    <row r="9" spans="1:7">
      <c r="A9" t="s">
        <v>31</v>
      </c>
    </row>
    <row r="10" spans="1:7">
      <c r="A10" t="s">
        <v>32</v>
      </c>
      <c r="B10" t="s">
        <v>24</v>
      </c>
      <c r="E10" t="s">
        <v>26</v>
      </c>
      <c r="F10" t="s">
        <v>26</v>
      </c>
      <c r="G10" t="s">
        <v>26</v>
      </c>
    </row>
    <row r="11" spans="1:7">
      <c r="A11" t="s">
        <v>33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</row>
    <row r="12" spans="1:7">
      <c r="A12" t="s">
        <v>34</v>
      </c>
      <c r="B12" t="s">
        <v>24</v>
      </c>
      <c r="E12" t="s">
        <v>26</v>
      </c>
      <c r="F12" t="s">
        <v>26</v>
      </c>
      <c r="G12" t="s">
        <v>26</v>
      </c>
    </row>
    <row r="13" spans="1:7">
      <c r="A13" s="1" t="s">
        <v>35</v>
      </c>
    </row>
    <row r="14" spans="1:7">
      <c r="A14" s="28" t="s">
        <v>23</v>
      </c>
      <c r="B14" t="s">
        <v>26</v>
      </c>
    </row>
    <row r="15" spans="1:7">
      <c r="A15" t="s">
        <v>25</v>
      </c>
      <c r="B15" t="s">
        <v>26</v>
      </c>
    </row>
    <row r="16" spans="1:7">
      <c r="A16" t="s">
        <v>27</v>
      </c>
      <c r="B16" t="s">
        <v>26</v>
      </c>
    </row>
    <row r="17" spans="1:7">
      <c r="A17" t="s">
        <v>28</v>
      </c>
      <c r="B17" t="s">
        <v>26</v>
      </c>
    </row>
    <row r="18" spans="1:7">
      <c r="A18" s="1" t="s">
        <v>36</v>
      </c>
    </row>
    <row r="19" spans="1:7">
      <c r="A19" s="28" t="s">
        <v>23</v>
      </c>
      <c r="B19" t="s">
        <v>26</v>
      </c>
    </row>
    <row r="20" spans="1:7">
      <c r="A20" t="s">
        <v>25</v>
      </c>
      <c r="B20" t="s">
        <v>26</v>
      </c>
    </row>
    <row r="21" spans="1:7">
      <c r="A21" t="s">
        <v>27</v>
      </c>
      <c r="B21" t="s">
        <v>24</v>
      </c>
    </row>
    <row r="22" spans="1:7">
      <c r="A22" t="s">
        <v>28</v>
      </c>
      <c r="B22" t="s">
        <v>26</v>
      </c>
    </row>
    <row r="23" spans="1:7" s="26" customFormat="1">
      <c r="A23" s="29" t="s">
        <v>37</v>
      </c>
    </row>
    <row r="24" spans="1:7">
      <c r="A24" t="s">
        <v>23</v>
      </c>
      <c r="B24" t="s">
        <v>24</v>
      </c>
      <c r="E24" t="s">
        <v>24</v>
      </c>
    </row>
    <row r="25" spans="1:7">
      <c r="A25" t="s">
        <v>25</v>
      </c>
      <c r="B25" t="s">
        <v>24</v>
      </c>
      <c r="E25" t="s">
        <v>24</v>
      </c>
    </row>
    <row r="26" spans="1:7">
      <c r="A26" t="s">
        <v>27</v>
      </c>
      <c r="B26" t="s">
        <v>24</v>
      </c>
      <c r="E26" t="s">
        <v>24</v>
      </c>
    </row>
    <row r="27" spans="1:7">
      <c r="A27" t="s">
        <v>28</v>
      </c>
      <c r="B27" t="s">
        <v>24</v>
      </c>
      <c r="E27" t="s">
        <v>24</v>
      </c>
    </row>
    <row r="28" spans="1:7">
      <c r="A28" s="1" t="s">
        <v>29</v>
      </c>
    </row>
    <row r="29" spans="1:7">
      <c r="A29" t="s">
        <v>30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</row>
    <row r="30" spans="1:7">
      <c r="A30" t="s">
        <v>31</v>
      </c>
    </row>
    <row r="31" spans="1:7">
      <c r="A31" t="s">
        <v>32</v>
      </c>
      <c r="B31" t="s">
        <v>26</v>
      </c>
      <c r="C31" t="s">
        <v>24</v>
      </c>
      <c r="D31" t="s">
        <v>26</v>
      </c>
      <c r="E31" t="s">
        <v>26</v>
      </c>
      <c r="F31" t="s">
        <v>26</v>
      </c>
      <c r="G31" t="s">
        <v>26</v>
      </c>
    </row>
    <row r="32" spans="1:7">
      <c r="A32" t="s">
        <v>33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</row>
    <row r="33" spans="1:7">
      <c r="A33" t="s">
        <v>34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</row>
    <row r="34" spans="1:7">
      <c r="A34" s="1" t="s">
        <v>35</v>
      </c>
    </row>
    <row r="35" spans="1:7">
      <c r="A35" s="28" t="s">
        <v>23</v>
      </c>
      <c r="B35" t="s">
        <v>24</v>
      </c>
    </row>
    <row r="36" spans="1:7">
      <c r="A36" t="s">
        <v>25</v>
      </c>
      <c r="B36" t="s">
        <v>24</v>
      </c>
    </row>
    <row r="37" spans="1:7">
      <c r="A37" t="s">
        <v>27</v>
      </c>
      <c r="B37" t="s">
        <v>24</v>
      </c>
    </row>
    <row r="38" spans="1:7">
      <c r="A38" t="s">
        <v>28</v>
      </c>
      <c r="B38" t="s">
        <v>24</v>
      </c>
    </row>
    <row r="39" spans="1:7">
      <c r="A39" s="1" t="s">
        <v>36</v>
      </c>
    </row>
    <row r="40" spans="1:7">
      <c r="A40" s="28" t="s">
        <v>23</v>
      </c>
      <c r="B40" t="s">
        <v>26</v>
      </c>
    </row>
    <row r="41" spans="1:7">
      <c r="A41" t="s">
        <v>25</v>
      </c>
      <c r="B41" t="s">
        <v>24</v>
      </c>
    </row>
    <row r="42" spans="1:7">
      <c r="A42" t="s">
        <v>27</v>
      </c>
      <c r="B42" t="s">
        <v>24</v>
      </c>
    </row>
    <row r="43" spans="1:7">
      <c r="A43" t="s">
        <v>28</v>
      </c>
      <c r="B43" t="s">
        <v>26</v>
      </c>
    </row>
    <row r="46" spans="1:7">
      <c r="B46" t="s">
        <v>38</v>
      </c>
    </row>
    <row r="47" spans="1:7">
      <c r="B47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DB1F-5A04-4C98-BF60-58CB1B8473A8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50</v>
      </c>
      <c r="B2">
        <v>1</v>
      </c>
      <c r="C2" s="7">
        <v>0.78345735965803498</v>
      </c>
      <c r="E2" s="12">
        <v>0.72677595628415304</v>
      </c>
      <c r="G2" s="5">
        <v>0.70100502512562801</v>
      </c>
      <c r="H2" s="27">
        <v>0.14657407407407408</v>
      </c>
      <c r="I2" s="21">
        <f t="shared" ref="I2:I17" si="0">((HOUR(H2)*60)+MINUTE(H2)+(SECOND(H2)/60))</f>
        <v>211.06666666666666</v>
      </c>
      <c r="J2">
        <v>133</v>
      </c>
      <c r="K2">
        <v>714</v>
      </c>
      <c r="L2">
        <v>1674</v>
      </c>
      <c r="M2">
        <v>50</v>
      </c>
      <c r="N2">
        <f>J2/(J2+M2)</f>
        <v>0.72677595628415304</v>
      </c>
      <c r="O2">
        <f>J2/(K2+J2)</f>
        <v>0.15702479338842976</v>
      </c>
      <c r="P2">
        <f>K2/(K2+L2)</f>
        <v>0.29899497487437188</v>
      </c>
      <c r="S2" t="s">
        <v>133</v>
      </c>
    </row>
    <row r="3" spans="1:19">
      <c r="A3">
        <v>50</v>
      </c>
      <c r="B3">
        <v>2</v>
      </c>
      <c r="C3" s="7">
        <v>0.78311411337195902</v>
      </c>
      <c r="E3" s="12">
        <v>0.71038251366120198</v>
      </c>
      <c r="G3" s="5">
        <v>0.71189279731993305</v>
      </c>
      <c r="H3" s="27">
        <v>0.14559027777777778</v>
      </c>
      <c r="I3" s="21">
        <f t="shared" si="0"/>
        <v>209.65</v>
      </c>
      <c r="J3">
        <v>130</v>
      </c>
      <c r="K3">
        <v>688</v>
      </c>
      <c r="L3">
        <v>1700</v>
      </c>
      <c r="M3">
        <v>53</v>
      </c>
      <c r="N3">
        <f>J3/(J3+M3)</f>
        <v>0.7103825136612022</v>
      </c>
      <c r="O3">
        <f t="shared" ref="O3:O17" si="1">J3/(K3+J3)</f>
        <v>0.15892420537897312</v>
      </c>
      <c r="P3">
        <f t="shared" ref="P3:P17" si="2">K3/(K3+L3)</f>
        <v>0.28810720268006701</v>
      </c>
      <c r="S3" t="s">
        <v>134</v>
      </c>
    </row>
    <row r="4" spans="1:19">
      <c r="A4">
        <v>47</v>
      </c>
      <c r="B4">
        <v>3</v>
      </c>
      <c r="C4" s="7">
        <v>0.78194021107358203</v>
      </c>
      <c r="E4" s="12">
        <v>0.69945355191256797</v>
      </c>
      <c r="G4" s="5">
        <v>0.72403685092127301</v>
      </c>
      <c r="H4" s="27">
        <v>0.14651620370370369</v>
      </c>
      <c r="I4" s="21">
        <f t="shared" si="0"/>
        <v>210.98333333333332</v>
      </c>
      <c r="J4">
        <v>128</v>
      </c>
      <c r="K4">
        <v>659</v>
      </c>
      <c r="L4">
        <v>1729</v>
      </c>
      <c r="M4">
        <v>55</v>
      </c>
      <c r="N4">
        <f t="shared" ref="N4:N17" si="3">J4/(J4+M4)</f>
        <v>0.69945355191256831</v>
      </c>
      <c r="O4">
        <f t="shared" si="1"/>
        <v>0.16264294790343076</v>
      </c>
      <c r="P4">
        <f t="shared" si="2"/>
        <v>0.27596314907872699</v>
      </c>
    </row>
    <row r="5" spans="1:19">
      <c r="A5">
        <v>49</v>
      </c>
      <c r="B5">
        <v>4</v>
      </c>
      <c r="C5" s="7">
        <v>0.78326971835498005</v>
      </c>
      <c r="E5" s="12">
        <v>0.68852459016393397</v>
      </c>
      <c r="G5" s="5">
        <v>0.72194304857621405</v>
      </c>
      <c r="H5" s="27">
        <v>0.14634259259259261</v>
      </c>
      <c r="I5" s="21">
        <f t="shared" si="0"/>
        <v>210.73333333333332</v>
      </c>
      <c r="J5">
        <v>126</v>
      </c>
      <c r="K5">
        <v>664</v>
      </c>
      <c r="L5">
        <v>1724</v>
      </c>
      <c r="M5">
        <v>57</v>
      </c>
      <c r="N5">
        <f t="shared" si="3"/>
        <v>0.68852459016393441</v>
      </c>
      <c r="O5">
        <f t="shared" si="1"/>
        <v>0.15949367088607594</v>
      </c>
      <c r="P5">
        <f t="shared" si="2"/>
        <v>0.27805695142378561</v>
      </c>
    </row>
    <row r="6" spans="1:19">
      <c r="A6">
        <v>50</v>
      </c>
      <c r="B6">
        <v>5</v>
      </c>
      <c r="C6" s="7">
        <v>0.78398824724716398</v>
      </c>
      <c r="E6" s="12">
        <v>0.71038251366120198</v>
      </c>
      <c r="G6" s="5">
        <v>0.71482412060301503</v>
      </c>
      <c r="H6" s="27">
        <v>0.1464351851851852</v>
      </c>
      <c r="I6" s="21">
        <f t="shared" si="0"/>
        <v>210.86666666666667</v>
      </c>
      <c r="J6">
        <v>130</v>
      </c>
      <c r="K6">
        <v>681</v>
      </c>
      <c r="L6">
        <v>1707</v>
      </c>
      <c r="M6">
        <v>53</v>
      </c>
      <c r="N6">
        <f t="shared" si="3"/>
        <v>0.7103825136612022</v>
      </c>
      <c r="O6">
        <f t="shared" si="1"/>
        <v>0.16029593094944514</v>
      </c>
      <c r="P6">
        <f t="shared" si="2"/>
        <v>0.28517587939698491</v>
      </c>
    </row>
    <row r="7" spans="1:19">
      <c r="A7">
        <v>50</v>
      </c>
      <c r="B7">
        <v>6</v>
      </c>
      <c r="C7" s="7">
        <v>0.78322395218350405</v>
      </c>
      <c r="E7" s="12">
        <v>0.73770491803278604</v>
      </c>
      <c r="G7" s="5">
        <v>0.70435510887772101</v>
      </c>
      <c r="H7" s="27">
        <v>0.1459027777777778</v>
      </c>
      <c r="I7" s="21">
        <f t="shared" si="0"/>
        <v>210.1</v>
      </c>
      <c r="J7">
        <v>135</v>
      </c>
      <c r="K7">
        <v>706</v>
      </c>
      <c r="L7">
        <v>1682</v>
      </c>
      <c r="M7">
        <v>48</v>
      </c>
      <c r="N7">
        <f t="shared" si="3"/>
        <v>0.73770491803278693</v>
      </c>
      <c r="O7">
        <f t="shared" si="1"/>
        <v>0.1605231866825208</v>
      </c>
      <c r="P7">
        <f t="shared" si="2"/>
        <v>0.29564489112227804</v>
      </c>
    </row>
    <row r="8" spans="1:19">
      <c r="A8">
        <v>49</v>
      </c>
      <c r="B8">
        <v>7</v>
      </c>
      <c r="C8" s="7">
        <v>0.78341617010370601</v>
      </c>
      <c r="E8" s="12">
        <v>0.68852459016393397</v>
      </c>
      <c r="G8" s="5">
        <v>0.723618090452261</v>
      </c>
      <c r="H8" s="27">
        <v>0.1464351851851852</v>
      </c>
      <c r="I8" s="21">
        <f t="shared" si="0"/>
        <v>210.86666666666667</v>
      </c>
      <c r="J8">
        <v>126</v>
      </c>
      <c r="K8">
        <v>660</v>
      </c>
      <c r="L8">
        <v>1728</v>
      </c>
      <c r="M8">
        <v>57</v>
      </c>
      <c r="N8">
        <f t="shared" si="3"/>
        <v>0.68852459016393441</v>
      </c>
      <c r="O8">
        <f t="shared" si="1"/>
        <v>0.16030534351145037</v>
      </c>
      <c r="P8">
        <f t="shared" si="2"/>
        <v>0.27638190954773867</v>
      </c>
    </row>
    <row r="9" spans="1:19">
      <c r="A9">
        <v>43</v>
      </c>
      <c r="B9">
        <v>8</v>
      </c>
      <c r="C9" s="7">
        <v>0.78032695352902903</v>
      </c>
      <c r="E9" s="12">
        <v>0.69398907103825103</v>
      </c>
      <c r="G9" s="5">
        <v>0.72487437185929604</v>
      </c>
      <c r="H9" s="27">
        <v>0.14651620370370369</v>
      </c>
      <c r="I9" s="21">
        <f t="shared" si="0"/>
        <v>210.98333333333332</v>
      </c>
      <c r="J9">
        <v>127</v>
      </c>
      <c r="K9">
        <v>657</v>
      </c>
      <c r="L9">
        <v>1731</v>
      </c>
      <c r="M9">
        <v>56</v>
      </c>
      <c r="N9">
        <f t="shared" si="3"/>
        <v>0.69398907103825136</v>
      </c>
      <c r="O9">
        <f t="shared" si="1"/>
        <v>0.16198979591836735</v>
      </c>
      <c r="P9">
        <f t="shared" si="2"/>
        <v>0.27512562814070352</v>
      </c>
    </row>
    <row r="10" spans="1:19">
      <c r="A10">
        <v>47</v>
      </c>
      <c r="B10">
        <v>9</v>
      </c>
      <c r="C10" s="7">
        <v>0.78331548452645705</v>
      </c>
      <c r="E10" s="12">
        <v>0.72131147540983598</v>
      </c>
      <c r="G10" s="5">
        <v>0.71231155778894395</v>
      </c>
      <c r="H10" s="27">
        <v>0.14648148148148146</v>
      </c>
      <c r="I10" s="21">
        <f t="shared" si="0"/>
        <v>210.93333333333334</v>
      </c>
      <c r="J10">
        <v>132</v>
      </c>
      <c r="K10">
        <v>687</v>
      </c>
      <c r="L10">
        <v>1701</v>
      </c>
      <c r="M10">
        <v>51</v>
      </c>
      <c r="N10">
        <f t="shared" si="3"/>
        <v>0.72131147540983609</v>
      </c>
      <c r="O10">
        <f t="shared" si="1"/>
        <v>0.16117216117216118</v>
      </c>
      <c r="P10">
        <f t="shared" si="2"/>
        <v>0.28768844221105527</v>
      </c>
    </row>
    <row r="11" spans="1:19">
      <c r="A11">
        <v>49</v>
      </c>
      <c r="B11">
        <v>10</v>
      </c>
      <c r="C11" s="7">
        <v>0.78492187714528905</v>
      </c>
      <c r="E11" s="12">
        <v>0.68852459016393397</v>
      </c>
      <c r="G11" s="5">
        <v>0.72613065326633097</v>
      </c>
      <c r="H11" s="18">
        <v>0.14564814814814817</v>
      </c>
      <c r="I11" s="21">
        <f t="shared" si="0"/>
        <v>209.73333333333332</v>
      </c>
      <c r="J11">
        <v>126</v>
      </c>
      <c r="K11">
        <v>654</v>
      </c>
      <c r="L11">
        <v>1734</v>
      </c>
      <c r="M11">
        <v>57</v>
      </c>
      <c r="N11">
        <f t="shared" si="3"/>
        <v>0.68852459016393441</v>
      </c>
      <c r="O11">
        <f t="shared" si="1"/>
        <v>0.16153846153846155</v>
      </c>
      <c r="P11">
        <f t="shared" si="2"/>
        <v>0.27386934673366836</v>
      </c>
    </row>
    <row r="12" spans="1:19">
      <c r="A12">
        <v>50</v>
      </c>
      <c r="B12">
        <v>11</v>
      </c>
      <c r="C12" s="7">
        <v>0.78414842884733305</v>
      </c>
      <c r="E12" s="12">
        <v>0.71584699453551903</v>
      </c>
      <c r="G12" s="5">
        <v>0.71901172529313195</v>
      </c>
      <c r="H12" s="27">
        <v>0.14565972222222223</v>
      </c>
      <c r="I12" s="21">
        <f t="shared" si="0"/>
        <v>209.75</v>
      </c>
      <c r="J12">
        <v>131</v>
      </c>
      <c r="K12">
        <v>671</v>
      </c>
      <c r="L12">
        <v>1717</v>
      </c>
      <c r="M12">
        <v>52</v>
      </c>
      <c r="N12">
        <f t="shared" si="3"/>
        <v>0.71584699453551914</v>
      </c>
      <c r="O12">
        <f t="shared" si="1"/>
        <v>0.1633416458852868</v>
      </c>
      <c r="P12">
        <f t="shared" si="2"/>
        <v>0.28098827470686766</v>
      </c>
    </row>
    <row r="13" spans="1:19">
      <c r="A13">
        <v>49</v>
      </c>
      <c r="B13">
        <v>12</v>
      </c>
      <c r="C13" s="7">
        <v>0.782603820559995</v>
      </c>
      <c r="E13" s="12">
        <v>0.71584699453551903</v>
      </c>
      <c r="G13" s="5">
        <v>0.71733668341708501</v>
      </c>
      <c r="H13" s="27">
        <v>0.14648148148148146</v>
      </c>
      <c r="I13" s="21">
        <f t="shared" si="0"/>
        <v>210.93333333333334</v>
      </c>
      <c r="J13">
        <v>131</v>
      </c>
      <c r="K13">
        <v>675</v>
      </c>
      <c r="L13">
        <v>1713</v>
      </c>
      <c r="M13">
        <v>52</v>
      </c>
      <c r="N13">
        <f t="shared" si="3"/>
        <v>0.71584699453551914</v>
      </c>
      <c r="O13">
        <f t="shared" si="1"/>
        <v>0.16253101736972705</v>
      </c>
      <c r="P13">
        <f t="shared" si="2"/>
        <v>0.28266331658291455</v>
      </c>
    </row>
    <row r="14" spans="1:19">
      <c r="A14">
        <v>49</v>
      </c>
      <c r="B14">
        <v>13</v>
      </c>
      <c r="C14" s="7">
        <v>0.78332921437790004</v>
      </c>
      <c r="E14" s="12">
        <v>0.72131147540983598</v>
      </c>
      <c r="G14" s="5">
        <v>0.70979899497487398</v>
      </c>
      <c r="H14" s="27">
        <v>0.14651620370370369</v>
      </c>
      <c r="I14" s="21">
        <f t="shared" si="0"/>
        <v>210.98333333333332</v>
      </c>
      <c r="J14">
        <v>132</v>
      </c>
      <c r="K14">
        <v>693</v>
      </c>
      <c r="L14">
        <v>1695</v>
      </c>
      <c r="M14">
        <v>51</v>
      </c>
      <c r="N14">
        <f t="shared" si="3"/>
        <v>0.72131147540983609</v>
      </c>
      <c r="O14">
        <f t="shared" si="1"/>
        <v>0.16</v>
      </c>
      <c r="P14">
        <f t="shared" si="2"/>
        <v>0.29020100502512564</v>
      </c>
    </row>
    <row r="15" spans="1:19">
      <c r="A15">
        <v>48</v>
      </c>
      <c r="B15">
        <v>14</v>
      </c>
      <c r="C15" s="7">
        <v>0.78428343905318898</v>
      </c>
      <c r="E15" s="12">
        <v>0.68306010928961702</v>
      </c>
      <c r="G15" s="5">
        <v>0.73408710217755402</v>
      </c>
      <c r="H15" s="27">
        <v>0.14651620370370369</v>
      </c>
      <c r="I15" s="21">
        <f t="shared" si="0"/>
        <v>210.98333333333332</v>
      </c>
      <c r="J15">
        <v>125</v>
      </c>
      <c r="K15">
        <v>635</v>
      </c>
      <c r="L15">
        <v>1753</v>
      </c>
      <c r="M15">
        <v>58</v>
      </c>
      <c r="N15">
        <f t="shared" si="3"/>
        <v>0.68306010928961747</v>
      </c>
      <c r="O15">
        <f t="shared" si="1"/>
        <v>0.16447368421052633</v>
      </c>
      <c r="P15">
        <f t="shared" si="2"/>
        <v>0.26591289782244554</v>
      </c>
    </row>
    <row r="16" spans="1:19">
      <c r="A16">
        <v>50</v>
      </c>
      <c r="B16">
        <v>15</v>
      </c>
      <c r="C16" s="7">
        <v>0.78378458778409299</v>
      </c>
      <c r="E16" s="12">
        <v>0.73770491803278604</v>
      </c>
      <c r="G16" s="5">
        <v>0.70561139028475695</v>
      </c>
      <c r="H16" s="27">
        <v>0.14652777777777778</v>
      </c>
      <c r="I16" s="21">
        <f t="shared" si="0"/>
        <v>211</v>
      </c>
      <c r="J16">
        <v>135</v>
      </c>
      <c r="K16">
        <v>703</v>
      </c>
      <c r="L16">
        <v>1685</v>
      </c>
      <c r="M16">
        <v>48</v>
      </c>
      <c r="N16">
        <f t="shared" si="3"/>
        <v>0.73770491803278693</v>
      </c>
      <c r="O16">
        <f t="shared" si="1"/>
        <v>0.1610978520286396</v>
      </c>
      <c r="P16">
        <f t="shared" si="2"/>
        <v>0.29438860971524289</v>
      </c>
    </row>
    <row r="17" spans="1:16">
      <c r="A17">
        <v>50</v>
      </c>
      <c r="B17">
        <v>16</v>
      </c>
      <c r="C17" s="7">
        <v>0.78528571820852899</v>
      </c>
      <c r="E17" s="12">
        <v>0.71584699453551903</v>
      </c>
      <c r="G17" s="5">
        <v>0.71649916247906198</v>
      </c>
      <c r="H17" s="27">
        <v>0.14645833333333333</v>
      </c>
      <c r="I17" s="21">
        <f t="shared" si="0"/>
        <v>210.9</v>
      </c>
      <c r="J17">
        <v>131</v>
      </c>
      <c r="K17">
        <v>677</v>
      </c>
      <c r="L17">
        <v>1711</v>
      </c>
      <c r="M17">
        <v>52</v>
      </c>
      <c r="N17">
        <f t="shared" si="3"/>
        <v>0.71584699453551914</v>
      </c>
      <c r="O17">
        <f t="shared" si="1"/>
        <v>0.16212871287128713</v>
      </c>
      <c r="P17">
        <f t="shared" si="2"/>
        <v>0.28350083752093802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12.534409296024744</v>
      </c>
      <c r="D19" t="s">
        <v>117</v>
      </c>
      <c r="E19" s="12">
        <f>SUM(E2:E17)</f>
        <v>11.355191256830597</v>
      </c>
      <c r="F19" t="s">
        <v>117</v>
      </c>
      <c r="G19" s="5">
        <f>SUM(G2:G17)</f>
        <v>11.467336683417079</v>
      </c>
      <c r="H19" t="s">
        <v>117</v>
      </c>
      <c r="I19">
        <f>SUM(I2:I17)</f>
        <v>3370.4666666666667</v>
      </c>
      <c r="J19">
        <f>I19/60</f>
        <v>56.174444444444447</v>
      </c>
      <c r="M19" t="s">
        <v>117</v>
      </c>
      <c r="N19">
        <f>SUM(N2:N17)</f>
        <v>11.355191256830601</v>
      </c>
      <c r="O19">
        <f>SUM(O2:O17)</f>
        <v>2.5774834096947825</v>
      </c>
      <c r="P19">
        <f>SUM(P2:P17)</f>
        <v>4.5326633165829149</v>
      </c>
    </row>
    <row r="20" spans="1:16">
      <c r="A20" s="1"/>
      <c r="B20" t="s">
        <v>118</v>
      </c>
      <c r="C20" s="7">
        <f>C19/16</f>
        <v>0.78340058100154653</v>
      </c>
      <c r="D20" t="s">
        <v>118</v>
      </c>
      <c r="E20" s="12">
        <f>E19/16</f>
        <v>0.70969945355191233</v>
      </c>
      <c r="F20" t="s">
        <v>118</v>
      </c>
      <c r="G20" s="5">
        <f>G19/16</f>
        <v>0.71670854271356743</v>
      </c>
      <c r="H20" t="s">
        <v>118</v>
      </c>
      <c r="I20">
        <f>I19/16</f>
        <v>210.65416666666667</v>
      </c>
      <c r="M20" t="s">
        <v>118</v>
      </c>
      <c r="N20">
        <f>N19/16</f>
        <v>0.70969945355191255</v>
      </c>
      <c r="O20">
        <f>O19/16</f>
        <v>0.16109271310592391</v>
      </c>
      <c r="P20">
        <f>P19/16</f>
        <v>0.28329145728643218</v>
      </c>
    </row>
    <row r="21" spans="1:16">
      <c r="A21" s="1"/>
      <c r="B21" s="10" t="s">
        <v>119</v>
      </c>
      <c r="C21" s="16">
        <f>_xlfn.VAR.S(C2:C17)</f>
        <v>1.3373662062763038E-6</v>
      </c>
      <c r="D21" s="10" t="s">
        <v>119</v>
      </c>
      <c r="E21" s="15">
        <f>_xlfn.VAR.S(E2:E17)</f>
        <v>3.1005205689430356E-4</v>
      </c>
      <c r="F21" s="10" t="s">
        <v>119</v>
      </c>
      <c r="G21" s="14">
        <f>_xlfn.VAR.S(G2:G17)</f>
        <v>8.0548845100245157E-5</v>
      </c>
      <c r="H21" t="s">
        <v>119</v>
      </c>
      <c r="I21">
        <f>_xlfn.VAR.S(I2:I17)</f>
        <v>0.26779629629629581</v>
      </c>
      <c r="M21" t="s">
        <v>119</v>
      </c>
      <c r="N21" s="25">
        <f>_xlfn.VAR.S(N2:N17)</f>
        <v>3.1005205689430427E-4</v>
      </c>
      <c r="O21" s="25">
        <f>_xlfn.VAR.S(O2:O17)</f>
        <v>3.3082814711120044E-6</v>
      </c>
      <c r="P21" s="25">
        <f>_xlfn.VAR.S(P2:P17)</f>
        <v>8.0548845100245387E-5</v>
      </c>
    </row>
    <row r="22" spans="1:16">
      <c r="A22" s="1"/>
      <c r="B22" s="17" t="s">
        <v>120</v>
      </c>
      <c r="C22" s="16">
        <f>_xlfn.STDEV.S(C2:C17)</f>
        <v>1.1564455051044575E-3</v>
      </c>
      <c r="D22" s="17" t="s">
        <v>120</v>
      </c>
      <c r="E22" s="15">
        <f>_xlfn.STDEV.S(E2:E17)</f>
        <v>1.7608295116061167E-2</v>
      </c>
      <c r="F22" s="17" t="s">
        <v>120</v>
      </c>
      <c r="G22" s="14">
        <f>_xlfn.STDEV.S(G2:G17)</f>
        <v>8.9749008406915087E-3</v>
      </c>
      <c r="H22" t="s">
        <v>120</v>
      </c>
      <c r="I22">
        <f>_xlfn.STDEV.S(I2:I17)</f>
        <v>0.51749038280560911</v>
      </c>
      <c r="M22" t="s">
        <v>120</v>
      </c>
      <c r="N22" s="25">
        <f>_xlfn.STDEV.S(N2:N17)</f>
        <v>1.7608295116061188E-2</v>
      </c>
      <c r="O22" s="25">
        <f>_xlfn.STDEV.S(O2:O17)</f>
        <v>1.8188681840947145E-3</v>
      </c>
      <c r="P22" s="25">
        <f>_xlfn.STDEV.S(P2:P17)</f>
        <v>8.9749008406915225E-3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0.78032695352902903</v>
      </c>
      <c r="D24" t="s">
        <v>121</v>
      </c>
      <c r="E24" s="12">
        <f>MIN(E2:E17)</f>
        <v>0.68306010928961702</v>
      </c>
      <c r="F24" t="s">
        <v>121</v>
      </c>
      <c r="G24" s="5">
        <f>MIN(G2:G17)</f>
        <v>0.70100502512562801</v>
      </c>
      <c r="M24" t="s">
        <v>121</v>
      </c>
      <c r="N24">
        <f>MIN(N2:N17)</f>
        <v>0.68306010928961747</v>
      </c>
      <c r="O24">
        <f>MIN(O2:O17)</f>
        <v>0.15702479338842976</v>
      </c>
      <c r="P24">
        <f>MIN(P2:P17)</f>
        <v>0.26591289782244554</v>
      </c>
    </row>
    <row r="25" spans="1:16">
      <c r="A25" s="1"/>
      <c r="B25" t="s">
        <v>122</v>
      </c>
      <c r="C25" s="7">
        <f>MAX(C2:C17)</f>
        <v>0.78528571820852899</v>
      </c>
      <c r="D25" t="s">
        <v>122</v>
      </c>
      <c r="E25" s="12">
        <f>MAX(E2:E17)</f>
        <v>0.73770491803278604</v>
      </c>
      <c r="F25" t="s">
        <v>122</v>
      </c>
      <c r="G25" s="5">
        <f>MAX(G2:G17)</f>
        <v>0.73408710217755402</v>
      </c>
      <c r="M25" t="s">
        <v>122</v>
      </c>
      <c r="N25">
        <f>MAX(N2:N17)</f>
        <v>0.73770491803278693</v>
      </c>
      <c r="O25">
        <f>MAX(O2:O17)</f>
        <v>0.16447368421052633</v>
      </c>
      <c r="P25">
        <f>MAX(P2:P17)</f>
        <v>0.29899497487437188</v>
      </c>
    </row>
    <row r="26" spans="1:16">
      <c r="A26" s="1"/>
      <c r="B26" s="1" t="s">
        <v>123</v>
      </c>
      <c r="C26" s="7">
        <f>C25-C24</f>
        <v>4.9587646794999607E-3</v>
      </c>
      <c r="D26" s="1" t="s">
        <v>123</v>
      </c>
      <c r="E26" s="12">
        <f>E25-E24</f>
        <v>5.4644808743169015E-2</v>
      </c>
      <c r="F26" s="1" t="s">
        <v>123</v>
      </c>
      <c r="G26" s="5">
        <f>G25-G24</f>
        <v>3.3082077051926007E-2</v>
      </c>
      <c r="M26" s="1" t="s">
        <v>124</v>
      </c>
      <c r="N26">
        <f>N25-N24</f>
        <v>5.464480874316946E-2</v>
      </c>
      <c r="O26">
        <f>O25-O24</f>
        <v>7.4488908220965711E-3</v>
      </c>
      <c r="P26">
        <f>P25-P24</f>
        <v>3.308207705192634E-2</v>
      </c>
    </row>
    <row r="27" spans="1:16">
      <c r="A27" s="1"/>
      <c r="B27" s="10" t="s">
        <v>125</v>
      </c>
      <c r="C27" s="7">
        <f>C26*100</f>
        <v>0.49587646794999607</v>
      </c>
      <c r="D27" s="10" t="s">
        <v>125</v>
      </c>
      <c r="E27" s="12">
        <f>E26*100</f>
        <v>5.4644808743169015</v>
      </c>
      <c r="F27" s="10" t="s">
        <v>125</v>
      </c>
      <c r="G27" s="5">
        <f>G26*100</f>
        <v>3.3082077051926007</v>
      </c>
      <c r="M27" s="10" t="s">
        <v>125</v>
      </c>
      <c r="N27">
        <f>N26*100</f>
        <v>5.464480874316946</v>
      </c>
      <c r="O27">
        <f>O26*100</f>
        <v>0.74488908220965711</v>
      </c>
      <c r="P27">
        <f>P26*100</f>
        <v>3.308207705192634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5.677865648845426E-5</v>
      </c>
      <c r="E30">
        <f t="shared" ref="E30:E45" si="5">ABS(E2-E$20)</f>
        <v>1.7076502732240706E-2</v>
      </c>
      <c r="G30">
        <f t="shared" ref="G30:G45" si="6">ABS(G2-G$20)</f>
        <v>1.570351758793942E-2</v>
      </c>
    </row>
    <row r="31" spans="1:16">
      <c r="C31">
        <f t="shared" si="4"/>
        <v>2.8646762958750571E-4</v>
      </c>
      <c r="E31">
        <f t="shared" si="5"/>
        <v>6.83060109289646E-4</v>
      </c>
      <c r="G31">
        <f t="shared" si="6"/>
        <v>4.8157453936343853E-3</v>
      </c>
    </row>
    <row r="32" spans="1:16">
      <c r="C32">
        <f t="shared" si="4"/>
        <v>1.4603699279644999E-3</v>
      </c>
      <c r="E32">
        <f t="shared" si="5"/>
        <v>1.0245901639344357E-2</v>
      </c>
      <c r="G32">
        <f t="shared" si="6"/>
        <v>7.3283082077055806E-3</v>
      </c>
    </row>
    <row r="33" spans="3:7">
      <c r="C33">
        <f t="shared" si="4"/>
        <v>1.3086264656647639E-4</v>
      </c>
      <c r="E33">
        <f t="shared" si="5"/>
        <v>2.117486338797836E-2</v>
      </c>
      <c r="G33">
        <f t="shared" si="6"/>
        <v>5.2345058626466212E-3</v>
      </c>
    </row>
    <row r="34" spans="3:7">
      <c r="C34">
        <f t="shared" si="4"/>
        <v>5.8766624561745751E-4</v>
      </c>
      <c r="E34">
        <f t="shared" si="5"/>
        <v>6.83060109289646E-4</v>
      </c>
      <c r="G34">
        <f t="shared" si="6"/>
        <v>1.8844221105523973E-3</v>
      </c>
    </row>
    <row r="35" spans="3:7">
      <c r="C35">
        <f t="shared" si="4"/>
        <v>1.766288180424791E-4</v>
      </c>
      <c r="E35">
        <f t="shared" si="5"/>
        <v>2.800546448087371E-2</v>
      </c>
      <c r="G35">
        <f t="shared" si="6"/>
        <v>1.2353433835846417E-2</v>
      </c>
    </row>
    <row r="36" spans="3:7">
      <c r="C36">
        <f t="shared" si="4"/>
        <v>1.5589102159485613E-5</v>
      </c>
      <c r="E36">
        <f t="shared" si="5"/>
        <v>2.117486338797836E-2</v>
      </c>
      <c r="G36">
        <f t="shared" si="6"/>
        <v>6.9095477386935666E-3</v>
      </c>
    </row>
    <row r="37" spans="3:7">
      <c r="C37">
        <f t="shared" si="4"/>
        <v>3.0736274725174928E-3</v>
      </c>
      <c r="E37">
        <f t="shared" si="5"/>
        <v>1.5710382513661303E-2</v>
      </c>
      <c r="G37">
        <f t="shared" si="6"/>
        <v>8.1658291457286092E-3</v>
      </c>
    </row>
    <row r="38" spans="3:7">
      <c r="C38">
        <f t="shared" si="4"/>
        <v>8.5096475089474488E-5</v>
      </c>
      <c r="E38">
        <f t="shared" si="5"/>
        <v>1.1612021857923649E-2</v>
      </c>
      <c r="G38">
        <f t="shared" si="6"/>
        <v>4.3969849246234816E-3</v>
      </c>
    </row>
    <row r="39" spans="3:7">
      <c r="C39">
        <f t="shared" si="4"/>
        <v>1.5212961437425232E-3</v>
      </c>
      <c r="E39">
        <f t="shared" si="5"/>
        <v>2.117486338797836E-2</v>
      </c>
      <c r="G39">
        <f t="shared" si="6"/>
        <v>9.4221105527635407E-3</v>
      </c>
    </row>
    <row r="40" spans="3:7">
      <c r="C40">
        <f t="shared" si="4"/>
        <v>7.4784784578652008E-4</v>
      </c>
      <c r="E40">
        <f t="shared" si="5"/>
        <v>6.147540983606703E-3</v>
      </c>
      <c r="G40">
        <f t="shared" si="6"/>
        <v>2.3031825795645222E-3</v>
      </c>
    </row>
    <row r="41" spans="3:7">
      <c r="C41">
        <f t="shared" si="4"/>
        <v>7.9676044155152503E-4</v>
      </c>
      <c r="E41">
        <f t="shared" si="5"/>
        <v>6.147540983606703E-3</v>
      </c>
      <c r="G41">
        <f t="shared" si="6"/>
        <v>6.2814070351757678E-4</v>
      </c>
    </row>
    <row r="42" spans="3:7">
      <c r="C42">
        <f t="shared" si="4"/>
        <v>7.1366623646484939E-5</v>
      </c>
      <c r="E42">
        <f t="shared" si="5"/>
        <v>1.1612021857923649E-2</v>
      </c>
      <c r="G42">
        <f t="shared" si="6"/>
        <v>6.9095477386934556E-3</v>
      </c>
    </row>
    <row r="43" spans="3:7">
      <c r="C43">
        <f t="shared" si="4"/>
        <v>8.8285805164245446E-4</v>
      </c>
      <c r="E43">
        <f t="shared" si="5"/>
        <v>2.6639344262295306E-2</v>
      </c>
      <c r="G43">
        <f t="shared" si="6"/>
        <v>1.7378559463986587E-2</v>
      </c>
    </row>
    <row r="44" spans="3:7">
      <c r="C44">
        <f t="shared" si="4"/>
        <v>3.8400678254646436E-4</v>
      </c>
      <c r="E44">
        <f t="shared" si="5"/>
        <v>2.800546448087371E-2</v>
      </c>
      <c r="G44">
        <f t="shared" si="6"/>
        <v>1.1097152428810486E-2</v>
      </c>
    </row>
    <row r="45" spans="3:7">
      <c r="C45">
        <f t="shared" si="4"/>
        <v>1.8851372069824679E-3</v>
      </c>
      <c r="E45">
        <f t="shared" si="5"/>
        <v>6.147540983606703E-3</v>
      </c>
      <c r="G45">
        <f t="shared" si="6"/>
        <v>2.0938023450545185E-4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FB70-E17D-4BB7-88AB-DD9253EE7674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/>
      <c r="E1" s="11" t="s">
        <v>4</v>
      </c>
      <c r="F1" s="1"/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49</v>
      </c>
      <c r="B2">
        <v>1</v>
      </c>
      <c r="C2" s="7">
        <v>0.780413909254835</v>
      </c>
      <c r="E2" s="12">
        <v>0.73224043715846998</v>
      </c>
      <c r="G2" s="5">
        <v>0.68802345058626402</v>
      </c>
      <c r="H2" s="27">
        <v>0.20358796296296297</v>
      </c>
      <c r="I2" s="21">
        <f t="shared" ref="I2:I17" si="0">((HOUR(H2)*60)+MINUTE(H2)+(SECOND(H2)/60))</f>
        <v>293.16666666666669</v>
      </c>
      <c r="J2">
        <v>134</v>
      </c>
      <c r="K2">
        <v>745</v>
      </c>
      <c r="L2">
        <v>1643</v>
      </c>
      <c r="M2">
        <v>49</v>
      </c>
      <c r="N2">
        <f>J2/(J2+M2)</f>
        <v>0.73224043715846998</v>
      </c>
      <c r="O2">
        <f>J2/(K2+J2)</f>
        <v>0.15244596131968147</v>
      </c>
      <c r="P2">
        <f>K2/(K2+L2)</f>
        <v>0.31197654941373532</v>
      </c>
      <c r="S2" t="s">
        <v>133</v>
      </c>
    </row>
    <row r="3" spans="1:19">
      <c r="A3">
        <v>50</v>
      </c>
      <c r="B3">
        <v>2</v>
      </c>
      <c r="C3" s="7">
        <v>0.77458215485441695</v>
      </c>
      <c r="E3" s="12">
        <v>0.67759562841529997</v>
      </c>
      <c r="G3" s="5">
        <v>0.75083752093802303</v>
      </c>
      <c r="H3" s="27">
        <v>0.2036111111111111</v>
      </c>
      <c r="I3" s="21">
        <f t="shared" si="0"/>
        <v>293.2</v>
      </c>
      <c r="J3">
        <v>124</v>
      </c>
      <c r="K3">
        <v>595</v>
      </c>
      <c r="L3">
        <v>1793</v>
      </c>
      <c r="M3">
        <v>59</v>
      </c>
      <c r="N3">
        <f>J3/(J3+M3)</f>
        <v>0.67759562841530052</v>
      </c>
      <c r="O3">
        <f t="shared" ref="O3:O17" si="1">J3/(K3+J3)</f>
        <v>0.17246175243393602</v>
      </c>
      <c r="P3">
        <f t="shared" ref="P3:P17" si="2">K3/(K3+L3)</f>
        <v>0.24916247906197656</v>
      </c>
      <c r="S3" t="s">
        <v>134</v>
      </c>
    </row>
    <row r="4" spans="1:19">
      <c r="A4">
        <v>50</v>
      </c>
      <c r="B4">
        <v>3</v>
      </c>
      <c r="C4" s="7">
        <v>0.77597916723874305</v>
      </c>
      <c r="E4" s="12">
        <v>0.68852459016393397</v>
      </c>
      <c r="G4" s="5">
        <v>0.72319932998324898</v>
      </c>
      <c r="H4" s="27">
        <v>0.20196759259259259</v>
      </c>
      <c r="I4" s="21">
        <f t="shared" si="0"/>
        <v>290.83333333333331</v>
      </c>
      <c r="J4">
        <v>126</v>
      </c>
      <c r="K4">
        <v>661</v>
      </c>
      <c r="L4">
        <v>1727</v>
      </c>
      <c r="M4">
        <v>57</v>
      </c>
      <c r="N4">
        <f t="shared" ref="N4:N17" si="3">J4/(J4+M4)</f>
        <v>0.68852459016393441</v>
      </c>
      <c r="O4">
        <f t="shared" si="1"/>
        <v>0.16010165184243966</v>
      </c>
      <c r="P4">
        <f t="shared" si="2"/>
        <v>0.27680067001675041</v>
      </c>
    </row>
    <row r="5" spans="1:19">
      <c r="A5">
        <v>48</v>
      </c>
      <c r="B5">
        <v>4</v>
      </c>
      <c r="C5" s="7">
        <v>0.77678694016530703</v>
      </c>
      <c r="E5" s="12">
        <v>0.70491803278688503</v>
      </c>
      <c r="G5" s="5">
        <v>0.72319932998324898</v>
      </c>
      <c r="H5" s="27">
        <v>0.20268518518518519</v>
      </c>
      <c r="I5" s="21">
        <f t="shared" si="0"/>
        <v>291.86666666666667</v>
      </c>
      <c r="J5">
        <v>129</v>
      </c>
      <c r="K5">
        <v>661</v>
      </c>
      <c r="L5">
        <v>1727</v>
      </c>
      <c r="M5">
        <v>54</v>
      </c>
      <c r="N5">
        <f t="shared" si="3"/>
        <v>0.70491803278688525</v>
      </c>
      <c r="O5">
        <f t="shared" si="1"/>
        <v>0.16329113924050634</v>
      </c>
      <c r="P5">
        <f t="shared" si="2"/>
        <v>0.27680067001675041</v>
      </c>
    </row>
    <row r="6" spans="1:19">
      <c r="A6">
        <v>45</v>
      </c>
      <c r="B6">
        <v>5</v>
      </c>
      <c r="C6" s="7">
        <v>0.77419657485972604</v>
      </c>
      <c r="E6" s="12">
        <v>0.68306010928961702</v>
      </c>
      <c r="G6" s="5">
        <v>0.72445561139028403</v>
      </c>
      <c r="H6" s="27">
        <v>0.20386574074074074</v>
      </c>
      <c r="I6" s="21">
        <f t="shared" si="0"/>
        <v>293.56666666666666</v>
      </c>
      <c r="J6">
        <v>125</v>
      </c>
      <c r="K6">
        <v>658</v>
      </c>
      <c r="L6">
        <v>1730</v>
      </c>
      <c r="M6">
        <v>58</v>
      </c>
      <c r="N6">
        <f t="shared" si="3"/>
        <v>0.68306010928961747</v>
      </c>
      <c r="O6">
        <f t="shared" si="1"/>
        <v>0.15964240102171137</v>
      </c>
      <c r="P6">
        <f t="shared" si="2"/>
        <v>0.27554438860971525</v>
      </c>
    </row>
    <row r="7" spans="1:19">
      <c r="A7">
        <v>44</v>
      </c>
      <c r="B7">
        <v>6</v>
      </c>
      <c r="C7" s="7">
        <v>0.77651463144502098</v>
      </c>
      <c r="E7" s="12">
        <v>0.68306010928961702</v>
      </c>
      <c r="G7" s="5">
        <v>0.73241206030150696</v>
      </c>
      <c r="H7" s="27">
        <v>0.20276620370370368</v>
      </c>
      <c r="I7" s="21">
        <f t="shared" si="0"/>
        <v>291.98333333333335</v>
      </c>
      <c r="J7">
        <v>125</v>
      </c>
      <c r="K7">
        <v>639</v>
      </c>
      <c r="L7">
        <v>1749</v>
      </c>
      <c r="M7">
        <v>58</v>
      </c>
      <c r="N7">
        <f t="shared" si="3"/>
        <v>0.68306010928961747</v>
      </c>
      <c r="O7">
        <f t="shared" si="1"/>
        <v>0.16361256544502617</v>
      </c>
      <c r="P7">
        <f t="shared" si="2"/>
        <v>0.26758793969849248</v>
      </c>
    </row>
    <row r="8" spans="1:19">
      <c r="A8">
        <v>49</v>
      </c>
      <c r="B8">
        <v>7</v>
      </c>
      <c r="C8" s="7">
        <v>0.77632927845054001</v>
      </c>
      <c r="E8" s="12">
        <v>0.73224043715846998</v>
      </c>
      <c r="G8" s="5">
        <v>0.697236180904522</v>
      </c>
      <c r="H8" s="27">
        <v>0.20251157407407408</v>
      </c>
      <c r="I8" s="21">
        <f t="shared" si="0"/>
        <v>291.61666666666667</v>
      </c>
      <c r="J8">
        <v>134</v>
      </c>
      <c r="K8">
        <v>723</v>
      </c>
      <c r="L8">
        <v>1665</v>
      </c>
      <c r="M8">
        <v>49</v>
      </c>
      <c r="N8">
        <f t="shared" si="3"/>
        <v>0.73224043715846998</v>
      </c>
      <c r="O8">
        <f t="shared" si="1"/>
        <v>0.15635939323220538</v>
      </c>
      <c r="P8">
        <f t="shared" si="2"/>
        <v>0.30276381909547739</v>
      </c>
    </row>
    <row r="9" spans="1:19">
      <c r="A9">
        <v>48</v>
      </c>
      <c r="B9">
        <v>8</v>
      </c>
      <c r="C9" s="7">
        <v>0.77661989363941697</v>
      </c>
      <c r="E9" s="12">
        <v>0.73224043715846998</v>
      </c>
      <c r="G9" s="5">
        <v>0.687604690117252</v>
      </c>
      <c r="H9" s="27">
        <v>0.20266203703703703</v>
      </c>
      <c r="I9" s="21">
        <f t="shared" si="0"/>
        <v>291.83333333333331</v>
      </c>
      <c r="J9">
        <v>134</v>
      </c>
      <c r="K9">
        <v>746</v>
      </c>
      <c r="L9">
        <v>1642</v>
      </c>
      <c r="M9">
        <v>49</v>
      </c>
      <c r="N9">
        <f t="shared" si="3"/>
        <v>0.73224043715846998</v>
      </c>
      <c r="O9">
        <f t="shared" si="1"/>
        <v>0.15227272727272728</v>
      </c>
      <c r="P9">
        <f t="shared" si="2"/>
        <v>0.31239530988274705</v>
      </c>
    </row>
    <row r="10" spans="1:19">
      <c r="A10">
        <v>50</v>
      </c>
      <c r="B10">
        <v>9</v>
      </c>
      <c r="C10" s="7">
        <v>0.78107065381552498</v>
      </c>
      <c r="E10" s="12">
        <v>0.73770491803278604</v>
      </c>
      <c r="G10" s="5">
        <v>0.70686767169179199</v>
      </c>
      <c r="H10" s="27">
        <v>0.20342592592592593</v>
      </c>
      <c r="I10" s="21">
        <f>((HOUR(H10)*60)+MINUTE(H10)+(SECOND(H10)/60))</f>
        <v>292.93333333333334</v>
      </c>
      <c r="J10">
        <v>135</v>
      </c>
      <c r="K10">
        <v>700</v>
      </c>
      <c r="L10">
        <v>1688</v>
      </c>
      <c r="M10">
        <v>48</v>
      </c>
      <c r="N10">
        <f t="shared" si="3"/>
        <v>0.73770491803278693</v>
      </c>
      <c r="O10">
        <f t="shared" si="1"/>
        <v>0.16167664670658682</v>
      </c>
      <c r="P10">
        <f t="shared" si="2"/>
        <v>0.29313232830820768</v>
      </c>
    </row>
    <row r="11" spans="1:19">
      <c r="A11">
        <v>49</v>
      </c>
      <c r="B11">
        <v>10</v>
      </c>
      <c r="C11" s="7">
        <v>0.77549404582109005</v>
      </c>
      <c r="E11" s="12">
        <v>0.69398907103825103</v>
      </c>
      <c r="G11" s="5">
        <v>0.73241206030150696</v>
      </c>
      <c r="H11" s="27">
        <v>0.2028587962962963</v>
      </c>
      <c r="I11" s="21">
        <f t="shared" si="0"/>
        <v>292.11666666666667</v>
      </c>
      <c r="J11">
        <v>127</v>
      </c>
      <c r="K11">
        <v>639</v>
      </c>
      <c r="L11">
        <v>1749</v>
      </c>
      <c r="M11">
        <v>56</v>
      </c>
      <c r="N11">
        <f t="shared" si="3"/>
        <v>0.69398907103825136</v>
      </c>
      <c r="O11">
        <f t="shared" si="1"/>
        <v>0.16579634464751958</v>
      </c>
      <c r="P11">
        <f t="shared" si="2"/>
        <v>0.26758793969849248</v>
      </c>
    </row>
    <row r="12" spans="1:19">
      <c r="A12">
        <v>50</v>
      </c>
      <c r="B12">
        <v>11</v>
      </c>
      <c r="C12" s="7">
        <v>0.78409122113298702</v>
      </c>
      <c r="E12" s="12">
        <v>0.70491803278688503</v>
      </c>
      <c r="G12" s="5">
        <v>0.73534338358458895</v>
      </c>
      <c r="H12" s="27">
        <v>0.20307870370370371</v>
      </c>
      <c r="I12" s="21">
        <f t="shared" si="0"/>
        <v>292.43333333333334</v>
      </c>
      <c r="J12">
        <v>129</v>
      </c>
      <c r="K12">
        <v>632</v>
      </c>
      <c r="L12">
        <v>1756</v>
      </c>
      <c r="M12">
        <v>54</v>
      </c>
      <c r="N12">
        <f t="shared" si="3"/>
        <v>0.70491803278688525</v>
      </c>
      <c r="O12">
        <f t="shared" si="1"/>
        <v>0.16951379763469118</v>
      </c>
      <c r="P12">
        <f t="shared" si="2"/>
        <v>0.26465661641541038</v>
      </c>
    </row>
    <row r="13" spans="1:19">
      <c r="A13">
        <v>46</v>
      </c>
      <c r="B13">
        <v>12</v>
      </c>
      <c r="C13" s="7">
        <v>0.77928577312793401</v>
      </c>
      <c r="E13" s="12">
        <v>0.72677595628415304</v>
      </c>
      <c r="G13" s="5">
        <v>0.69891122278056905</v>
      </c>
      <c r="H13" s="27">
        <v>0.20336805555555557</v>
      </c>
      <c r="I13" s="21">
        <f t="shared" si="0"/>
        <v>292.85000000000002</v>
      </c>
      <c r="J13">
        <v>133</v>
      </c>
      <c r="K13">
        <v>719</v>
      </c>
      <c r="L13">
        <v>1669</v>
      </c>
      <c r="M13">
        <v>50</v>
      </c>
      <c r="N13">
        <f t="shared" si="3"/>
        <v>0.72677595628415304</v>
      </c>
      <c r="O13">
        <f t="shared" si="1"/>
        <v>0.15610328638497653</v>
      </c>
      <c r="P13">
        <f t="shared" si="2"/>
        <v>0.3010887772194305</v>
      </c>
    </row>
    <row r="14" spans="1:19">
      <c r="A14">
        <v>50</v>
      </c>
      <c r="B14">
        <v>13</v>
      </c>
      <c r="C14" s="7">
        <v>0.780617568717906</v>
      </c>
      <c r="E14" s="12">
        <v>0.73224043715846998</v>
      </c>
      <c r="G14" s="5">
        <v>0.70603015075376796</v>
      </c>
      <c r="H14" s="27">
        <v>0.20254629629629628</v>
      </c>
      <c r="I14" s="21">
        <f t="shared" si="0"/>
        <v>291.66666666666669</v>
      </c>
      <c r="J14">
        <v>134</v>
      </c>
      <c r="K14">
        <v>702</v>
      </c>
      <c r="L14">
        <v>1686</v>
      </c>
      <c r="M14">
        <v>49</v>
      </c>
      <c r="N14">
        <f t="shared" si="3"/>
        <v>0.73224043715846998</v>
      </c>
      <c r="O14">
        <f t="shared" si="1"/>
        <v>0.16028708133971292</v>
      </c>
      <c r="P14">
        <f t="shared" si="2"/>
        <v>0.29396984924623115</v>
      </c>
    </row>
    <row r="15" spans="1:19">
      <c r="A15">
        <v>50</v>
      </c>
      <c r="B15">
        <v>14</v>
      </c>
      <c r="C15" s="7">
        <v>0.78192648122213904</v>
      </c>
      <c r="E15" s="12">
        <v>0.70491803278688503</v>
      </c>
      <c r="G15" s="5">
        <v>0.72989949748743699</v>
      </c>
      <c r="H15" s="27">
        <v>0.20366898148148149</v>
      </c>
      <c r="I15" s="21">
        <f t="shared" si="0"/>
        <v>293.28333333333336</v>
      </c>
      <c r="J15">
        <v>129</v>
      </c>
      <c r="K15">
        <v>645</v>
      </c>
      <c r="L15">
        <v>1743</v>
      </c>
      <c r="M15">
        <v>54</v>
      </c>
      <c r="N15">
        <f t="shared" si="3"/>
        <v>0.70491803278688525</v>
      </c>
      <c r="O15">
        <f t="shared" si="1"/>
        <v>0.16666666666666666</v>
      </c>
      <c r="P15">
        <f t="shared" si="2"/>
        <v>0.27010050251256279</v>
      </c>
    </row>
    <row r="16" spans="1:19">
      <c r="A16">
        <v>46</v>
      </c>
      <c r="B16">
        <v>15</v>
      </c>
      <c r="C16" s="7">
        <v>0.778912778830399</v>
      </c>
      <c r="E16" s="12">
        <v>0.68852459016393397</v>
      </c>
      <c r="G16" s="5">
        <v>0.73953098827470598</v>
      </c>
      <c r="H16" s="27">
        <v>0.2038425925925926</v>
      </c>
      <c r="I16" s="21">
        <f t="shared" si="0"/>
        <v>293.53333333333336</v>
      </c>
      <c r="J16">
        <v>126</v>
      </c>
      <c r="K16">
        <v>622</v>
      </c>
      <c r="L16">
        <v>1766</v>
      </c>
      <c r="M16">
        <v>57</v>
      </c>
      <c r="N16">
        <f t="shared" si="3"/>
        <v>0.68852459016393441</v>
      </c>
      <c r="O16">
        <f t="shared" si="1"/>
        <v>0.16844919786096257</v>
      </c>
      <c r="P16">
        <f t="shared" si="2"/>
        <v>0.26046901172529313</v>
      </c>
    </row>
    <row r="17" spans="1:16">
      <c r="A17">
        <v>49</v>
      </c>
      <c r="B17">
        <v>16</v>
      </c>
      <c r="C17" s="7">
        <v>0.77613477222176397</v>
      </c>
      <c r="E17" s="12">
        <v>0.70491803278688503</v>
      </c>
      <c r="G17" s="5">
        <v>0.71901172529313195</v>
      </c>
      <c r="H17" s="27">
        <v>0.20278935185185185</v>
      </c>
      <c r="I17" s="21">
        <f t="shared" si="0"/>
        <v>292.01666666666665</v>
      </c>
      <c r="J17">
        <v>129</v>
      </c>
      <c r="K17">
        <v>671</v>
      </c>
      <c r="L17">
        <v>1717</v>
      </c>
      <c r="M17">
        <v>54</v>
      </c>
      <c r="N17">
        <f t="shared" si="3"/>
        <v>0.70491803278688525</v>
      </c>
      <c r="O17">
        <f t="shared" si="1"/>
        <v>0.16125</v>
      </c>
      <c r="P17">
        <f t="shared" si="2"/>
        <v>0.28098827470686766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12.448955844797753</v>
      </c>
      <c r="D19" t="s">
        <v>117</v>
      </c>
      <c r="E19" s="12">
        <f>SUM(E2:E17)</f>
        <v>11.327868852459014</v>
      </c>
      <c r="F19" t="s">
        <v>117</v>
      </c>
      <c r="G19" s="5">
        <f>SUM(G2:G17)</f>
        <v>11.494974874371852</v>
      </c>
      <c r="H19" t="s">
        <v>117</v>
      </c>
      <c r="I19">
        <f>SUM(I2:I17)</f>
        <v>4678.8999999999996</v>
      </c>
      <c r="J19">
        <f>I19/60</f>
        <v>77.981666666666655</v>
      </c>
      <c r="M19" t="s">
        <v>117</v>
      </c>
      <c r="N19">
        <f>SUM(N2:N17)</f>
        <v>11.327868852459018</v>
      </c>
      <c r="O19">
        <f>SUM(O2:O17)</f>
        <v>2.5899306130493498</v>
      </c>
      <c r="P19">
        <f>SUM(P2:P17)</f>
        <v>4.5050251256281406</v>
      </c>
    </row>
    <row r="20" spans="1:16">
      <c r="A20" s="1"/>
      <c r="B20" t="s">
        <v>118</v>
      </c>
      <c r="C20" s="7">
        <f>C19/16</f>
        <v>0.77805974029985958</v>
      </c>
      <c r="D20" t="s">
        <v>118</v>
      </c>
      <c r="E20" s="12">
        <f>E19/16</f>
        <v>0.70799180327868838</v>
      </c>
      <c r="F20" t="s">
        <v>118</v>
      </c>
      <c r="G20" s="5">
        <f>G19/16</f>
        <v>0.71843592964824077</v>
      </c>
      <c r="H20" t="s">
        <v>118</v>
      </c>
      <c r="I20">
        <f>I19/16</f>
        <v>292.43124999999998</v>
      </c>
      <c r="M20" t="s">
        <v>118</v>
      </c>
      <c r="N20">
        <f>N19/16</f>
        <v>0.7079918032786886</v>
      </c>
      <c r="O20">
        <f>O19/16</f>
        <v>0.16187066331558436</v>
      </c>
      <c r="P20">
        <f>P19/16</f>
        <v>0.28156407035175879</v>
      </c>
    </row>
    <row r="21" spans="1:16">
      <c r="A21" s="1"/>
      <c r="B21" s="10" t="s">
        <v>119</v>
      </c>
      <c r="C21" s="16">
        <f>_xlfn.VAR.S(C2:C17)</f>
        <v>8.3614157305559765E-6</v>
      </c>
      <c r="D21" s="10" t="s">
        <v>119</v>
      </c>
      <c r="E21" s="15">
        <f>_xlfn.VAR.S(E2:E17)</f>
        <v>4.4977455283825126E-4</v>
      </c>
      <c r="F21" s="10" t="s">
        <v>119</v>
      </c>
      <c r="G21" s="14">
        <f>_xlfn.VAR.S(G2:G17)</f>
        <v>3.5857388094389856E-4</v>
      </c>
      <c r="H21" t="s">
        <v>119</v>
      </c>
      <c r="I21">
        <f>_xlfn.VAR.S(I2:I17)</f>
        <v>0.64921759259260292</v>
      </c>
      <c r="M21" t="s">
        <v>119</v>
      </c>
      <c r="N21" s="25">
        <f>_xlfn.VAR.S(N2:N17)</f>
        <v>4.4977455283824633E-4</v>
      </c>
      <c r="O21" s="25">
        <f>_xlfn.VAR.S(O2:O17)</f>
        <v>3.419584366276322E-5</v>
      </c>
      <c r="P21" s="25">
        <f>_xlfn.VAR.S(P2:P17)</f>
        <v>3.5857388094389671E-4</v>
      </c>
    </row>
    <row r="22" spans="1:16">
      <c r="A22" s="1"/>
      <c r="B22" s="17" t="s">
        <v>120</v>
      </c>
      <c r="C22" s="16">
        <f>_xlfn.STDEV.S(C2:C17)</f>
        <v>2.8916112689218749E-3</v>
      </c>
      <c r="D22" s="17" t="s">
        <v>120</v>
      </c>
      <c r="E22" s="15">
        <f>_xlfn.STDEV.S(E2:E17)</f>
        <v>2.1207888929317111E-2</v>
      </c>
      <c r="F22" s="17" t="s">
        <v>120</v>
      </c>
      <c r="G22" s="14">
        <f>_xlfn.STDEV.S(G2:G17)</f>
        <v>1.8936047130906138E-2</v>
      </c>
      <c r="H22" t="s">
        <v>120</v>
      </c>
      <c r="I22">
        <f>_xlfn.STDEV.S(I2:I17)</f>
        <v>0.8057404002484938</v>
      </c>
      <c r="M22" t="s">
        <v>120</v>
      </c>
      <c r="N22" s="25">
        <f>_xlfn.STDEV.S(N2:N17)</f>
        <v>2.1207888929316993E-2</v>
      </c>
      <c r="O22" s="25">
        <f>_xlfn.STDEV.S(O2:O17)</f>
        <v>5.8477212367522464E-3</v>
      </c>
      <c r="P22" s="25">
        <f>_xlfn.STDEV.S(P2:P17)</f>
        <v>1.8936047130906089E-2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0.77419657485972604</v>
      </c>
      <c r="D24" t="s">
        <v>121</v>
      </c>
      <c r="E24" s="12">
        <f>MIN(E2:E17)</f>
        <v>0.67759562841529997</v>
      </c>
      <c r="F24" t="s">
        <v>121</v>
      </c>
      <c r="G24" s="5">
        <f>MIN(G2:G17)</f>
        <v>0.687604690117252</v>
      </c>
      <c r="M24" t="s">
        <v>121</v>
      </c>
      <c r="N24">
        <f>MIN(N2:N17)</f>
        <v>0.67759562841530052</v>
      </c>
      <c r="O24">
        <f>MIN(O2:O17)</f>
        <v>0.15227272727272728</v>
      </c>
      <c r="P24">
        <f>MIN(P2:P17)</f>
        <v>0.24916247906197656</v>
      </c>
    </row>
    <row r="25" spans="1:16">
      <c r="A25" s="1"/>
      <c r="B25" t="s">
        <v>122</v>
      </c>
      <c r="C25" s="7">
        <f>MAX(C2:C17)</f>
        <v>0.78409122113298702</v>
      </c>
      <c r="D25" t="s">
        <v>122</v>
      </c>
      <c r="E25" s="12">
        <f>MAX(E2:E17)</f>
        <v>0.73770491803278604</v>
      </c>
      <c r="F25" t="s">
        <v>122</v>
      </c>
      <c r="G25" s="5">
        <f>MAX(G2:G17)</f>
        <v>0.75083752093802303</v>
      </c>
      <c r="M25" t="s">
        <v>122</v>
      </c>
      <c r="N25">
        <f>MAX(N2:N17)</f>
        <v>0.73770491803278693</v>
      </c>
      <c r="O25">
        <f>MAX(O2:O17)</f>
        <v>0.17246175243393602</v>
      </c>
      <c r="P25">
        <f>MAX(P2:P17)</f>
        <v>0.31239530988274705</v>
      </c>
    </row>
    <row r="26" spans="1:16">
      <c r="A26" s="1"/>
      <c r="B26" s="1" t="s">
        <v>123</v>
      </c>
      <c r="C26" s="7">
        <f>C25-C24</f>
        <v>9.8946462732609763E-3</v>
      </c>
      <c r="D26" s="1" t="s">
        <v>123</v>
      </c>
      <c r="E26" s="12">
        <f>E25-E24</f>
        <v>6.0109289617486072E-2</v>
      </c>
      <c r="F26" s="1" t="s">
        <v>123</v>
      </c>
      <c r="G26" s="5">
        <f>G25-G24</f>
        <v>6.3232830820771024E-2</v>
      </c>
      <c r="M26" s="1" t="s">
        <v>124</v>
      </c>
      <c r="N26">
        <f>N25-N24</f>
        <v>6.0109289617486406E-2</v>
      </c>
      <c r="O26">
        <f>O25-O24</f>
        <v>2.018902516120874E-2</v>
      </c>
      <c r="P26">
        <f>P25-P24</f>
        <v>6.3232830820770497E-2</v>
      </c>
    </row>
    <row r="27" spans="1:16">
      <c r="A27" s="1"/>
      <c r="B27" s="10" t="s">
        <v>125</v>
      </c>
      <c r="C27" s="7">
        <f>C26*100</f>
        <v>0.98946462732609763</v>
      </c>
      <c r="D27" s="10" t="s">
        <v>125</v>
      </c>
      <c r="E27" s="12">
        <f>E26*100</f>
        <v>6.0109289617486077</v>
      </c>
      <c r="F27" s="10" t="s">
        <v>125</v>
      </c>
      <c r="G27" s="5">
        <f>G26*100</f>
        <v>6.3232830820771024</v>
      </c>
      <c r="M27" s="10" t="s">
        <v>125</v>
      </c>
      <c r="N27">
        <f>N26*100</f>
        <v>6.0109289617486406</v>
      </c>
      <c r="O27">
        <f>O26*100</f>
        <v>2.0189025161208738</v>
      </c>
      <c r="P27">
        <f>P26*100</f>
        <v>6.32328308207705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2.3541689549754219E-3</v>
      </c>
      <c r="E30">
        <f t="shared" ref="E30:E45" si="5">ABS(E2-E$20)</f>
        <v>2.42486338797816E-2</v>
      </c>
      <c r="G30">
        <f t="shared" ref="G30:G45" si="6">ABS(G2-G$20)</f>
        <v>3.0412479061976749E-2</v>
      </c>
    </row>
    <row r="31" spans="1:16">
      <c r="C31">
        <f t="shared" si="4"/>
        <v>3.4775854454426325E-3</v>
      </c>
      <c r="E31">
        <f t="shared" si="5"/>
        <v>3.0396174863388414E-2</v>
      </c>
      <c r="G31">
        <f t="shared" si="6"/>
        <v>3.2401591289782261E-2</v>
      </c>
    </row>
    <row r="32" spans="1:16">
      <c r="C32">
        <f t="shared" si="4"/>
        <v>2.0805730611165307E-3</v>
      </c>
      <c r="E32">
        <f t="shared" si="5"/>
        <v>1.9467213114754411E-2</v>
      </c>
      <c r="G32">
        <f t="shared" si="6"/>
        <v>4.7634003350082166E-3</v>
      </c>
    </row>
    <row r="33" spans="3:7">
      <c r="C33">
        <f t="shared" si="4"/>
        <v>1.2728001345525541E-3</v>
      </c>
      <c r="E33">
        <f t="shared" si="5"/>
        <v>3.0737704918033515E-3</v>
      </c>
      <c r="G33">
        <f t="shared" si="6"/>
        <v>4.7634003350082166E-3</v>
      </c>
    </row>
    <row r="34" spans="3:7">
      <c r="C34">
        <f t="shared" si="4"/>
        <v>3.8631654401335425E-3</v>
      </c>
      <c r="E34">
        <f t="shared" si="5"/>
        <v>2.4931693989071357E-2</v>
      </c>
      <c r="G34">
        <f t="shared" si="6"/>
        <v>6.0196817420432591E-3</v>
      </c>
    </row>
    <row r="35" spans="3:7">
      <c r="C35">
        <f t="shared" si="4"/>
        <v>1.545108854838606E-3</v>
      </c>
      <c r="E35">
        <f t="shared" si="5"/>
        <v>2.4931693989071357E-2</v>
      </c>
      <c r="G35">
        <f t="shared" si="6"/>
        <v>1.3976130653266194E-2</v>
      </c>
    </row>
    <row r="36" spans="3:7">
      <c r="C36">
        <f t="shared" si="4"/>
        <v>1.7304618493195756E-3</v>
      </c>
      <c r="E36">
        <f t="shared" si="5"/>
        <v>2.42486338797816E-2</v>
      </c>
      <c r="G36">
        <f t="shared" si="6"/>
        <v>2.1199748743718771E-2</v>
      </c>
    </row>
    <row r="37" spans="3:7">
      <c r="C37">
        <f t="shared" si="4"/>
        <v>1.4398466604426119E-3</v>
      </c>
      <c r="E37">
        <f t="shared" si="5"/>
        <v>2.42486338797816E-2</v>
      </c>
      <c r="G37">
        <f t="shared" si="6"/>
        <v>3.0831239530988763E-2</v>
      </c>
    </row>
    <row r="38" spans="3:7">
      <c r="C38">
        <f t="shared" si="4"/>
        <v>3.0109135156654032E-3</v>
      </c>
      <c r="E38">
        <f t="shared" si="5"/>
        <v>2.9713114754097658E-2</v>
      </c>
      <c r="G38">
        <f t="shared" si="6"/>
        <v>1.156825795644878E-2</v>
      </c>
    </row>
    <row r="39" spans="3:7">
      <c r="C39">
        <f t="shared" si="4"/>
        <v>2.5656944787695313E-3</v>
      </c>
      <c r="E39">
        <f t="shared" si="5"/>
        <v>1.4002732240437354E-2</v>
      </c>
      <c r="G39">
        <f t="shared" si="6"/>
        <v>1.3976130653266194E-2</v>
      </c>
    </row>
    <row r="40" spans="3:7">
      <c r="C40">
        <f t="shared" si="4"/>
        <v>6.0314808331274339E-3</v>
      </c>
      <c r="E40">
        <f t="shared" si="5"/>
        <v>3.0737704918033515E-3</v>
      </c>
      <c r="G40">
        <f t="shared" si="6"/>
        <v>1.6907453936348182E-2</v>
      </c>
    </row>
    <row r="41" spans="3:7">
      <c r="C41">
        <f t="shared" si="4"/>
        <v>1.2260328280744304E-3</v>
      </c>
      <c r="E41">
        <f t="shared" si="5"/>
        <v>1.8784153005464654E-2</v>
      </c>
      <c r="G41">
        <f t="shared" si="6"/>
        <v>1.9524706867671715E-2</v>
      </c>
    </row>
    <row r="42" spans="3:7">
      <c r="C42">
        <f t="shared" si="4"/>
        <v>2.557828418046415E-3</v>
      </c>
      <c r="E42">
        <f t="shared" si="5"/>
        <v>2.42486338797816E-2</v>
      </c>
      <c r="G42">
        <f t="shared" si="6"/>
        <v>1.2405778894472808E-2</v>
      </c>
    </row>
    <row r="43" spans="3:7">
      <c r="C43">
        <f t="shared" si="4"/>
        <v>3.8667409222794547E-3</v>
      </c>
      <c r="E43">
        <f t="shared" si="5"/>
        <v>3.0737704918033515E-3</v>
      </c>
      <c r="G43">
        <f t="shared" si="6"/>
        <v>1.146356783919622E-2</v>
      </c>
    </row>
    <row r="44" spans="3:7">
      <c r="C44">
        <f t="shared" si="4"/>
        <v>8.5303853053941836E-4</v>
      </c>
      <c r="E44">
        <f t="shared" si="5"/>
        <v>1.9467213114754411E-2</v>
      </c>
      <c r="G44">
        <f t="shared" si="6"/>
        <v>2.1095058626465213E-2</v>
      </c>
    </row>
    <row r="45" spans="3:7">
      <c r="C45">
        <f t="shared" si="4"/>
        <v>1.9249680780956124E-3</v>
      </c>
      <c r="E45">
        <f t="shared" si="5"/>
        <v>3.0737704918033515E-3</v>
      </c>
      <c r="G45">
        <f t="shared" si="6"/>
        <v>5.7579564489118606E-4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D4FA-4DFD-46B6-892D-EA90B7D76451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/>
      <c r="E1" s="11" t="s">
        <v>4</v>
      </c>
      <c r="F1" s="1"/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49</v>
      </c>
      <c r="B2">
        <v>1</v>
      </c>
      <c r="C2" s="7">
        <v>0.78475025400225096</v>
      </c>
      <c r="E2" s="12">
        <v>0.71584699453551903</v>
      </c>
      <c r="G2" s="5">
        <v>0.71231155778894395</v>
      </c>
      <c r="H2" s="27">
        <v>0.20230324074074071</v>
      </c>
      <c r="I2" s="21">
        <f t="shared" ref="I2:I17" si="0">((HOUR(H2)*60)+MINUTE(H2)+(SECOND(H2)/60))</f>
        <v>291.31666666666666</v>
      </c>
      <c r="J2">
        <v>131</v>
      </c>
      <c r="K2">
        <v>687</v>
      </c>
      <c r="L2">
        <v>1701</v>
      </c>
      <c r="M2">
        <v>52</v>
      </c>
      <c r="N2">
        <f>J2/(J2+M2)</f>
        <v>0.71584699453551914</v>
      </c>
      <c r="O2">
        <f>J2/(K2+J2)</f>
        <v>0.16014669926650366</v>
      </c>
      <c r="P2">
        <f>K2/(K2+L2)</f>
        <v>0.28768844221105527</v>
      </c>
      <c r="S2" t="s">
        <v>133</v>
      </c>
    </row>
    <row r="3" spans="1:19">
      <c r="A3">
        <v>49</v>
      </c>
      <c r="B3">
        <v>2</v>
      </c>
      <c r="C3" s="7">
        <v>0.78475025400225096</v>
      </c>
      <c r="E3" s="12">
        <v>0.71584699453551903</v>
      </c>
      <c r="G3" s="5">
        <v>0.71231155778894395</v>
      </c>
      <c r="H3" s="27">
        <v>0.2020949074074074</v>
      </c>
      <c r="I3" s="21">
        <f t="shared" si="0"/>
        <v>291.01666666666665</v>
      </c>
      <c r="J3">
        <v>131</v>
      </c>
      <c r="K3">
        <v>687</v>
      </c>
      <c r="L3">
        <v>1701</v>
      </c>
      <c r="M3">
        <v>52</v>
      </c>
      <c r="N3">
        <f>J3/(J3+M3)</f>
        <v>0.71584699453551914</v>
      </c>
      <c r="O3">
        <f t="shared" ref="O3:O17" si="1">J3/(K3+J3)</f>
        <v>0.16014669926650366</v>
      </c>
      <c r="P3">
        <f t="shared" ref="P3:P17" si="2">K3/(K3+L3)</f>
        <v>0.28768844221105527</v>
      </c>
      <c r="S3" t="s">
        <v>134</v>
      </c>
    </row>
    <row r="4" spans="1:19">
      <c r="A4">
        <v>49</v>
      </c>
      <c r="B4">
        <v>3</v>
      </c>
      <c r="C4" s="7">
        <v>0.78475025400225096</v>
      </c>
      <c r="E4" s="12">
        <v>0.71584699453551903</v>
      </c>
      <c r="G4" s="5">
        <v>0.71231155778894395</v>
      </c>
      <c r="H4" s="27">
        <v>0.20276620370370368</v>
      </c>
      <c r="I4" s="21">
        <f t="shared" si="0"/>
        <v>291.98333333333335</v>
      </c>
      <c r="J4">
        <v>131</v>
      </c>
      <c r="K4">
        <v>687</v>
      </c>
      <c r="L4">
        <v>1701</v>
      </c>
      <c r="M4">
        <v>52</v>
      </c>
      <c r="N4">
        <f t="shared" ref="N4:N17" si="3">J4/(J4+M4)</f>
        <v>0.71584699453551914</v>
      </c>
      <c r="O4">
        <f t="shared" si="1"/>
        <v>0.16014669926650366</v>
      </c>
      <c r="P4">
        <f t="shared" si="2"/>
        <v>0.28768844221105527</v>
      </c>
    </row>
    <row r="5" spans="1:19">
      <c r="A5">
        <v>49</v>
      </c>
      <c r="B5">
        <v>4</v>
      </c>
      <c r="C5" s="7">
        <v>0.78475025400225096</v>
      </c>
      <c r="E5" s="12">
        <v>0.71584699453551903</v>
      </c>
      <c r="G5" s="5">
        <v>0.71231155778894395</v>
      </c>
      <c r="H5" s="27">
        <v>0.20327546296296295</v>
      </c>
      <c r="I5" s="21">
        <f t="shared" si="0"/>
        <v>292.71666666666664</v>
      </c>
      <c r="J5">
        <v>131</v>
      </c>
      <c r="K5">
        <v>687</v>
      </c>
      <c r="L5">
        <v>1701</v>
      </c>
      <c r="M5">
        <v>52</v>
      </c>
      <c r="N5">
        <f t="shared" si="3"/>
        <v>0.71584699453551914</v>
      </c>
      <c r="O5">
        <f t="shared" si="1"/>
        <v>0.16014669926650366</v>
      </c>
      <c r="P5">
        <f t="shared" si="2"/>
        <v>0.28768844221105527</v>
      </c>
    </row>
    <row r="6" spans="1:19">
      <c r="A6">
        <v>49</v>
      </c>
      <c r="B6">
        <v>5</v>
      </c>
      <c r="C6" s="7">
        <v>0.78475025400225096</v>
      </c>
      <c r="E6" s="12">
        <v>0.71584699453551903</v>
      </c>
      <c r="G6" s="5">
        <v>0.71231155778894395</v>
      </c>
      <c r="H6" s="27">
        <v>0.20306712962962961</v>
      </c>
      <c r="I6" s="21">
        <f t="shared" si="0"/>
        <v>292.41666666666669</v>
      </c>
      <c r="J6">
        <v>131</v>
      </c>
      <c r="K6">
        <v>687</v>
      </c>
      <c r="L6">
        <v>1701</v>
      </c>
      <c r="M6">
        <v>52</v>
      </c>
      <c r="N6">
        <f t="shared" si="3"/>
        <v>0.71584699453551914</v>
      </c>
      <c r="O6">
        <f t="shared" si="1"/>
        <v>0.16014669926650366</v>
      </c>
      <c r="P6">
        <f t="shared" si="2"/>
        <v>0.28768844221105527</v>
      </c>
    </row>
    <row r="7" spans="1:19">
      <c r="A7">
        <v>49</v>
      </c>
      <c r="B7">
        <v>6</v>
      </c>
      <c r="C7" s="7">
        <v>0.78475025400225096</v>
      </c>
      <c r="E7" s="12">
        <v>0.71584699453551903</v>
      </c>
      <c r="G7" s="5">
        <v>0.71231155778894395</v>
      </c>
      <c r="H7" s="27">
        <v>0.20372685185185188</v>
      </c>
      <c r="I7" s="21">
        <f t="shared" si="0"/>
        <v>293.36666666666667</v>
      </c>
      <c r="J7">
        <v>131</v>
      </c>
      <c r="K7">
        <v>687</v>
      </c>
      <c r="L7">
        <v>1701</v>
      </c>
      <c r="M7">
        <v>52</v>
      </c>
      <c r="N7">
        <f t="shared" si="3"/>
        <v>0.71584699453551914</v>
      </c>
      <c r="O7">
        <f t="shared" si="1"/>
        <v>0.16014669926650366</v>
      </c>
      <c r="P7">
        <f t="shared" si="2"/>
        <v>0.28768844221105527</v>
      </c>
    </row>
    <row r="8" spans="1:19">
      <c r="A8">
        <v>49</v>
      </c>
      <c r="B8">
        <v>7</v>
      </c>
      <c r="C8" s="7">
        <v>0.78475025400225096</v>
      </c>
      <c r="E8" s="12">
        <v>0.71584699453551903</v>
      </c>
      <c r="G8" s="5">
        <v>0.71231155778894395</v>
      </c>
      <c r="H8" s="27">
        <v>0.20359953703703704</v>
      </c>
      <c r="I8" s="21">
        <f t="shared" si="0"/>
        <v>293.18333333333334</v>
      </c>
      <c r="J8">
        <v>131</v>
      </c>
      <c r="K8">
        <v>687</v>
      </c>
      <c r="L8">
        <v>1701</v>
      </c>
      <c r="M8">
        <v>52</v>
      </c>
      <c r="N8">
        <f t="shared" si="3"/>
        <v>0.71584699453551914</v>
      </c>
      <c r="O8">
        <f t="shared" si="1"/>
        <v>0.16014669926650366</v>
      </c>
      <c r="P8">
        <f t="shared" si="2"/>
        <v>0.28768844221105527</v>
      </c>
    </row>
    <row r="9" spans="1:19">
      <c r="A9">
        <v>49</v>
      </c>
      <c r="B9">
        <v>8</v>
      </c>
      <c r="C9" s="7">
        <v>0.78475025400225096</v>
      </c>
      <c r="E9" s="12">
        <v>0.71584699453551903</v>
      </c>
      <c r="G9" s="5">
        <v>0.71231155778894395</v>
      </c>
      <c r="H9" s="27">
        <v>0.20306712962962961</v>
      </c>
      <c r="I9" s="21">
        <f t="shared" si="0"/>
        <v>292.41666666666669</v>
      </c>
      <c r="J9">
        <v>131</v>
      </c>
      <c r="K9">
        <v>687</v>
      </c>
      <c r="L9">
        <v>1701</v>
      </c>
      <c r="M9">
        <v>52</v>
      </c>
      <c r="N9">
        <f t="shared" si="3"/>
        <v>0.71584699453551914</v>
      </c>
      <c r="O9">
        <f t="shared" si="1"/>
        <v>0.16014669926650366</v>
      </c>
      <c r="P9">
        <f t="shared" si="2"/>
        <v>0.28768844221105527</v>
      </c>
    </row>
    <row r="10" spans="1:19">
      <c r="A10">
        <v>49</v>
      </c>
      <c r="B10">
        <v>9</v>
      </c>
      <c r="C10" s="7">
        <v>0.78475025400225096</v>
      </c>
      <c r="E10" s="12">
        <v>0.71584699453551903</v>
      </c>
      <c r="G10" s="5">
        <v>0.71231155778894395</v>
      </c>
      <c r="H10" s="27">
        <v>0.20355324074074074</v>
      </c>
      <c r="I10" s="21">
        <f t="shared" si="0"/>
        <v>293.11666666666667</v>
      </c>
      <c r="J10">
        <v>131</v>
      </c>
      <c r="K10">
        <v>687</v>
      </c>
      <c r="L10">
        <v>1701</v>
      </c>
      <c r="M10">
        <v>52</v>
      </c>
      <c r="N10">
        <f t="shared" si="3"/>
        <v>0.71584699453551914</v>
      </c>
      <c r="O10">
        <f t="shared" si="1"/>
        <v>0.16014669926650366</v>
      </c>
      <c r="P10">
        <f t="shared" si="2"/>
        <v>0.28768844221105527</v>
      </c>
    </row>
    <row r="11" spans="1:19">
      <c r="A11">
        <v>49</v>
      </c>
      <c r="B11">
        <v>10</v>
      </c>
      <c r="C11" s="7">
        <v>0.78475025400225096</v>
      </c>
      <c r="E11" s="12">
        <v>0.71584699453551903</v>
      </c>
      <c r="G11" s="5">
        <v>0.71231155778894395</v>
      </c>
      <c r="H11" s="27">
        <v>0.20259259259259257</v>
      </c>
      <c r="I11" s="21">
        <f t="shared" si="0"/>
        <v>291.73333333333335</v>
      </c>
      <c r="J11">
        <v>131</v>
      </c>
      <c r="K11">
        <v>687</v>
      </c>
      <c r="L11">
        <v>1701</v>
      </c>
      <c r="M11">
        <v>52</v>
      </c>
      <c r="N11">
        <f t="shared" si="3"/>
        <v>0.71584699453551914</v>
      </c>
      <c r="O11">
        <f t="shared" si="1"/>
        <v>0.16014669926650366</v>
      </c>
      <c r="P11">
        <f t="shared" si="2"/>
        <v>0.28768844221105527</v>
      </c>
    </row>
    <row r="12" spans="1:19">
      <c r="A12">
        <v>49</v>
      </c>
      <c r="B12">
        <v>11</v>
      </c>
      <c r="C12" s="7">
        <v>0.78475025400225096</v>
      </c>
      <c r="E12" s="12">
        <v>0.71584699453551903</v>
      </c>
      <c r="G12" s="5">
        <v>0.71231155778894395</v>
      </c>
      <c r="H12" s="27">
        <v>0.2036111111111111</v>
      </c>
      <c r="I12" s="21">
        <f t="shared" si="0"/>
        <v>293.2</v>
      </c>
      <c r="J12">
        <v>131</v>
      </c>
      <c r="K12">
        <v>687</v>
      </c>
      <c r="L12">
        <v>1701</v>
      </c>
      <c r="M12">
        <v>52</v>
      </c>
      <c r="N12">
        <f t="shared" si="3"/>
        <v>0.71584699453551914</v>
      </c>
      <c r="O12">
        <f t="shared" si="1"/>
        <v>0.16014669926650366</v>
      </c>
      <c r="P12">
        <f t="shared" si="2"/>
        <v>0.28768844221105527</v>
      </c>
    </row>
    <row r="13" spans="1:19">
      <c r="A13">
        <v>49</v>
      </c>
      <c r="B13">
        <v>12</v>
      </c>
      <c r="C13" s="7">
        <v>0.78475025400225096</v>
      </c>
      <c r="E13" s="12">
        <v>0.71584699453551903</v>
      </c>
      <c r="G13" s="5">
        <v>0.71231155778894395</v>
      </c>
      <c r="H13" s="27">
        <v>0.20293981481481482</v>
      </c>
      <c r="I13" s="21">
        <f t="shared" si="0"/>
        <v>292.23333333333335</v>
      </c>
      <c r="J13">
        <v>131</v>
      </c>
      <c r="K13">
        <v>687</v>
      </c>
      <c r="L13">
        <v>1701</v>
      </c>
      <c r="M13">
        <v>52</v>
      </c>
      <c r="N13">
        <f t="shared" si="3"/>
        <v>0.71584699453551914</v>
      </c>
      <c r="O13">
        <f t="shared" si="1"/>
        <v>0.16014669926650366</v>
      </c>
      <c r="P13">
        <f t="shared" si="2"/>
        <v>0.28768844221105527</v>
      </c>
    </row>
    <row r="14" spans="1:19">
      <c r="A14">
        <v>49</v>
      </c>
      <c r="B14">
        <v>13</v>
      </c>
      <c r="C14" s="7">
        <v>0.78475025400225096</v>
      </c>
      <c r="E14" s="12">
        <v>0.71584699453551903</v>
      </c>
      <c r="G14" s="5">
        <v>0.71231155778894395</v>
      </c>
      <c r="H14" s="27">
        <v>0.20381944444444444</v>
      </c>
      <c r="I14" s="21">
        <f t="shared" si="0"/>
        <v>293.5</v>
      </c>
      <c r="J14">
        <v>131</v>
      </c>
      <c r="K14">
        <v>687</v>
      </c>
      <c r="L14">
        <v>1701</v>
      </c>
      <c r="M14">
        <v>52</v>
      </c>
      <c r="N14">
        <f t="shared" si="3"/>
        <v>0.71584699453551914</v>
      </c>
      <c r="O14">
        <f t="shared" si="1"/>
        <v>0.16014669926650366</v>
      </c>
      <c r="P14">
        <f t="shared" si="2"/>
        <v>0.28768844221105527</v>
      </c>
    </row>
    <row r="15" spans="1:19">
      <c r="A15">
        <v>49</v>
      </c>
      <c r="B15">
        <v>14</v>
      </c>
      <c r="C15" s="7">
        <v>0.78475025400225096</v>
      </c>
      <c r="E15" s="12">
        <v>0.71584699453551903</v>
      </c>
      <c r="G15" s="5">
        <v>0.71231155778894395</v>
      </c>
      <c r="H15" s="27">
        <v>0.20292824074074076</v>
      </c>
      <c r="I15" s="21">
        <f t="shared" si="0"/>
        <v>292.21666666666664</v>
      </c>
      <c r="J15">
        <v>131</v>
      </c>
      <c r="K15">
        <v>687</v>
      </c>
      <c r="L15">
        <v>1701</v>
      </c>
      <c r="M15">
        <v>52</v>
      </c>
      <c r="N15">
        <f t="shared" si="3"/>
        <v>0.71584699453551914</v>
      </c>
      <c r="O15">
        <f t="shared" si="1"/>
        <v>0.16014669926650366</v>
      </c>
      <c r="P15">
        <f t="shared" si="2"/>
        <v>0.28768844221105527</v>
      </c>
    </row>
    <row r="16" spans="1:19">
      <c r="A16">
        <v>49</v>
      </c>
      <c r="B16">
        <v>15</v>
      </c>
      <c r="C16" s="7">
        <v>0.78475025400225096</v>
      </c>
      <c r="E16" s="12">
        <v>0.71584699453551903</v>
      </c>
      <c r="G16" s="5">
        <v>0.71231155778894395</v>
      </c>
      <c r="H16" s="27">
        <v>0.20373842592592592</v>
      </c>
      <c r="I16" s="21">
        <f t="shared" si="0"/>
        <v>293.38333333333333</v>
      </c>
      <c r="J16">
        <v>131</v>
      </c>
      <c r="K16">
        <v>687</v>
      </c>
      <c r="L16">
        <v>1701</v>
      </c>
      <c r="M16">
        <v>52</v>
      </c>
      <c r="N16">
        <f t="shared" si="3"/>
        <v>0.71584699453551914</v>
      </c>
      <c r="O16">
        <f t="shared" si="1"/>
        <v>0.16014669926650366</v>
      </c>
      <c r="P16">
        <f t="shared" si="2"/>
        <v>0.28768844221105527</v>
      </c>
    </row>
    <row r="17" spans="1:16">
      <c r="A17">
        <v>49</v>
      </c>
      <c r="B17">
        <v>16</v>
      </c>
      <c r="C17" s="7">
        <v>0.78475025400225096</v>
      </c>
      <c r="E17" s="12">
        <v>0.71584699453551903</v>
      </c>
      <c r="G17" s="5">
        <v>0.71231155778894395</v>
      </c>
      <c r="H17" s="27">
        <v>0.20228009259259258</v>
      </c>
      <c r="I17" s="21">
        <f t="shared" si="0"/>
        <v>291.28333333333336</v>
      </c>
      <c r="J17">
        <v>131</v>
      </c>
      <c r="K17">
        <v>687</v>
      </c>
      <c r="L17">
        <v>1701</v>
      </c>
      <c r="M17">
        <v>52</v>
      </c>
      <c r="N17">
        <f t="shared" si="3"/>
        <v>0.71584699453551914</v>
      </c>
      <c r="O17">
        <f t="shared" si="1"/>
        <v>0.16014669926650366</v>
      </c>
      <c r="P17">
        <f t="shared" si="2"/>
        <v>0.28768844221105527</v>
      </c>
    </row>
    <row r="18" spans="1:16">
      <c r="A18" s="1"/>
      <c r="C18" s="7"/>
      <c r="E18" s="12"/>
      <c r="G18" s="5"/>
      <c r="H18" s="27"/>
    </row>
    <row r="19" spans="1:16">
      <c r="A19" s="1"/>
      <c r="B19" t="s">
        <v>117</v>
      </c>
      <c r="C19" s="7">
        <f>SUM(C2:C17)</f>
        <v>12.556004064036015</v>
      </c>
      <c r="D19" t="s">
        <v>117</v>
      </c>
      <c r="E19" s="12">
        <f>SUM(E2:E17)</f>
        <v>11.453551912568306</v>
      </c>
      <c r="F19" t="s">
        <v>117</v>
      </c>
      <c r="G19" s="5">
        <f>SUM(G2:G17)</f>
        <v>11.3969849246231</v>
      </c>
      <c r="H19" t="s">
        <v>117</v>
      </c>
      <c r="I19">
        <f>SUM(I2:I17)</f>
        <v>4679.0833333333339</v>
      </c>
      <c r="J19">
        <f>I19/60</f>
        <v>77.984722222222231</v>
      </c>
      <c r="M19" t="s">
        <v>117</v>
      </c>
      <c r="N19">
        <f>SUM(N2:N17)</f>
        <v>11.453551912568306</v>
      </c>
      <c r="O19">
        <f>SUM(O2:O17)</f>
        <v>2.5623471882640585</v>
      </c>
      <c r="P19">
        <f>SUM(P2:P17)</f>
        <v>4.6030150753768861</v>
      </c>
    </row>
    <row r="20" spans="1:16">
      <c r="A20" s="1"/>
      <c r="B20" t="s">
        <v>118</v>
      </c>
      <c r="C20" s="7">
        <f>C19/16</f>
        <v>0.78475025400225096</v>
      </c>
      <c r="D20" t="s">
        <v>118</v>
      </c>
      <c r="E20" s="12">
        <f>E19/16</f>
        <v>0.71584699453551914</v>
      </c>
      <c r="F20" t="s">
        <v>118</v>
      </c>
      <c r="G20" s="5">
        <f>G19/16</f>
        <v>0.71231155778894373</v>
      </c>
      <c r="H20" t="s">
        <v>118</v>
      </c>
      <c r="I20">
        <f>I19/16</f>
        <v>292.44270833333337</v>
      </c>
      <c r="M20" t="s">
        <v>118</v>
      </c>
      <c r="N20">
        <f>N19/16</f>
        <v>0.71584699453551914</v>
      </c>
      <c r="O20">
        <f>O19/16</f>
        <v>0.16014669926650366</v>
      </c>
      <c r="P20">
        <f>P19/16</f>
        <v>0.28768844221105538</v>
      </c>
    </row>
    <row r="21" spans="1:16">
      <c r="A21" s="1"/>
      <c r="B21" s="10" t="s">
        <v>119</v>
      </c>
      <c r="C21" s="16">
        <f>_xlfn.VAR.S(C2:C17)</f>
        <v>0</v>
      </c>
      <c r="D21" s="10" t="s">
        <v>119</v>
      </c>
      <c r="E21" s="15">
        <f>_xlfn.VAR.S(E2:E17)</f>
        <v>1.314768175368353E-32</v>
      </c>
      <c r="F21" s="10" t="s">
        <v>119</v>
      </c>
      <c r="G21" s="14">
        <f>_xlfn.VAR.S(G2:G17)</f>
        <v>5.259072701473412E-32</v>
      </c>
      <c r="H21" t="s">
        <v>119</v>
      </c>
      <c r="I21">
        <f>_xlfn.VAR.S(I2:I17)</f>
        <v>0.66425810185184797</v>
      </c>
      <c r="M21" t="s">
        <v>119</v>
      </c>
      <c r="N21" s="25">
        <f>_xlfn.VAR.S(N2:N17)</f>
        <v>0</v>
      </c>
      <c r="O21" s="25">
        <f>_xlfn.VAR.S(O2:O17)</f>
        <v>0</v>
      </c>
      <c r="P21" s="25">
        <f>_xlfn.VAR.S(P2:P17)</f>
        <v>1.314768175368353E-32</v>
      </c>
    </row>
    <row r="22" spans="1:16">
      <c r="A22" s="1"/>
      <c r="B22" s="17" t="s">
        <v>120</v>
      </c>
      <c r="C22" s="16">
        <f>_xlfn.STDEV.S(C2:C17)</f>
        <v>0</v>
      </c>
      <c r="D22" s="17" t="s">
        <v>120</v>
      </c>
      <c r="E22" s="15">
        <f>_xlfn.STDEV.S(E2:E17)</f>
        <v>1.1466334093198021E-16</v>
      </c>
      <c r="F22" s="17" t="s">
        <v>120</v>
      </c>
      <c r="G22" s="14">
        <f>_xlfn.STDEV.S(G2:G17)</f>
        <v>2.2932668186396041E-16</v>
      </c>
      <c r="H22" t="s">
        <v>120</v>
      </c>
      <c r="I22">
        <f>_xlfn.STDEV.S(I2:I17)</f>
        <v>0.81502030763156319</v>
      </c>
      <c r="M22" t="s">
        <v>120</v>
      </c>
      <c r="N22" s="25">
        <f>_xlfn.STDEV.S(N2:N17)</f>
        <v>0</v>
      </c>
      <c r="O22" s="25">
        <f>_xlfn.STDEV.S(O2:O17)</f>
        <v>0</v>
      </c>
      <c r="P22" s="25">
        <f>_xlfn.STDEV.S(P2:P17)</f>
        <v>1.1466334093198021E-16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0.78475025400225096</v>
      </c>
      <c r="D24" t="s">
        <v>121</v>
      </c>
      <c r="E24" s="12">
        <f>MIN(E2:E17)</f>
        <v>0.71584699453551903</v>
      </c>
      <c r="F24" t="s">
        <v>121</v>
      </c>
      <c r="G24" s="5">
        <f>MIN(G2:G17)</f>
        <v>0.71231155778894395</v>
      </c>
      <c r="M24" t="s">
        <v>121</v>
      </c>
      <c r="N24">
        <f>MIN(N2:N17)</f>
        <v>0.71584699453551914</v>
      </c>
      <c r="O24">
        <f>MIN(O2:O17)</f>
        <v>0.16014669926650366</v>
      </c>
      <c r="P24">
        <f>MIN(P2:P17)</f>
        <v>0.28768844221105527</v>
      </c>
    </row>
    <row r="25" spans="1:16">
      <c r="A25" s="1"/>
      <c r="B25" t="s">
        <v>122</v>
      </c>
      <c r="C25" s="7">
        <f>MAX(C2:C17)</f>
        <v>0.78475025400225096</v>
      </c>
      <c r="D25" t="s">
        <v>122</v>
      </c>
      <c r="E25" s="12">
        <f>MAX(E2:E17)</f>
        <v>0.71584699453551903</v>
      </c>
      <c r="F25" t="s">
        <v>122</v>
      </c>
      <c r="G25" s="5">
        <f>MAX(G2:G17)</f>
        <v>0.71231155778894395</v>
      </c>
      <c r="M25" t="s">
        <v>122</v>
      </c>
      <c r="N25">
        <f>MAX(N2:N17)</f>
        <v>0.71584699453551914</v>
      </c>
      <c r="O25">
        <f>MAX(O2:O17)</f>
        <v>0.16014669926650366</v>
      </c>
      <c r="P25">
        <f>MAX(P2:P17)</f>
        <v>0.28768844221105527</v>
      </c>
    </row>
    <row r="26" spans="1:16">
      <c r="A26" s="1"/>
      <c r="B26" s="1" t="s">
        <v>123</v>
      </c>
      <c r="C26" s="7">
        <f>C25-C24</f>
        <v>0</v>
      </c>
      <c r="D26" s="1" t="s">
        <v>123</v>
      </c>
      <c r="E26" s="12">
        <f>E25-E24</f>
        <v>0</v>
      </c>
      <c r="F26" s="1" t="s">
        <v>123</v>
      </c>
      <c r="G26" s="5">
        <f>G25-G24</f>
        <v>0</v>
      </c>
      <c r="M26" s="1" t="s">
        <v>124</v>
      </c>
      <c r="N26">
        <f>N25-N24</f>
        <v>0</v>
      </c>
      <c r="O26">
        <f>O25-O24</f>
        <v>0</v>
      </c>
      <c r="P26">
        <f>P25-P24</f>
        <v>0</v>
      </c>
    </row>
    <row r="27" spans="1:16">
      <c r="A27" s="1"/>
      <c r="B27" s="10" t="s">
        <v>125</v>
      </c>
      <c r="C27" s="7">
        <f>C26*100</f>
        <v>0</v>
      </c>
      <c r="D27" s="10" t="s">
        <v>125</v>
      </c>
      <c r="E27" s="12">
        <f>E26*100</f>
        <v>0</v>
      </c>
      <c r="F27" s="10" t="s">
        <v>125</v>
      </c>
      <c r="G27" s="5">
        <f>G26*100</f>
        <v>0</v>
      </c>
      <c r="M27" s="10" t="s">
        <v>125</v>
      </c>
      <c r="N27">
        <f>N26*100</f>
        <v>0</v>
      </c>
      <c r="O27">
        <f>O26*100</f>
        <v>0</v>
      </c>
      <c r="P27">
        <f>P26*100</f>
        <v>0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0</v>
      </c>
      <c r="E30">
        <f t="shared" ref="E30:E45" si="5">ABS(E2-E$20)</f>
        <v>1.1102230246251565E-16</v>
      </c>
      <c r="G30">
        <f t="shared" ref="G30:G45" si="6">ABS(G2-G$20)</f>
        <v>2.2204460492503131E-16</v>
      </c>
    </row>
    <row r="31" spans="1:16">
      <c r="C31">
        <f t="shared" si="4"/>
        <v>0</v>
      </c>
      <c r="E31">
        <f t="shared" si="5"/>
        <v>1.1102230246251565E-16</v>
      </c>
      <c r="G31">
        <f t="shared" si="6"/>
        <v>2.2204460492503131E-16</v>
      </c>
    </row>
    <row r="32" spans="1:16">
      <c r="C32">
        <f t="shared" si="4"/>
        <v>0</v>
      </c>
      <c r="E32">
        <f t="shared" si="5"/>
        <v>1.1102230246251565E-16</v>
      </c>
      <c r="G32">
        <f t="shared" si="6"/>
        <v>2.2204460492503131E-16</v>
      </c>
    </row>
    <row r="33" spans="3:7">
      <c r="C33">
        <f t="shared" si="4"/>
        <v>0</v>
      </c>
      <c r="E33">
        <f t="shared" si="5"/>
        <v>1.1102230246251565E-16</v>
      </c>
      <c r="G33">
        <f t="shared" si="6"/>
        <v>2.2204460492503131E-16</v>
      </c>
    </row>
    <row r="34" spans="3:7">
      <c r="C34">
        <f t="shared" si="4"/>
        <v>0</v>
      </c>
      <c r="E34">
        <f t="shared" si="5"/>
        <v>1.1102230246251565E-16</v>
      </c>
      <c r="G34">
        <f t="shared" si="6"/>
        <v>2.2204460492503131E-16</v>
      </c>
    </row>
    <row r="35" spans="3:7">
      <c r="C35">
        <f t="shared" si="4"/>
        <v>0</v>
      </c>
      <c r="E35">
        <f t="shared" si="5"/>
        <v>1.1102230246251565E-16</v>
      </c>
      <c r="G35">
        <f t="shared" si="6"/>
        <v>2.2204460492503131E-16</v>
      </c>
    </row>
    <row r="36" spans="3:7">
      <c r="C36">
        <f t="shared" si="4"/>
        <v>0</v>
      </c>
      <c r="E36">
        <f t="shared" si="5"/>
        <v>1.1102230246251565E-16</v>
      </c>
      <c r="G36">
        <f t="shared" si="6"/>
        <v>2.2204460492503131E-16</v>
      </c>
    </row>
    <row r="37" spans="3:7">
      <c r="C37">
        <f t="shared" si="4"/>
        <v>0</v>
      </c>
      <c r="E37">
        <f t="shared" si="5"/>
        <v>1.1102230246251565E-16</v>
      </c>
      <c r="G37">
        <f t="shared" si="6"/>
        <v>2.2204460492503131E-16</v>
      </c>
    </row>
    <row r="38" spans="3:7">
      <c r="C38">
        <f t="shared" si="4"/>
        <v>0</v>
      </c>
      <c r="E38">
        <f t="shared" si="5"/>
        <v>1.1102230246251565E-16</v>
      </c>
      <c r="G38">
        <f t="shared" si="6"/>
        <v>2.2204460492503131E-16</v>
      </c>
    </row>
    <row r="39" spans="3:7">
      <c r="C39">
        <f t="shared" si="4"/>
        <v>0</v>
      </c>
      <c r="E39">
        <f t="shared" si="5"/>
        <v>1.1102230246251565E-16</v>
      </c>
      <c r="G39">
        <f t="shared" si="6"/>
        <v>2.2204460492503131E-16</v>
      </c>
    </row>
    <row r="40" spans="3:7">
      <c r="C40">
        <f t="shared" si="4"/>
        <v>0</v>
      </c>
      <c r="E40">
        <f t="shared" si="5"/>
        <v>1.1102230246251565E-16</v>
      </c>
      <c r="G40">
        <f t="shared" si="6"/>
        <v>2.2204460492503131E-16</v>
      </c>
    </row>
    <row r="41" spans="3:7">
      <c r="C41">
        <f t="shared" si="4"/>
        <v>0</v>
      </c>
      <c r="E41">
        <f t="shared" si="5"/>
        <v>1.1102230246251565E-16</v>
      </c>
      <c r="G41">
        <f t="shared" si="6"/>
        <v>2.2204460492503131E-16</v>
      </c>
    </row>
    <row r="42" spans="3:7">
      <c r="C42">
        <f t="shared" si="4"/>
        <v>0</v>
      </c>
      <c r="E42">
        <f t="shared" si="5"/>
        <v>1.1102230246251565E-16</v>
      </c>
      <c r="G42">
        <f t="shared" si="6"/>
        <v>2.2204460492503131E-16</v>
      </c>
    </row>
    <row r="43" spans="3:7">
      <c r="C43">
        <f t="shared" si="4"/>
        <v>0</v>
      </c>
      <c r="E43">
        <f t="shared" si="5"/>
        <v>1.1102230246251565E-16</v>
      </c>
      <c r="G43">
        <f t="shared" si="6"/>
        <v>2.2204460492503131E-16</v>
      </c>
    </row>
    <row r="44" spans="3:7">
      <c r="C44">
        <f t="shared" si="4"/>
        <v>0</v>
      </c>
      <c r="E44">
        <f t="shared" si="5"/>
        <v>1.1102230246251565E-16</v>
      </c>
      <c r="G44">
        <f t="shared" si="6"/>
        <v>2.2204460492503131E-16</v>
      </c>
    </row>
    <row r="45" spans="3:7">
      <c r="C45">
        <f t="shared" si="4"/>
        <v>0</v>
      </c>
      <c r="E45">
        <f t="shared" si="5"/>
        <v>1.1102230246251565E-16</v>
      </c>
      <c r="G45">
        <f t="shared" si="6"/>
        <v>2.2204460492503131E-16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018F-0561-4245-B24B-7774D48BCFBB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/>
      <c r="E1" s="11" t="s">
        <v>4</v>
      </c>
      <c r="F1" s="1"/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50</v>
      </c>
      <c r="B2">
        <v>1</v>
      </c>
      <c r="C2" s="7">
        <v>0.78101802271832699</v>
      </c>
      <c r="E2" s="12">
        <v>0.70491803278688503</v>
      </c>
      <c r="G2" s="5">
        <v>0.72068676716917901</v>
      </c>
      <c r="H2" s="27">
        <v>0.20277777777777781</v>
      </c>
      <c r="I2" s="21">
        <f t="shared" ref="I2:I17" si="0">((HOUR(H2)*60)+MINUTE(H2)+(SECOND(H2)/60))</f>
        <v>292</v>
      </c>
      <c r="J2">
        <v>129</v>
      </c>
      <c r="K2">
        <v>667</v>
      </c>
      <c r="L2">
        <v>1721</v>
      </c>
      <c r="M2">
        <v>54</v>
      </c>
      <c r="N2">
        <f>J2/(J2+M2)</f>
        <v>0.70491803278688525</v>
      </c>
      <c r="O2">
        <f>J2/(K2+J2)</f>
        <v>0.1620603015075377</v>
      </c>
      <c r="P2">
        <f>K2/(K2+L2)</f>
        <v>0.27931323283082077</v>
      </c>
      <c r="S2" t="s">
        <v>133</v>
      </c>
    </row>
    <row r="3" spans="1:19">
      <c r="A3">
        <v>49</v>
      </c>
      <c r="B3">
        <v>2</v>
      </c>
      <c r="C3" s="7">
        <v>0.78219878994242598</v>
      </c>
      <c r="E3" s="12">
        <v>0.72131147540983598</v>
      </c>
      <c r="G3" s="5">
        <v>0.71147403685092103</v>
      </c>
      <c r="H3" s="27">
        <v>0.20341435185185186</v>
      </c>
      <c r="I3" s="21">
        <f t="shared" si="0"/>
        <v>292.91666666666669</v>
      </c>
      <c r="J3">
        <v>132</v>
      </c>
      <c r="K3">
        <v>689</v>
      </c>
      <c r="L3">
        <v>1699</v>
      </c>
      <c r="M3">
        <v>51</v>
      </c>
      <c r="N3">
        <f>J3/(J3+M3)</f>
        <v>0.72131147540983609</v>
      </c>
      <c r="O3">
        <f t="shared" ref="O3:O17" si="1">J3/(K3+J3)</f>
        <v>0.1607795371498173</v>
      </c>
      <c r="P3">
        <f t="shared" ref="P3:P17" si="2">K3/(K3+L3)</f>
        <v>0.28852596314907875</v>
      </c>
      <c r="S3" t="s">
        <v>134</v>
      </c>
    </row>
    <row r="4" spans="1:19">
      <c r="A4">
        <v>49</v>
      </c>
      <c r="B4">
        <v>3</v>
      </c>
      <c r="C4" s="7">
        <v>0.77929263805365601</v>
      </c>
      <c r="E4" s="12">
        <v>0.68852459016393397</v>
      </c>
      <c r="G4" s="5">
        <v>0.72822445561139004</v>
      </c>
      <c r="H4" s="27">
        <v>0.204375</v>
      </c>
      <c r="I4" s="21">
        <f t="shared" si="0"/>
        <v>294.3</v>
      </c>
      <c r="J4">
        <v>126</v>
      </c>
      <c r="K4">
        <v>649</v>
      </c>
      <c r="L4">
        <v>1739</v>
      </c>
      <c r="M4">
        <v>57</v>
      </c>
      <c r="N4">
        <f t="shared" ref="N4:N17" si="3">J4/(J4+M4)</f>
        <v>0.68852459016393441</v>
      </c>
      <c r="O4">
        <f t="shared" si="1"/>
        <v>0.16258064516129031</v>
      </c>
      <c r="P4">
        <f t="shared" si="2"/>
        <v>0.27177554438860974</v>
      </c>
    </row>
    <row r="5" spans="1:19">
      <c r="A5">
        <v>48</v>
      </c>
      <c r="B5">
        <v>4</v>
      </c>
      <c r="C5" s="7">
        <v>0.78309123028622096</v>
      </c>
      <c r="E5" s="12">
        <v>0.74863387978142004</v>
      </c>
      <c r="G5" s="5">
        <v>0.68718592964824099</v>
      </c>
      <c r="H5" s="27">
        <v>0.20234953703703704</v>
      </c>
      <c r="I5" s="21">
        <f t="shared" si="0"/>
        <v>291.38333333333333</v>
      </c>
      <c r="J5">
        <v>137</v>
      </c>
      <c r="K5">
        <v>747</v>
      </c>
      <c r="L5">
        <v>1641</v>
      </c>
      <c r="M5">
        <v>46</v>
      </c>
      <c r="N5">
        <f t="shared" si="3"/>
        <v>0.74863387978142082</v>
      </c>
      <c r="O5">
        <f t="shared" si="1"/>
        <v>0.15497737556561086</v>
      </c>
      <c r="P5">
        <f t="shared" si="2"/>
        <v>0.31281407035175879</v>
      </c>
    </row>
    <row r="6" spans="1:19">
      <c r="A6">
        <v>49</v>
      </c>
      <c r="B6">
        <v>5</v>
      </c>
      <c r="C6" s="7">
        <v>0.77699288793695198</v>
      </c>
      <c r="E6" s="12">
        <v>0.72131147540983598</v>
      </c>
      <c r="G6" s="5">
        <v>0.68634840871021696</v>
      </c>
      <c r="H6" s="27">
        <v>0.20524305555555555</v>
      </c>
      <c r="I6" s="21">
        <f t="shared" si="0"/>
        <v>295.55</v>
      </c>
      <c r="J6">
        <v>132</v>
      </c>
      <c r="K6">
        <v>749</v>
      </c>
      <c r="L6">
        <v>1639</v>
      </c>
      <c r="M6">
        <v>51</v>
      </c>
      <c r="N6">
        <f t="shared" si="3"/>
        <v>0.72131147540983609</v>
      </c>
      <c r="O6">
        <f t="shared" si="1"/>
        <v>0.14982973893303064</v>
      </c>
      <c r="P6">
        <f t="shared" si="2"/>
        <v>0.31365159128978226</v>
      </c>
    </row>
    <row r="7" spans="1:19">
      <c r="A7">
        <v>49</v>
      </c>
      <c r="B7">
        <v>6</v>
      </c>
      <c r="C7" s="7">
        <v>0.77929034974508204</v>
      </c>
      <c r="E7" s="12">
        <v>0.68306010928961702</v>
      </c>
      <c r="G7" s="5">
        <v>0.74162479061976505</v>
      </c>
      <c r="H7" s="27">
        <v>0.20318287037037039</v>
      </c>
      <c r="I7" s="21">
        <f t="shared" si="0"/>
        <v>292.58333333333331</v>
      </c>
      <c r="J7">
        <v>125</v>
      </c>
      <c r="K7">
        <v>617</v>
      </c>
      <c r="L7">
        <v>1771</v>
      </c>
      <c r="M7">
        <v>58</v>
      </c>
      <c r="N7">
        <f t="shared" si="3"/>
        <v>0.68306010928961747</v>
      </c>
      <c r="O7">
        <f t="shared" si="1"/>
        <v>0.16846361185983827</v>
      </c>
      <c r="P7">
        <f t="shared" si="2"/>
        <v>0.25837520938023451</v>
      </c>
    </row>
    <row r="8" spans="1:19">
      <c r="A8">
        <v>50</v>
      </c>
      <c r="B8">
        <v>7</v>
      </c>
      <c r="C8" s="7">
        <v>0.78132465606722101</v>
      </c>
      <c r="E8" s="12">
        <v>0.71038251366120198</v>
      </c>
      <c r="G8" s="5">
        <v>0.73492462311557705</v>
      </c>
      <c r="H8" s="27">
        <v>0.20348379629629632</v>
      </c>
      <c r="I8" s="21">
        <f t="shared" si="0"/>
        <v>293.01666666666665</v>
      </c>
      <c r="J8">
        <v>130</v>
      </c>
      <c r="K8">
        <v>633</v>
      </c>
      <c r="L8">
        <v>1755</v>
      </c>
      <c r="M8">
        <v>53</v>
      </c>
      <c r="N8">
        <f t="shared" si="3"/>
        <v>0.7103825136612022</v>
      </c>
      <c r="O8">
        <f t="shared" si="1"/>
        <v>0.17038007863695936</v>
      </c>
      <c r="P8">
        <f t="shared" si="2"/>
        <v>0.26507537688442212</v>
      </c>
    </row>
    <row r="9" spans="1:19">
      <c r="A9">
        <v>49</v>
      </c>
      <c r="B9">
        <v>8</v>
      </c>
      <c r="C9" s="7">
        <v>0.77414394376252804</v>
      </c>
      <c r="E9" s="12">
        <v>0.70491803278688503</v>
      </c>
      <c r="G9" s="5">
        <v>0.71524288107202605</v>
      </c>
      <c r="H9" s="27">
        <v>0.20370370370370372</v>
      </c>
      <c r="I9" s="21">
        <f t="shared" si="0"/>
        <v>293.33333333333331</v>
      </c>
      <c r="J9">
        <v>129</v>
      </c>
      <c r="K9">
        <v>680</v>
      </c>
      <c r="L9">
        <v>1708</v>
      </c>
      <c r="M9">
        <v>54</v>
      </c>
      <c r="N9">
        <f t="shared" si="3"/>
        <v>0.70491803278688525</v>
      </c>
      <c r="O9">
        <f t="shared" si="1"/>
        <v>0.15945611866501855</v>
      </c>
      <c r="P9">
        <f t="shared" si="2"/>
        <v>0.28475711892797317</v>
      </c>
    </row>
    <row r="10" spans="1:19">
      <c r="A10">
        <v>50</v>
      </c>
      <c r="B10">
        <v>9</v>
      </c>
      <c r="C10" s="7">
        <v>0.779883021665705</v>
      </c>
      <c r="E10" s="12">
        <v>0.71038251366120198</v>
      </c>
      <c r="G10" s="5">
        <v>0.71817420435510804</v>
      </c>
      <c r="H10" s="27">
        <v>0.20326388888888891</v>
      </c>
      <c r="I10" s="21">
        <f t="shared" si="0"/>
        <v>292.7</v>
      </c>
      <c r="J10">
        <v>130</v>
      </c>
      <c r="K10">
        <v>673</v>
      </c>
      <c r="L10">
        <v>1715</v>
      </c>
      <c r="M10">
        <v>53</v>
      </c>
      <c r="N10">
        <f t="shared" si="3"/>
        <v>0.7103825136612022</v>
      </c>
      <c r="O10">
        <f t="shared" si="1"/>
        <v>0.16189290161892902</v>
      </c>
      <c r="P10">
        <f t="shared" si="2"/>
        <v>0.28182579564489113</v>
      </c>
    </row>
    <row r="11" spans="1:19">
      <c r="A11">
        <v>50</v>
      </c>
      <c r="B11">
        <v>10</v>
      </c>
      <c r="C11" s="7">
        <v>0.77777777777777701</v>
      </c>
      <c r="E11" s="12">
        <v>0.74863387978142004</v>
      </c>
      <c r="G11" s="5">
        <v>0.69053601340033499</v>
      </c>
      <c r="H11" s="27">
        <v>0.20204861111111114</v>
      </c>
      <c r="I11" s="21">
        <f t="shared" si="0"/>
        <v>290.95</v>
      </c>
      <c r="J11">
        <v>137</v>
      </c>
      <c r="K11">
        <v>739</v>
      </c>
      <c r="L11">
        <v>1649</v>
      </c>
      <c r="M11">
        <v>46</v>
      </c>
      <c r="N11">
        <f t="shared" si="3"/>
        <v>0.74863387978142082</v>
      </c>
      <c r="O11">
        <f t="shared" si="1"/>
        <v>0.15639269406392695</v>
      </c>
      <c r="P11">
        <f t="shared" si="2"/>
        <v>0.30946398659966501</v>
      </c>
    </row>
    <row r="12" spans="1:19">
      <c r="A12">
        <v>50</v>
      </c>
      <c r="B12">
        <v>11</v>
      </c>
      <c r="C12" s="7">
        <v>0.77824688103541395</v>
      </c>
      <c r="E12" s="12">
        <v>0.66666666666666596</v>
      </c>
      <c r="G12" s="5">
        <v>0.74455611390284704</v>
      </c>
      <c r="H12" s="27">
        <v>0.20305555555555554</v>
      </c>
      <c r="I12" s="21">
        <f t="shared" si="0"/>
        <v>292.39999999999998</v>
      </c>
      <c r="J12">
        <v>122</v>
      </c>
      <c r="K12">
        <v>610</v>
      </c>
      <c r="L12">
        <v>1778</v>
      </c>
      <c r="M12">
        <v>61</v>
      </c>
      <c r="N12">
        <f t="shared" si="3"/>
        <v>0.66666666666666663</v>
      </c>
      <c r="O12">
        <f t="shared" si="1"/>
        <v>0.16666666666666666</v>
      </c>
      <c r="P12">
        <f t="shared" si="2"/>
        <v>0.25544388609715241</v>
      </c>
    </row>
    <row r="13" spans="1:19">
      <c r="A13">
        <v>48</v>
      </c>
      <c r="B13">
        <v>12</v>
      </c>
      <c r="C13" s="7">
        <v>0.78272281260583398</v>
      </c>
      <c r="E13" s="12">
        <v>0.72131147540983598</v>
      </c>
      <c r="G13" s="5">
        <v>0.71775544388609702</v>
      </c>
      <c r="H13" s="27">
        <v>0.20405092592592591</v>
      </c>
      <c r="I13" s="21">
        <f t="shared" si="0"/>
        <v>293.83333333333331</v>
      </c>
      <c r="J13">
        <v>132</v>
      </c>
      <c r="K13">
        <v>674</v>
      </c>
      <c r="L13">
        <v>1714</v>
      </c>
      <c r="M13">
        <v>51</v>
      </c>
      <c r="N13">
        <f t="shared" si="3"/>
        <v>0.72131147540983609</v>
      </c>
      <c r="O13">
        <f t="shared" si="1"/>
        <v>0.16377171215880892</v>
      </c>
      <c r="P13">
        <f t="shared" si="2"/>
        <v>0.28224455611390287</v>
      </c>
    </row>
    <row r="14" spans="1:19">
      <c r="A14">
        <v>50</v>
      </c>
      <c r="B14">
        <v>13</v>
      </c>
      <c r="C14" s="7">
        <v>0.78120795232995499</v>
      </c>
      <c r="E14" s="12">
        <v>0.72677595628415304</v>
      </c>
      <c r="G14" s="5">
        <v>0.71566164154103795</v>
      </c>
      <c r="H14" s="27">
        <v>0.20355324074074074</v>
      </c>
      <c r="I14" s="21">
        <f t="shared" si="0"/>
        <v>293.11666666666667</v>
      </c>
      <c r="J14">
        <v>133</v>
      </c>
      <c r="K14">
        <v>679</v>
      </c>
      <c r="L14">
        <v>1709</v>
      </c>
      <c r="M14">
        <v>50</v>
      </c>
      <c r="N14">
        <f t="shared" si="3"/>
        <v>0.72677595628415304</v>
      </c>
      <c r="O14">
        <f t="shared" si="1"/>
        <v>0.16379310344827586</v>
      </c>
      <c r="P14">
        <f t="shared" si="2"/>
        <v>0.28433835845896149</v>
      </c>
    </row>
    <row r="15" spans="1:19">
      <c r="A15">
        <v>48</v>
      </c>
      <c r="B15">
        <v>14</v>
      </c>
      <c r="C15" s="7">
        <v>0.77290596882408402</v>
      </c>
      <c r="E15" s="12">
        <v>0.64480874316939896</v>
      </c>
      <c r="G15" s="5">
        <v>0.74204355108877695</v>
      </c>
      <c r="H15" s="27">
        <v>0.20297453703703705</v>
      </c>
      <c r="I15" s="21">
        <f t="shared" si="0"/>
        <v>292.28333333333336</v>
      </c>
      <c r="J15">
        <v>118</v>
      </c>
      <c r="K15">
        <v>616</v>
      </c>
      <c r="L15">
        <v>1772</v>
      </c>
      <c r="M15">
        <v>65</v>
      </c>
      <c r="N15">
        <f t="shared" si="3"/>
        <v>0.64480874316939896</v>
      </c>
      <c r="O15">
        <f t="shared" si="1"/>
        <v>0.16076294277929154</v>
      </c>
      <c r="P15">
        <f t="shared" si="2"/>
        <v>0.25795644891122277</v>
      </c>
    </row>
    <row r="16" spans="1:19">
      <c r="A16">
        <v>50</v>
      </c>
      <c r="B16">
        <v>15</v>
      </c>
      <c r="C16" s="7">
        <v>0.77913703307063498</v>
      </c>
      <c r="E16" s="12">
        <v>0.71038251366120198</v>
      </c>
      <c r="G16" s="5">
        <v>0.71817420435510804</v>
      </c>
      <c r="H16" s="27">
        <v>0.20673611111111112</v>
      </c>
      <c r="I16" s="21">
        <f t="shared" si="0"/>
        <v>297.7</v>
      </c>
      <c r="J16">
        <v>130</v>
      </c>
      <c r="K16">
        <v>673</v>
      </c>
      <c r="L16">
        <v>1715</v>
      </c>
      <c r="M16">
        <v>53</v>
      </c>
      <c r="N16">
        <f t="shared" si="3"/>
        <v>0.7103825136612022</v>
      </c>
      <c r="O16">
        <f t="shared" si="1"/>
        <v>0.16189290161892902</v>
      </c>
      <c r="P16">
        <f t="shared" si="2"/>
        <v>0.28182579564489113</v>
      </c>
    </row>
    <row r="17" spans="1:16">
      <c r="A17">
        <v>50</v>
      </c>
      <c r="B17">
        <v>16</v>
      </c>
      <c r="C17" s="7">
        <v>0.78173426330193696</v>
      </c>
      <c r="E17" s="12">
        <v>0.69398907103825103</v>
      </c>
      <c r="G17" s="5">
        <v>0.73659966499162399</v>
      </c>
      <c r="H17" s="27">
        <v>0.20256944444444444</v>
      </c>
      <c r="I17" s="21">
        <f t="shared" si="0"/>
        <v>291.7</v>
      </c>
      <c r="J17">
        <v>127</v>
      </c>
      <c r="K17">
        <v>629</v>
      </c>
      <c r="L17">
        <v>1759</v>
      </c>
      <c r="M17">
        <v>56</v>
      </c>
      <c r="N17">
        <f t="shared" si="3"/>
        <v>0.69398907103825136</v>
      </c>
      <c r="O17">
        <f t="shared" si="1"/>
        <v>0.16798941798941799</v>
      </c>
      <c r="P17">
        <f t="shared" si="2"/>
        <v>0.26340033500837523</v>
      </c>
    </row>
    <row r="18" spans="1:16">
      <c r="A18" s="1"/>
      <c r="C18" s="7"/>
      <c r="E18" s="12"/>
      <c r="G18" s="5"/>
      <c r="H18" s="27"/>
    </row>
    <row r="19" spans="1:16">
      <c r="A19" s="1"/>
      <c r="B19" t="s">
        <v>117</v>
      </c>
      <c r="C19" s="7">
        <f>SUM(C2:C17)</f>
        <v>12.470968229123754</v>
      </c>
      <c r="D19" t="s">
        <v>117</v>
      </c>
      <c r="E19" s="12">
        <f>SUM(E2:E17)</f>
        <v>11.306010928961744</v>
      </c>
      <c r="F19" t="s">
        <v>117</v>
      </c>
      <c r="G19" s="5">
        <f>SUM(G2:G17)</f>
        <v>11.509212730318252</v>
      </c>
      <c r="H19" t="s">
        <v>117</v>
      </c>
      <c r="I19">
        <f>SUM(I2:I17)</f>
        <v>4689.7666666666664</v>
      </c>
      <c r="J19">
        <f>I19/60</f>
        <v>78.162777777777777</v>
      </c>
      <c r="M19" t="s">
        <v>117</v>
      </c>
      <c r="N19">
        <f>SUM(N2:N17)</f>
        <v>11.306010928961749</v>
      </c>
      <c r="O19">
        <f>SUM(O2:O17)</f>
        <v>2.5916897478233492</v>
      </c>
      <c r="P19">
        <f>SUM(P2:P17)</f>
        <v>4.4907872696817428</v>
      </c>
    </row>
    <row r="20" spans="1:16">
      <c r="A20" s="1"/>
      <c r="B20" t="s">
        <v>118</v>
      </c>
      <c r="C20" s="7">
        <f>C19/16</f>
        <v>0.77943551432023461</v>
      </c>
      <c r="D20" t="s">
        <v>118</v>
      </c>
      <c r="E20" s="12">
        <f>E19/16</f>
        <v>0.70662568306010898</v>
      </c>
      <c r="F20" t="s">
        <v>118</v>
      </c>
      <c r="G20" s="5">
        <f>G19/16</f>
        <v>0.71932579564489074</v>
      </c>
      <c r="H20" t="s">
        <v>118</v>
      </c>
      <c r="I20">
        <f>I19/16</f>
        <v>293.11041666666665</v>
      </c>
      <c r="M20" t="s">
        <v>118</v>
      </c>
      <c r="N20">
        <f>N19/16</f>
        <v>0.70662568306010931</v>
      </c>
      <c r="O20">
        <f>O19/16</f>
        <v>0.16198060923895932</v>
      </c>
      <c r="P20">
        <f>P19/16</f>
        <v>0.28067420435510892</v>
      </c>
    </row>
    <row r="21" spans="1:16">
      <c r="A21" s="1"/>
      <c r="B21" s="10" t="s">
        <v>119</v>
      </c>
      <c r="C21" s="16">
        <f>_xlfn.VAR.S(C2:C17)</f>
        <v>8.4932760633273255E-6</v>
      </c>
      <c r="D21" s="10" t="s">
        <v>119</v>
      </c>
      <c r="E21" s="15">
        <f>_xlfn.VAR.S(E2:E17)</f>
        <v>7.394218997282667E-4</v>
      </c>
      <c r="F21" s="10" t="s">
        <v>119</v>
      </c>
      <c r="G21" s="14">
        <f>_xlfn.VAR.S(G2:G17)</f>
        <v>3.545902787714842E-4</v>
      </c>
      <c r="H21" t="s">
        <v>119</v>
      </c>
      <c r="I21">
        <f>_xlfn.VAR.S(I2:I17)</f>
        <v>2.7704768518518557</v>
      </c>
      <c r="M21" t="s">
        <v>119</v>
      </c>
      <c r="N21" s="25">
        <f>_xlfn.VAR.S(N2:N17)</f>
        <v>7.3942189972826973E-4</v>
      </c>
      <c r="O21" s="25">
        <f>_xlfn.VAR.S(O2:O17)</f>
        <v>2.7648823707967561E-5</v>
      </c>
      <c r="P21" s="25">
        <f>_xlfn.VAR.S(P2:P17)</f>
        <v>3.5459027877148653E-4</v>
      </c>
    </row>
    <row r="22" spans="1:16">
      <c r="A22" s="1"/>
      <c r="B22" s="17" t="s">
        <v>120</v>
      </c>
      <c r="C22" s="16">
        <f>_xlfn.STDEV.S(C2:C17)</f>
        <v>2.9143225736570971E-3</v>
      </c>
      <c r="D22" s="17" t="s">
        <v>120</v>
      </c>
      <c r="E22" s="15">
        <f>_xlfn.STDEV.S(E2:E17)</f>
        <v>2.7192313247097363E-2</v>
      </c>
      <c r="F22" s="17" t="s">
        <v>120</v>
      </c>
      <c r="G22" s="14">
        <f>_xlfn.STDEV.S(G2:G17)</f>
        <v>1.8830567669921271E-2</v>
      </c>
      <c r="H22" t="s">
        <v>120</v>
      </c>
      <c r="I22">
        <f>_xlfn.STDEV.S(I2:I17)</f>
        <v>1.6644749477994121</v>
      </c>
      <c r="M22" t="s">
        <v>120</v>
      </c>
      <c r="N22" s="25">
        <f>_xlfn.STDEV.S(N2:N17)</f>
        <v>2.7192313247097418E-2</v>
      </c>
      <c r="O22" s="25">
        <f>_xlfn.STDEV.S(O2:O17)</f>
        <v>5.2582148784513895E-3</v>
      </c>
      <c r="P22" s="25">
        <f>_xlfn.STDEV.S(P2:P17)</f>
        <v>1.8830567669921333E-2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0.77290596882408402</v>
      </c>
      <c r="D24" t="s">
        <v>121</v>
      </c>
      <c r="E24" s="12">
        <f>MIN(E2:E17)</f>
        <v>0.64480874316939896</v>
      </c>
      <c r="F24" t="s">
        <v>121</v>
      </c>
      <c r="G24" s="5">
        <f>MIN(G2:G17)</f>
        <v>0.68634840871021696</v>
      </c>
      <c r="M24" t="s">
        <v>121</v>
      </c>
      <c r="N24">
        <f>MIN(N2:N17)</f>
        <v>0.64480874316939896</v>
      </c>
      <c r="O24">
        <f>MIN(O2:O17)</f>
        <v>0.14982973893303064</v>
      </c>
      <c r="P24">
        <f>MIN(P2:P17)</f>
        <v>0.25544388609715241</v>
      </c>
    </row>
    <row r="25" spans="1:16">
      <c r="A25" s="1"/>
      <c r="B25" t="s">
        <v>122</v>
      </c>
      <c r="C25" s="7">
        <f>MAX(C2:C17)</f>
        <v>0.78309123028622096</v>
      </c>
      <c r="D25" t="s">
        <v>122</v>
      </c>
      <c r="E25" s="12">
        <f>MAX(E2:E17)</f>
        <v>0.74863387978142004</v>
      </c>
      <c r="F25" t="s">
        <v>122</v>
      </c>
      <c r="G25" s="5">
        <f>MAX(G2:G17)</f>
        <v>0.74455611390284704</v>
      </c>
      <c r="M25" t="s">
        <v>122</v>
      </c>
      <c r="N25">
        <f>MAX(N2:N17)</f>
        <v>0.74863387978142082</v>
      </c>
      <c r="O25">
        <f>MAX(O2:O17)</f>
        <v>0.17038007863695936</v>
      </c>
      <c r="P25">
        <f>MAX(P2:P17)</f>
        <v>0.31365159128978226</v>
      </c>
    </row>
    <row r="26" spans="1:16">
      <c r="A26" s="1"/>
      <c r="B26" s="1" t="s">
        <v>123</v>
      </c>
      <c r="C26" s="7">
        <f>C25-C24</f>
        <v>1.0185261462136941E-2</v>
      </c>
      <c r="D26" s="1" t="s">
        <v>123</v>
      </c>
      <c r="E26" s="12">
        <f>E25-E24</f>
        <v>0.10382513661202109</v>
      </c>
      <c r="F26" s="1" t="s">
        <v>123</v>
      </c>
      <c r="G26" s="5">
        <f>G25-G24</f>
        <v>5.8207705192630077E-2</v>
      </c>
      <c r="M26" s="1" t="s">
        <v>124</v>
      </c>
      <c r="N26">
        <f>N25-N24</f>
        <v>0.10382513661202186</v>
      </c>
      <c r="O26">
        <f>O25-O24</f>
        <v>2.0550339703928722E-2</v>
      </c>
      <c r="P26">
        <f>P25-P24</f>
        <v>5.8207705192629855E-2</v>
      </c>
    </row>
    <row r="27" spans="1:16">
      <c r="A27" s="1"/>
      <c r="B27" s="10" t="s">
        <v>125</v>
      </c>
      <c r="C27" s="7">
        <f>C26*100</f>
        <v>1.0185261462136941</v>
      </c>
      <c r="D27" s="10" t="s">
        <v>125</v>
      </c>
      <c r="E27" s="12">
        <f>E26*100</f>
        <v>10.382513661202108</v>
      </c>
      <c r="F27" s="10" t="s">
        <v>125</v>
      </c>
      <c r="G27" s="5">
        <f>G26*100</f>
        <v>5.8207705192630073</v>
      </c>
      <c r="M27" s="10" t="s">
        <v>125</v>
      </c>
      <c r="N27">
        <f>N26*100</f>
        <v>10.382513661202186</v>
      </c>
      <c r="O27">
        <f>O26*100</f>
        <v>2.0550339703928722</v>
      </c>
      <c r="P27">
        <f>P26*100</f>
        <v>5.8207705192629859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1.5825083980923749E-3</v>
      </c>
      <c r="E30">
        <f t="shared" ref="E30:E45" si="5">ABS(E2-E$20)</f>
        <v>1.7076502732239485E-3</v>
      </c>
      <c r="G30">
        <f t="shared" ref="G30:G45" si="6">ABS(G2-G$20)</f>
        <v>1.3609715242882681E-3</v>
      </c>
    </row>
    <row r="31" spans="1:16">
      <c r="C31">
        <f t="shared" si="4"/>
        <v>2.7632756221913635E-3</v>
      </c>
      <c r="E31">
        <f t="shared" si="5"/>
        <v>1.4685792349727E-2</v>
      </c>
      <c r="G31">
        <f t="shared" si="6"/>
        <v>7.8517587939697098E-3</v>
      </c>
    </row>
    <row r="32" spans="1:16">
      <c r="C32">
        <f t="shared" si="4"/>
        <v>1.4287626657860653E-4</v>
      </c>
      <c r="E32">
        <f t="shared" si="5"/>
        <v>1.8101092896175008E-2</v>
      </c>
      <c r="G32">
        <f t="shared" si="6"/>
        <v>8.8986599664993005E-3</v>
      </c>
    </row>
    <row r="33" spans="3:7">
      <c r="C33">
        <f t="shared" si="4"/>
        <v>3.6557159659863503E-3</v>
      </c>
      <c r="E33">
        <f t="shared" si="5"/>
        <v>4.2008196721311064E-2</v>
      </c>
      <c r="G33">
        <f t="shared" si="6"/>
        <v>3.2139865996649752E-2</v>
      </c>
    </row>
    <row r="34" spans="3:7">
      <c r="C34">
        <f t="shared" si="4"/>
        <v>2.4426263832826312E-3</v>
      </c>
      <c r="E34">
        <f t="shared" si="5"/>
        <v>1.4685792349727E-2</v>
      </c>
      <c r="G34">
        <f t="shared" si="6"/>
        <v>3.297738693467378E-2</v>
      </c>
    </row>
    <row r="35" spans="3:7">
      <c r="C35">
        <f t="shared" si="4"/>
        <v>1.4516457515256764E-4</v>
      </c>
      <c r="E35">
        <f t="shared" si="5"/>
        <v>2.3565573770491954E-2</v>
      </c>
      <c r="G35">
        <f t="shared" si="6"/>
        <v>2.2298994974874309E-2</v>
      </c>
    </row>
    <row r="36" spans="3:7">
      <c r="C36">
        <f t="shared" si="4"/>
        <v>1.8891417469864002E-3</v>
      </c>
      <c r="E36">
        <f t="shared" si="5"/>
        <v>3.7568306010929975E-3</v>
      </c>
      <c r="G36">
        <f t="shared" si="6"/>
        <v>1.5598827470686305E-2</v>
      </c>
    </row>
    <row r="37" spans="3:7">
      <c r="C37">
        <f t="shared" si="4"/>
        <v>5.2915705577065708E-3</v>
      </c>
      <c r="E37">
        <f t="shared" si="5"/>
        <v>1.7076502732239485E-3</v>
      </c>
      <c r="G37">
        <f t="shared" si="6"/>
        <v>4.0829145728646932E-3</v>
      </c>
    </row>
    <row r="38" spans="3:7">
      <c r="C38">
        <f t="shared" si="4"/>
        <v>4.4750734547038817E-4</v>
      </c>
      <c r="E38">
        <f t="shared" si="5"/>
        <v>3.7568306010929975E-3</v>
      </c>
      <c r="G38">
        <f t="shared" si="6"/>
        <v>1.1515912897827052E-3</v>
      </c>
    </row>
    <row r="39" spans="3:7">
      <c r="C39">
        <f t="shared" si="4"/>
        <v>1.6577365424575996E-3</v>
      </c>
      <c r="E39">
        <f t="shared" si="5"/>
        <v>4.2008196721311064E-2</v>
      </c>
      <c r="G39">
        <f t="shared" si="6"/>
        <v>2.8789782244555751E-2</v>
      </c>
    </row>
    <row r="40" spans="3:7">
      <c r="C40">
        <f t="shared" si="4"/>
        <v>1.1886332848206616E-3</v>
      </c>
      <c r="E40">
        <f t="shared" si="5"/>
        <v>3.9959016393443014E-2</v>
      </c>
      <c r="G40">
        <f t="shared" si="6"/>
        <v>2.5230318257956297E-2</v>
      </c>
    </row>
    <row r="41" spans="3:7">
      <c r="C41">
        <f t="shared" si="4"/>
        <v>3.2872982855993715E-3</v>
      </c>
      <c r="E41">
        <f t="shared" si="5"/>
        <v>1.4685792349727E-2</v>
      </c>
      <c r="G41">
        <f t="shared" si="6"/>
        <v>1.5703517587937199E-3</v>
      </c>
    </row>
    <row r="42" spans="3:7">
      <c r="C42">
        <f t="shared" si="4"/>
        <v>1.7724380097203785E-3</v>
      </c>
      <c r="E42">
        <f t="shared" si="5"/>
        <v>2.0150273224044057E-2</v>
      </c>
      <c r="G42">
        <f t="shared" si="6"/>
        <v>3.6641541038527903E-3</v>
      </c>
    </row>
    <row r="43" spans="3:7">
      <c r="C43">
        <f t="shared" si="4"/>
        <v>6.5295454961505905E-3</v>
      </c>
      <c r="E43">
        <f t="shared" si="5"/>
        <v>6.1816939890710021E-2</v>
      </c>
      <c r="G43">
        <f t="shared" si="6"/>
        <v>2.2717755443886212E-2</v>
      </c>
    </row>
    <row r="44" spans="3:7">
      <c r="C44">
        <f t="shared" si="4"/>
        <v>2.9848124959963585E-4</v>
      </c>
      <c r="E44">
        <f t="shared" si="5"/>
        <v>3.7568306010929975E-3</v>
      </c>
      <c r="G44">
        <f t="shared" si="6"/>
        <v>1.1515912897827052E-3</v>
      </c>
    </row>
    <row r="45" spans="3:7">
      <c r="C45">
        <f t="shared" si="4"/>
        <v>2.2987489817023476E-3</v>
      </c>
      <c r="E45">
        <f t="shared" si="5"/>
        <v>1.2636612021857951E-2</v>
      </c>
      <c r="G45">
        <f t="shared" si="6"/>
        <v>1.727386934673325E-2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DB92-4EEA-4598-902D-DE170C9012A9}">
  <dimension ref="A1:S45"/>
  <sheetViews>
    <sheetView workbookViewId="0">
      <selection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/>
      <c r="E1" s="11" t="s">
        <v>4</v>
      </c>
      <c r="F1" s="1"/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49</v>
      </c>
      <c r="B2">
        <v>1</v>
      </c>
      <c r="C2" s="7">
        <v>0.78359694648103895</v>
      </c>
      <c r="E2" s="12">
        <v>0.71038251366120198</v>
      </c>
      <c r="G2" s="5">
        <v>0.71105527638190902</v>
      </c>
      <c r="H2" s="27">
        <v>0.2053935185185185</v>
      </c>
      <c r="I2" s="21">
        <f t="shared" ref="I2:I17" si="0">((HOUR(H2)*60)+MINUTE(H2)+(SECOND(H2)/60))</f>
        <v>295.76666666666665</v>
      </c>
      <c r="J2">
        <v>130</v>
      </c>
      <c r="K2">
        <v>690</v>
      </c>
      <c r="L2">
        <v>1698</v>
      </c>
      <c r="M2">
        <v>53</v>
      </c>
      <c r="N2">
        <f>J2/(J2+M2)</f>
        <v>0.7103825136612022</v>
      </c>
      <c r="O2">
        <f>J2/(K2+J2)</f>
        <v>0.15853658536585366</v>
      </c>
      <c r="P2">
        <f>K2/(K2+L2)</f>
        <v>0.28894472361809043</v>
      </c>
      <c r="S2" t="s">
        <v>133</v>
      </c>
    </row>
    <row r="3" spans="1:19">
      <c r="A3">
        <v>50</v>
      </c>
      <c r="B3">
        <v>2</v>
      </c>
      <c r="C3" s="7">
        <v>0.783921886298523</v>
      </c>
      <c r="E3" s="12">
        <v>0.71038251366120198</v>
      </c>
      <c r="G3" s="5">
        <v>0.71440536013400302</v>
      </c>
      <c r="H3" s="27">
        <v>0.20462962962962963</v>
      </c>
      <c r="I3" s="21">
        <f t="shared" si="0"/>
        <v>294.66666666666669</v>
      </c>
      <c r="J3">
        <v>130</v>
      </c>
      <c r="K3">
        <v>682</v>
      </c>
      <c r="L3">
        <v>1706</v>
      </c>
      <c r="M3">
        <v>53</v>
      </c>
      <c r="N3">
        <f>J3/(J3+M3)</f>
        <v>0.7103825136612022</v>
      </c>
      <c r="O3">
        <f t="shared" ref="O3:O17" si="1">J3/(K3+J3)</f>
        <v>0.16009852216748768</v>
      </c>
      <c r="P3">
        <f t="shared" ref="P3:P17" si="2">K3/(K3+L3)</f>
        <v>0.28559463986599665</v>
      </c>
      <c r="S3" t="s">
        <v>134</v>
      </c>
    </row>
    <row r="4" spans="1:19">
      <c r="A4">
        <v>50</v>
      </c>
      <c r="B4">
        <v>3</v>
      </c>
      <c r="C4" s="7">
        <v>0.78355575692670998</v>
      </c>
      <c r="E4" s="12">
        <v>0.70491803278688503</v>
      </c>
      <c r="G4" s="5">
        <v>0.71608040201004997</v>
      </c>
      <c r="H4" s="27">
        <v>0.20355324074074074</v>
      </c>
      <c r="I4" s="21">
        <f t="shared" si="0"/>
        <v>293.11666666666667</v>
      </c>
      <c r="J4">
        <v>129</v>
      </c>
      <c r="K4">
        <v>678</v>
      </c>
      <c r="L4">
        <v>1710</v>
      </c>
      <c r="M4">
        <v>54</v>
      </c>
      <c r="N4">
        <f t="shared" ref="N4:N17" si="3">J4/(J4+M4)</f>
        <v>0.70491803278688525</v>
      </c>
      <c r="O4">
        <f t="shared" si="1"/>
        <v>0.15985130111524162</v>
      </c>
      <c r="P4">
        <f t="shared" si="2"/>
        <v>0.28391959798994976</v>
      </c>
    </row>
    <row r="5" spans="1:19">
      <c r="A5">
        <v>50</v>
      </c>
      <c r="B5">
        <v>4</v>
      </c>
      <c r="C5" s="7">
        <v>0.78239100786262805</v>
      </c>
      <c r="E5" s="12">
        <v>0.71584699453551903</v>
      </c>
      <c r="G5" s="5">
        <v>0.70644891122277997</v>
      </c>
      <c r="H5" s="27">
        <v>0.20160879629629633</v>
      </c>
      <c r="I5" s="21">
        <f t="shared" si="0"/>
        <v>290.31666666666666</v>
      </c>
      <c r="J5">
        <v>131</v>
      </c>
      <c r="K5">
        <v>701</v>
      </c>
      <c r="L5">
        <v>1687</v>
      </c>
      <c r="M5">
        <v>52</v>
      </c>
      <c r="N5">
        <f t="shared" si="3"/>
        <v>0.71584699453551914</v>
      </c>
      <c r="O5">
        <f t="shared" si="1"/>
        <v>0.15745192307692307</v>
      </c>
      <c r="P5">
        <f t="shared" si="2"/>
        <v>0.29355108877721942</v>
      </c>
    </row>
    <row r="6" spans="1:19">
      <c r="A6">
        <v>48</v>
      </c>
      <c r="B6">
        <v>5</v>
      </c>
      <c r="C6" s="7">
        <v>0.78249398174844997</v>
      </c>
      <c r="E6" s="12">
        <v>0.71584699453551903</v>
      </c>
      <c r="G6" s="5">
        <v>0.70896147403685095</v>
      </c>
      <c r="H6" s="27">
        <v>0.20196759259259259</v>
      </c>
      <c r="I6" s="21">
        <f t="shared" si="0"/>
        <v>290.83333333333331</v>
      </c>
      <c r="J6">
        <v>131</v>
      </c>
      <c r="K6">
        <v>695</v>
      </c>
      <c r="L6">
        <v>1693</v>
      </c>
      <c r="M6">
        <v>52</v>
      </c>
      <c r="N6">
        <f t="shared" si="3"/>
        <v>0.71584699453551914</v>
      </c>
      <c r="O6">
        <f t="shared" si="1"/>
        <v>0.15859564164648909</v>
      </c>
      <c r="P6">
        <f t="shared" si="2"/>
        <v>0.29103852596314905</v>
      </c>
    </row>
    <row r="7" spans="1:19">
      <c r="A7">
        <v>50</v>
      </c>
      <c r="B7">
        <v>6</v>
      </c>
      <c r="C7" s="7">
        <v>0.78238185462833199</v>
      </c>
      <c r="E7" s="12">
        <v>0.71038251366120198</v>
      </c>
      <c r="G7" s="5">
        <v>0.71147403685092103</v>
      </c>
      <c r="H7" s="27">
        <v>0.20318287037037039</v>
      </c>
      <c r="I7" s="21">
        <f t="shared" si="0"/>
        <v>292.58333333333331</v>
      </c>
      <c r="J7">
        <v>130</v>
      </c>
      <c r="K7">
        <v>689</v>
      </c>
      <c r="L7">
        <v>1699</v>
      </c>
      <c r="M7">
        <v>53</v>
      </c>
      <c r="N7">
        <f t="shared" si="3"/>
        <v>0.7103825136612022</v>
      </c>
      <c r="O7">
        <f t="shared" si="1"/>
        <v>0.15873015873015872</v>
      </c>
      <c r="P7">
        <f t="shared" si="2"/>
        <v>0.28852596314907875</v>
      </c>
    </row>
    <row r="8" spans="1:19">
      <c r="A8">
        <v>50</v>
      </c>
      <c r="B8">
        <v>7</v>
      </c>
      <c r="C8" s="7">
        <v>0.78376170469835504</v>
      </c>
      <c r="E8" s="12">
        <v>0.69945355191256797</v>
      </c>
      <c r="G8" s="5">
        <v>0.720268006700167</v>
      </c>
      <c r="H8" s="27">
        <v>0.20341435185185186</v>
      </c>
      <c r="I8" s="21">
        <f t="shared" si="0"/>
        <v>292.91666666666669</v>
      </c>
      <c r="J8">
        <v>128</v>
      </c>
      <c r="K8">
        <v>668</v>
      </c>
      <c r="L8">
        <v>1720</v>
      </c>
      <c r="M8">
        <v>55</v>
      </c>
      <c r="N8">
        <f t="shared" si="3"/>
        <v>0.69945355191256831</v>
      </c>
      <c r="O8">
        <f t="shared" si="1"/>
        <v>0.16080402010050251</v>
      </c>
      <c r="P8">
        <f t="shared" si="2"/>
        <v>0.2797319932998325</v>
      </c>
    </row>
    <row r="9" spans="1:19">
      <c r="A9">
        <v>50</v>
      </c>
      <c r="B9">
        <v>8</v>
      </c>
      <c r="C9" s="7">
        <v>0.78533834930572699</v>
      </c>
      <c r="E9" s="12">
        <v>0.72677595628415304</v>
      </c>
      <c r="G9" s="5">
        <v>0.71189279731993305</v>
      </c>
      <c r="H9" s="27">
        <v>0.20269675925925926</v>
      </c>
      <c r="I9" s="21">
        <f t="shared" si="0"/>
        <v>291.88333333333333</v>
      </c>
      <c r="J9">
        <v>133</v>
      </c>
      <c r="K9">
        <v>688</v>
      </c>
      <c r="L9">
        <v>1700</v>
      </c>
      <c r="M9">
        <v>50</v>
      </c>
      <c r="N9">
        <f t="shared" si="3"/>
        <v>0.72677595628415304</v>
      </c>
      <c r="O9">
        <f t="shared" si="1"/>
        <v>0.16199756394640683</v>
      </c>
      <c r="P9">
        <f t="shared" si="2"/>
        <v>0.28810720268006701</v>
      </c>
    </row>
    <row r="10" spans="1:19">
      <c r="A10">
        <v>50</v>
      </c>
      <c r="B10">
        <v>9</v>
      </c>
      <c r="C10" s="7">
        <v>0.78464041519070704</v>
      </c>
      <c r="E10" s="12">
        <v>0.71038251366120198</v>
      </c>
      <c r="G10" s="5">
        <v>0.71440536013400302</v>
      </c>
      <c r="H10" s="27">
        <v>0.20422453703703702</v>
      </c>
      <c r="I10" s="21">
        <f t="shared" si="0"/>
        <v>294.08333333333331</v>
      </c>
      <c r="J10">
        <v>130</v>
      </c>
      <c r="K10">
        <v>682</v>
      </c>
      <c r="L10">
        <v>1706</v>
      </c>
      <c r="M10">
        <v>53</v>
      </c>
      <c r="N10">
        <f t="shared" si="3"/>
        <v>0.7103825136612022</v>
      </c>
      <c r="O10">
        <f t="shared" si="1"/>
        <v>0.16009852216748768</v>
      </c>
      <c r="P10">
        <f t="shared" si="2"/>
        <v>0.28559463986599665</v>
      </c>
    </row>
    <row r="11" spans="1:19">
      <c r="A11">
        <v>50</v>
      </c>
      <c r="B11">
        <v>10</v>
      </c>
      <c r="C11" s="7">
        <v>0.78534063761430095</v>
      </c>
      <c r="E11" s="12">
        <v>0.72677595628415304</v>
      </c>
      <c r="G11" s="5">
        <v>0.69221105527638105</v>
      </c>
      <c r="H11" s="27">
        <v>0.2049074074074074</v>
      </c>
      <c r="I11" s="21">
        <f t="shared" si="0"/>
        <v>295.06666666666666</v>
      </c>
      <c r="J11">
        <v>133</v>
      </c>
      <c r="K11">
        <v>735</v>
      </c>
      <c r="L11">
        <v>1653</v>
      </c>
      <c r="M11">
        <v>50</v>
      </c>
      <c r="N11">
        <f t="shared" si="3"/>
        <v>0.72677595628415304</v>
      </c>
      <c r="O11">
        <f t="shared" si="1"/>
        <v>0.15322580645161291</v>
      </c>
      <c r="P11">
        <f t="shared" si="2"/>
        <v>0.30778894472361806</v>
      </c>
    </row>
    <row r="12" spans="1:19">
      <c r="A12">
        <v>50</v>
      </c>
      <c r="B12">
        <v>11</v>
      </c>
      <c r="C12" s="7">
        <v>0.78416215869877604</v>
      </c>
      <c r="E12" s="12">
        <v>0.68306010928961702</v>
      </c>
      <c r="G12" s="5">
        <v>0.72738693467336601</v>
      </c>
      <c r="H12" s="27">
        <v>0.20387731481481483</v>
      </c>
      <c r="I12" s="21">
        <f t="shared" si="0"/>
        <v>293.58333333333331</v>
      </c>
      <c r="J12">
        <v>125</v>
      </c>
      <c r="K12">
        <v>651</v>
      </c>
      <c r="L12">
        <v>1737</v>
      </c>
      <c r="M12">
        <v>58</v>
      </c>
      <c r="N12">
        <f t="shared" si="3"/>
        <v>0.68306010928961747</v>
      </c>
      <c r="O12">
        <f t="shared" si="1"/>
        <v>0.16108247422680413</v>
      </c>
      <c r="P12">
        <f t="shared" si="2"/>
        <v>0.27261306532663315</v>
      </c>
    </row>
    <row r="13" spans="1:19">
      <c r="A13">
        <v>48</v>
      </c>
      <c r="B13">
        <v>12</v>
      </c>
      <c r="C13" s="7">
        <v>0.782747984000146</v>
      </c>
      <c r="E13" s="12">
        <v>0.70491803278688503</v>
      </c>
      <c r="G13" s="5">
        <v>0.71649916247906198</v>
      </c>
      <c r="H13" s="27">
        <v>0.20241898148148149</v>
      </c>
      <c r="I13" s="21">
        <f t="shared" si="0"/>
        <v>291.48333333333335</v>
      </c>
      <c r="J13">
        <v>129</v>
      </c>
      <c r="K13">
        <v>677</v>
      </c>
      <c r="L13">
        <v>1711</v>
      </c>
      <c r="M13">
        <v>54</v>
      </c>
      <c r="N13">
        <f t="shared" si="3"/>
        <v>0.70491803278688525</v>
      </c>
      <c r="O13">
        <f t="shared" si="1"/>
        <v>0.16004962779156329</v>
      </c>
      <c r="P13">
        <f t="shared" si="2"/>
        <v>0.28350083752093802</v>
      </c>
    </row>
    <row r="14" spans="1:19">
      <c r="A14">
        <v>49</v>
      </c>
      <c r="B14">
        <v>13</v>
      </c>
      <c r="C14" s="7">
        <v>0.78434064676753501</v>
      </c>
      <c r="E14" s="12">
        <v>0.72131147540983598</v>
      </c>
      <c r="G14" s="5">
        <v>0.71105527638190902</v>
      </c>
      <c r="H14" s="27">
        <v>0.20329861111111111</v>
      </c>
      <c r="I14" s="21">
        <f t="shared" si="0"/>
        <v>292.75</v>
      </c>
      <c r="J14">
        <v>132</v>
      </c>
      <c r="K14">
        <v>690</v>
      </c>
      <c r="L14">
        <v>1698</v>
      </c>
      <c r="M14">
        <v>51</v>
      </c>
      <c r="N14">
        <f t="shared" si="3"/>
        <v>0.72131147540983609</v>
      </c>
      <c r="O14">
        <f t="shared" si="1"/>
        <v>0.16058394160583941</v>
      </c>
      <c r="P14">
        <f t="shared" si="2"/>
        <v>0.28894472361809043</v>
      </c>
    </row>
    <row r="15" spans="1:19">
      <c r="A15">
        <v>50</v>
      </c>
      <c r="B15">
        <v>14</v>
      </c>
      <c r="C15" s="7">
        <v>0.78346422458375597</v>
      </c>
      <c r="E15" s="12">
        <v>0.69945355191256797</v>
      </c>
      <c r="G15" s="5">
        <v>0.71984924623115498</v>
      </c>
      <c r="H15" s="27">
        <v>0.20446759259259259</v>
      </c>
      <c r="I15" s="21">
        <f t="shared" si="0"/>
        <v>294.43333333333334</v>
      </c>
      <c r="J15">
        <v>128</v>
      </c>
      <c r="K15">
        <v>669</v>
      </c>
      <c r="L15">
        <v>1719</v>
      </c>
      <c r="M15">
        <v>55</v>
      </c>
      <c r="N15">
        <f t="shared" si="3"/>
        <v>0.69945355191256831</v>
      </c>
      <c r="O15">
        <f t="shared" si="1"/>
        <v>0.16060225846925971</v>
      </c>
      <c r="P15">
        <f t="shared" si="2"/>
        <v>0.28015075376884424</v>
      </c>
    </row>
    <row r="16" spans="1:19">
      <c r="A16">
        <v>50</v>
      </c>
      <c r="B16">
        <v>15</v>
      </c>
      <c r="C16" s="7">
        <v>0.78364500096108902</v>
      </c>
      <c r="E16" s="12">
        <v>0.72131147540983598</v>
      </c>
      <c r="G16" s="5">
        <v>0.71356783919597899</v>
      </c>
      <c r="H16" s="27">
        <v>0.20243055555555556</v>
      </c>
      <c r="I16" s="21">
        <f t="shared" si="0"/>
        <v>291.5</v>
      </c>
      <c r="J16">
        <v>132</v>
      </c>
      <c r="K16">
        <v>684</v>
      </c>
      <c r="L16">
        <v>1704</v>
      </c>
      <c r="M16">
        <v>51</v>
      </c>
      <c r="N16">
        <f t="shared" si="3"/>
        <v>0.72131147540983609</v>
      </c>
      <c r="O16">
        <f t="shared" si="1"/>
        <v>0.16176470588235295</v>
      </c>
      <c r="P16">
        <f t="shared" si="2"/>
        <v>0.28643216080402012</v>
      </c>
    </row>
    <row r="17" spans="1:16">
      <c r="A17">
        <v>50</v>
      </c>
      <c r="B17">
        <v>16</v>
      </c>
      <c r="C17" s="7">
        <v>0.78360152309818598</v>
      </c>
      <c r="E17" s="12">
        <v>0.71584699453551903</v>
      </c>
      <c r="G17" s="5">
        <v>0.70226130653266305</v>
      </c>
      <c r="H17" s="27">
        <v>0.2026273148148148</v>
      </c>
      <c r="I17" s="21">
        <f t="shared" si="0"/>
        <v>291.78333333333336</v>
      </c>
      <c r="J17">
        <v>131</v>
      </c>
      <c r="K17">
        <v>711</v>
      </c>
      <c r="L17">
        <v>1677</v>
      </c>
      <c r="M17">
        <v>52</v>
      </c>
      <c r="N17">
        <f t="shared" si="3"/>
        <v>0.71584699453551914</v>
      </c>
      <c r="O17">
        <f t="shared" si="1"/>
        <v>0.15558194774346792</v>
      </c>
      <c r="P17">
        <f t="shared" si="2"/>
        <v>0.29773869346733667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12.539384078864259</v>
      </c>
      <c r="D19" t="s">
        <v>117</v>
      </c>
      <c r="E19" s="12">
        <f>SUM(E2:E17)</f>
        <v>11.377049180327866</v>
      </c>
      <c r="F19" t="s">
        <v>117</v>
      </c>
      <c r="G19" s="5">
        <f>SUM(G2:G17)</f>
        <v>11.397822445561133</v>
      </c>
      <c r="H19" t="s">
        <v>117</v>
      </c>
      <c r="I19">
        <f>SUM(I2:I17)</f>
        <v>4686.7666666666673</v>
      </c>
      <c r="J19">
        <f>I19/60</f>
        <v>78.112777777777794</v>
      </c>
      <c r="M19" t="s">
        <v>117</v>
      </c>
      <c r="N19">
        <f>SUM(N2:N17)</f>
        <v>11.377049180327871</v>
      </c>
      <c r="O19">
        <f>SUM(O2:O17)</f>
        <v>2.549055000487451</v>
      </c>
      <c r="P19">
        <f>SUM(P2:P17)</f>
        <v>4.6021775544388612</v>
      </c>
    </row>
    <row r="20" spans="1:16">
      <c r="A20" s="1"/>
      <c r="B20" t="s">
        <v>118</v>
      </c>
      <c r="C20" s="7">
        <f>C19/16</f>
        <v>0.7837115049290162</v>
      </c>
      <c r="D20" t="s">
        <v>118</v>
      </c>
      <c r="E20" s="12">
        <f>E19/16</f>
        <v>0.71106557377049162</v>
      </c>
      <c r="F20" t="s">
        <v>118</v>
      </c>
      <c r="G20" s="5">
        <f>G19/16</f>
        <v>0.71236390284757078</v>
      </c>
      <c r="H20" t="s">
        <v>118</v>
      </c>
      <c r="I20">
        <f>I19/16</f>
        <v>292.92291666666671</v>
      </c>
      <c r="M20" t="s">
        <v>118</v>
      </c>
      <c r="N20">
        <f>N19/16</f>
        <v>0.71106557377049195</v>
      </c>
      <c r="O20">
        <f>O19/16</f>
        <v>0.15931593753046569</v>
      </c>
      <c r="P20">
        <f>P19/16</f>
        <v>0.28763609715242883</v>
      </c>
    </row>
    <row r="21" spans="1:16">
      <c r="A21" s="1"/>
      <c r="B21" s="10" t="s">
        <v>119</v>
      </c>
      <c r="C21" s="16">
        <f>_xlfn.VAR.S(C2:C17)</f>
        <v>8.5644826303336507E-7</v>
      </c>
      <c r="D21" s="10" t="s">
        <v>119</v>
      </c>
      <c r="E21" s="15">
        <f>_xlfn.VAR.S(E2:E17)</f>
        <v>1.2690734270954932E-4</v>
      </c>
      <c r="F21" s="10" t="s">
        <v>119</v>
      </c>
      <c r="G21" s="14">
        <f>_xlfn.VAR.S(G2:G17)</f>
        <v>6.2939745255216983E-5</v>
      </c>
      <c r="H21" t="s">
        <v>119</v>
      </c>
      <c r="I21">
        <f>_xlfn.VAR.S(I2:I17)</f>
        <v>2.5070324074074031</v>
      </c>
      <c r="M21" t="s">
        <v>119</v>
      </c>
      <c r="N21" s="25">
        <f>_xlfn.VAR.S(N2:N17)</f>
        <v>1.2690734270954669E-4</v>
      </c>
      <c r="O21" s="25">
        <f>_xlfn.VAR.S(O2:O17)</f>
        <v>5.3207437419063599E-6</v>
      </c>
      <c r="P21" s="25">
        <f>_xlfn.VAR.S(P2:P17)</f>
        <v>6.2939745255216942E-5</v>
      </c>
    </row>
    <row r="22" spans="1:16">
      <c r="A22" s="1"/>
      <c r="B22" s="17" t="s">
        <v>120</v>
      </c>
      <c r="C22" s="16">
        <f>_xlfn.STDEV.S(C2:C17)</f>
        <v>9.2544490005259906E-4</v>
      </c>
      <c r="D22" s="17" t="s">
        <v>120</v>
      </c>
      <c r="E22" s="15">
        <f>_xlfn.STDEV.S(E2:E17)</f>
        <v>1.1265315916988273E-2</v>
      </c>
      <c r="F22" s="17" t="s">
        <v>120</v>
      </c>
      <c r="G22" s="14">
        <f>_xlfn.STDEV.S(G2:G17)</f>
        <v>7.9334573330432038E-3</v>
      </c>
      <c r="H22" t="s">
        <v>120</v>
      </c>
      <c r="I22">
        <f>_xlfn.STDEV.S(I2:I17)</f>
        <v>1.5833611108674492</v>
      </c>
      <c r="M22" t="s">
        <v>120</v>
      </c>
      <c r="N22" s="25">
        <f>_xlfn.STDEV.S(N2:N17)</f>
        <v>1.1265315916988155E-2</v>
      </c>
      <c r="O22" s="25">
        <f>_xlfn.STDEV.S(O2:O17)</f>
        <v>2.3066737398050813E-3</v>
      </c>
      <c r="P22" s="25">
        <f>_xlfn.STDEV.S(P2:P17)</f>
        <v>7.9334573330432003E-3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0.78238185462833199</v>
      </c>
      <c r="D24" t="s">
        <v>121</v>
      </c>
      <c r="E24" s="12">
        <f>MIN(E2:E17)</f>
        <v>0.68306010928961702</v>
      </c>
      <c r="F24" t="s">
        <v>121</v>
      </c>
      <c r="G24" s="5">
        <f>MIN(G2:G17)</f>
        <v>0.69221105527638105</v>
      </c>
      <c r="M24" t="s">
        <v>121</v>
      </c>
      <c r="N24">
        <f>MIN(N2:N17)</f>
        <v>0.68306010928961747</v>
      </c>
      <c r="O24">
        <f>MIN(O2:O17)</f>
        <v>0.15322580645161291</v>
      </c>
      <c r="P24">
        <f>MIN(P2:P17)</f>
        <v>0.27261306532663315</v>
      </c>
    </row>
    <row r="25" spans="1:16">
      <c r="A25" s="1"/>
      <c r="B25" t="s">
        <v>122</v>
      </c>
      <c r="C25" s="7">
        <f>MAX(C2:C17)</f>
        <v>0.78534063761430095</v>
      </c>
      <c r="D25" t="s">
        <v>122</v>
      </c>
      <c r="E25" s="12">
        <f>MAX(E2:E17)</f>
        <v>0.72677595628415304</v>
      </c>
      <c r="F25" t="s">
        <v>122</v>
      </c>
      <c r="G25" s="5">
        <f>MAX(G2:G17)</f>
        <v>0.72738693467336601</v>
      </c>
      <c r="M25" t="s">
        <v>122</v>
      </c>
      <c r="N25">
        <f>MAX(N2:N17)</f>
        <v>0.72677595628415304</v>
      </c>
      <c r="O25">
        <f>MAX(O2:O17)</f>
        <v>0.16199756394640683</v>
      </c>
      <c r="P25">
        <f>MAX(P2:P17)</f>
        <v>0.30778894472361806</v>
      </c>
    </row>
    <row r="26" spans="1:16">
      <c r="A26" s="1"/>
      <c r="B26" s="1" t="s">
        <v>123</v>
      </c>
      <c r="C26" s="7">
        <f>C25-C24</f>
        <v>2.9587829859689663E-3</v>
      </c>
      <c r="D26" s="1" t="s">
        <v>123</v>
      </c>
      <c r="E26" s="12">
        <f>E25-E24</f>
        <v>4.3715846994536012E-2</v>
      </c>
      <c r="F26" s="1" t="s">
        <v>123</v>
      </c>
      <c r="G26" s="5">
        <f>G25-G24</f>
        <v>3.5175879396984966E-2</v>
      </c>
      <c r="M26" s="1" t="s">
        <v>124</v>
      </c>
      <c r="N26">
        <f>N25-N24</f>
        <v>4.3715846994535568E-2</v>
      </c>
      <c r="O26">
        <f>O25-O24</f>
        <v>8.7717574947939192E-3</v>
      </c>
      <c r="P26">
        <f>P25-P24</f>
        <v>3.517587939698491E-2</v>
      </c>
    </row>
    <row r="27" spans="1:16">
      <c r="A27" s="1"/>
      <c r="B27" s="10" t="s">
        <v>125</v>
      </c>
      <c r="C27" s="7">
        <f>C26*100</f>
        <v>0.29587829859689663</v>
      </c>
      <c r="D27" s="10" t="s">
        <v>125</v>
      </c>
      <c r="E27" s="12">
        <f>E26*100</f>
        <v>4.3715846994536012</v>
      </c>
      <c r="F27" s="10" t="s">
        <v>125</v>
      </c>
      <c r="G27" s="5">
        <f>G26*100</f>
        <v>3.5175879396984966</v>
      </c>
      <c r="M27" s="10" t="s">
        <v>125</v>
      </c>
      <c r="N27">
        <f>N26*100</f>
        <v>4.3715846994535568</v>
      </c>
      <c r="O27">
        <f>O26*100</f>
        <v>0.87717574947939192</v>
      </c>
      <c r="P27">
        <f>P26*100</f>
        <v>3.5175879396984913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1.1455844797725323E-4</v>
      </c>
      <c r="E30">
        <f t="shared" ref="E30:E45" si="5">ABS(E2-E$20)</f>
        <v>6.83060109289646E-4</v>
      </c>
      <c r="G30">
        <f t="shared" ref="G30:G45" si="6">ABS(G2-G$20)</f>
        <v>1.3086264656617663E-3</v>
      </c>
    </row>
    <row r="31" spans="1:16">
      <c r="C31">
        <f t="shared" si="4"/>
        <v>2.1038136950679576E-4</v>
      </c>
      <c r="E31">
        <f t="shared" si="5"/>
        <v>6.83060109289646E-4</v>
      </c>
      <c r="G31">
        <f t="shared" si="6"/>
        <v>2.0414572864322356E-3</v>
      </c>
    </row>
    <row r="32" spans="1:16">
      <c r="C32">
        <f t="shared" si="4"/>
        <v>1.5574800230622188E-4</v>
      </c>
      <c r="E32">
        <f t="shared" si="5"/>
        <v>6.147540983606592E-3</v>
      </c>
      <c r="G32">
        <f t="shared" si="6"/>
        <v>3.716499162479181E-3</v>
      </c>
    </row>
    <row r="33" spans="3:7">
      <c r="C33">
        <f t="shared" si="4"/>
        <v>1.3204970663881488E-3</v>
      </c>
      <c r="E33">
        <f t="shared" si="5"/>
        <v>4.781420765027411E-3</v>
      </c>
      <c r="G33">
        <f t="shared" si="6"/>
        <v>5.9149916247908108E-3</v>
      </c>
    </row>
    <row r="34" spans="3:7">
      <c r="C34">
        <f t="shared" si="4"/>
        <v>1.2175231805662268E-3</v>
      </c>
      <c r="E34">
        <f t="shared" si="5"/>
        <v>4.781420765027411E-3</v>
      </c>
      <c r="G34">
        <f t="shared" si="6"/>
        <v>3.4024288107198375E-3</v>
      </c>
    </row>
    <row r="35" spans="3:7">
      <c r="C35">
        <f t="shared" si="4"/>
        <v>1.3296503006842153E-3</v>
      </c>
      <c r="E35">
        <f t="shared" si="5"/>
        <v>6.83060109289646E-4</v>
      </c>
      <c r="G35">
        <f t="shared" si="6"/>
        <v>8.8986599664975241E-4</v>
      </c>
    </row>
    <row r="36" spans="3:7">
      <c r="C36">
        <f t="shared" si="4"/>
        <v>5.0199769338843403E-5</v>
      </c>
      <c r="E36">
        <f t="shared" si="5"/>
        <v>1.1612021857923649E-2</v>
      </c>
      <c r="G36">
        <f t="shared" si="6"/>
        <v>7.9041038525962115E-3</v>
      </c>
    </row>
    <row r="37" spans="3:7">
      <c r="C37">
        <f t="shared" si="4"/>
        <v>1.6268443767107899E-3</v>
      </c>
      <c r="E37">
        <f t="shared" si="5"/>
        <v>1.5710382513661414E-2</v>
      </c>
      <c r="G37">
        <f t="shared" si="6"/>
        <v>4.711055276377385E-4</v>
      </c>
    </row>
    <row r="38" spans="3:7">
      <c r="C38">
        <f t="shared" si="4"/>
        <v>9.2891026169084068E-4</v>
      </c>
      <c r="E38">
        <f t="shared" si="5"/>
        <v>6.83060109289646E-4</v>
      </c>
      <c r="G38">
        <f t="shared" si="6"/>
        <v>2.0414572864322356E-3</v>
      </c>
    </row>
    <row r="39" spans="3:7">
      <c r="C39">
        <f t="shared" si="4"/>
        <v>1.629132685284751E-3</v>
      </c>
      <c r="E39">
        <f t="shared" si="5"/>
        <v>1.5710382513661414E-2</v>
      </c>
      <c r="G39">
        <f t="shared" si="6"/>
        <v>2.0152847571189736E-2</v>
      </c>
    </row>
    <row r="40" spans="3:7">
      <c r="C40">
        <f t="shared" si="4"/>
        <v>4.5065376975983451E-4</v>
      </c>
      <c r="E40">
        <f t="shared" si="5"/>
        <v>2.8005464480874598E-2</v>
      </c>
      <c r="G40">
        <f t="shared" si="6"/>
        <v>1.502303182579523E-2</v>
      </c>
    </row>
    <row r="41" spans="3:7">
      <c r="C41">
        <f t="shared" si="4"/>
        <v>9.6352092887019847E-4</v>
      </c>
      <c r="E41">
        <f t="shared" si="5"/>
        <v>6.147540983606592E-3</v>
      </c>
      <c r="G41">
        <f t="shared" si="6"/>
        <v>4.1352596314911949E-3</v>
      </c>
    </row>
    <row r="42" spans="3:7">
      <c r="C42">
        <f t="shared" si="4"/>
        <v>6.2914183851880967E-4</v>
      </c>
      <c r="E42">
        <f t="shared" si="5"/>
        <v>1.0245901639344357E-2</v>
      </c>
      <c r="G42">
        <f t="shared" si="6"/>
        <v>1.3086264656617663E-3</v>
      </c>
    </row>
    <row r="43" spans="3:7">
      <c r="C43">
        <f t="shared" si="4"/>
        <v>2.4728034526022569E-4</v>
      </c>
      <c r="E43">
        <f t="shared" si="5"/>
        <v>1.1612021857923649E-2</v>
      </c>
      <c r="G43">
        <f t="shared" si="6"/>
        <v>7.4853433835841976E-3</v>
      </c>
    </row>
    <row r="44" spans="3:7">
      <c r="C44">
        <f t="shared" si="4"/>
        <v>6.6503967927178387E-5</v>
      </c>
      <c r="E44">
        <f t="shared" si="5"/>
        <v>1.0245901639344357E-2</v>
      </c>
      <c r="G44">
        <f t="shared" si="6"/>
        <v>1.2039363484082077E-3</v>
      </c>
    </row>
    <row r="45" spans="3:7">
      <c r="C45">
        <f t="shared" si="4"/>
        <v>1.0998183083021917E-4</v>
      </c>
      <c r="E45">
        <f t="shared" si="5"/>
        <v>4.781420765027411E-3</v>
      </c>
      <c r="G45">
        <f t="shared" si="6"/>
        <v>1.010259631490773E-2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0F2A-BEF7-4A73-815F-A2A7AECE9E3A}">
  <dimension ref="A1:S45"/>
  <sheetViews>
    <sheetView workbookViewId="0">
      <pane xSplit="1" topLeftCell="B1" activePane="topRight" state="frozen"/>
      <selection pane="topRight" activeCell="G20" sqref="G20"/>
    </sheetView>
  </sheetViews>
  <sheetFormatPr defaultColWidth="11.42578125" defaultRowHeight="15"/>
  <cols>
    <col min="2" max="2" width="19.140625" customWidth="1"/>
    <col min="3" max="3" width="15.140625" customWidth="1"/>
    <col min="4" max="4" width="17" customWidth="1"/>
    <col min="5" max="5" width="15.5703125" customWidth="1"/>
    <col min="6" max="6" width="16.28515625" customWidth="1"/>
    <col min="7" max="7" width="15.140625" customWidth="1"/>
    <col min="8" max="8" width="13.7109375" customWidth="1"/>
    <col min="9" max="9" width="14.85546875" customWidth="1"/>
    <col min="14" max="16" width="12.570312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/>
      <c r="E1" s="11" t="s">
        <v>4</v>
      </c>
      <c r="F1" s="1"/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47</v>
      </c>
      <c r="B2">
        <v>1</v>
      </c>
      <c r="C2" s="7">
        <v>0.78197453570219</v>
      </c>
      <c r="E2" s="12">
        <v>0.69945355191256797</v>
      </c>
      <c r="G2" s="5">
        <v>0.71901172529313195</v>
      </c>
      <c r="H2" s="27">
        <v>0.2038888888888889</v>
      </c>
      <c r="I2" s="21">
        <f t="shared" ref="I2:I17" si="0">((HOUR(H2)*60)+MINUTE(H2)+(SECOND(H2)/60))</f>
        <v>293.60000000000002</v>
      </c>
      <c r="J2">
        <v>128</v>
      </c>
      <c r="K2">
        <v>671</v>
      </c>
      <c r="L2">
        <v>1717</v>
      </c>
      <c r="M2">
        <v>55</v>
      </c>
      <c r="N2">
        <f>J2/(J2+M2)</f>
        <v>0.69945355191256831</v>
      </c>
      <c r="O2">
        <f>J2/(K2+J2)</f>
        <v>0.16020025031289112</v>
      </c>
      <c r="P2">
        <f>K2/(K2+L2)</f>
        <v>0.28098827470686766</v>
      </c>
      <c r="S2" t="s">
        <v>133</v>
      </c>
    </row>
    <row r="3" spans="1:19">
      <c r="A3">
        <v>49</v>
      </c>
      <c r="B3">
        <v>2</v>
      </c>
      <c r="C3" s="7">
        <v>0.78410037436728197</v>
      </c>
      <c r="E3" s="12">
        <v>0.71038251366120198</v>
      </c>
      <c r="G3" s="5">
        <v>0.71566164154103795</v>
      </c>
      <c r="H3" s="27">
        <v>0.20336805555555557</v>
      </c>
      <c r="I3" s="21">
        <f t="shared" si="0"/>
        <v>292.85000000000002</v>
      </c>
      <c r="J3">
        <v>130</v>
      </c>
      <c r="K3">
        <v>679</v>
      </c>
      <c r="L3">
        <v>1709</v>
      </c>
      <c r="M3">
        <v>53</v>
      </c>
      <c r="N3">
        <f>J3/(J3+M3)</f>
        <v>0.7103825136612022</v>
      </c>
      <c r="O3">
        <f t="shared" ref="O3:O17" si="1">J3/(K3+J3)</f>
        <v>0.16069221260815822</v>
      </c>
      <c r="P3">
        <f t="shared" ref="P3:P17" si="2">K3/(K3+L3)</f>
        <v>0.28433835845896149</v>
      </c>
      <c r="S3" t="s">
        <v>134</v>
      </c>
    </row>
    <row r="4" spans="1:19">
      <c r="A4">
        <v>49</v>
      </c>
      <c r="B4">
        <v>3</v>
      </c>
      <c r="C4" s="7">
        <v>0.78216217700524404</v>
      </c>
      <c r="E4" s="12">
        <v>0.71584699453551903</v>
      </c>
      <c r="G4" s="5">
        <v>0.70770519262981502</v>
      </c>
      <c r="H4" s="27">
        <v>0.20347222222222219</v>
      </c>
      <c r="I4" s="21">
        <f t="shared" si="0"/>
        <v>293</v>
      </c>
      <c r="J4">
        <v>131</v>
      </c>
      <c r="K4">
        <v>698</v>
      </c>
      <c r="L4">
        <v>1690</v>
      </c>
      <c r="M4">
        <v>52</v>
      </c>
      <c r="N4">
        <f t="shared" ref="N4:N17" si="3">J4/(J4+M4)</f>
        <v>0.71584699453551914</v>
      </c>
      <c r="O4">
        <f t="shared" si="1"/>
        <v>0.158021712907117</v>
      </c>
      <c r="P4">
        <f t="shared" si="2"/>
        <v>0.29229480737018426</v>
      </c>
    </row>
    <row r="5" spans="1:19">
      <c r="A5">
        <v>49</v>
      </c>
      <c r="B5">
        <v>4</v>
      </c>
      <c r="C5" s="7">
        <v>0.78264501011432397</v>
      </c>
      <c r="E5" s="12">
        <v>0.73224043715846998</v>
      </c>
      <c r="G5" s="5">
        <v>0.70184254606365104</v>
      </c>
      <c r="H5" s="27">
        <v>0.20305555555555554</v>
      </c>
      <c r="I5" s="21">
        <f t="shared" si="0"/>
        <v>292.39999999999998</v>
      </c>
      <c r="J5">
        <v>134</v>
      </c>
      <c r="K5">
        <v>712</v>
      </c>
      <c r="L5">
        <v>1676</v>
      </c>
      <c r="M5">
        <v>49</v>
      </c>
      <c r="N5">
        <f t="shared" si="3"/>
        <v>0.73224043715846998</v>
      </c>
      <c r="O5">
        <f t="shared" si="1"/>
        <v>0.15839243498817968</v>
      </c>
      <c r="P5">
        <f t="shared" si="2"/>
        <v>0.2981574539363484</v>
      </c>
    </row>
    <row r="6" spans="1:19">
      <c r="A6">
        <v>50</v>
      </c>
      <c r="B6">
        <v>5</v>
      </c>
      <c r="C6" s="7">
        <v>0.78446879204766995</v>
      </c>
      <c r="E6" s="12">
        <v>0.69945355191256797</v>
      </c>
      <c r="G6" s="5">
        <v>0.72822445561139004</v>
      </c>
      <c r="H6" s="27">
        <v>0.20355324074074074</v>
      </c>
      <c r="I6" s="21">
        <f>((HOUR(H6)*60)+MINUTE(H6)+(SECOND(H6)/60))</f>
        <v>293.11666666666667</v>
      </c>
      <c r="J6">
        <v>128</v>
      </c>
      <c r="K6">
        <v>649</v>
      </c>
      <c r="L6">
        <v>1739</v>
      </c>
      <c r="M6">
        <v>55</v>
      </c>
      <c r="N6">
        <f t="shared" si="3"/>
        <v>0.69945355191256831</v>
      </c>
      <c r="O6">
        <f t="shared" si="1"/>
        <v>0.16473616473616473</v>
      </c>
      <c r="P6">
        <f t="shared" si="2"/>
        <v>0.27177554438860974</v>
      </c>
    </row>
    <row r="7" spans="1:19">
      <c r="A7">
        <v>50</v>
      </c>
      <c r="B7">
        <v>6</v>
      </c>
      <c r="C7" s="7">
        <v>0.78361525294962897</v>
      </c>
      <c r="E7" s="12">
        <v>0.69398907103825103</v>
      </c>
      <c r="G7" s="5">
        <v>0.730318257956448</v>
      </c>
      <c r="H7" s="27">
        <v>0.20296296296296298</v>
      </c>
      <c r="I7" s="21">
        <f t="shared" si="0"/>
        <v>292.26666666666665</v>
      </c>
      <c r="J7">
        <v>127</v>
      </c>
      <c r="K7">
        <v>644</v>
      </c>
      <c r="L7">
        <v>1744</v>
      </c>
      <c r="M7">
        <v>56</v>
      </c>
      <c r="N7">
        <f t="shared" si="3"/>
        <v>0.69398907103825136</v>
      </c>
      <c r="O7">
        <f t="shared" si="1"/>
        <v>0.16472114137483787</v>
      </c>
      <c r="P7">
        <f t="shared" si="2"/>
        <v>0.26968174204355111</v>
      </c>
    </row>
    <row r="8" spans="1:19">
      <c r="A8">
        <v>50</v>
      </c>
      <c r="B8">
        <v>7</v>
      </c>
      <c r="C8" s="7">
        <v>0.78372966837832103</v>
      </c>
      <c r="E8" s="12">
        <v>0.70491803278688503</v>
      </c>
      <c r="G8" s="5">
        <v>0.72319932998324898</v>
      </c>
      <c r="H8" s="27">
        <v>0.20314814814814816</v>
      </c>
      <c r="I8" s="21">
        <f t="shared" si="0"/>
        <v>292.53333333333336</v>
      </c>
      <c r="J8">
        <v>129</v>
      </c>
      <c r="K8">
        <v>661</v>
      </c>
      <c r="L8">
        <v>1727</v>
      </c>
      <c r="M8">
        <v>54</v>
      </c>
      <c r="N8">
        <f t="shared" si="3"/>
        <v>0.70491803278688525</v>
      </c>
      <c r="O8">
        <f t="shared" si="1"/>
        <v>0.16329113924050634</v>
      </c>
      <c r="P8">
        <f t="shared" si="2"/>
        <v>0.27680067001675041</v>
      </c>
    </row>
    <row r="9" spans="1:19">
      <c r="A9">
        <v>50</v>
      </c>
      <c r="B9">
        <v>8</v>
      </c>
      <c r="C9" s="7">
        <v>0.78420563656167896</v>
      </c>
      <c r="E9" s="12">
        <v>0.69945355191256797</v>
      </c>
      <c r="G9" s="5">
        <v>0.72236180904522596</v>
      </c>
      <c r="H9" s="27">
        <v>0.20318287037037039</v>
      </c>
      <c r="I9" s="21">
        <f t="shared" si="0"/>
        <v>292.58333333333331</v>
      </c>
      <c r="J9">
        <v>128</v>
      </c>
      <c r="K9">
        <v>663</v>
      </c>
      <c r="L9">
        <v>1725</v>
      </c>
      <c r="M9">
        <v>55</v>
      </c>
      <c r="N9">
        <f t="shared" si="3"/>
        <v>0.69945355191256831</v>
      </c>
      <c r="O9">
        <f t="shared" si="1"/>
        <v>0.16182048040455121</v>
      </c>
      <c r="P9">
        <f t="shared" si="2"/>
        <v>0.27763819095477388</v>
      </c>
    </row>
    <row r="10" spans="1:19">
      <c r="A10">
        <v>49</v>
      </c>
      <c r="B10">
        <v>9</v>
      </c>
      <c r="C10" s="7">
        <v>0.782951643463217</v>
      </c>
      <c r="E10" s="12">
        <v>0.72677595628415304</v>
      </c>
      <c r="G10" s="5">
        <v>0.71231155778894395</v>
      </c>
      <c r="H10" s="27">
        <v>0.20276620370370368</v>
      </c>
      <c r="I10" s="21">
        <f t="shared" si="0"/>
        <v>291.98333333333335</v>
      </c>
      <c r="J10">
        <v>133</v>
      </c>
      <c r="K10">
        <v>687</v>
      </c>
      <c r="L10">
        <v>1701</v>
      </c>
      <c r="M10">
        <v>50</v>
      </c>
      <c r="N10">
        <f t="shared" si="3"/>
        <v>0.72677595628415304</v>
      </c>
      <c r="O10">
        <f t="shared" si="1"/>
        <v>0.16219512195121952</v>
      </c>
      <c r="P10">
        <f t="shared" si="2"/>
        <v>0.28768844221105527</v>
      </c>
    </row>
    <row r="11" spans="1:19">
      <c r="A11">
        <v>50</v>
      </c>
      <c r="B11">
        <v>10</v>
      </c>
      <c r="C11" s="7">
        <v>0.78319878078919103</v>
      </c>
      <c r="E11" s="12">
        <v>0.69398907103825103</v>
      </c>
      <c r="G11" s="5">
        <v>0.71943048576214397</v>
      </c>
      <c r="H11" s="27">
        <v>0.20511574074074077</v>
      </c>
      <c r="I11" s="21">
        <f>((HOUR(H11)*60)+MINUTE(H11)+(SECOND(H11)/60))</f>
        <v>295.36666666666667</v>
      </c>
      <c r="J11">
        <v>127</v>
      </c>
      <c r="K11">
        <v>670</v>
      </c>
      <c r="L11">
        <v>1718</v>
      </c>
      <c r="M11">
        <v>56</v>
      </c>
      <c r="N11">
        <f t="shared" si="3"/>
        <v>0.69398907103825136</v>
      </c>
      <c r="O11">
        <f t="shared" si="1"/>
        <v>0.15934755332496864</v>
      </c>
      <c r="P11">
        <f t="shared" si="2"/>
        <v>0.28056951423785592</v>
      </c>
    </row>
    <row r="12" spans="1:19">
      <c r="A12">
        <v>50</v>
      </c>
      <c r="B12">
        <v>11</v>
      </c>
      <c r="C12" s="7">
        <v>0.78486695773951698</v>
      </c>
      <c r="E12" s="12">
        <v>0.69945355191256797</v>
      </c>
      <c r="G12" s="5">
        <v>0.73115577889447203</v>
      </c>
      <c r="H12" s="27">
        <v>0.20280092592592591</v>
      </c>
      <c r="I12" s="21">
        <f t="shared" si="0"/>
        <v>292.03333333333336</v>
      </c>
      <c r="J12">
        <v>128</v>
      </c>
      <c r="K12">
        <v>642</v>
      </c>
      <c r="L12">
        <v>1746</v>
      </c>
      <c r="M12">
        <v>55</v>
      </c>
      <c r="N12">
        <f t="shared" si="3"/>
        <v>0.69945355191256831</v>
      </c>
      <c r="O12">
        <f t="shared" si="1"/>
        <v>0.16623376623376623</v>
      </c>
      <c r="P12">
        <f t="shared" si="2"/>
        <v>0.26884422110552764</v>
      </c>
    </row>
    <row r="13" spans="1:19">
      <c r="A13">
        <v>50</v>
      </c>
      <c r="B13">
        <v>12</v>
      </c>
      <c r="C13" s="7">
        <v>0.78375026315548602</v>
      </c>
      <c r="E13" s="12">
        <v>0.71038251366120198</v>
      </c>
      <c r="G13" s="5">
        <v>0.720268006700167</v>
      </c>
      <c r="H13" s="27">
        <v>0.20297453703703705</v>
      </c>
      <c r="I13" s="21">
        <f t="shared" si="0"/>
        <v>292.28333333333336</v>
      </c>
      <c r="J13">
        <v>130</v>
      </c>
      <c r="K13">
        <v>668</v>
      </c>
      <c r="L13">
        <v>1720</v>
      </c>
      <c r="M13">
        <v>53</v>
      </c>
      <c r="N13">
        <f t="shared" si="3"/>
        <v>0.7103825136612022</v>
      </c>
      <c r="O13">
        <f t="shared" si="1"/>
        <v>0.16290726817042606</v>
      </c>
      <c r="P13">
        <f t="shared" si="2"/>
        <v>0.2797319932998325</v>
      </c>
    </row>
    <row r="14" spans="1:19">
      <c r="A14">
        <v>48</v>
      </c>
      <c r="B14">
        <v>13</v>
      </c>
      <c r="C14" s="7">
        <v>0.78283036310880405</v>
      </c>
      <c r="E14" s="12">
        <v>0.72131147540983598</v>
      </c>
      <c r="G14" s="5">
        <v>0.70686767169179199</v>
      </c>
      <c r="H14" s="27">
        <v>0.20350694444444442</v>
      </c>
      <c r="I14" s="21">
        <f t="shared" si="0"/>
        <v>293.05</v>
      </c>
      <c r="J14">
        <v>132</v>
      </c>
      <c r="K14">
        <v>700</v>
      </c>
      <c r="L14">
        <v>1688</v>
      </c>
      <c r="M14">
        <v>51</v>
      </c>
      <c r="N14">
        <f t="shared" si="3"/>
        <v>0.72131147540983609</v>
      </c>
      <c r="O14">
        <f t="shared" si="1"/>
        <v>0.15865384615384615</v>
      </c>
      <c r="P14">
        <f t="shared" si="2"/>
        <v>0.29313232830820768</v>
      </c>
    </row>
    <row r="15" spans="1:19">
      <c r="A15">
        <v>49</v>
      </c>
      <c r="B15">
        <v>14</v>
      </c>
      <c r="C15" s="7">
        <v>0.78429945721320604</v>
      </c>
      <c r="E15" s="12">
        <v>0.69398907103825103</v>
      </c>
      <c r="G15" s="5">
        <v>0.72613065326633097</v>
      </c>
      <c r="H15" s="27">
        <v>0.20354166666666665</v>
      </c>
      <c r="I15" s="21">
        <f t="shared" si="0"/>
        <v>293.10000000000002</v>
      </c>
      <c r="J15">
        <v>127</v>
      </c>
      <c r="K15">
        <v>654</v>
      </c>
      <c r="L15">
        <v>1734</v>
      </c>
      <c r="M15">
        <v>56</v>
      </c>
      <c r="N15">
        <f t="shared" si="3"/>
        <v>0.69398907103825136</v>
      </c>
      <c r="O15">
        <f t="shared" si="1"/>
        <v>0.16261203585147246</v>
      </c>
      <c r="P15">
        <f t="shared" si="2"/>
        <v>0.27386934673366836</v>
      </c>
    </row>
    <row r="16" spans="1:19">
      <c r="A16">
        <v>50</v>
      </c>
      <c r="B16">
        <v>15</v>
      </c>
      <c r="C16" s="7">
        <v>0.78355118030956195</v>
      </c>
      <c r="E16" s="12">
        <v>0.68306010928961702</v>
      </c>
      <c r="G16" s="5">
        <v>0.73618090452261298</v>
      </c>
      <c r="H16" s="27">
        <v>0.20390046296296296</v>
      </c>
      <c r="I16" s="21">
        <f t="shared" si="0"/>
        <v>293.61666666666667</v>
      </c>
      <c r="J16">
        <v>125</v>
      </c>
      <c r="K16">
        <v>630</v>
      </c>
      <c r="L16">
        <v>1758</v>
      </c>
      <c r="M16">
        <v>58</v>
      </c>
      <c r="N16">
        <f t="shared" si="3"/>
        <v>0.68306010928961747</v>
      </c>
      <c r="O16">
        <f t="shared" si="1"/>
        <v>0.16556291390728478</v>
      </c>
      <c r="P16">
        <f t="shared" si="2"/>
        <v>0.26381909547738691</v>
      </c>
    </row>
    <row r="17" spans="1:16">
      <c r="A17">
        <v>50</v>
      </c>
      <c r="B17">
        <v>16</v>
      </c>
      <c r="C17" s="7">
        <v>0.78377085793265</v>
      </c>
      <c r="E17" s="12">
        <v>0.70491803278688503</v>
      </c>
      <c r="G17" s="5">
        <v>0.723618090452261</v>
      </c>
      <c r="H17" s="27">
        <v>0.2024074074074074</v>
      </c>
      <c r="I17" s="21">
        <f t="shared" si="0"/>
        <v>291.46666666666664</v>
      </c>
      <c r="J17">
        <v>129</v>
      </c>
      <c r="K17">
        <v>660</v>
      </c>
      <c r="L17">
        <v>1728</v>
      </c>
      <c r="M17">
        <v>54</v>
      </c>
      <c r="N17">
        <f t="shared" si="3"/>
        <v>0.70491803278688525</v>
      </c>
      <c r="O17">
        <f t="shared" si="1"/>
        <v>0.1634980988593156</v>
      </c>
      <c r="P17">
        <f t="shared" si="2"/>
        <v>0.27638190954773867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12.536120950837972</v>
      </c>
      <c r="D19" t="s">
        <v>117</v>
      </c>
      <c r="E19" s="12">
        <f>SUM(E2:E17)</f>
        <v>11.289617486338795</v>
      </c>
      <c r="F19" t="s">
        <v>117</v>
      </c>
      <c r="G19" s="5">
        <f>SUM(G2:G17)</f>
        <v>11.524288107202672</v>
      </c>
      <c r="H19" t="s">
        <v>117</v>
      </c>
      <c r="I19">
        <f>SUM(I2:I17)</f>
        <v>4685.2500000000009</v>
      </c>
      <c r="J19">
        <f>I19/60</f>
        <v>78.08750000000002</v>
      </c>
      <c r="M19" t="s">
        <v>117</v>
      </c>
      <c r="N19">
        <f>SUM(N2:N17)</f>
        <v>11.289617486338797</v>
      </c>
      <c r="O19">
        <f>SUM(O2:O17)</f>
        <v>2.5928861410247057</v>
      </c>
      <c r="P19">
        <f>SUM(P2:P17)</f>
        <v>4.4757118927973192</v>
      </c>
    </row>
    <row r="20" spans="1:16">
      <c r="A20" s="1"/>
      <c r="B20" t="s">
        <v>118</v>
      </c>
      <c r="C20" s="7">
        <f>C19/16</f>
        <v>0.78350755942737327</v>
      </c>
      <c r="D20" t="s">
        <v>118</v>
      </c>
      <c r="E20" s="12">
        <f>E19/16</f>
        <v>0.70560109289617468</v>
      </c>
      <c r="F20" t="s">
        <v>118</v>
      </c>
      <c r="G20" s="5">
        <f>G19/16</f>
        <v>0.720268006700167</v>
      </c>
      <c r="H20" t="s">
        <v>118</v>
      </c>
      <c r="I20">
        <f>I19/16</f>
        <v>292.82812500000006</v>
      </c>
      <c r="M20" t="s">
        <v>118</v>
      </c>
      <c r="N20">
        <f>N19/16</f>
        <v>0.70560109289617479</v>
      </c>
      <c r="O20">
        <f>O19/16</f>
        <v>0.16205538381404411</v>
      </c>
      <c r="P20">
        <f>P19/16</f>
        <v>0.27973199329983245</v>
      </c>
    </row>
    <row r="21" spans="1:16">
      <c r="A21" s="1"/>
      <c r="B21" s="10" t="s">
        <v>119</v>
      </c>
      <c r="C21" s="16">
        <f>_xlfn.VAR.S(C2:C17)</f>
        <v>6.7973520729297393E-7</v>
      </c>
      <c r="D21" s="10" t="s">
        <v>119</v>
      </c>
      <c r="E21" s="15">
        <f>_xlfn.VAR.S(E2:E17)</f>
        <v>1.7468422467079118E-4</v>
      </c>
      <c r="F21" s="10" t="s">
        <v>119</v>
      </c>
      <c r="G21" s="14">
        <f>_xlfn.VAR.S(G2:G17)</f>
        <v>9.0556074622134825E-5</v>
      </c>
      <c r="H21" t="s">
        <v>119</v>
      </c>
      <c r="I21">
        <f>_xlfn.VAR.S(I2:I17)</f>
        <v>0.80261921296297056</v>
      </c>
      <c r="M21" t="s">
        <v>119</v>
      </c>
      <c r="N21" s="25">
        <f>_xlfn.VAR.S(N2:N17)</f>
        <v>1.7468422467078782E-4</v>
      </c>
      <c r="O21" s="25">
        <f>_xlfn.VAR.S(O2:O17)</f>
        <v>6.8442363499403007E-6</v>
      </c>
      <c r="P21" s="25">
        <f>_xlfn.VAR.S(P2:P17)</f>
        <v>9.055607462213351E-5</v>
      </c>
    </row>
    <row r="22" spans="1:16">
      <c r="A22" s="1"/>
      <c r="B22" s="17" t="s">
        <v>120</v>
      </c>
      <c r="C22" s="16">
        <f>_xlfn.STDEV.S(C2:C17)</f>
        <v>8.2446055532873976E-4</v>
      </c>
      <c r="D22" s="17" t="s">
        <v>120</v>
      </c>
      <c r="E22" s="15">
        <f>_xlfn.STDEV.S(E2:E17)</f>
        <v>1.3216815980817436E-2</v>
      </c>
      <c r="F22" s="17" t="s">
        <v>120</v>
      </c>
      <c r="G22" s="14">
        <f>_xlfn.STDEV.S(G2:G17)</f>
        <v>9.5160955555382495E-3</v>
      </c>
      <c r="H22" t="s">
        <v>120</v>
      </c>
      <c r="I22">
        <f>_xlfn.STDEV.S(I2:I17)</f>
        <v>0.89589017907496371</v>
      </c>
      <c r="M22" t="s">
        <v>120</v>
      </c>
      <c r="N22" s="25">
        <f>_xlfn.STDEV.S(N2:N17)</f>
        <v>1.3216815980817309E-2</v>
      </c>
      <c r="O22" s="25">
        <f>_xlfn.STDEV.S(O2:O17)</f>
        <v>2.6161491452018366E-3</v>
      </c>
      <c r="P22" s="25">
        <f>_xlfn.STDEV.S(P2:P17)</f>
        <v>9.5160955555381802E-3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0.78197453570219</v>
      </c>
      <c r="D24" t="s">
        <v>121</v>
      </c>
      <c r="E24" s="12">
        <f>MIN(E2:E17)</f>
        <v>0.68306010928961702</v>
      </c>
      <c r="F24" t="s">
        <v>121</v>
      </c>
      <c r="G24" s="5">
        <f>MIN(G2:G17)</f>
        <v>0.70184254606365104</v>
      </c>
      <c r="M24" t="s">
        <v>121</v>
      </c>
      <c r="N24">
        <f>MIN(N2:N17)</f>
        <v>0.68306010928961747</v>
      </c>
      <c r="O24">
        <f>MIN(O2:O17)</f>
        <v>0.158021712907117</v>
      </c>
      <c r="P24">
        <f>MIN(P2:P17)</f>
        <v>0.26381909547738691</v>
      </c>
    </row>
    <row r="25" spans="1:16">
      <c r="A25" s="1"/>
      <c r="B25" t="s">
        <v>122</v>
      </c>
      <c r="C25" s="7">
        <f>MAX(C2:C17)</f>
        <v>0.78486695773951698</v>
      </c>
      <c r="D25" t="s">
        <v>122</v>
      </c>
      <c r="E25" s="12">
        <f>MAX(E2:E17)</f>
        <v>0.73224043715846998</v>
      </c>
      <c r="F25" t="s">
        <v>122</v>
      </c>
      <c r="G25" s="5">
        <f>MAX(G2:G17)</f>
        <v>0.73618090452261298</v>
      </c>
      <c r="M25" t="s">
        <v>122</v>
      </c>
      <c r="N25">
        <f>MAX(N2:N17)</f>
        <v>0.73224043715846998</v>
      </c>
      <c r="O25">
        <f>MAX(O2:O17)</f>
        <v>0.16623376623376623</v>
      </c>
      <c r="P25">
        <f>MAX(P2:P17)</f>
        <v>0.2981574539363484</v>
      </c>
    </row>
    <row r="26" spans="1:16">
      <c r="A26" s="1"/>
      <c r="B26" s="1" t="s">
        <v>123</v>
      </c>
      <c r="C26" s="7">
        <f>C25-C24</f>
        <v>2.8924220373269804E-3</v>
      </c>
      <c r="D26" s="1" t="s">
        <v>123</v>
      </c>
      <c r="E26" s="12">
        <f>E25-E24</f>
        <v>4.9180327868852958E-2</v>
      </c>
      <c r="F26" s="1" t="s">
        <v>123</v>
      </c>
      <c r="G26" s="5">
        <f>G25-G24</f>
        <v>3.4338358458961937E-2</v>
      </c>
      <c r="M26" s="1" t="s">
        <v>124</v>
      </c>
      <c r="N26">
        <f>N25-N24</f>
        <v>4.9180327868852514E-2</v>
      </c>
      <c r="O26">
        <f>O25-O24</f>
        <v>8.2120533266492324E-3</v>
      </c>
      <c r="P26">
        <f>P25-P24</f>
        <v>3.4338358458961493E-2</v>
      </c>
    </row>
    <row r="27" spans="1:16">
      <c r="A27" s="1"/>
      <c r="B27" s="10" t="s">
        <v>125</v>
      </c>
      <c r="C27" s="7">
        <f>C26*100</f>
        <v>0.28924220373269804</v>
      </c>
      <c r="D27" s="10" t="s">
        <v>125</v>
      </c>
      <c r="E27" s="12">
        <f>E26*100</f>
        <v>4.9180327868852958</v>
      </c>
      <c r="F27" s="10" t="s">
        <v>125</v>
      </c>
      <c r="G27" s="5">
        <f>G26*100</f>
        <v>3.4338358458961937</v>
      </c>
      <c r="M27" s="10" t="s">
        <v>125</v>
      </c>
      <c r="N27">
        <f>N26*100</f>
        <v>4.9180327868852514</v>
      </c>
      <c r="O27">
        <f>O26*100</f>
        <v>0.82120533266492324</v>
      </c>
      <c r="P27">
        <f>P26*100</f>
        <v>3.4338358458961493</v>
      </c>
    </row>
    <row r="29" spans="1:16">
      <c r="C29" t="s">
        <v>132</v>
      </c>
      <c r="E29" t="s">
        <v>132</v>
      </c>
      <c r="G29" t="s">
        <v>132</v>
      </c>
    </row>
    <row r="30" spans="1:16">
      <c r="C30">
        <f t="shared" ref="C30:C45" si="4">ABS(C2-C$20)</f>
        <v>1.533023725183269E-3</v>
      </c>
      <c r="E30">
        <f t="shared" ref="E30:E45" si="5">ABS(E2-E$20)</f>
        <v>6.147540983606703E-3</v>
      </c>
      <c r="G30">
        <f t="shared" ref="G30:G45" si="6">ABS(G2-G$20)</f>
        <v>1.2562814070350425E-3</v>
      </c>
    </row>
    <row r="31" spans="1:16">
      <c r="C31">
        <f t="shared" si="4"/>
        <v>5.9281493990870349E-4</v>
      </c>
      <c r="E31">
        <f t="shared" si="5"/>
        <v>4.7814207650273E-3</v>
      </c>
      <c r="G31">
        <f t="shared" si="6"/>
        <v>4.6063651591290444E-3</v>
      </c>
    </row>
    <row r="32" spans="1:16">
      <c r="C32">
        <f t="shared" si="4"/>
        <v>1.3453824221292265E-3</v>
      </c>
      <c r="E32">
        <f t="shared" si="5"/>
        <v>1.0245901639344357E-2</v>
      </c>
      <c r="G32">
        <f t="shared" si="6"/>
        <v>1.256281407035198E-2</v>
      </c>
    </row>
    <row r="33" spans="3:7">
      <c r="C33">
        <f t="shared" si="4"/>
        <v>8.6254931304929894E-4</v>
      </c>
      <c r="E33">
        <f t="shared" si="5"/>
        <v>2.6639344262295306E-2</v>
      </c>
      <c r="G33">
        <f t="shared" si="6"/>
        <v>1.8425460636515956E-2</v>
      </c>
    </row>
    <row r="34" spans="3:7">
      <c r="C34">
        <f t="shared" si="4"/>
        <v>9.6123262029668144E-4</v>
      </c>
      <c r="E34">
        <f t="shared" si="5"/>
        <v>6.147540983606703E-3</v>
      </c>
      <c r="G34">
        <f t="shared" si="6"/>
        <v>7.9564489112230463E-3</v>
      </c>
    </row>
    <row r="35" spans="3:7">
      <c r="C35">
        <f t="shared" si="4"/>
        <v>1.0769352225570294E-4</v>
      </c>
      <c r="E35">
        <f t="shared" si="5"/>
        <v>1.1612021857923649E-2</v>
      </c>
      <c r="G35">
        <f t="shared" si="6"/>
        <v>1.0050251256281006E-2</v>
      </c>
    </row>
    <row r="36" spans="3:7">
      <c r="C36">
        <f t="shared" si="4"/>
        <v>2.2210895094776362E-4</v>
      </c>
      <c r="E36">
        <f t="shared" si="5"/>
        <v>6.83060109289646E-4</v>
      </c>
      <c r="G36">
        <f t="shared" si="6"/>
        <v>2.931323283081988E-3</v>
      </c>
    </row>
    <row r="37" spans="3:7">
      <c r="C37">
        <f t="shared" si="4"/>
        <v>6.9807713430569684E-4</v>
      </c>
      <c r="E37">
        <f t="shared" si="5"/>
        <v>6.147540983606703E-3</v>
      </c>
      <c r="G37">
        <f t="shared" si="6"/>
        <v>2.0938023450589593E-3</v>
      </c>
    </row>
    <row r="38" spans="3:7">
      <c r="C38">
        <f t="shared" si="4"/>
        <v>5.5591596415627276E-4</v>
      </c>
      <c r="E38">
        <f t="shared" si="5"/>
        <v>2.117486338797836E-2</v>
      </c>
      <c r="G38">
        <f t="shared" si="6"/>
        <v>7.9564489112230463E-3</v>
      </c>
    </row>
    <row r="39" spans="3:7">
      <c r="C39">
        <f t="shared" si="4"/>
        <v>3.0877863818223883E-4</v>
      </c>
      <c r="E39">
        <f t="shared" si="5"/>
        <v>1.1612021857923649E-2</v>
      </c>
      <c r="G39">
        <f t="shared" si="6"/>
        <v>8.3752093802302863E-4</v>
      </c>
    </row>
    <row r="40" spans="3:7">
      <c r="C40">
        <f t="shared" si="4"/>
        <v>1.3593983121437114E-3</v>
      </c>
      <c r="E40">
        <f t="shared" si="5"/>
        <v>6.147540983606703E-3</v>
      </c>
      <c r="G40">
        <f t="shared" si="6"/>
        <v>1.0887772194305034E-2</v>
      </c>
    </row>
    <row r="41" spans="3:7">
      <c r="C41">
        <f t="shared" si="4"/>
        <v>2.4270372811274754E-4</v>
      </c>
      <c r="E41">
        <f t="shared" si="5"/>
        <v>4.7814207650273E-3</v>
      </c>
      <c r="G41">
        <f t="shared" si="6"/>
        <v>0</v>
      </c>
    </row>
    <row r="42" spans="3:7">
      <c r="C42">
        <f t="shared" si="4"/>
        <v>6.7719631856921758E-4</v>
      </c>
      <c r="E42">
        <f t="shared" si="5"/>
        <v>1.5710382513661303E-2</v>
      </c>
      <c r="G42">
        <f t="shared" si="6"/>
        <v>1.3400335008375008E-2</v>
      </c>
    </row>
    <row r="43" spans="3:7">
      <c r="C43">
        <f t="shared" si="4"/>
        <v>7.9189778583277359E-4</v>
      </c>
      <c r="E43">
        <f t="shared" si="5"/>
        <v>1.1612021857923649E-2</v>
      </c>
      <c r="G43">
        <f t="shared" si="6"/>
        <v>5.8626465661639759E-3</v>
      </c>
    </row>
    <row r="44" spans="3:7">
      <c r="C44">
        <f t="shared" si="4"/>
        <v>4.3620882188677434E-5</v>
      </c>
      <c r="E44">
        <f t="shared" si="5"/>
        <v>2.2540983606557652E-2</v>
      </c>
      <c r="G44">
        <f t="shared" si="6"/>
        <v>1.5912897822445982E-2</v>
      </c>
    </row>
    <row r="45" spans="3:7">
      <c r="C45">
        <f t="shared" si="4"/>
        <v>2.6329850527673226E-4</v>
      </c>
      <c r="E45">
        <f t="shared" si="5"/>
        <v>6.83060109289646E-4</v>
      </c>
      <c r="G45">
        <f t="shared" si="6"/>
        <v>3.3500837520940019E-3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A1F8-E8C6-4B7C-BE5D-FCA54A245313}">
  <dimension ref="A1:L23"/>
  <sheetViews>
    <sheetView workbookViewId="0">
      <selection activeCell="J4" sqref="J4"/>
    </sheetView>
  </sheetViews>
  <sheetFormatPr defaultColWidth="11.42578125" defaultRowHeight="15"/>
  <cols>
    <col min="1" max="1" width="20" style="31" customWidth="1"/>
    <col min="3" max="3" width="13" customWidth="1"/>
    <col min="4" max="4" width="57.85546875" customWidth="1"/>
  </cols>
  <sheetData>
    <row r="1" spans="1:12">
      <c r="A1" s="32" t="s">
        <v>7</v>
      </c>
      <c r="B1" t="s">
        <v>40</v>
      </c>
      <c r="C1" t="s">
        <v>41</v>
      </c>
      <c r="D1" t="s">
        <v>42</v>
      </c>
      <c r="I1" t="s">
        <v>43</v>
      </c>
      <c r="J1" t="s">
        <v>41</v>
      </c>
      <c r="K1" t="s">
        <v>44</v>
      </c>
      <c r="L1" t="s">
        <v>41</v>
      </c>
    </row>
    <row r="2" spans="1:12">
      <c r="A2" s="31" t="s">
        <v>45</v>
      </c>
      <c r="B2">
        <v>65</v>
      </c>
      <c r="C2">
        <v>1.6969999999999999E-2</v>
      </c>
      <c r="D2" t="s">
        <v>46</v>
      </c>
      <c r="E2" t="s">
        <v>47</v>
      </c>
      <c r="H2" s="31" t="s">
        <v>45</v>
      </c>
    </row>
    <row r="3" spans="1:12">
      <c r="A3" s="31" t="s">
        <v>48</v>
      </c>
      <c r="B3">
        <v>96</v>
      </c>
      <c r="C3">
        <v>0.23880000000000001</v>
      </c>
      <c r="D3" t="s">
        <v>49</v>
      </c>
      <c r="H3" s="31" t="s">
        <v>48</v>
      </c>
      <c r="I3" t="s">
        <v>50</v>
      </c>
      <c r="J3">
        <v>3.7030000000000001E-3</v>
      </c>
      <c r="K3" t="s">
        <v>50</v>
      </c>
      <c r="L3" s="34">
        <v>1.3339999999999999E-3</v>
      </c>
    </row>
    <row r="4" spans="1:12">
      <c r="A4" s="31" t="s">
        <v>51</v>
      </c>
      <c r="B4">
        <v>49.5</v>
      </c>
      <c r="C4">
        <v>3.2820000000000002E-3</v>
      </c>
      <c r="D4" t="s">
        <v>46</v>
      </c>
      <c r="H4" s="31" t="s">
        <v>51</v>
      </c>
    </row>
    <row r="5" spans="1:12">
      <c r="A5" s="31" t="s">
        <v>52</v>
      </c>
      <c r="B5">
        <v>0</v>
      </c>
      <c r="C5" s="33">
        <v>3.3270000000000002E-9</v>
      </c>
      <c r="D5" t="s">
        <v>46</v>
      </c>
      <c r="H5" s="31" t="s">
        <v>52</v>
      </c>
    </row>
    <row r="6" spans="1:12">
      <c r="A6" s="32" t="s">
        <v>53</v>
      </c>
    </row>
    <row r="7" spans="1:12">
      <c r="A7" s="31" t="s">
        <v>54</v>
      </c>
      <c r="B7">
        <v>130</v>
      </c>
      <c r="C7">
        <v>0.9556</v>
      </c>
      <c r="D7" t="s">
        <v>55</v>
      </c>
      <c r="H7" s="31" t="s">
        <v>54</v>
      </c>
      <c r="I7" t="s">
        <v>56</v>
      </c>
      <c r="J7" t="s">
        <v>57</v>
      </c>
      <c r="K7" t="s">
        <v>56</v>
      </c>
      <c r="L7" t="s">
        <v>58</v>
      </c>
    </row>
    <row r="8" spans="1:12">
      <c r="A8" s="31" t="s">
        <v>59</v>
      </c>
      <c r="B8">
        <v>48</v>
      </c>
      <c r="C8">
        <v>1.3630000000000001E-3</v>
      </c>
      <c r="D8" t="s">
        <v>60</v>
      </c>
      <c r="H8" s="31" t="s">
        <v>59</v>
      </c>
      <c r="I8" t="s">
        <v>50</v>
      </c>
      <c r="J8" s="34">
        <v>1.139E-4</v>
      </c>
      <c r="K8" t="s">
        <v>50</v>
      </c>
      <c r="L8" s="34">
        <v>2.3240000000000001E-4</v>
      </c>
    </row>
    <row r="9" spans="1:12">
      <c r="A9" s="31" t="s">
        <v>61</v>
      </c>
      <c r="B9">
        <v>149</v>
      </c>
      <c r="C9">
        <v>0.44500000000000001</v>
      </c>
      <c r="D9" t="s">
        <v>55</v>
      </c>
      <c r="H9" s="31" t="s">
        <v>61</v>
      </c>
      <c r="I9" t="s">
        <v>56</v>
      </c>
      <c r="J9" t="s">
        <v>62</v>
      </c>
      <c r="K9" t="s">
        <v>56</v>
      </c>
      <c r="L9" t="s">
        <v>63</v>
      </c>
    </row>
    <row r="10" spans="1:12">
      <c r="A10" s="31" t="s">
        <v>64</v>
      </c>
      <c r="B10">
        <v>93.5</v>
      </c>
      <c r="C10">
        <v>0.2</v>
      </c>
      <c r="D10" t="s">
        <v>55</v>
      </c>
      <c r="H10" s="31" t="s">
        <v>64</v>
      </c>
      <c r="I10" t="s">
        <v>56</v>
      </c>
      <c r="J10" t="s">
        <v>65</v>
      </c>
      <c r="K10" t="s">
        <v>56</v>
      </c>
      <c r="L10" t="s">
        <v>66</v>
      </c>
    </row>
    <row r="11" spans="1:12">
      <c r="A11" s="31" t="s">
        <v>67</v>
      </c>
      <c r="B11">
        <v>119.5</v>
      </c>
      <c r="C11">
        <v>0.76300000000000001</v>
      </c>
      <c r="D11" t="s">
        <v>55</v>
      </c>
      <c r="H11" s="31" t="s">
        <v>67</v>
      </c>
      <c r="I11" t="s">
        <v>56</v>
      </c>
      <c r="J11" t="s">
        <v>68</v>
      </c>
      <c r="K11" t="s">
        <v>56</v>
      </c>
      <c r="L11" t="s">
        <v>69</v>
      </c>
    </row>
    <row r="13" spans="1:12">
      <c r="A13" s="32" t="s">
        <v>8</v>
      </c>
    </row>
    <row r="14" spans="1:12">
      <c r="A14" s="31" t="s">
        <v>45</v>
      </c>
      <c r="B14">
        <v>30</v>
      </c>
      <c r="C14">
        <v>1.7029999999999999E-4</v>
      </c>
      <c r="D14" t="s">
        <v>46</v>
      </c>
    </row>
    <row r="15" spans="1:12">
      <c r="A15" s="31" t="s">
        <v>48</v>
      </c>
      <c r="B15">
        <v>15</v>
      </c>
      <c r="C15" s="34">
        <v>4.5519999999999998E-6</v>
      </c>
      <c r="D15" t="s">
        <v>46</v>
      </c>
    </row>
    <row r="16" spans="1:12">
      <c r="A16" s="31" t="s">
        <v>51</v>
      </c>
      <c r="B16">
        <v>15</v>
      </c>
      <c r="C16" s="34">
        <v>4.5519999999999998E-6</v>
      </c>
      <c r="D16" t="s">
        <v>46</v>
      </c>
    </row>
    <row r="17" spans="1:12">
      <c r="A17" s="31" t="s">
        <v>52</v>
      </c>
      <c r="B17">
        <v>31</v>
      </c>
      <c r="C17">
        <v>2.0790000000000001E-4</v>
      </c>
      <c r="D17" t="s">
        <v>46</v>
      </c>
    </row>
    <row r="18" spans="1:12">
      <c r="A18" s="32" t="s">
        <v>53</v>
      </c>
    </row>
    <row r="19" spans="1:12">
      <c r="A19" s="31" t="s">
        <v>54</v>
      </c>
      <c r="B19">
        <v>90</v>
      </c>
      <c r="C19">
        <v>0.15959999999999999</v>
      </c>
      <c r="D19" t="s">
        <v>55</v>
      </c>
      <c r="H19" s="31" t="s">
        <v>54</v>
      </c>
      <c r="I19" t="s">
        <v>56</v>
      </c>
      <c r="J19" t="s">
        <v>57</v>
      </c>
      <c r="K19" t="s">
        <v>56</v>
      </c>
      <c r="L19" t="s">
        <v>58</v>
      </c>
    </row>
    <row r="20" spans="1:12">
      <c r="A20" s="31" t="s">
        <v>59</v>
      </c>
      <c r="B20">
        <v>224</v>
      </c>
      <c r="C20" s="34">
        <v>1.062E-5</v>
      </c>
      <c r="D20" t="s">
        <v>60</v>
      </c>
      <c r="H20" s="31" t="s">
        <v>59</v>
      </c>
      <c r="I20" t="s">
        <v>50</v>
      </c>
      <c r="J20" s="34">
        <v>1.139E-4</v>
      </c>
      <c r="K20" t="s">
        <v>50</v>
      </c>
      <c r="L20" s="34">
        <v>2.3240000000000001E-4</v>
      </c>
    </row>
    <row r="21" spans="1:12">
      <c r="A21" s="31" t="s">
        <v>61</v>
      </c>
      <c r="B21">
        <v>147</v>
      </c>
      <c r="C21">
        <v>0.4909</v>
      </c>
      <c r="D21" t="s">
        <v>55</v>
      </c>
      <c r="H21" s="31" t="s">
        <v>61</v>
      </c>
      <c r="I21" t="s">
        <v>56</v>
      </c>
      <c r="J21" t="s">
        <v>62</v>
      </c>
      <c r="K21" t="s">
        <v>56</v>
      </c>
      <c r="L21" t="s">
        <v>63</v>
      </c>
    </row>
    <row r="22" spans="1:12">
      <c r="A22" s="31" t="s">
        <v>64</v>
      </c>
      <c r="B22">
        <v>148</v>
      </c>
      <c r="C22">
        <v>0.4677</v>
      </c>
      <c r="D22" t="s">
        <v>55</v>
      </c>
      <c r="H22" s="31" t="s">
        <v>64</v>
      </c>
      <c r="I22" t="s">
        <v>56</v>
      </c>
      <c r="J22" t="s">
        <v>65</v>
      </c>
      <c r="K22" t="s">
        <v>56</v>
      </c>
      <c r="L22" t="s">
        <v>66</v>
      </c>
    </row>
    <row r="23" spans="1:12">
      <c r="A23" s="31" t="s">
        <v>67</v>
      </c>
      <c r="B23">
        <v>134</v>
      </c>
      <c r="C23">
        <v>0.83809999999999996</v>
      </c>
      <c r="D23" t="s">
        <v>55</v>
      </c>
      <c r="H23" s="31" t="s">
        <v>67</v>
      </c>
      <c r="I23" t="s">
        <v>56</v>
      </c>
      <c r="J23" t="s">
        <v>68</v>
      </c>
      <c r="K23" t="s">
        <v>56</v>
      </c>
      <c r="L23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EECC-B9EE-470B-81A4-48A34D8EBD19}">
  <dimension ref="A1:Q199"/>
  <sheetViews>
    <sheetView workbookViewId="0">
      <selection activeCell="M33" sqref="M33"/>
    </sheetView>
  </sheetViews>
  <sheetFormatPr defaultColWidth="11.42578125" defaultRowHeight="15"/>
  <cols>
    <col min="1" max="2" width="19.140625" customWidth="1"/>
    <col min="3" max="3" width="18.85546875" customWidth="1"/>
    <col min="4" max="4" width="12.7109375" customWidth="1"/>
    <col min="6" max="6" width="12.5703125" bestFit="1" customWidth="1"/>
    <col min="7" max="7" width="11.85546875" bestFit="1" customWidth="1"/>
    <col min="8" max="8" width="12" bestFit="1" customWidth="1"/>
    <col min="9" max="9" width="12.140625" bestFit="1" customWidth="1"/>
    <col min="10" max="10" width="12.5703125" bestFit="1" customWidth="1"/>
    <col min="11" max="11" width="11.5703125" bestFit="1" customWidth="1"/>
    <col min="15" max="15" width="12.5703125" bestFit="1" customWidth="1"/>
  </cols>
  <sheetData>
    <row r="1" spans="1:12">
      <c r="A1" t="s">
        <v>70</v>
      </c>
      <c r="E1" t="s">
        <v>71</v>
      </c>
      <c r="I1" s="1" t="s">
        <v>72</v>
      </c>
    </row>
    <row r="2" spans="1:12">
      <c r="A2" t="s">
        <v>73</v>
      </c>
      <c r="B2" s="22">
        <v>1.2689511666104934E-7</v>
      </c>
      <c r="C2" t="s">
        <v>74</v>
      </c>
      <c r="D2">
        <f>B3/B2</f>
        <v>111.98942989321124</v>
      </c>
      <c r="I2" t="s">
        <v>70</v>
      </c>
    </row>
    <row r="3" spans="1:12">
      <c r="A3" t="s">
        <v>75</v>
      </c>
      <c r="B3" s="22">
        <v>1.4210911771103447E-5</v>
      </c>
      <c r="C3" t="s">
        <v>76</v>
      </c>
      <c r="D3">
        <f>_xlfn.F.INV(0.95,15,15)</f>
        <v>2.4034470714953362</v>
      </c>
      <c r="I3" t="s">
        <v>73</v>
      </c>
      <c r="J3" s="22">
        <v>7.5275697241161202E-6</v>
      </c>
      <c r="K3" t="s">
        <v>74</v>
      </c>
      <c r="L3">
        <f>J4/J3</f>
        <v>64.333333333319999</v>
      </c>
    </row>
    <row r="4" spans="1:12">
      <c r="B4" s="25"/>
      <c r="I4" t="s">
        <v>75</v>
      </c>
      <c r="J4" s="22">
        <v>4.8427365225137001E-4</v>
      </c>
      <c r="K4" t="s">
        <v>76</v>
      </c>
      <c r="L4">
        <f>_xlfn.F.INV(0.95,15,15)</f>
        <v>2.4034470714953362</v>
      </c>
    </row>
    <row r="5" spans="1:12">
      <c r="A5" t="s">
        <v>77</v>
      </c>
      <c r="B5" s="25"/>
      <c r="J5" s="25"/>
    </row>
    <row r="6" spans="1:12">
      <c r="A6" t="s">
        <v>73</v>
      </c>
      <c r="B6" s="22">
        <v>1.2689511666104934E-7</v>
      </c>
      <c r="C6" t="s">
        <v>74</v>
      </c>
      <c r="D6">
        <f>B7/B6</f>
        <v>157.38844440377986</v>
      </c>
      <c r="I6" t="s">
        <v>77</v>
      </c>
      <c r="J6" s="25"/>
    </row>
    <row r="7" spans="1:12">
      <c r="A7" t="s">
        <v>78</v>
      </c>
      <c r="B7" s="25">
        <v>1.9971825013718724E-5</v>
      </c>
      <c r="C7" t="s">
        <v>76</v>
      </c>
      <c r="D7">
        <f>_xlfn.F.INV(0.95,15,15)</f>
        <v>2.4034470714953362</v>
      </c>
      <c r="I7" t="s">
        <v>73</v>
      </c>
      <c r="J7" s="22">
        <v>7.5275697241161202E-6</v>
      </c>
      <c r="K7" t="s">
        <v>74</v>
      </c>
      <c r="L7">
        <f>J8/J7</f>
        <v>86.479166666649334</v>
      </c>
    </row>
    <row r="8" spans="1:12">
      <c r="B8" s="25"/>
      <c r="I8" t="s">
        <v>78</v>
      </c>
      <c r="J8" s="25">
        <v>6.5097795676666151E-4</v>
      </c>
      <c r="K8" t="s">
        <v>76</v>
      </c>
      <c r="L8">
        <f>_xlfn.F.INV(0.95,15,15)</f>
        <v>2.4034470714953362</v>
      </c>
    </row>
    <row r="9" spans="1:12">
      <c r="A9" t="s">
        <v>79</v>
      </c>
      <c r="B9" s="25"/>
      <c r="J9" s="25"/>
    </row>
    <row r="10" spans="1:12">
      <c r="A10" t="s">
        <v>73</v>
      </c>
      <c r="B10" s="22">
        <v>1.2689511666104934E-7</v>
      </c>
      <c r="C10" t="s">
        <v>74</v>
      </c>
      <c r="D10">
        <f>B11/B10</f>
        <v>13.246920203981537</v>
      </c>
      <c r="I10" t="s">
        <v>79</v>
      </c>
      <c r="J10" s="25"/>
    </row>
    <row r="11" spans="1:12">
      <c r="A11" t="s">
        <v>80</v>
      </c>
      <c r="B11" s="25">
        <v>1.6809694846838486E-6</v>
      </c>
      <c r="C11" t="s">
        <v>76</v>
      </c>
      <c r="D11">
        <f>_xlfn.F.INV(0.95,15,15)</f>
        <v>2.4034470714953362</v>
      </c>
      <c r="F11" s="25"/>
      <c r="I11" t="s">
        <v>73</v>
      </c>
      <c r="J11" s="22">
        <v>7.5275697241161202E-6</v>
      </c>
      <c r="K11" t="s">
        <v>74</v>
      </c>
      <c r="L11">
        <f>J12/J11</f>
        <v>4.5833333333327753</v>
      </c>
    </row>
    <row r="12" spans="1:12">
      <c r="B12" s="25"/>
      <c r="I12" t="s">
        <v>80</v>
      </c>
      <c r="J12" s="25">
        <v>3.4501361235528016E-5</v>
      </c>
      <c r="K12" t="s">
        <v>76</v>
      </c>
      <c r="L12">
        <f>_xlfn.F.INV(0.95,15,15)</f>
        <v>2.4034470714953362</v>
      </c>
    </row>
    <row r="13" spans="1:12">
      <c r="A13" t="s">
        <v>81</v>
      </c>
      <c r="B13" s="25"/>
      <c r="J13" s="25"/>
    </row>
    <row r="14" spans="1:12">
      <c r="A14" t="s">
        <v>73</v>
      </c>
      <c r="B14" s="22">
        <v>1.2689511666104934E-7</v>
      </c>
      <c r="C14" t="s">
        <v>74</v>
      </c>
      <c r="D14">
        <f>B15/B14</f>
        <v>20.590785445081757</v>
      </c>
      <c r="I14" t="s">
        <v>81</v>
      </c>
      <c r="J14" s="25"/>
    </row>
    <row r="15" spans="1:12">
      <c r="A15" t="s">
        <v>82</v>
      </c>
      <c r="B15" s="25">
        <v>2.6128701211962863E-6</v>
      </c>
      <c r="C15" t="s">
        <v>76</v>
      </c>
      <c r="D15">
        <f>_xlfn.F.INV(0.95,15,15)</f>
        <v>2.4034470714953362</v>
      </c>
      <c r="I15" t="s">
        <v>73</v>
      </c>
      <c r="J15" s="22">
        <v>7.5275697241161202E-6</v>
      </c>
      <c r="K15" t="s">
        <v>74</v>
      </c>
      <c r="L15">
        <f>J16/J15</f>
        <v>24.666666666661989</v>
      </c>
    </row>
    <row r="16" spans="1:12">
      <c r="B16" s="25"/>
      <c r="I16" t="s">
        <v>82</v>
      </c>
      <c r="J16" s="25">
        <v>1.8568005319482907E-4</v>
      </c>
      <c r="K16" t="s">
        <v>76</v>
      </c>
      <c r="L16">
        <f>_xlfn.F.INV(0.95,15,15)</f>
        <v>2.4034470714953362</v>
      </c>
    </row>
    <row r="17" spans="1:17">
      <c r="A17" s="1" t="s">
        <v>29</v>
      </c>
      <c r="B17" s="25"/>
      <c r="I17" s="1" t="s">
        <v>72</v>
      </c>
      <c r="N17" s="1" t="s">
        <v>83</v>
      </c>
    </row>
    <row r="18" spans="1:17">
      <c r="A18" t="s">
        <v>84</v>
      </c>
      <c r="I18" t="s">
        <v>84</v>
      </c>
      <c r="N18" t="s">
        <v>84</v>
      </c>
    </row>
    <row r="19" spans="1:17">
      <c r="A19" t="s">
        <v>85</v>
      </c>
      <c r="B19" s="30">
        <v>1.0620804485910981E-5</v>
      </c>
      <c r="C19" t="s">
        <v>74</v>
      </c>
      <c r="D19">
        <f>B20/B19</f>
        <v>1.3380259273160446</v>
      </c>
      <c r="I19" t="s">
        <v>85</v>
      </c>
      <c r="J19" s="30">
        <v>9.268320222816437E-5</v>
      </c>
      <c r="K19" t="s">
        <v>74</v>
      </c>
      <c r="L19">
        <f>J20/J19</f>
        <v>5.2250423011842155</v>
      </c>
      <c r="N19" t="s">
        <v>85</v>
      </c>
      <c r="O19" s="30">
        <v>3.7459329748389889E-4</v>
      </c>
      <c r="P19" t="s">
        <v>74</v>
      </c>
      <c r="Q19">
        <f>O20/O19</f>
        <v>1.6742358149811929</v>
      </c>
    </row>
    <row r="20" spans="1:17">
      <c r="A20" t="s">
        <v>75</v>
      </c>
      <c r="B20" s="22">
        <v>1.4210911771103447E-5</v>
      </c>
      <c r="C20" t="s">
        <v>76</v>
      </c>
      <c r="D20">
        <f>_xlfn.F.INV(0.95,15,15)</f>
        <v>2.4034470714953362</v>
      </c>
      <c r="I20" t="s">
        <v>75</v>
      </c>
      <c r="J20" s="22">
        <v>4.8427365225137001E-4</v>
      </c>
      <c r="K20" t="s">
        <v>76</v>
      </c>
      <c r="L20">
        <f>_xlfn.F.INV(0.95,15,15)</f>
        <v>2.4034470714953362</v>
      </c>
      <c r="N20" t="s">
        <v>75</v>
      </c>
      <c r="O20" s="22">
        <v>6.2715751469944792E-4</v>
      </c>
      <c r="P20" t="s">
        <v>76</v>
      </c>
      <c r="Q20">
        <f>_xlfn.F.INV(0.95,15,15)</f>
        <v>2.4034470714953362</v>
      </c>
    </row>
    <row r="21" spans="1:17">
      <c r="B21" s="25"/>
      <c r="J21" s="25"/>
      <c r="O21" s="25"/>
    </row>
    <row r="22" spans="1:17">
      <c r="A22" t="s">
        <v>86</v>
      </c>
      <c r="B22" s="25"/>
      <c r="J22" s="25"/>
      <c r="O22" s="25"/>
    </row>
    <row r="23" spans="1:17">
      <c r="A23" t="s">
        <v>87</v>
      </c>
      <c r="B23" s="22">
        <v>0</v>
      </c>
      <c r="C23" t="s">
        <v>74</v>
      </c>
      <c r="D23" t="e">
        <f>B24/B23</f>
        <v>#DIV/0!</v>
      </c>
      <c r="J23" s="30"/>
      <c r="O23" s="30"/>
    </row>
    <row r="24" spans="1:17">
      <c r="A24" t="s">
        <v>73</v>
      </c>
      <c r="B24" s="22">
        <v>1.2689511666104934E-7</v>
      </c>
      <c r="C24" t="s">
        <v>76</v>
      </c>
      <c r="D24">
        <f>_xlfn.F.INV(0.95,15,15)</f>
        <v>2.4034470714953362</v>
      </c>
      <c r="J24" s="30"/>
      <c r="O24" s="30"/>
    </row>
    <row r="25" spans="1:17">
      <c r="B25" s="25"/>
      <c r="J25" s="25"/>
      <c r="O25" s="25"/>
    </row>
    <row r="26" spans="1:17">
      <c r="A26" t="s">
        <v>88</v>
      </c>
      <c r="B26" s="25"/>
      <c r="J26" s="25"/>
      <c r="O26" s="25"/>
    </row>
    <row r="27" spans="1:17">
      <c r="A27" t="s">
        <v>89</v>
      </c>
      <c r="B27" s="22">
        <v>5.8697879273371725E-6</v>
      </c>
      <c r="C27" t="s">
        <v>74</v>
      </c>
      <c r="D27">
        <f>B28/B27</f>
        <v>3.4024781237333284</v>
      </c>
      <c r="J27" s="30"/>
      <c r="O27" s="30"/>
    </row>
    <row r="28" spans="1:17">
      <c r="A28" t="s">
        <v>78</v>
      </c>
      <c r="B28" s="25">
        <v>1.9971825013718724E-5</v>
      </c>
      <c r="C28" t="s">
        <v>76</v>
      </c>
      <c r="D28">
        <f>_xlfn.F.INV(0.95,15,15)</f>
        <v>2.4034470714953362</v>
      </c>
      <c r="F28" s="25"/>
      <c r="J28" s="25"/>
      <c r="O28" s="25"/>
    </row>
    <row r="29" spans="1:17">
      <c r="B29" s="25"/>
      <c r="J29" s="25"/>
      <c r="O29" s="25"/>
    </row>
    <row r="30" spans="1:17">
      <c r="A30" t="s">
        <v>90</v>
      </c>
      <c r="B30" s="25"/>
      <c r="I30" t="s">
        <v>90</v>
      </c>
      <c r="J30" s="25"/>
      <c r="N30" t="s">
        <v>90</v>
      </c>
      <c r="O30" s="25"/>
    </row>
    <row r="31" spans="1:17">
      <c r="A31" t="s">
        <v>91</v>
      </c>
      <c r="B31" s="22">
        <v>9.3149553509468949E-7</v>
      </c>
      <c r="C31" t="s">
        <v>74</v>
      </c>
      <c r="D31">
        <f>B32/B31</f>
        <v>1.8045921009304384</v>
      </c>
      <c r="I31" t="s">
        <v>91</v>
      </c>
      <c r="J31" s="22">
        <v>5.4574880499833068E-5</v>
      </c>
      <c r="K31" t="s">
        <v>74</v>
      </c>
      <c r="L31">
        <f>J31/J32</f>
        <v>1.5818181818181194</v>
      </c>
      <c r="N31" t="s">
        <v>91</v>
      </c>
      <c r="O31" s="22">
        <v>5.9081206605364895E-5</v>
      </c>
      <c r="P31" t="s">
        <v>74</v>
      </c>
      <c r="Q31">
        <f>O31/O32</f>
        <v>1.1301706006076186</v>
      </c>
    </row>
    <row r="32" spans="1:17">
      <c r="A32" t="s">
        <v>80</v>
      </c>
      <c r="B32" s="25">
        <v>1.6809694846838486E-6</v>
      </c>
      <c r="C32" t="s">
        <v>76</v>
      </c>
      <c r="D32">
        <f>_xlfn.F.INV(0.95,15,15)</f>
        <v>2.4034470714953362</v>
      </c>
      <c r="I32" t="s">
        <v>80</v>
      </c>
      <c r="J32" s="25">
        <v>3.4501361235528016E-5</v>
      </c>
      <c r="K32" t="s">
        <v>76</v>
      </c>
      <c r="L32">
        <f>_xlfn.F.INV(0.95,15,15)</f>
        <v>2.4034470714953362</v>
      </c>
      <c r="N32" t="s">
        <v>80</v>
      </c>
      <c r="O32" s="25">
        <v>5.2276361262273859E-5</v>
      </c>
      <c r="P32" t="s">
        <v>76</v>
      </c>
      <c r="Q32">
        <f>_xlfn.F.INV(0.95,15,15)</f>
        <v>2.4034470714953362</v>
      </c>
    </row>
    <row r="33" spans="1:15">
      <c r="B33" s="25"/>
      <c r="J33" s="25"/>
      <c r="O33" s="25"/>
    </row>
    <row r="34" spans="1:15">
      <c r="A34" t="s">
        <v>92</v>
      </c>
      <c r="B34" s="25"/>
      <c r="J34" s="25"/>
      <c r="O34" s="25"/>
    </row>
    <row r="35" spans="1:15">
      <c r="A35" t="s">
        <v>93</v>
      </c>
      <c r="B35" s="22">
        <v>7.8811114110550095E-6</v>
      </c>
      <c r="C35" t="s">
        <v>74</v>
      </c>
      <c r="D35">
        <f>B35/B36</f>
        <v>3.0162660390661484</v>
      </c>
      <c r="J35" s="30"/>
      <c r="O35" s="30"/>
    </row>
    <row r="36" spans="1:15">
      <c r="A36" t="s">
        <v>82</v>
      </c>
      <c r="B36" s="25">
        <v>2.6128701211962863E-6</v>
      </c>
      <c r="C36" t="s">
        <v>76</v>
      </c>
      <c r="D36">
        <f>_xlfn.F.INV(0.95,15,15)</f>
        <v>2.4034470714953362</v>
      </c>
      <c r="J36" s="25"/>
      <c r="O36" s="25"/>
    </row>
    <row r="37" spans="1:15">
      <c r="B37" s="25"/>
    </row>
    <row r="38" spans="1:15">
      <c r="A38" s="1" t="s">
        <v>35</v>
      </c>
      <c r="B38" s="25"/>
    </row>
    <row r="39" spans="1:15">
      <c r="A39" t="s">
        <v>94</v>
      </c>
      <c r="B39" s="25"/>
    </row>
    <row r="40" spans="1:15">
      <c r="A40" t="s">
        <v>73</v>
      </c>
      <c r="B40" s="25">
        <v>9.3832175925927269E-2</v>
      </c>
      <c r="C40" t="s">
        <v>74</v>
      </c>
      <c r="D40">
        <f>B40/B41</f>
        <v>1.2334504845801597</v>
      </c>
    </row>
    <row r="41" spans="1:15">
      <c r="A41" t="s">
        <v>75</v>
      </c>
      <c r="B41" s="25">
        <v>7.6072916666667614E-2</v>
      </c>
      <c r="C41" t="s">
        <v>76</v>
      </c>
      <c r="D41">
        <f>_xlfn.F.INV(0.95,15,15)</f>
        <v>2.4034470714953362</v>
      </c>
    </row>
    <row r="42" spans="1:15">
      <c r="B42" s="25"/>
    </row>
    <row r="43" spans="1:15">
      <c r="A43" t="s">
        <v>95</v>
      </c>
      <c r="B43" s="25"/>
    </row>
    <row r="44" spans="1:15">
      <c r="A44" t="s">
        <v>73</v>
      </c>
      <c r="B44" s="25">
        <v>9.3832175925927269E-2</v>
      </c>
      <c r="C44" t="s">
        <v>74</v>
      </c>
      <c r="D44">
        <f>B44/B45</f>
        <v>1.4539275466284125</v>
      </c>
      <c r="E44" t="s">
        <v>96</v>
      </c>
    </row>
    <row r="45" spans="1:15">
      <c r="A45" t="s">
        <v>78</v>
      </c>
      <c r="B45" s="25">
        <v>6.4537037037037739E-2</v>
      </c>
      <c r="C45" t="s">
        <v>76</v>
      </c>
      <c r="D45">
        <f>_xlfn.F.INV(0.95,15,15)</f>
        <v>2.4034470714953362</v>
      </c>
    </row>
    <row r="46" spans="1:15">
      <c r="B46" s="25"/>
    </row>
    <row r="47" spans="1:15">
      <c r="A47" t="s">
        <v>97</v>
      </c>
      <c r="B47" s="30"/>
    </row>
    <row r="48" spans="1:15">
      <c r="A48" t="s">
        <v>73</v>
      </c>
      <c r="B48" s="25">
        <v>9.3832175925927269E-2</v>
      </c>
      <c r="C48" t="s">
        <v>74</v>
      </c>
      <c r="D48">
        <f>B48/B49</f>
        <v>1.1808462602869496</v>
      </c>
    </row>
    <row r="49" spans="1:4">
      <c r="A49" t="s">
        <v>80</v>
      </c>
      <c r="B49" s="25">
        <v>7.9461805555556181E-2</v>
      </c>
      <c r="C49" t="s">
        <v>76</v>
      </c>
      <c r="D49">
        <f>_xlfn.F.INV(0.95,15,15)</f>
        <v>2.4034470714953362</v>
      </c>
    </row>
    <row r="50" spans="1:4">
      <c r="B50" s="25"/>
    </row>
    <row r="51" spans="1:4">
      <c r="A51" t="s">
        <v>98</v>
      </c>
      <c r="B51" s="25"/>
    </row>
    <row r="52" spans="1:4">
      <c r="A52" t="s">
        <v>73</v>
      </c>
      <c r="B52" s="25">
        <v>9.3832175925927269E-2</v>
      </c>
      <c r="C52" t="s">
        <v>74</v>
      </c>
      <c r="D52">
        <f>B52/B53</f>
        <v>1.3370110165578415</v>
      </c>
    </row>
    <row r="53" spans="1:4">
      <c r="A53" t="s">
        <v>82</v>
      </c>
      <c r="B53" s="25">
        <v>7.0180555555555454E-2</v>
      </c>
      <c r="C53" t="s">
        <v>76</v>
      </c>
      <c r="D53">
        <f>_xlfn.F.INV(0.95,15,15)</f>
        <v>2.4034470714953362</v>
      </c>
    </row>
    <row r="54" spans="1:4">
      <c r="B54" s="25"/>
    </row>
    <row r="55" spans="1:4">
      <c r="A55" s="1" t="s">
        <v>99</v>
      </c>
      <c r="B55" s="25"/>
    </row>
    <row r="56" spans="1:4">
      <c r="B56" s="25"/>
    </row>
    <row r="57" spans="1:4">
      <c r="A57" t="s">
        <v>94</v>
      </c>
      <c r="B57" s="25"/>
    </row>
    <row r="58" spans="1:4">
      <c r="A58" t="s">
        <v>73</v>
      </c>
      <c r="B58" s="25">
        <v>19.660810185185209</v>
      </c>
      <c r="C58" t="s">
        <v>74</v>
      </c>
      <c r="D58">
        <f>B58/B59</f>
        <v>1.8167010893186528</v>
      </c>
    </row>
    <row r="59" spans="1:4">
      <c r="A59" t="s">
        <v>75</v>
      </c>
      <c r="B59" s="25">
        <v>10.82225925925928</v>
      </c>
      <c r="C59" t="s">
        <v>76</v>
      </c>
      <c r="D59">
        <f>_xlfn.F.INV(0.95,15,15)</f>
        <v>2.4034470714953362</v>
      </c>
    </row>
    <row r="60" spans="1:4">
      <c r="B60" s="25"/>
    </row>
    <row r="61" spans="1:4">
      <c r="A61" t="s">
        <v>95</v>
      </c>
      <c r="B61" s="25"/>
    </row>
    <row r="62" spans="1:4">
      <c r="A62" t="s">
        <v>73</v>
      </c>
      <c r="B62" s="25">
        <v>19.660810185185209</v>
      </c>
      <c r="C62" t="s">
        <v>74</v>
      </c>
      <c r="D62">
        <f>B62/B63</f>
        <v>2.1343562330659434</v>
      </c>
    </row>
    <row r="63" spans="1:4">
      <c r="A63" t="s">
        <v>78</v>
      </c>
      <c r="B63" s="25">
        <v>9.2115879629629589</v>
      </c>
      <c r="C63" t="s">
        <v>76</v>
      </c>
      <c r="D63">
        <f>_xlfn.F.INV(0.95,15,15)</f>
        <v>2.4034470714953362</v>
      </c>
    </row>
    <row r="64" spans="1:4">
      <c r="B64" s="25"/>
    </row>
    <row r="65" spans="1:4">
      <c r="A65" t="s">
        <v>97</v>
      </c>
      <c r="B65" s="30"/>
    </row>
    <row r="66" spans="1:4">
      <c r="A66" t="s">
        <v>73</v>
      </c>
      <c r="B66" s="25">
        <v>19.660810185185209</v>
      </c>
      <c r="C66" t="s">
        <v>74</v>
      </c>
      <c r="D66">
        <f>B66/B67</f>
        <v>27.462073202276539</v>
      </c>
    </row>
    <row r="67" spans="1:4">
      <c r="A67" t="s">
        <v>80</v>
      </c>
      <c r="B67" s="25">
        <v>0.71592592592591942</v>
      </c>
      <c r="C67" t="s">
        <v>76</v>
      </c>
      <c r="D67">
        <f>_xlfn.F.INV(0.95,15,15)</f>
        <v>2.4034470714953362</v>
      </c>
    </row>
    <row r="68" spans="1:4">
      <c r="B68" s="25"/>
    </row>
    <row r="69" spans="1:4">
      <c r="A69" t="s">
        <v>98</v>
      </c>
      <c r="B69" s="25"/>
    </row>
    <row r="70" spans="1:4">
      <c r="A70" t="s">
        <v>73</v>
      </c>
      <c r="B70" s="25">
        <v>19.660810185185209</v>
      </c>
      <c r="C70" t="s">
        <v>74</v>
      </c>
      <c r="D70">
        <f>B70/B71</f>
        <v>1.4466288965206624</v>
      </c>
    </row>
    <row r="71" spans="1:4">
      <c r="A71" t="s">
        <v>82</v>
      </c>
      <c r="B71" s="25">
        <v>13.590776620370372</v>
      </c>
      <c r="C71" t="s">
        <v>76</v>
      </c>
      <c r="D71">
        <f>_xlfn.F.INV(0.95,15,15)</f>
        <v>2.4034470714953362</v>
      </c>
    </row>
    <row r="72" spans="1:4">
      <c r="B72" s="25"/>
    </row>
    <row r="73" spans="1:4">
      <c r="B73" s="25"/>
    </row>
    <row r="74" spans="1:4">
      <c r="B74" s="25"/>
    </row>
    <row r="75" spans="1:4">
      <c r="B75" s="25"/>
    </row>
    <row r="76" spans="1:4">
      <c r="B76" s="25"/>
    </row>
    <row r="77" spans="1:4">
      <c r="B77" s="25"/>
    </row>
    <row r="78" spans="1:4">
      <c r="B78" s="25"/>
    </row>
    <row r="79" spans="1:4">
      <c r="B79" s="25"/>
    </row>
    <row r="80" spans="1:4">
      <c r="B80" s="25"/>
    </row>
    <row r="81" spans="2:2">
      <c r="B81" s="25"/>
    </row>
    <row r="82" spans="2:2">
      <c r="B82" s="25"/>
    </row>
    <row r="83" spans="2:2">
      <c r="B83" s="25"/>
    </row>
    <row r="84" spans="2:2">
      <c r="B84" s="25"/>
    </row>
    <row r="85" spans="2:2">
      <c r="B85" s="25"/>
    </row>
    <row r="86" spans="2:2">
      <c r="B86" s="25"/>
    </row>
    <row r="87" spans="2:2">
      <c r="B87" s="25"/>
    </row>
    <row r="88" spans="2:2">
      <c r="B88" s="25"/>
    </row>
    <row r="89" spans="2:2">
      <c r="B89" s="25"/>
    </row>
    <row r="90" spans="2:2">
      <c r="B90" s="25"/>
    </row>
    <row r="91" spans="2:2">
      <c r="B91" s="25"/>
    </row>
    <row r="92" spans="2:2">
      <c r="B92" s="25"/>
    </row>
    <row r="93" spans="2:2">
      <c r="B93" s="25"/>
    </row>
    <row r="94" spans="2:2">
      <c r="B94" s="25"/>
    </row>
    <row r="95" spans="2:2">
      <c r="B95" s="25"/>
    </row>
    <row r="96" spans="2:2">
      <c r="B96" s="25"/>
    </row>
    <row r="97" spans="2:2">
      <c r="B97" s="25"/>
    </row>
    <row r="98" spans="2:2">
      <c r="B98" s="25"/>
    </row>
    <row r="99" spans="2:2">
      <c r="B99" s="25"/>
    </row>
    <row r="100" spans="2:2">
      <c r="B100" s="25"/>
    </row>
    <row r="101" spans="2:2">
      <c r="B101" s="25"/>
    </row>
    <row r="102" spans="2:2">
      <c r="B102" s="25"/>
    </row>
    <row r="103" spans="2:2">
      <c r="B103" s="25"/>
    </row>
    <row r="104" spans="2:2">
      <c r="B104" s="25"/>
    </row>
    <row r="105" spans="2:2">
      <c r="B105" s="25"/>
    </row>
    <row r="106" spans="2:2">
      <c r="B106" s="25"/>
    </row>
    <row r="107" spans="2:2">
      <c r="B107" s="25"/>
    </row>
    <row r="108" spans="2:2">
      <c r="B108" s="25"/>
    </row>
    <row r="109" spans="2:2">
      <c r="B109" s="25"/>
    </row>
    <row r="110" spans="2:2">
      <c r="B110" s="25"/>
    </row>
    <row r="111" spans="2:2">
      <c r="B111" s="25"/>
    </row>
    <row r="112" spans="2:2">
      <c r="B112" s="25"/>
    </row>
    <row r="113" spans="2:2">
      <c r="B113" s="25"/>
    </row>
    <row r="114" spans="2:2">
      <c r="B114" s="25"/>
    </row>
    <row r="115" spans="2:2">
      <c r="B115" s="25"/>
    </row>
    <row r="116" spans="2:2">
      <c r="B116" s="25"/>
    </row>
    <row r="117" spans="2:2">
      <c r="B117" s="25"/>
    </row>
    <row r="118" spans="2:2">
      <c r="B118" s="25"/>
    </row>
    <row r="119" spans="2:2">
      <c r="B119" s="25"/>
    </row>
    <row r="120" spans="2:2">
      <c r="B120" s="25"/>
    </row>
    <row r="121" spans="2:2">
      <c r="B121" s="25"/>
    </row>
    <row r="122" spans="2:2">
      <c r="B122" s="25"/>
    </row>
    <row r="123" spans="2:2">
      <c r="B123" s="25"/>
    </row>
    <row r="124" spans="2:2">
      <c r="B124" s="25"/>
    </row>
    <row r="125" spans="2:2">
      <c r="B125" s="25"/>
    </row>
    <row r="126" spans="2:2">
      <c r="B126" s="25"/>
    </row>
    <row r="127" spans="2:2">
      <c r="B127" s="25"/>
    </row>
    <row r="128" spans="2:2">
      <c r="B128" s="25"/>
    </row>
    <row r="129" spans="2:2">
      <c r="B129" s="25"/>
    </row>
    <row r="130" spans="2:2">
      <c r="B130" s="25"/>
    </row>
    <row r="131" spans="2:2">
      <c r="B131" s="25"/>
    </row>
    <row r="132" spans="2:2">
      <c r="B132" s="25"/>
    </row>
    <row r="133" spans="2:2">
      <c r="B133" s="25"/>
    </row>
    <row r="134" spans="2:2">
      <c r="B134" s="25"/>
    </row>
    <row r="135" spans="2:2">
      <c r="B135" s="25"/>
    </row>
    <row r="136" spans="2:2">
      <c r="B136" s="25"/>
    </row>
    <row r="137" spans="2:2">
      <c r="B137" s="25"/>
    </row>
    <row r="138" spans="2:2">
      <c r="B138" s="25"/>
    </row>
    <row r="139" spans="2:2">
      <c r="B139" s="25"/>
    </row>
    <row r="140" spans="2:2">
      <c r="B140" s="25"/>
    </row>
    <row r="141" spans="2:2">
      <c r="B141" s="25"/>
    </row>
    <row r="142" spans="2:2">
      <c r="B142" s="25"/>
    </row>
    <row r="143" spans="2:2">
      <c r="B143" s="25"/>
    </row>
    <row r="144" spans="2:2">
      <c r="B144" s="25"/>
    </row>
    <row r="145" spans="2:2">
      <c r="B145" s="25"/>
    </row>
    <row r="146" spans="2:2">
      <c r="B146" s="25"/>
    </row>
    <row r="147" spans="2:2">
      <c r="B147" s="25"/>
    </row>
    <row r="148" spans="2:2">
      <c r="B148" s="25"/>
    </row>
    <row r="149" spans="2:2">
      <c r="B149" s="25"/>
    </row>
    <row r="150" spans="2:2">
      <c r="B150" s="25"/>
    </row>
    <row r="151" spans="2:2">
      <c r="B151" s="25"/>
    </row>
    <row r="152" spans="2:2">
      <c r="B152" s="25"/>
    </row>
    <row r="153" spans="2:2">
      <c r="B153" s="25"/>
    </row>
    <row r="154" spans="2:2">
      <c r="B154" s="25"/>
    </row>
    <row r="155" spans="2:2">
      <c r="B155" s="25"/>
    </row>
    <row r="156" spans="2:2">
      <c r="B156" s="25"/>
    </row>
    <row r="157" spans="2:2">
      <c r="B157" s="25"/>
    </row>
    <row r="158" spans="2:2">
      <c r="B158" s="25"/>
    </row>
    <row r="159" spans="2:2">
      <c r="B159" s="25"/>
    </row>
    <row r="160" spans="2:2">
      <c r="B160" s="25"/>
    </row>
    <row r="161" spans="2:2">
      <c r="B161" s="25"/>
    </row>
    <row r="162" spans="2:2">
      <c r="B162" s="25"/>
    </row>
    <row r="163" spans="2:2">
      <c r="B163" s="25"/>
    </row>
    <row r="164" spans="2:2">
      <c r="B164" s="25"/>
    </row>
    <row r="165" spans="2:2">
      <c r="B165" s="25"/>
    </row>
    <row r="166" spans="2:2">
      <c r="B166" s="25"/>
    </row>
    <row r="167" spans="2:2">
      <c r="B167" s="25"/>
    </row>
    <row r="168" spans="2:2">
      <c r="B168" s="25"/>
    </row>
    <row r="169" spans="2:2">
      <c r="B169" s="25"/>
    </row>
    <row r="170" spans="2:2">
      <c r="B170" s="25"/>
    </row>
    <row r="171" spans="2:2">
      <c r="B171" s="25"/>
    </row>
    <row r="172" spans="2:2">
      <c r="B172" s="25"/>
    </row>
    <row r="173" spans="2:2">
      <c r="B173" s="25"/>
    </row>
    <row r="174" spans="2:2">
      <c r="B174" s="25"/>
    </row>
    <row r="175" spans="2:2">
      <c r="B175" s="25"/>
    </row>
    <row r="176" spans="2:2">
      <c r="B176" s="25"/>
    </row>
    <row r="177" spans="2:2">
      <c r="B177" s="25"/>
    </row>
    <row r="178" spans="2:2">
      <c r="B178" s="25"/>
    </row>
    <row r="179" spans="2:2">
      <c r="B179" s="25"/>
    </row>
    <row r="180" spans="2:2">
      <c r="B180" s="25"/>
    </row>
    <row r="181" spans="2:2">
      <c r="B181" s="25"/>
    </row>
    <row r="182" spans="2:2">
      <c r="B182" s="25"/>
    </row>
    <row r="183" spans="2:2">
      <c r="B183" s="25"/>
    </row>
    <row r="184" spans="2:2">
      <c r="B184" s="25"/>
    </row>
    <row r="185" spans="2:2">
      <c r="B185" s="25"/>
    </row>
    <row r="186" spans="2:2">
      <c r="B186" s="25"/>
    </row>
    <row r="187" spans="2:2">
      <c r="B187" s="25"/>
    </row>
    <row r="188" spans="2:2">
      <c r="B188" s="25"/>
    </row>
    <row r="189" spans="2:2">
      <c r="B189" s="25"/>
    </row>
    <row r="190" spans="2:2">
      <c r="B190" s="25"/>
    </row>
    <row r="191" spans="2:2">
      <c r="B191" s="25"/>
    </row>
    <row r="192" spans="2:2">
      <c r="B192" s="25"/>
    </row>
    <row r="193" spans="2:2">
      <c r="B193" s="25"/>
    </row>
    <row r="194" spans="2:2">
      <c r="B194" s="25"/>
    </row>
    <row r="195" spans="2:2">
      <c r="B195" s="25"/>
    </row>
    <row r="196" spans="2:2">
      <c r="B196" s="25"/>
    </row>
    <row r="197" spans="2:2">
      <c r="B197" s="25"/>
    </row>
    <row r="198" spans="2:2">
      <c r="B198" s="25"/>
    </row>
    <row r="199" spans="2:2">
      <c r="B199" s="25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2753-9C39-49DB-9C78-43B6808CDD3E}">
  <dimension ref="A1:N199"/>
  <sheetViews>
    <sheetView workbookViewId="0">
      <selection activeCell="I27" sqref="I27"/>
    </sheetView>
  </sheetViews>
  <sheetFormatPr defaultColWidth="11.42578125" defaultRowHeight="15"/>
  <cols>
    <col min="1" max="2" width="19.140625" customWidth="1"/>
    <col min="3" max="3" width="18.85546875" customWidth="1"/>
    <col min="4" max="4" width="12.7109375" customWidth="1"/>
    <col min="6" max="6" width="16.42578125" customWidth="1"/>
    <col min="7" max="7" width="11.85546875" bestFit="1" customWidth="1"/>
    <col min="8" max="8" width="12" bestFit="1" customWidth="1"/>
    <col min="9" max="9" width="12.140625" bestFit="1" customWidth="1"/>
    <col min="10" max="10" width="12" bestFit="1" customWidth="1"/>
    <col min="11" max="11" width="16.42578125" customWidth="1"/>
  </cols>
  <sheetData>
    <row r="1" spans="1:7">
      <c r="A1" t="s">
        <v>70</v>
      </c>
      <c r="E1" t="s">
        <v>71</v>
      </c>
    </row>
    <row r="2" spans="1:7">
      <c r="A2" t="s">
        <v>73</v>
      </c>
      <c r="B2" s="22">
        <v>2.5876130174563314E-8</v>
      </c>
      <c r="C2" t="s">
        <v>74</v>
      </c>
      <c r="D2">
        <f>B3/B2</f>
        <v>492.27244388824079</v>
      </c>
    </row>
    <row r="3" spans="1:7">
      <c r="A3" t="s">
        <v>75</v>
      </c>
      <c r="B3" s="22">
        <v>1.2738105839402534E-5</v>
      </c>
      <c r="C3" t="s">
        <v>76</v>
      </c>
      <c r="D3">
        <f>_xlfn.F.INV(0.95,15,15)</f>
        <v>2.4034470714953362</v>
      </c>
      <c r="G3" s="1"/>
    </row>
    <row r="4" spans="1:7">
      <c r="B4" s="25"/>
    </row>
    <row r="5" spans="1:7">
      <c r="A5" t="s">
        <v>77</v>
      </c>
      <c r="B5" s="25"/>
    </row>
    <row r="6" spans="1:7">
      <c r="A6" t="s">
        <v>73</v>
      </c>
      <c r="B6" s="22">
        <v>2.5876130174563314E-8</v>
      </c>
      <c r="C6" t="s">
        <v>74</v>
      </c>
      <c r="D6">
        <f>B7/B6</f>
        <v>646.45650009086228</v>
      </c>
    </row>
    <row r="7" spans="1:7">
      <c r="A7" t="s">
        <v>78</v>
      </c>
      <c r="B7" s="25">
        <v>1.6727792548543752E-5</v>
      </c>
      <c r="C7" t="s">
        <v>76</v>
      </c>
      <c r="D7">
        <f>_xlfn.F.INV(0.95,15,15)</f>
        <v>2.4034470714953362</v>
      </c>
    </row>
    <row r="8" spans="1:7">
      <c r="B8" s="25"/>
    </row>
    <row r="9" spans="1:7">
      <c r="A9" t="s">
        <v>79</v>
      </c>
      <c r="B9" s="25"/>
    </row>
    <row r="10" spans="1:7">
      <c r="A10" t="s">
        <v>73</v>
      </c>
      <c r="B10" s="22">
        <v>2.5876130174563314E-8</v>
      </c>
      <c r="C10" t="s">
        <v>74</v>
      </c>
      <c r="D10">
        <f>B11/B10</f>
        <v>17.96477017951814</v>
      </c>
    </row>
    <row r="11" spans="1:7">
      <c r="A11" t="s">
        <v>80</v>
      </c>
      <c r="B11" s="25">
        <v>4.6485873172132452E-7</v>
      </c>
      <c r="C11" t="s">
        <v>76</v>
      </c>
      <c r="D11">
        <f>_xlfn.F.INV(0.95,15,15)</f>
        <v>2.4034470714953362</v>
      </c>
      <c r="F11" s="25"/>
    </row>
    <row r="12" spans="1:7">
      <c r="B12" s="25"/>
    </row>
    <row r="13" spans="1:7">
      <c r="A13" t="s">
        <v>81</v>
      </c>
      <c r="B13" s="25"/>
    </row>
    <row r="14" spans="1:7">
      <c r="A14" t="s">
        <v>73</v>
      </c>
      <c r="B14" s="22">
        <v>2.5876130174563314E-8</v>
      </c>
      <c r="C14" t="s">
        <v>74</v>
      </c>
      <c r="D14">
        <f>B15/B14</f>
        <v>51.683393044256597</v>
      </c>
    </row>
    <row r="15" spans="1:7">
      <c r="A15" t="s">
        <v>82</v>
      </c>
      <c r="B15" s="25">
        <v>1.3373662062763038E-6</v>
      </c>
      <c r="C15" t="s">
        <v>76</v>
      </c>
      <c r="D15">
        <f>_xlfn.F.INV(0.95,15,15)</f>
        <v>2.4034470714953362</v>
      </c>
    </row>
    <row r="16" spans="1:7">
      <c r="B16" s="25"/>
    </row>
    <row r="17" spans="1:14">
      <c r="A17" s="1" t="s">
        <v>29</v>
      </c>
      <c r="B17" s="25"/>
      <c r="F17" s="1" t="s">
        <v>72</v>
      </c>
      <c r="K17" s="1" t="s">
        <v>83</v>
      </c>
    </row>
    <row r="18" spans="1:14">
      <c r="A18" t="s">
        <v>84</v>
      </c>
      <c r="B18" s="25"/>
      <c r="F18" t="s">
        <v>84</v>
      </c>
      <c r="G18" s="25"/>
      <c r="K18" t="s">
        <v>84</v>
      </c>
      <c r="L18" s="25"/>
    </row>
    <row r="19" spans="1:14">
      <c r="A19" t="s">
        <v>85</v>
      </c>
      <c r="B19" s="25">
        <v>8.3614157305559765E-6</v>
      </c>
      <c r="C19" t="s">
        <v>74</v>
      </c>
      <c r="D19">
        <f>B20/B19</f>
        <v>1.523438882826071</v>
      </c>
      <c r="F19" t="s">
        <v>85</v>
      </c>
      <c r="G19" s="35">
        <v>4.4977500000000002E-4</v>
      </c>
      <c r="H19" t="s">
        <v>74</v>
      </c>
      <c r="I19">
        <f>G19/G20</f>
        <v>1.0008322188869185</v>
      </c>
      <c r="K19" t="s">
        <v>85</v>
      </c>
      <c r="L19" s="36">
        <v>3.5857400000000001E-4</v>
      </c>
      <c r="M19" t="s">
        <v>74</v>
      </c>
      <c r="N19">
        <f>L20/L19</f>
        <v>1.1645573856442464</v>
      </c>
    </row>
    <row r="20" spans="1:14">
      <c r="A20" t="s">
        <v>75</v>
      </c>
      <c r="B20" s="22">
        <v>1.2738105839402534E-5</v>
      </c>
      <c r="C20" t="s">
        <v>76</v>
      </c>
      <c r="D20">
        <f>_xlfn.F.INV(0.95,15,15)</f>
        <v>2.4034470714953362</v>
      </c>
      <c r="F20" t="s">
        <v>75</v>
      </c>
      <c r="G20" s="35">
        <v>4.4940099999999999E-4</v>
      </c>
      <c r="H20" t="s">
        <v>76</v>
      </c>
      <c r="I20">
        <f>_xlfn.F.INV(0.95,15,15)</f>
        <v>2.4034470714953362</v>
      </c>
      <c r="K20" t="s">
        <v>75</v>
      </c>
      <c r="L20" s="36">
        <v>4.1758000000000002E-4</v>
      </c>
      <c r="M20" t="s">
        <v>76</v>
      </c>
      <c r="N20">
        <f>_xlfn.F.INV(0.95,15,15)</f>
        <v>2.4034470714953362</v>
      </c>
    </row>
    <row r="21" spans="1:14">
      <c r="B21" s="25"/>
      <c r="G21" s="25"/>
      <c r="L21" s="25"/>
    </row>
    <row r="22" spans="1:14">
      <c r="A22" t="s">
        <v>86</v>
      </c>
      <c r="B22" s="25"/>
      <c r="F22" t="s">
        <v>86</v>
      </c>
      <c r="G22" s="25"/>
      <c r="K22" t="s">
        <v>86</v>
      </c>
      <c r="L22" s="25"/>
    </row>
    <row r="23" spans="1:14">
      <c r="A23" t="s">
        <v>87</v>
      </c>
      <c r="B23" s="25">
        <v>0</v>
      </c>
      <c r="C23" t="s">
        <v>74</v>
      </c>
      <c r="D23" t="e">
        <f>B24/B23</f>
        <v>#DIV/0!</v>
      </c>
      <c r="F23" t="s">
        <v>87</v>
      </c>
      <c r="G23" s="37">
        <v>1.31477E-32</v>
      </c>
      <c r="H23" t="s">
        <v>74</v>
      </c>
      <c r="I23">
        <f>G24/G23</f>
        <v>1.2018223719738054E+27</v>
      </c>
      <c r="K23" t="s">
        <v>87</v>
      </c>
      <c r="L23" s="38">
        <v>5.2590700000000003E-32</v>
      </c>
      <c r="M23" t="s">
        <v>74</v>
      </c>
      <c r="N23">
        <f>L24/L23</f>
        <v>3.744293192522632E+25</v>
      </c>
    </row>
    <row r="24" spans="1:14">
      <c r="A24" t="s">
        <v>73</v>
      </c>
      <c r="B24" s="22">
        <v>2.5876130174563314E-8</v>
      </c>
      <c r="C24" t="s">
        <v>76</v>
      </c>
      <c r="D24">
        <f>_xlfn.F.INV(0.95,15,15)</f>
        <v>2.4034470714953362</v>
      </c>
      <c r="F24" t="s">
        <v>73</v>
      </c>
      <c r="G24" s="37">
        <v>1.58012E-5</v>
      </c>
      <c r="H24" t="s">
        <v>76</v>
      </c>
      <c r="I24">
        <f>_xlfn.F.INV(0.95,15,15)</f>
        <v>2.4034470714953362</v>
      </c>
      <c r="K24" t="s">
        <v>73</v>
      </c>
      <c r="L24" s="38">
        <v>1.96915E-6</v>
      </c>
      <c r="M24" t="s">
        <v>76</v>
      </c>
      <c r="N24">
        <f>_xlfn.F.INV(0.95,15,15)</f>
        <v>2.4034470714953362</v>
      </c>
    </row>
    <row r="25" spans="1:14">
      <c r="B25" s="25"/>
      <c r="G25" s="25"/>
      <c r="L25" s="25"/>
    </row>
    <row r="26" spans="1:14">
      <c r="A26" t="s">
        <v>88</v>
      </c>
      <c r="B26" s="25"/>
      <c r="F26" t="s">
        <v>88</v>
      </c>
      <c r="G26" s="25"/>
      <c r="K26" t="s">
        <v>88</v>
      </c>
      <c r="L26" s="25"/>
    </row>
    <row r="27" spans="1:14">
      <c r="A27" t="s">
        <v>89</v>
      </c>
      <c r="B27" s="25">
        <v>8.4932760633273255E-6</v>
      </c>
      <c r="C27" t="s">
        <v>74</v>
      </c>
      <c r="D27">
        <f>B28/B27</f>
        <v>1.9695335962022731</v>
      </c>
      <c r="F27" t="s">
        <v>89</v>
      </c>
      <c r="G27" s="35">
        <v>7.39422E-4</v>
      </c>
      <c r="H27" t="s">
        <v>74</v>
      </c>
      <c r="I27">
        <f>G27/G28</f>
        <v>2.4276933987352991</v>
      </c>
      <c r="K27" t="s">
        <v>89</v>
      </c>
      <c r="L27" s="36">
        <v>3.5459000000000001E-4</v>
      </c>
      <c r="M27" t="s">
        <v>74</v>
      </c>
      <c r="N27">
        <f>L27/L28</f>
        <v>1.5535431069985892</v>
      </c>
    </row>
    <row r="28" spans="1:14">
      <c r="A28" t="s">
        <v>78</v>
      </c>
      <c r="B28" s="25">
        <v>1.6727792548543752E-5</v>
      </c>
      <c r="C28" t="s">
        <v>76</v>
      </c>
      <c r="D28">
        <f>_xlfn.F.INV(0.95,15,15)</f>
        <v>2.4034470714953362</v>
      </c>
      <c r="F28" t="s">
        <v>78</v>
      </c>
      <c r="G28" s="35">
        <v>3.0457800000000001E-4</v>
      </c>
      <c r="H28" t="s">
        <v>76</v>
      </c>
      <c r="I28">
        <f>_xlfn.F.INV(0.95,15,15)</f>
        <v>2.4034470714953362</v>
      </c>
      <c r="K28" t="s">
        <v>78</v>
      </c>
      <c r="L28" s="36">
        <v>2.2824600000000001E-4</v>
      </c>
      <c r="M28" t="s">
        <v>76</v>
      </c>
      <c r="N28">
        <f>_xlfn.F.INV(0.95,15,15)</f>
        <v>2.4034470714953362</v>
      </c>
    </row>
    <row r="29" spans="1:14">
      <c r="B29" s="25"/>
      <c r="G29" s="25"/>
      <c r="L29" s="25"/>
    </row>
    <row r="30" spans="1:14">
      <c r="A30" t="s">
        <v>90</v>
      </c>
      <c r="B30" s="25"/>
      <c r="F30" t="s">
        <v>90</v>
      </c>
      <c r="G30" s="25"/>
      <c r="K30" t="s">
        <v>90</v>
      </c>
      <c r="L30" s="25"/>
    </row>
    <row r="31" spans="1:14">
      <c r="A31" t="s">
        <v>91</v>
      </c>
      <c r="B31" s="25">
        <v>8.5644826303336507E-7</v>
      </c>
      <c r="C31" t="s">
        <v>74</v>
      </c>
      <c r="D31">
        <f>B31/B32</f>
        <v>1.8423839428852382</v>
      </c>
      <c r="F31" t="s">
        <v>91</v>
      </c>
      <c r="G31" s="35">
        <v>1.26907E-4</v>
      </c>
      <c r="H31" t="s">
        <v>74</v>
      </c>
      <c r="I31">
        <f>G31/G32</f>
        <v>0.94095795951657157</v>
      </c>
      <c r="K31" t="s">
        <v>91</v>
      </c>
      <c r="L31" s="38">
        <v>6.2939699999999996E-5</v>
      </c>
      <c r="M31" t="s">
        <v>74</v>
      </c>
      <c r="N31">
        <f>L31/L32</f>
        <v>1.1195151234869842</v>
      </c>
    </row>
    <row r="32" spans="1:14">
      <c r="A32" t="s">
        <v>80</v>
      </c>
      <c r="B32" s="25">
        <v>4.6485873172132452E-7</v>
      </c>
      <c r="C32" t="s">
        <v>76</v>
      </c>
      <c r="D32">
        <f>_xlfn.F.INV(0.95,15,15)</f>
        <v>2.4034470714953362</v>
      </c>
      <c r="F32" t="s">
        <v>80</v>
      </c>
      <c r="G32" s="35">
        <v>1.3486999999999999E-4</v>
      </c>
      <c r="H32" t="s">
        <v>76</v>
      </c>
      <c r="I32">
        <f>_xlfn.F.INV(0.95,15,15)</f>
        <v>2.4034470714953362</v>
      </c>
      <c r="K32" t="s">
        <v>80</v>
      </c>
      <c r="L32" s="38">
        <v>5.6220500000000002E-5</v>
      </c>
      <c r="M32" t="s">
        <v>76</v>
      </c>
      <c r="N32">
        <f>_xlfn.F.INV(0.95,15,15)</f>
        <v>2.4034470714953362</v>
      </c>
    </row>
    <row r="33" spans="1:14">
      <c r="B33" s="25"/>
      <c r="G33" s="25"/>
      <c r="L33" s="25"/>
    </row>
    <row r="34" spans="1:14">
      <c r="A34" t="s">
        <v>92</v>
      </c>
      <c r="B34" s="25"/>
      <c r="F34" t="s">
        <v>92</v>
      </c>
      <c r="G34" s="25"/>
      <c r="K34" t="s">
        <v>92</v>
      </c>
      <c r="L34" s="25"/>
    </row>
    <row r="35" spans="1:14">
      <c r="A35" t="s">
        <v>93</v>
      </c>
      <c r="B35" s="25">
        <v>6.7973520729297393E-7</v>
      </c>
      <c r="C35" t="s">
        <v>74</v>
      </c>
      <c r="D35">
        <f>B36/B35</f>
        <v>1.9674811484347361</v>
      </c>
      <c r="F35" t="s">
        <v>93</v>
      </c>
      <c r="G35" s="35">
        <v>1.7468400000000001E-4</v>
      </c>
      <c r="H35" t="s">
        <v>74</v>
      </c>
      <c r="I35">
        <f>G36/G35</f>
        <v>1.7749307320647569</v>
      </c>
      <c r="K35" t="s">
        <v>93</v>
      </c>
      <c r="L35" s="38">
        <v>9.0556099999999999E-5</v>
      </c>
      <c r="M35" t="s">
        <v>74</v>
      </c>
      <c r="N35" s="39">
        <f>L35/L36</f>
        <v>1.1242389706612637</v>
      </c>
    </row>
    <row r="36" spans="1:14">
      <c r="A36" t="s">
        <v>82</v>
      </c>
      <c r="B36" s="25">
        <v>1.3373662062763038E-6</v>
      </c>
      <c r="C36" t="s">
        <v>76</v>
      </c>
      <c r="D36">
        <f>_xlfn.F.INV(0.95,15,15)</f>
        <v>2.4034470714953362</v>
      </c>
      <c r="F36" t="s">
        <v>82</v>
      </c>
      <c r="G36" s="35">
        <v>3.1005200000000001E-4</v>
      </c>
      <c r="H36" t="s">
        <v>76</v>
      </c>
      <c r="I36">
        <f>_xlfn.F.INV(0.95,15,15)</f>
        <v>2.4034470714953362</v>
      </c>
      <c r="K36" t="s">
        <v>82</v>
      </c>
      <c r="L36" s="38">
        <v>8.0548800000000004E-5</v>
      </c>
      <c r="M36" t="s">
        <v>76</v>
      </c>
      <c r="N36">
        <f>_xlfn.F.INV(0.95,15,15)</f>
        <v>2.4034470714953362</v>
      </c>
    </row>
    <row r="37" spans="1:14">
      <c r="B37" s="25"/>
    </row>
    <row r="38" spans="1:14">
      <c r="A38" s="1" t="s">
        <v>100</v>
      </c>
      <c r="B38" s="25"/>
    </row>
    <row r="39" spans="1:14">
      <c r="A39" t="s">
        <v>94</v>
      </c>
      <c r="B39" s="25"/>
    </row>
    <row r="40" spans="1:14">
      <c r="A40" t="s">
        <v>73</v>
      </c>
      <c r="B40" s="25">
        <v>2.3185185185185742E-2</v>
      </c>
      <c r="C40" t="s">
        <v>74</v>
      </c>
      <c r="D40">
        <f>B41/B40</f>
        <v>20.604632587858749</v>
      </c>
    </row>
    <row r="41" spans="1:14">
      <c r="A41" t="s">
        <v>75</v>
      </c>
      <c r="B41" s="25">
        <v>0.477722222222218</v>
      </c>
      <c r="C41" t="s">
        <v>76</v>
      </c>
      <c r="D41">
        <f>_xlfn.F.INV(0.95,15,15)</f>
        <v>2.4034470714953362</v>
      </c>
    </row>
    <row r="42" spans="1:14">
      <c r="B42" s="25"/>
    </row>
    <row r="43" spans="1:14">
      <c r="A43" t="s">
        <v>95</v>
      </c>
      <c r="B43" s="25"/>
    </row>
    <row r="44" spans="1:14">
      <c r="A44" t="s">
        <v>73</v>
      </c>
      <c r="B44" s="25">
        <v>2.3185185185185742E-2</v>
      </c>
      <c r="C44" t="s">
        <v>74</v>
      </c>
      <c r="D44">
        <f>B45/B44</f>
        <v>4.3841853035142533</v>
      </c>
    </row>
    <row r="45" spans="1:14">
      <c r="A45" t="s">
        <v>78</v>
      </c>
      <c r="B45" s="25">
        <v>0.10164814814814772</v>
      </c>
      <c r="C45" t="s">
        <v>76</v>
      </c>
      <c r="D45">
        <f>_xlfn.F.INV(0.95,15,15)</f>
        <v>2.4034470714953362</v>
      </c>
    </row>
    <row r="46" spans="1:14">
      <c r="B46" s="25"/>
    </row>
    <row r="47" spans="1:14">
      <c r="A47" t="s">
        <v>97</v>
      </c>
      <c r="B47" s="30"/>
    </row>
    <row r="48" spans="1:14">
      <c r="A48" t="s">
        <v>73</v>
      </c>
      <c r="B48" s="25">
        <v>2.3185185185185742E-2</v>
      </c>
      <c r="C48" t="s">
        <v>74</v>
      </c>
      <c r="D48">
        <f>B49/B48</f>
        <v>12.447084664536414</v>
      </c>
    </row>
    <row r="49" spans="1:4">
      <c r="A49" t="s">
        <v>80</v>
      </c>
      <c r="B49" s="25">
        <v>0.2885879629629623</v>
      </c>
      <c r="C49" t="s">
        <v>76</v>
      </c>
      <c r="D49">
        <f>_xlfn.F.INV(0.95,15,15)</f>
        <v>2.4034470714953362</v>
      </c>
    </row>
    <row r="50" spans="1:4">
      <c r="B50" s="25"/>
    </row>
    <row r="51" spans="1:4">
      <c r="A51" t="s">
        <v>98</v>
      </c>
      <c r="B51" s="25"/>
    </row>
    <row r="52" spans="1:4">
      <c r="A52" t="s">
        <v>73</v>
      </c>
      <c r="B52" s="25">
        <v>2.3185185185185742E-2</v>
      </c>
      <c r="C52" t="s">
        <v>74</v>
      </c>
      <c r="D52">
        <f>B53/B52</f>
        <v>11.550319488817593</v>
      </c>
    </row>
    <row r="53" spans="1:4">
      <c r="A53" t="s">
        <v>82</v>
      </c>
      <c r="B53" s="25">
        <v>0.26779629629629581</v>
      </c>
      <c r="C53" t="s">
        <v>76</v>
      </c>
      <c r="D53">
        <f>_xlfn.F.INV(0.95,15,15)</f>
        <v>2.4034470714953362</v>
      </c>
    </row>
    <row r="54" spans="1:4">
      <c r="B54" s="25"/>
    </row>
    <row r="55" spans="1:4">
      <c r="A55" s="1" t="s">
        <v>101</v>
      </c>
      <c r="B55" s="25"/>
    </row>
    <row r="56" spans="1:4">
      <c r="B56" s="25"/>
    </row>
    <row r="57" spans="1:4">
      <c r="A57" t="s">
        <v>94</v>
      </c>
      <c r="B57" s="25"/>
    </row>
    <row r="58" spans="1:4">
      <c r="A58" t="s">
        <v>73</v>
      </c>
      <c r="B58" s="25">
        <v>0.66425810185184797</v>
      </c>
      <c r="C58" t="s">
        <v>74</v>
      </c>
      <c r="D58">
        <f>B58/B59</f>
        <v>1.0231671313760644</v>
      </c>
    </row>
    <row r="59" spans="1:4">
      <c r="A59" t="s">
        <v>75</v>
      </c>
      <c r="B59" s="25">
        <v>0.64921759259260292</v>
      </c>
      <c r="C59" t="s">
        <v>76</v>
      </c>
      <c r="D59">
        <f>_xlfn.F.INV(0.95,15,15)</f>
        <v>2.4034470714953362</v>
      </c>
    </row>
    <row r="60" spans="1:4">
      <c r="B60" s="25"/>
    </row>
    <row r="61" spans="1:4">
      <c r="A61" t="s">
        <v>95</v>
      </c>
      <c r="B61" s="25"/>
    </row>
    <row r="62" spans="1:4">
      <c r="A62" t="s">
        <v>73</v>
      </c>
      <c r="B62" s="25">
        <v>0.66425810185184797</v>
      </c>
      <c r="C62" t="s">
        <v>74</v>
      </c>
      <c r="D62">
        <f>B63/B62</f>
        <v>4.1707836820178761</v>
      </c>
    </row>
    <row r="63" spans="1:4">
      <c r="A63" t="s">
        <v>78</v>
      </c>
      <c r="B63" s="25">
        <v>2.7704768518518557</v>
      </c>
      <c r="C63" t="s">
        <v>76</v>
      </c>
      <c r="D63">
        <f>_xlfn.F.INV(0.95,15,15)</f>
        <v>2.4034470714953362</v>
      </c>
    </row>
    <row r="64" spans="1:4">
      <c r="B64" s="25"/>
    </row>
    <row r="65" spans="1:4">
      <c r="A65" t="s">
        <v>97</v>
      </c>
      <c r="B65" s="30"/>
    </row>
    <row r="66" spans="1:4">
      <c r="A66" t="s">
        <v>73</v>
      </c>
      <c r="B66" s="25">
        <v>0.66425810185184797</v>
      </c>
      <c r="C66" t="s">
        <v>74</v>
      </c>
      <c r="D66">
        <f>B67/B66</f>
        <v>3.7741841618765171</v>
      </c>
    </row>
    <row r="67" spans="1:4">
      <c r="A67" t="s">
        <v>80</v>
      </c>
      <c r="B67" s="25">
        <v>2.5070324074074031</v>
      </c>
      <c r="C67" t="s">
        <v>76</v>
      </c>
      <c r="D67">
        <f>_xlfn.F.INV(0.95,15,15)</f>
        <v>2.4034470714953362</v>
      </c>
    </row>
    <row r="68" spans="1:4">
      <c r="B68" s="25"/>
    </row>
    <row r="69" spans="1:4">
      <c r="A69" t="s">
        <v>98</v>
      </c>
      <c r="B69" s="25"/>
    </row>
    <row r="70" spans="1:4">
      <c r="A70" t="s">
        <v>73</v>
      </c>
      <c r="B70" s="25">
        <v>0.66425810185184797</v>
      </c>
      <c r="C70" t="s">
        <v>74</v>
      </c>
      <c r="D70">
        <f>B71/B70</f>
        <v>1.2082942017950453</v>
      </c>
    </row>
    <row r="71" spans="1:4">
      <c r="A71" t="s">
        <v>82</v>
      </c>
      <c r="B71" s="25">
        <v>0.80261921296297056</v>
      </c>
      <c r="C71" t="s">
        <v>76</v>
      </c>
      <c r="D71">
        <f>_xlfn.F.INV(0.95,15,15)</f>
        <v>2.4034470714953362</v>
      </c>
    </row>
    <row r="72" spans="1:4">
      <c r="B72" s="25"/>
    </row>
    <row r="73" spans="1:4">
      <c r="B73" s="25"/>
    </row>
    <row r="74" spans="1:4">
      <c r="B74" s="25"/>
    </row>
    <row r="75" spans="1:4">
      <c r="B75" s="25"/>
    </row>
    <row r="76" spans="1:4">
      <c r="B76" s="25"/>
    </row>
    <row r="77" spans="1:4">
      <c r="B77" s="25"/>
    </row>
    <row r="78" spans="1:4">
      <c r="B78" s="25"/>
    </row>
    <row r="79" spans="1:4">
      <c r="B79" s="25"/>
    </row>
    <row r="80" spans="1:4">
      <c r="B80" s="25"/>
    </row>
    <row r="81" spans="2:2">
      <c r="B81" s="25"/>
    </row>
    <row r="82" spans="2:2">
      <c r="B82" s="25"/>
    </row>
    <row r="83" spans="2:2">
      <c r="B83" s="25"/>
    </row>
    <row r="84" spans="2:2">
      <c r="B84" s="25"/>
    </row>
    <row r="85" spans="2:2">
      <c r="B85" s="25"/>
    </row>
    <row r="86" spans="2:2">
      <c r="B86" s="25"/>
    </row>
    <row r="87" spans="2:2">
      <c r="B87" s="25"/>
    </row>
    <row r="88" spans="2:2">
      <c r="B88" s="25"/>
    </row>
    <row r="89" spans="2:2">
      <c r="B89" s="25"/>
    </row>
    <row r="90" spans="2:2">
      <c r="B90" s="25"/>
    </row>
    <row r="91" spans="2:2">
      <c r="B91" s="25"/>
    </row>
    <row r="92" spans="2:2">
      <c r="B92" s="25"/>
    </row>
    <row r="93" spans="2:2">
      <c r="B93" s="25"/>
    </row>
    <row r="94" spans="2:2">
      <c r="B94" s="25"/>
    </row>
    <row r="95" spans="2:2">
      <c r="B95" s="25"/>
    </row>
    <row r="96" spans="2:2">
      <c r="B96" s="25"/>
    </row>
    <row r="97" spans="2:2">
      <c r="B97" s="25"/>
    </row>
    <row r="98" spans="2:2">
      <c r="B98" s="25"/>
    </row>
    <row r="99" spans="2:2">
      <c r="B99" s="25"/>
    </row>
    <row r="100" spans="2:2">
      <c r="B100" s="25"/>
    </row>
    <row r="101" spans="2:2">
      <c r="B101" s="25"/>
    </row>
    <row r="102" spans="2:2">
      <c r="B102" s="25"/>
    </row>
    <row r="103" spans="2:2">
      <c r="B103" s="25"/>
    </row>
    <row r="104" spans="2:2">
      <c r="B104" s="25"/>
    </row>
    <row r="105" spans="2:2">
      <c r="B105" s="25"/>
    </row>
    <row r="106" spans="2:2">
      <c r="B106" s="25"/>
    </row>
    <row r="107" spans="2:2">
      <c r="B107" s="25"/>
    </row>
    <row r="108" spans="2:2">
      <c r="B108" s="25"/>
    </row>
    <row r="109" spans="2:2">
      <c r="B109" s="25"/>
    </row>
    <row r="110" spans="2:2">
      <c r="B110" s="25"/>
    </row>
    <row r="111" spans="2:2">
      <c r="B111" s="25"/>
    </row>
    <row r="112" spans="2:2">
      <c r="B112" s="25"/>
    </row>
    <row r="113" spans="2:2">
      <c r="B113" s="25"/>
    </row>
    <row r="114" spans="2:2">
      <c r="B114" s="25"/>
    </row>
    <row r="115" spans="2:2">
      <c r="B115" s="25"/>
    </row>
    <row r="116" spans="2:2">
      <c r="B116" s="25"/>
    </row>
    <row r="117" spans="2:2">
      <c r="B117" s="25"/>
    </row>
    <row r="118" spans="2:2">
      <c r="B118" s="25"/>
    </row>
    <row r="119" spans="2:2">
      <c r="B119" s="25"/>
    </row>
    <row r="120" spans="2:2">
      <c r="B120" s="25"/>
    </row>
    <row r="121" spans="2:2">
      <c r="B121" s="25"/>
    </row>
    <row r="122" spans="2:2">
      <c r="B122" s="25"/>
    </row>
    <row r="123" spans="2:2">
      <c r="B123" s="25"/>
    </row>
    <row r="124" spans="2:2">
      <c r="B124" s="25"/>
    </row>
    <row r="125" spans="2:2">
      <c r="B125" s="25"/>
    </row>
    <row r="126" spans="2:2">
      <c r="B126" s="25"/>
    </row>
    <row r="127" spans="2:2">
      <c r="B127" s="25"/>
    </row>
    <row r="128" spans="2:2">
      <c r="B128" s="25"/>
    </row>
    <row r="129" spans="2:2">
      <c r="B129" s="25"/>
    </row>
    <row r="130" spans="2:2">
      <c r="B130" s="25"/>
    </row>
    <row r="131" spans="2:2">
      <c r="B131" s="25"/>
    </row>
    <row r="132" spans="2:2">
      <c r="B132" s="25"/>
    </row>
    <row r="133" spans="2:2">
      <c r="B133" s="25"/>
    </row>
    <row r="134" spans="2:2">
      <c r="B134" s="25"/>
    </row>
    <row r="135" spans="2:2">
      <c r="B135" s="25"/>
    </row>
    <row r="136" spans="2:2">
      <c r="B136" s="25"/>
    </row>
    <row r="137" spans="2:2">
      <c r="B137" s="25"/>
    </row>
    <row r="138" spans="2:2">
      <c r="B138" s="25"/>
    </row>
    <row r="139" spans="2:2">
      <c r="B139" s="25"/>
    </row>
    <row r="140" spans="2:2">
      <c r="B140" s="25"/>
    </row>
    <row r="141" spans="2:2">
      <c r="B141" s="25"/>
    </row>
    <row r="142" spans="2:2">
      <c r="B142" s="25"/>
    </row>
    <row r="143" spans="2:2">
      <c r="B143" s="25"/>
    </row>
    <row r="144" spans="2:2">
      <c r="B144" s="25"/>
    </row>
    <row r="145" spans="2:2">
      <c r="B145" s="25"/>
    </row>
    <row r="146" spans="2:2">
      <c r="B146" s="25"/>
    </row>
    <row r="147" spans="2:2">
      <c r="B147" s="25"/>
    </row>
    <row r="148" spans="2:2">
      <c r="B148" s="25"/>
    </row>
    <row r="149" spans="2:2">
      <c r="B149" s="25"/>
    </row>
    <row r="150" spans="2:2">
      <c r="B150" s="25"/>
    </row>
    <row r="151" spans="2:2">
      <c r="B151" s="25"/>
    </row>
    <row r="152" spans="2:2">
      <c r="B152" s="25"/>
    </row>
    <row r="153" spans="2:2">
      <c r="B153" s="25"/>
    </row>
    <row r="154" spans="2:2">
      <c r="B154" s="25"/>
    </row>
    <row r="155" spans="2:2">
      <c r="B155" s="25"/>
    </row>
    <row r="156" spans="2:2">
      <c r="B156" s="25"/>
    </row>
    <row r="157" spans="2:2">
      <c r="B157" s="25"/>
    </row>
    <row r="158" spans="2:2">
      <c r="B158" s="25"/>
    </row>
    <row r="159" spans="2:2">
      <c r="B159" s="25"/>
    </row>
    <row r="160" spans="2:2">
      <c r="B160" s="25"/>
    </row>
    <row r="161" spans="2:2">
      <c r="B161" s="25"/>
    </row>
    <row r="162" spans="2:2">
      <c r="B162" s="25"/>
    </row>
    <row r="163" spans="2:2">
      <c r="B163" s="25"/>
    </row>
    <row r="164" spans="2:2">
      <c r="B164" s="25"/>
    </row>
    <row r="165" spans="2:2">
      <c r="B165" s="25"/>
    </row>
    <row r="166" spans="2:2">
      <c r="B166" s="25"/>
    </row>
    <row r="167" spans="2:2">
      <c r="B167" s="25"/>
    </row>
    <row r="168" spans="2:2">
      <c r="B168" s="25"/>
    </row>
    <row r="169" spans="2:2">
      <c r="B169" s="25"/>
    </row>
    <row r="170" spans="2:2">
      <c r="B170" s="25"/>
    </row>
    <row r="171" spans="2:2">
      <c r="B171" s="25"/>
    </row>
    <row r="172" spans="2:2">
      <c r="B172" s="25"/>
    </row>
    <row r="173" spans="2:2">
      <c r="B173" s="25"/>
    </row>
    <row r="174" spans="2:2">
      <c r="B174" s="25"/>
    </row>
    <row r="175" spans="2:2">
      <c r="B175" s="25"/>
    </row>
    <row r="176" spans="2:2">
      <c r="B176" s="25"/>
    </row>
    <row r="177" spans="2:2">
      <c r="B177" s="25"/>
    </row>
    <row r="178" spans="2:2">
      <c r="B178" s="25"/>
    </row>
    <row r="179" spans="2:2">
      <c r="B179" s="25"/>
    </row>
    <row r="180" spans="2:2">
      <c r="B180" s="25"/>
    </row>
    <row r="181" spans="2:2">
      <c r="B181" s="25"/>
    </row>
    <row r="182" spans="2:2">
      <c r="B182" s="25"/>
    </row>
    <row r="183" spans="2:2">
      <c r="B183" s="25"/>
    </row>
    <row r="184" spans="2:2">
      <c r="B184" s="25"/>
    </row>
    <row r="185" spans="2:2">
      <c r="B185" s="25"/>
    </row>
    <row r="186" spans="2:2">
      <c r="B186" s="25"/>
    </row>
    <row r="187" spans="2:2">
      <c r="B187" s="25"/>
    </row>
    <row r="188" spans="2:2">
      <c r="B188" s="25"/>
    </row>
    <row r="189" spans="2:2">
      <c r="B189" s="25"/>
    </row>
    <row r="190" spans="2:2">
      <c r="B190" s="25"/>
    </row>
    <row r="191" spans="2:2">
      <c r="B191" s="25"/>
    </row>
    <row r="192" spans="2:2">
      <c r="B192" s="25"/>
    </row>
    <row r="193" spans="2:2">
      <c r="B193" s="25"/>
    </row>
    <row r="194" spans="2:2">
      <c r="B194" s="25"/>
    </row>
    <row r="195" spans="2:2">
      <c r="B195" s="25"/>
    </row>
    <row r="196" spans="2:2">
      <c r="B196" s="25"/>
    </row>
    <row r="197" spans="2:2">
      <c r="B197" s="25"/>
    </row>
    <row r="198" spans="2:2">
      <c r="B198" s="25"/>
    </row>
    <row r="199" spans="2:2">
      <c r="B199" s="2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workbookViewId="0">
      <pane xSplit="1" topLeftCell="B1" activePane="topRight" state="frozen"/>
      <selection pane="topRight" activeCell="G21" sqref="G21"/>
    </sheetView>
  </sheetViews>
  <sheetFormatPr defaultColWidth="9.140625" defaultRowHeight="15"/>
  <cols>
    <col min="1" max="1" width="9.140625" style="1"/>
    <col min="2" max="2" width="19.140625" customWidth="1"/>
    <col min="3" max="3" width="17" customWidth="1"/>
    <col min="4" max="4" width="14.7109375" customWidth="1"/>
    <col min="5" max="6" width="18.140625" customWidth="1"/>
    <col min="7" max="7" width="18.5703125" customWidth="1"/>
    <col min="8" max="9" width="14.85546875" customWidth="1"/>
    <col min="10" max="10" width="12.7109375" bestFit="1" customWidth="1"/>
    <col min="11" max="11" width="15.28515625" customWidth="1"/>
    <col min="12" max="12" width="12.42578125" customWidth="1"/>
    <col min="13" max="13" width="11" bestFit="1" customWidth="1"/>
    <col min="15" max="15" width="13.7109375" bestFit="1" customWidth="1"/>
  </cols>
  <sheetData>
    <row r="1" spans="1:18" s="1" customFormat="1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8">
      <c r="A2">
        <v>47</v>
      </c>
      <c r="B2">
        <v>1</v>
      </c>
      <c r="C2" s="7">
        <v>0.761608118329271</v>
      </c>
      <c r="D2">
        <v>146</v>
      </c>
      <c r="E2" s="12">
        <v>0.89570552147239202</v>
      </c>
      <c r="F2">
        <v>614</v>
      </c>
      <c r="G2" s="5">
        <v>0.52568493150684903</v>
      </c>
      <c r="H2" s="3">
        <v>7.3194444444444437E-2</v>
      </c>
      <c r="I2" s="21">
        <f t="shared" ref="I2:I17" si="0">((HOUR(H2)*60)+MINUTE(H2)+(SECOND(H2)/60))</f>
        <v>105.4</v>
      </c>
      <c r="J2">
        <v>146</v>
      </c>
      <c r="K2">
        <v>554</v>
      </c>
      <c r="L2">
        <v>614</v>
      </c>
      <c r="M2">
        <v>17</v>
      </c>
      <c r="N2">
        <f>J2/(J2+M2)</f>
        <v>0.89570552147239269</v>
      </c>
      <c r="O2">
        <f>J2/(K2+J2)</f>
        <v>0.20857142857142857</v>
      </c>
      <c r="P2">
        <f>K2/(K2+L2)</f>
        <v>0.47431506849315069</v>
      </c>
      <c r="R2" t="s">
        <v>115</v>
      </c>
    </row>
    <row r="3" spans="1:18">
      <c r="A3">
        <v>41</v>
      </c>
      <c r="B3">
        <v>2</v>
      </c>
      <c r="C3" s="7">
        <v>0.75237414908815803</v>
      </c>
      <c r="D3">
        <v>137</v>
      </c>
      <c r="E3" s="12">
        <v>0.84049079754601197</v>
      </c>
      <c r="F3">
        <v>653</v>
      </c>
      <c r="G3" s="5">
        <v>0.55907534246575297</v>
      </c>
      <c r="H3" s="3">
        <v>7.3194444444444437E-2</v>
      </c>
      <c r="I3" s="21">
        <f t="shared" si="0"/>
        <v>105.4</v>
      </c>
      <c r="J3">
        <v>137</v>
      </c>
      <c r="K3">
        <v>515</v>
      </c>
      <c r="L3">
        <v>653</v>
      </c>
      <c r="M3">
        <v>26</v>
      </c>
      <c r="N3">
        <f>J3/(J3+M3)</f>
        <v>0.8404907975460123</v>
      </c>
      <c r="O3">
        <f t="shared" ref="O3:O17" si="1">J3/(K3+J3)</f>
        <v>0.21012269938650308</v>
      </c>
      <c r="P3">
        <f t="shared" ref="P3:P17" si="2">K3/(K3+L3)</f>
        <v>0.44092465753424659</v>
      </c>
      <c r="R3" t="s">
        <v>116</v>
      </c>
    </row>
    <row r="4" spans="1:18">
      <c r="A4">
        <v>44</v>
      </c>
      <c r="B4">
        <v>3</v>
      </c>
      <c r="C4" s="7">
        <v>0.764628330111774</v>
      </c>
      <c r="D4">
        <v>148</v>
      </c>
      <c r="E4" s="12">
        <v>0.90797546012269903</v>
      </c>
      <c r="F4">
        <v>573</v>
      </c>
      <c r="G4" s="5">
        <v>0.49058219178082102</v>
      </c>
      <c r="H4" s="3">
        <v>7.3229166666666665E-2</v>
      </c>
      <c r="I4" s="21">
        <f t="shared" si="0"/>
        <v>105.45</v>
      </c>
      <c r="J4">
        <v>148</v>
      </c>
      <c r="K4">
        <v>595</v>
      </c>
      <c r="L4">
        <v>573</v>
      </c>
      <c r="M4">
        <v>15</v>
      </c>
      <c r="N4">
        <f t="shared" ref="N4:N17" si="3">J4/(J4+M4)</f>
        <v>0.90797546012269936</v>
      </c>
      <c r="O4">
        <f t="shared" si="1"/>
        <v>0.19919246298788695</v>
      </c>
      <c r="P4">
        <f t="shared" si="2"/>
        <v>0.50941780821917804</v>
      </c>
    </row>
    <row r="5" spans="1:18">
      <c r="A5">
        <v>49</v>
      </c>
      <c r="B5">
        <v>4</v>
      </c>
      <c r="C5" s="7">
        <v>0.76004286074460004</v>
      </c>
      <c r="D5">
        <v>148</v>
      </c>
      <c r="E5" s="12">
        <v>0.90797546012269903</v>
      </c>
      <c r="F5">
        <v>603</v>
      </c>
      <c r="G5" s="5">
        <v>0.51626712328767099</v>
      </c>
      <c r="H5" s="3">
        <v>7.3194444444444437E-2</v>
      </c>
      <c r="I5" s="21">
        <f t="shared" si="0"/>
        <v>105.4</v>
      </c>
      <c r="J5">
        <v>148</v>
      </c>
      <c r="K5">
        <v>565</v>
      </c>
      <c r="L5">
        <v>603</v>
      </c>
      <c r="M5">
        <v>15</v>
      </c>
      <c r="N5">
        <f t="shared" si="3"/>
        <v>0.90797546012269936</v>
      </c>
      <c r="O5">
        <f t="shared" si="1"/>
        <v>0.20757363253856942</v>
      </c>
      <c r="P5">
        <f t="shared" si="2"/>
        <v>0.48373287671232879</v>
      </c>
    </row>
    <row r="6" spans="1:18">
      <c r="A6">
        <v>48</v>
      </c>
      <c r="B6">
        <v>5</v>
      </c>
      <c r="C6" s="7">
        <v>0.75845659299100698</v>
      </c>
      <c r="D6">
        <v>143</v>
      </c>
      <c r="E6" s="12">
        <v>0.877300613496932</v>
      </c>
      <c r="F6">
        <v>616</v>
      </c>
      <c r="G6" s="5">
        <v>0.52739726027397205</v>
      </c>
      <c r="H6" s="3">
        <v>7.3159722222222223E-2</v>
      </c>
      <c r="I6" s="21">
        <f t="shared" si="0"/>
        <v>105.35</v>
      </c>
      <c r="J6">
        <v>143</v>
      </c>
      <c r="K6">
        <v>552</v>
      </c>
      <c r="L6">
        <v>616</v>
      </c>
      <c r="M6">
        <v>20</v>
      </c>
      <c r="N6">
        <f t="shared" si="3"/>
        <v>0.87730061349693256</v>
      </c>
      <c r="O6">
        <f t="shared" si="1"/>
        <v>0.20575539568345325</v>
      </c>
      <c r="P6">
        <f t="shared" si="2"/>
        <v>0.4726027397260274</v>
      </c>
    </row>
    <row r="7" spans="1:18">
      <c r="A7">
        <v>50</v>
      </c>
      <c r="B7">
        <v>6</v>
      </c>
      <c r="C7" s="7">
        <v>0.75942831330363902</v>
      </c>
      <c r="D7">
        <v>143</v>
      </c>
      <c r="E7" s="12">
        <v>0.877300613496932</v>
      </c>
      <c r="F7">
        <v>634</v>
      </c>
      <c r="G7" s="5">
        <v>0.54280821917808197</v>
      </c>
      <c r="H7" s="3">
        <v>7.2754629629629627E-2</v>
      </c>
      <c r="I7" s="21">
        <f t="shared" si="0"/>
        <v>104.76666666666667</v>
      </c>
      <c r="J7">
        <v>143</v>
      </c>
      <c r="K7">
        <v>534</v>
      </c>
      <c r="L7">
        <v>634</v>
      </c>
      <c r="M7">
        <v>20</v>
      </c>
      <c r="N7">
        <f t="shared" si="3"/>
        <v>0.87730061349693256</v>
      </c>
      <c r="O7">
        <f t="shared" si="1"/>
        <v>0.21122599704579026</v>
      </c>
      <c r="P7">
        <f t="shared" si="2"/>
        <v>0.4571917808219178</v>
      </c>
    </row>
    <row r="8" spans="1:18">
      <c r="A8">
        <v>50</v>
      </c>
      <c r="B8">
        <v>7</v>
      </c>
      <c r="C8" s="7">
        <v>0.76041579124296099</v>
      </c>
      <c r="D8">
        <v>141</v>
      </c>
      <c r="E8" s="12">
        <v>0.86503067484662499</v>
      </c>
      <c r="F8">
        <v>637</v>
      </c>
      <c r="G8" s="5">
        <v>0.54537671232876705</v>
      </c>
      <c r="H8" s="3">
        <v>7.2743055555555561E-2</v>
      </c>
      <c r="I8" s="21">
        <f t="shared" si="0"/>
        <v>104.75</v>
      </c>
      <c r="J8">
        <v>141</v>
      </c>
      <c r="K8">
        <v>531</v>
      </c>
      <c r="L8">
        <v>637</v>
      </c>
      <c r="M8">
        <v>22</v>
      </c>
      <c r="N8">
        <f t="shared" si="3"/>
        <v>0.86503067484662577</v>
      </c>
      <c r="O8">
        <f t="shared" si="1"/>
        <v>0.20982142857142858</v>
      </c>
      <c r="P8">
        <f t="shared" si="2"/>
        <v>0.45462328767123289</v>
      </c>
    </row>
    <row r="9" spans="1:18">
      <c r="A9">
        <v>48</v>
      </c>
      <c r="B9">
        <v>8</v>
      </c>
      <c r="C9" s="7">
        <v>0.75667598117488799</v>
      </c>
      <c r="D9">
        <v>145</v>
      </c>
      <c r="E9" s="12">
        <v>0.88957055214723901</v>
      </c>
      <c r="F9">
        <v>609</v>
      </c>
      <c r="G9" s="5">
        <v>0.52140410958904104</v>
      </c>
      <c r="H9" s="3">
        <v>7.2962962962962966E-2</v>
      </c>
      <c r="I9" s="21">
        <f t="shared" si="0"/>
        <v>105.06666666666666</v>
      </c>
      <c r="J9">
        <v>145</v>
      </c>
      <c r="K9">
        <v>559</v>
      </c>
      <c r="L9">
        <v>609</v>
      </c>
      <c r="M9">
        <v>18</v>
      </c>
      <c r="N9">
        <f t="shared" si="3"/>
        <v>0.88957055214723924</v>
      </c>
      <c r="O9">
        <f t="shared" si="1"/>
        <v>0.20596590909090909</v>
      </c>
      <c r="P9">
        <f t="shared" si="2"/>
        <v>0.4785958904109589</v>
      </c>
    </row>
    <row r="10" spans="1:18">
      <c r="A10">
        <v>50</v>
      </c>
      <c r="B10">
        <v>9</v>
      </c>
      <c r="C10" s="7">
        <v>0.76097256071938801</v>
      </c>
      <c r="D10">
        <v>145</v>
      </c>
      <c r="E10" s="12">
        <v>0.88957055214723901</v>
      </c>
      <c r="F10">
        <v>626</v>
      </c>
      <c r="G10" s="5">
        <v>0.53595890410958902</v>
      </c>
      <c r="H10" s="3">
        <v>7.3148148148148143E-2</v>
      </c>
      <c r="I10" s="21">
        <f t="shared" si="0"/>
        <v>105.33333333333333</v>
      </c>
      <c r="J10">
        <v>145</v>
      </c>
      <c r="K10">
        <v>542</v>
      </c>
      <c r="L10">
        <v>626</v>
      </c>
      <c r="M10">
        <v>18</v>
      </c>
      <c r="N10">
        <f t="shared" si="3"/>
        <v>0.88957055214723924</v>
      </c>
      <c r="O10">
        <f t="shared" si="1"/>
        <v>0.21106259097525473</v>
      </c>
      <c r="P10">
        <f t="shared" si="2"/>
        <v>0.46404109589041098</v>
      </c>
    </row>
    <row r="11" spans="1:18">
      <c r="A11">
        <v>48</v>
      </c>
      <c r="B11">
        <v>10</v>
      </c>
      <c r="C11" s="7">
        <v>0.75613496932515301</v>
      </c>
      <c r="D11">
        <v>142</v>
      </c>
      <c r="E11" s="12">
        <v>0.871165644171779</v>
      </c>
      <c r="F11">
        <v>623</v>
      </c>
      <c r="G11" s="5">
        <v>0.53339041095890405</v>
      </c>
      <c r="H11" s="3">
        <v>7.3078703703703715E-2</v>
      </c>
      <c r="I11" s="21">
        <f t="shared" si="0"/>
        <v>105.23333333333333</v>
      </c>
      <c r="J11">
        <v>142</v>
      </c>
      <c r="K11">
        <v>545</v>
      </c>
      <c r="L11">
        <v>623</v>
      </c>
      <c r="M11">
        <v>21</v>
      </c>
      <c r="N11">
        <f t="shared" si="3"/>
        <v>0.87116564417177911</v>
      </c>
      <c r="O11">
        <f t="shared" si="1"/>
        <v>0.20669577874818049</v>
      </c>
      <c r="P11">
        <f t="shared" si="2"/>
        <v>0.4666095890410959</v>
      </c>
    </row>
    <row r="12" spans="1:18">
      <c r="A12">
        <v>47</v>
      </c>
      <c r="B12">
        <v>11</v>
      </c>
      <c r="C12" s="7">
        <v>0.75922871669888203</v>
      </c>
      <c r="D12">
        <v>147</v>
      </c>
      <c r="E12" s="12">
        <v>0.90184049079754602</v>
      </c>
      <c r="F12">
        <v>577</v>
      </c>
      <c r="G12" s="5">
        <v>0.494006849315068</v>
      </c>
      <c r="H12" s="3">
        <v>7.2777777777777775E-2</v>
      </c>
      <c r="I12" s="21">
        <f t="shared" si="0"/>
        <v>104.8</v>
      </c>
      <c r="J12">
        <v>147</v>
      </c>
      <c r="K12">
        <v>591</v>
      </c>
      <c r="L12">
        <v>577</v>
      </c>
      <c r="M12">
        <v>16</v>
      </c>
      <c r="N12">
        <f t="shared" si="3"/>
        <v>0.90184049079754602</v>
      </c>
      <c r="O12">
        <f t="shared" si="1"/>
        <v>0.1991869918699187</v>
      </c>
      <c r="P12">
        <f t="shared" si="2"/>
        <v>0.50599315068493156</v>
      </c>
    </row>
    <row r="13" spans="1:18">
      <c r="A13">
        <v>50</v>
      </c>
      <c r="B13">
        <v>12</v>
      </c>
      <c r="C13" s="7">
        <v>0.76612005210521805</v>
      </c>
      <c r="D13">
        <v>146</v>
      </c>
      <c r="E13" s="12">
        <v>0.89570552147239202</v>
      </c>
      <c r="F13">
        <v>579</v>
      </c>
      <c r="G13" s="5">
        <v>0.49571917808219101</v>
      </c>
      <c r="H13" s="3">
        <v>7.3217592592592584E-2</v>
      </c>
      <c r="I13" s="21">
        <f t="shared" si="0"/>
        <v>105.43333333333334</v>
      </c>
      <c r="J13">
        <v>146</v>
      </c>
      <c r="K13">
        <v>589</v>
      </c>
      <c r="L13">
        <v>579</v>
      </c>
      <c r="M13">
        <v>17</v>
      </c>
      <c r="N13">
        <f t="shared" si="3"/>
        <v>0.89570552147239269</v>
      </c>
      <c r="O13">
        <f t="shared" si="1"/>
        <v>0.19863945578231293</v>
      </c>
      <c r="P13">
        <f t="shared" si="2"/>
        <v>0.50428082191780821</v>
      </c>
    </row>
    <row r="14" spans="1:18">
      <c r="A14">
        <v>50</v>
      </c>
      <c r="B14">
        <v>13</v>
      </c>
      <c r="C14" s="7">
        <v>0.76381943860828605</v>
      </c>
      <c r="D14">
        <v>149</v>
      </c>
      <c r="E14" s="12">
        <v>0.91411042944785204</v>
      </c>
      <c r="F14">
        <v>549</v>
      </c>
      <c r="G14" s="5">
        <v>0.47003424657534199</v>
      </c>
      <c r="H14" s="3">
        <v>7.3171296296296304E-2</v>
      </c>
      <c r="I14" s="21">
        <f t="shared" si="0"/>
        <v>105.36666666666666</v>
      </c>
      <c r="J14">
        <v>149</v>
      </c>
      <c r="K14">
        <v>619</v>
      </c>
      <c r="L14">
        <v>549</v>
      </c>
      <c r="M14">
        <v>14</v>
      </c>
      <c r="N14">
        <f t="shared" si="3"/>
        <v>0.91411042944785281</v>
      </c>
      <c r="O14">
        <f t="shared" si="1"/>
        <v>0.19401041666666666</v>
      </c>
      <c r="P14">
        <f t="shared" si="2"/>
        <v>0.52996575342465757</v>
      </c>
    </row>
    <row r="15" spans="1:18">
      <c r="A15">
        <v>50</v>
      </c>
      <c r="B15">
        <v>14</v>
      </c>
      <c r="C15" s="7">
        <v>0.76688692327086305</v>
      </c>
      <c r="D15">
        <v>137</v>
      </c>
      <c r="E15" s="12">
        <v>0.84049079754601197</v>
      </c>
      <c r="F15">
        <v>652</v>
      </c>
      <c r="G15" s="5">
        <v>0.55821917808219101</v>
      </c>
      <c r="H15" s="3">
        <v>7.2754629629629627E-2</v>
      </c>
      <c r="I15" s="21">
        <f t="shared" si="0"/>
        <v>104.76666666666667</v>
      </c>
      <c r="J15">
        <v>137</v>
      </c>
      <c r="K15">
        <v>516</v>
      </c>
      <c r="L15">
        <v>652</v>
      </c>
      <c r="M15">
        <v>26</v>
      </c>
      <c r="N15">
        <f t="shared" si="3"/>
        <v>0.8404907975460123</v>
      </c>
      <c r="O15">
        <f t="shared" si="1"/>
        <v>0.20980091883614088</v>
      </c>
      <c r="P15">
        <f t="shared" si="2"/>
        <v>0.44178082191780821</v>
      </c>
    </row>
    <row r="16" spans="1:18">
      <c r="A16">
        <v>48</v>
      </c>
      <c r="B16">
        <v>15</v>
      </c>
      <c r="C16" s="7">
        <v>0.76046306412303499</v>
      </c>
      <c r="D16">
        <v>145</v>
      </c>
      <c r="E16" s="12">
        <v>0.88957055214723901</v>
      </c>
      <c r="F16">
        <v>600</v>
      </c>
      <c r="G16" s="5">
        <v>0.51369863013698602</v>
      </c>
      <c r="H16" s="3">
        <v>7.3194444444444437E-2</v>
      </c>
      <c r="I16" s="21">
        <f t="shared" si="0"/>
        <v>105.4</v>
      </c>
      <c r="J16">
        <v>145</v>
      </c>
      <c r="K16">
        <v>568</v>
      </c>
      <c r="L16">
        <v>600</v>
      </c>
      <c r="M16">
        <v>18</v>
      </c>
      <c r="N16">
        <f t="shared" si="3"/>
        <v>0.88957055214723924</v>
      </c>
      <c r="O16">
        <f t="shared" si="1"/>
        <v>0.20336605890603085</v>
      </c>
      <c r="P16">
        <f t="shared" si="2"/>
        <v>0.4863013698630137</v>
      </c>
    </row>
    <row r="17" spans="1:16">
      <c r="A17">
        <v>48</v>
      </c>
      <c r="B17">
        <v>16</v>
      </c>
      <c r="C17" s="7">
        <v>0.76265337423312796</v>
      </c>
      <c r="D17">
        <v>146</v>
      </c>
      <c r="E17" s="12">
        <v>0.89570552147239202</v>
      </c>
      <c r="F17">
        <v>597</v>
      </c>
      <c r="G17" s="5">
        <v>0.51113013698630105</v>
      </c>
      <c r="H17" s="3">
        <v>7.3194444444444437E-2</v>
      </c>
      <c r="I17" s="21">
        <f t="shared" si="0"/>
        <v>105.4</v>
      </c>
      <c r="J17">
        <v>146</v>
      </c>
      <c r="K17">
        <v>571</v>
      </c>
      <c r="L17">
        <v>597</v>
      </c>
      <c r="M17">
        <v>17</v>
      </c>
      <c r="N17">
        <f t="shared" si="3"/>
        <v>0.89570552147239269</v>
      </c>
      <c r="O17">
        <f t="shared" si="1"/>
        <v>0.20362622036262204</v>
      </c>
      <c r="P17">
        <f t="shared" si="2"/>
        <v>0.48886986301369861</v>
      </c>
    </row>
    <row r="18" spans="1:16">
      <c r="C18" s="7"/>
      <c r="E18" s="12"/>
      <c r="G18" s="5"/>
    </row>
    <row r="19" spans="1:16">
      <c r="B19" t="s">
        <v>117</v>
      </c>
      <c r="C19" s="7">
        <f>SUM(C2:C17)</f>
        <v>12.169909236070252</v>
      </c>
      <c r="D19" t="s">
        <v>117</v>
      </c>
      <c r="E19" s="12">
        <f>SUM(E2:E17)</f>
        <v>14.159509202453982</v>
      </c>
      <c r="F19" t="s">
        <v>117</v>
      </c>
      <c r="G19" s="5">
        <f>SUM(G2:G17)</f>
        <v>8.3407534246575281</v>
      </c>
      <c r="H19" t="s">
        <v>117</v>
      </c>
      <c r="I19">
        <f>SUM(I2:I17)</f>
        <v>1683.3166666666666</v>
      </c>
      <c r="J19">
        <f>I19/60</f>
        <v>28.055277777777778</v>
      </c>
      <c r="M19" t="s">
        <v>117</v>
      </c>
      <c r="N19">
        <f>SUM(N2:N17)</f>
        <v>14.159509202453986</v>
      </c>
      <c r="O19">
        <f>SUM(O2:O17)</f>
        <v>3.2846173860230965</v>
      </c>
      <c r="P19">
        <f>SUM(P2:P17)</f>
        <v>7.6592465753424657</v>
      </c>
    </row>
    <row r="20" spans="1:16">
      <c r="B20" t="s">
        <v>118</v>
      </c>
      <c r="C20" s="7">
        <f>C19/16</f>
        <v>0.76061932725439074</v>
      </c>
      <c r="D20" t="s">
        <v>118</v>
      </c>
      <c r="E20" s="12">
        <f>E19/16</f>
        <v>0.8849693251533739</v>
      </c>
      <c r="F20" t="s">
        <v>118</v>
      </c>
      <c r="G20" s="5">
        <f>G19/16</f>
        <v>0.52129708904109551</v>
      </c>
      <c r="H20" t="s">
        <v>118</v>
      </c>
      <c r="I20">
        <f>I19/16</f>
        <v>105.20729166666666</v>
      </c>
      <c r="M20" t="s">
        <v>118</v>
      </c>
      <c r="N20">
        <f>N19/16</f>
        <v>0.88496932515337412</v>
      </c>
      <c r="O20">
        <f>O19/16</f>
        <v>0.20528858662644353</v>
      </c>
      <c r="P20">
        <f>P19/16</f>
        <v>0.4787029109589041</v>
      </c>
    </row>
    <row r="21" spans="1:16">
      <c r="B21" s="10" t="s">
        <v>119</v>
      </c>
      <c r="C21" s="22">
        <f>_xlfn.VAR.S(C2:C17)</f>
        <v>1.4210911771103447E-5</v>
      </c>
      <c r="D21" s="10" t="s">
        <v>119</v>
      </c>
      <c r="E21" s="15">
        <f>_xlfn.VAR.S(E2:E17)</f>
        <v>4.8427365225136952E-4</v>
      </c>
      <c r="F21" s="10" t="s">
        <v>119</v>
      </c>
      <c r="G21" s="14">
        <f>_xlfn.VAR.S(G2:G17)</f>
        <v>6.2715751469944792E-4</v>
      </c>
      <c r="H21" t="s">
        <v>119</v>
      </c>
      <c r="I21">
        <f>_xlfn.VAR.S(I2:I17)</f>
        <v>7.6072916666667614E-2</v>
      </c>
      <c r="M21" t="s">
        <v>119</v>
      </c>
      <c r="N21">
        <f>_xlfn.VAR.S(N2:N17)</f>
        <v>4.842736522513705E-4</v>
      </c>
      <c r="O21" s="25">
        <f>_xlfn.VAR.S(O2:O17)</f>
        <v>2.6918905342553088E-5</v>
      </c>
      <c r="P21">
        <f>_xlfn.VAR.S(P2:P17)</f>
        <v>6.2715751469944348E-4</v>
      </c>
    </row>
    <row r="22" spans="1:16">
      <c r="B22" s="17" t="s">
        <v>120</v>
      </c>
      <c r="C22" s="16">
        <f>_xlfn.STDEV.S(C2:C17)</f>
        <v>3.7697362999424039E-3</v>
      </c>
      <c r="D22" s="17" t="s">
        <v>120</v>
      </c>
      <c r="E22" s="15">
        <f>_xlfn.STDEV.S(E2:E17)</f>
        <v>2.2006218490494216E-2</v>
      </c>
      <c r="F22" s="17" t="s">
        <v>120</v>
      </c>
      <c r="G22" s="14">
        <f>_xlfn.STDEV.S(G2:G17)</f>
        <v>2.504311311916807E-2</v>
      </c>
      <c r="H22" t="s">
        <v>120</v>
      </c>
      <c r="I22">
        <f>_xlfn.STDEV.S(I2:I17)</f>
        <v>0.27581319161103884</v>
      </c>
      <c r="M22" t="s">
        <v>120</v>
      </c>
      <c r="N22">
        <f>_xlfn.STDEV.S(N2:N17)</f>
        <v>2.2006218490494237E-2</v>
      </c>
      <c r="O22">
        <f>_xlfn.STDEV.S(O2:O17)</f>
        <v>5.1883432174975753E-3</v>
      </c>
      <c r="P22">
        <f>_xlfn.STDEV.S(P2:P17)</f>
        <v>2.5043113119167983E-2</v>
      </c>
    </row>
    <row r="23" spans="1:16">
      <c r="C23" s="7"/>
      <c r="E23" s="12"/>
      <c r="G23" s="5"/>
    </row>
    <row r="24" spans="1:16">
      <c r="B24" t="s">
        <v>121</v>
      </c>
      <c r="C24" s="7">
        <f>MIN(C2:C17)</f>
        <v>0.75237414908815803</v>
      </c>
      <c r="D24" t="s">
        <v>121</v>
      </c>
      <c r="E24" s="12">
        <f>MIN(E2:E17)</f>
        <v>0.84049079754601197</v>
      </c>
      <c r="F24" t="s">
        <v>121</v>
      </c>
      <c r="G24" s="5">
        <f>MIN(G2:G17)</f>
        <v>0.47003424657534199</v>
      </c>
      <c r="M24" t="s">
        <v>121</v>
      </c>
      <c r="N24">
        <f>MIN(N2:N17)</f>
        <v>0.8404907975460123</v>
      </c>
      <c r="O24">
        <f>MIN(O2:O17)</f>
        <v>0.19401041666666666</v>
      </c>
      <c r="P24">
        <f>MIN(P2:P17)</f>
        <v>0.44092465753424659</v>
      </c>
    </row>
    <row r="25" spans="1:16">
      <c r="B25" t="s">
        <v>122</v>
      </c>
      <c r="C25" s="7">
        <f>MAX(C2:C17)</f>
        <v>0.76688692327086305</v>
      </c>
      <c r="D25" t="s">
        <v>122</v>
      </c>
      <c r="E25" s="12">
        <f>MAX(E2:E17)</f>
        <v>0.91411042944785204</v>
      </c>
      <c r="F25" t="s">
        <v>122</v>
      </c>
      <c r="G25" s="5">
        <f>MAX(G2:G17)</f>
        <v>0.55907534246575297</v>
      </c>
      <c r="M25" t="s">
        <v>122</v>
      </c>
      <c r="N25">
        <f>MAX(N2:N17)</f>
        <v>0.91411042944785281</v>
      </c>
      <c r="O25">
        <f>MAX(O2:O17)</f>
        <v>0.21122599704579026</v>
      </c>
      <c r="P25">
        <f>MAX(P2:P17)</f>
        <v>0.52996575342465757</v>
      </c>
    </row>
    <row r="26" spans="1:16">
      <c r="B26" s="1" t="s">
        <v>123</v>
      </c>
      <c r="C26" s="7">
        <f>C25-C24</f>
        <v>1.4512774182705024E-2</v>
      </c>
      <c r="D26" s="1" t="s">
        <v>123</v>
      </c>
      <c r="E26" s="12">
        <f>E25-E24</f>
        <v>7.3619631901840066E-2</v>
      </c>
      <c r="F26" s="1" t="s">
        <v>123</v>
      </c>
      <c r="G26" s="5">
        <f>G25-G24</f>
        <v>8.9041095890410982E-2</v>
      </c>
      <c r="M26" s="1" t="s">
        <v>124</v>
      </c>
      <c r="N26">
        <f>N25-N24</f>
        <v>7.361963190184051E-2</v>
      </c>
      <c r="O26">
        <f>O25-O24</f>
        <v>1.7215580379123602E-2</v>
      </c>
      <c r="P26">
        <f>P25-P24</f>
        <v>8.9041095890410982E-2</v>
      </c>
    </row>
    <row r="27" spans="1:16">
      <c r="B27" s="10" t="s">
        <v>125</v>
      </c>
      <c r="C27" s="16">
        <f>C26*100</f>
        <v>1.4512774182705024</v>
      </c>
      <c r="D27" s="10" t="s">
        <v>125</v>
      </c>
      <c r="E27" s="15">
        <f>E26*100</f>
        <v>7.3619631901840066</v>
      </c>
      <c r="F27" s="10" t="s">
        <v>125</v>
      </c>
      <c r="G27" s="14">
        <f>G26*100</f>
        <v>8.9041095890410986</v>
      </c>
      <c r="M27" s="10" t="s">
        <v>125</v>
      </c>
      <c r="N27">
        <f>N26*100</f>
        <v>7.361963190184051</v>
      </c>
      <c r="O27">
        <f>O26*100</f>
        <v>1.7215580379123603</v>
      </c>
      <c r="P27">
        <f>P26*100</f>
        <v>8.9041095890410986</v>
      </c>
    </row>
    <row r="29" spans="1:16">
      <c r="C29" t="s">
        <v>126</v>
      </c>
      <c r="D29" t="s">
        <v>127</v>
      </c>
      <c r="E29" t="s">
        <v>126</v>
      </c>
      <c r="G29" t="s">
        <v>126</v>
      </c>
    </row>
    <row r="30" spans="1:16">
      <c r="A30"/>
      <c r="C30">
        <f t="shared" ref="C30:C45" si="4">ABS(C2-C$20)</f>
        <v>9.8879107488025753E-4</v>
      </c>
      <c r="E30">
        <f t="shared" ref="E30:E45" si="5">ABS(E2-E$20)</f>
        <v>1.0736196319018121E-2</v>
      </c>
      <c r="G30">
        <f t="shared" ref="G30:G45" si="6">ABS(G2-G$20)</f>
        <v>4.387842465753522E-3</v>
      </c>
    </row>
    <row r="31" spans="1:16">
      <c r="A31"/>
      <c r="C31">
        <f t="shared" si="4"/>
        <v>8.2451781662327139E-3</v>
      </c>
      <c r="E31">
        <f t="shared" si="5"/>
        <v>4.4478527607361928E-2</v>
      </c>
      <c r="G31">
        <f t="shared" si="6"/>
        <v>3.777825342465746E-2</v>
      </c>
    </row>
    <row r="32" spans="1:16">
      <c r="A32"/>
      <c r="C32">
        <f t="shared" si="4"/>
        <v>4.0090028573832592E-3</v>
      </c>
      <c r="E32">
        <f t="shared" si="5"/>
        <v>2.3006134969325132E-2</v>
      </c>
      <c r="G32">
        <f t="shared" si="6"/>
        <v>3.0714897260274487E-2</v>
      </c>
    </row>
    <row r="33" spans="1:7">
      <c r="A33"/>
      <c r="C33">
        <f t="shared" si="4"/>
        <v>5.7646650979070735E-4</v>
      </c>
      <c r="E33">
        <f t="shared" si="5"/>
        <v>2.3006134969325132E-2</v>
      </c>
      <c r="G33">
        <f t="shared" si="6"/>
        <v>5.0299657534245146E-3</v>
      </c>
    </row>
    <row r="34" spans="1:7">
      <c r="A34"/>
      <c r="C34">
        <f t="shared" si="4"/>
        <v>2.1627342633837587E-3</v>
      </c>
      <c r="E34">
        <f t="shared" si="5"/>
        <v>7.6687116564418956E-3</v>
      </c>
      <c r="G34">
        <f t="shared" si="6"/>
        <v>6.100171232876539E-3</v>
      </c>
    </row>
    <row r="35" spans="1:7">
      <c r="A35"/>
      <c r="C35">
        <f t="shared" si="4"/>
        <v>1.1910139507517181E-3</v>
      </c>
      <c r="E35">
        <f t="shared" si="5"/>
        <v>7.6687116564418956E-3</v>
      </c>
      <c r="G35">
        <f t="shared" si="6"/>
        <v>2.1511130136986467E-2</v>
      </c>
    </row>
    <row r="36" spans="1:7">
      <c r="A36"/>
      <c r="C36">
        <f t="shared" si="4"/>
        <v>2.035360114297502E-4</v>
      </c>
      <c r="E36">
        <f t="shared" si="5"/>
        <v>1.9938650306748906E-2</v>
      </c>
      <c r="G36">
        <f t="shared" si="6"/>
        <v>2.4079623287671548E-2</v>
      </c>
    </row>
    <row r="37" spans="1:7">
      <c r="A37"/>
      <c r="C37">
        <f t="shared" si="4"/>
        <v>3.943346079502752E-3</v>
      </c>
      <c r="E37">
        <f t="shared" si="5"/>
        <v>4.6012269938651151E-3</v>
      </c>
      <c r="G37">
        <f t="shared" si="6"/>
        <v>1.070205479455355E-4</v>
      </c>
    </row>
    <row r="38" spans="1:7">
      <c r="A38"/>
      <c r="C38">
        <f t="shared" si="4"/>
        <v>3.5323346499727126E-4</v>
      </c>
      <c r="E38">
        <f t="shared" si="5"/>
        <v>4.6012269938651151E-3</v>
      </c>
      <c r="G38">
        <f t="shared" si="6"/>
        <v>1.4661815068493511E-2</v>
      </c>
    </row>
    <row r="39" spans="1:7">
      <c r="A39"/>
      <c r="C39">
        <f t="shared" si="4"/>
        <v>4.4843579292377367E-3</v>
      </c>
      <c r="E39">
        <f t="shared" si="5"/>
        <v>1.3803680981594901E-2</v>
      </c>
      <c r="G39">
        <f t="shared" si="6"/>
        <v>1.2093321917808542E-2</v>
      </c>
    </row>
    <row r="40" spans="1:7">
      <c r="A40"/>
      <c r="C40">
        <f t="shared" si="4"/>
        <v>1.3906105555087089E-3</v>
      </c>
      <c r="E40">
        <f t="shared" si="5"/>
        <v>1.6871165644172126E-2</v>
      </c>
      <c r="G40">
        <f t="shared" si="6"/>
        <v>2.729023972602751E-2</v>
      </c>
    </row>
    <row r="41" spans="1:7">
      <c r="A41"/>
      <c r="C41">
        <f t="shared" si="4"/>
        <v>5.5007248508273099E-3</v>
      </c>
      <c r="E41">
        <f t="shared" si="5"/>
        <v>1.0736196319018121E-2</v>
      </c>
      <c r="G41">
        <f t="shared" si="6"/>
        <v>2.5577910958904493E-2</v>
      </c>
    </row>
    <row r="42" spans="1:7">
      <c r="A42"/>
      <c r="C42">
        <f t="shared" si="4"/>
        <v>3.2001113538953074E-3</v>
      </c>
      <c r="E42">
        <f t="shared" si="5"/>
        <v>2.9141104294478137E-2</v>
      </c>
      <c r="G42">
        <f t="shared" si="6"/>
        <v>5.1262842465753522E-2</v>
      </c>
    </row>
    <row r="43" spans="1:7">
      <c r="A43"/>
      <c r="C43">
        <f t="shared" si="4"/>
        <v>6.2675960164723099E-3</v>
      </c>
      <c r="E43">
        <f t="shared" si="5"/>
        <v>4.4478527607361928E-2</v>
      </c>
      <c r="G43">
        <f t="shared" si="6"/>
        <v>3.6922089041095507E-2</v>
      </c>
    </row>
    <row r="44" spans="1:7">
      <c r="A44"/>
      <c r="C44">
        <f t="shared" si="4"/>
        <v>1.5626313135574943E-4</v>
      </c>
      <c r="E44">
        <f t="shared" si="5"/>
        <v>4.6012269938651151E-3</v>
      </c>
      <c r="G44">
        <f t="shared" si="6"/>
        <v>7.5984589041094841E-3</v>
      </c>
    </row>
    <row r="45" spans="1:7">
      <c r="A45"/>
      <c r="C45">
        <f t="shared" si="4"/>
        <v>2.034046978737214E-3</v>
      </c>
      <c r="E45">
        <f t="shared" si="5"/>
        <v>1.0736196319018121E-2</v>
      </c>
      <c r="G45">
        <f t="shared" si="6"/>
        <v>1.0166952054794454E-2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ED11-C812-48FE-ADD7-2771FC8C5277}">
  <dimension ref="A1:T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1" max="1" width="11.42578125" style="1"/>
    <col min="2" max="2" width="20.140625" customWidth="1"/>
    <col min="3" max="3" width="17.85546875" customWidth="1"/>
    <col min="4" max="4" width="19.5703125" customWidth="1"/>
    <col min="5" max="5" width="18.140625" customWidth="1"/>
    <col min="6" max="6" width="19.7109375" customWidth="1"/>
    <col min="7" max="7" width="15.5703125" customWidth="1"/>
    <col min="8" max="8" width="14.28515625" customWidth="1"/>
    <col min="9" max="9" width="14.85546875" customWidth="1"/>
    <col min="14" max="16" width="13.7109375" bestFit="1" customWidth="1"/>
  </cols>
  <sheetData>
    <row r="1" spans="1:20" s="1" customFormat="1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S1" t="s">
        <v>115</v>
      </c>
      <c r="T1"/>
    </row>
    <row r="2" spans="1:20">
      <c r="A2">
        <v>50</v>
      </c>
      <c r="B2">
        <v>1</v>
      </c>
      <c r="C2" s="7">
        <v>0.76325216404739804</v>
      </c>
      <c r="D2">
        <v>145</v>
      </c>
      <c r="E2" s="12">
        <v>0.88957055214723901</v>
      </c>
      <c r="F2">
        <v>593</v>
      </c>
      <c r="G2" s="5">
        <v>0.50770547945205402</v>
      </c>
      <c r="H2" s="3">
        <v>7.3206018518518517E-2</v>
      </c>
      <c r="I2" s="21">
        <f t="shared" ref="I2:I17" si="0">((HOUR(H2)*60)+MINUTE(H2)+(SECOND(H2)/60))</f>
        <v>105.41666666666667</v>
      </c>
      <c r="J2">
        <v>145</v>
      </c>
      <c r="K2">
        <v>575</v>
      </c>
      <c r="L2">
        <v>593</v>
      </c>
      <c r="M2">
        <v>18</v>
      </c>
      <c r="N2">
        <f>J2/(J2+M2)</f>
        <v>0.88957055214723924</v>
      </c>
      <c r="O2">
        <f>J2/(K2+J2)</f>
        <v>0.2013888888888889</v>
      </c>
      <c r="P2">
        <f>K2/(K2+L2)</f>
        <v>0.4922945205479452</v>
      </c>
      <c r="S2" t="s">
        <v>116</v>
      </c>
    </row>
    <row r="3" spans="1:20">
      <c r="A3">
        <v>49</v>
      </c>
      <c r="B3">
        <v>2</v>
      </c>
      <c r="C3" s="7">
        <v>0.76257983864190204</v>
      </c>
      <c r="D3">
        <v>144</v>
      </c>
      <c r="E3" s="12">
        <v>0.88343558282208501</v>
      </c>
      <c r="F3">
        <v>593</v>
      </c>
      <c r="G3" s="5">
        <v>0.50770547945205402</v>
      </c>
      <c r="H3" s="3">
        <v>7.3217592592592584E-2</v>
      </c>
      <c r="I3" s="21">
        <f t="shared" si="0"/>
        <v>105.43333333333334</v>
      </c>
      <c r="J3">
        <v>144</v>
      </c>
      <c r="K3">
        <v>575</v>
      </c>
      <c r="L3">
        <v>593</v>
      </c>
      <c r="M3">
        <v>19</v>
      </c>
      <c r="N3">
        <f>J3/(J3+M3)</f>
        <v>0.8834355828220859</v>
      </c>
      <c r="O3">
        <f t="shared" ref="O3:O17" si="1">J3/(K3+J3)</f>
        <v>0.20027816411682892</v>
      </c>
      <c r="P3">
        <f t="shared" ref="P3:P17" si="2">K3/(K3+L3)</f>
        <v>0.4922945205479452</v>
      </c>
    </row>
    <row r="4" spans="1:20">
      <c r="A4">
        <v>50</v>
      </c>
      <c r="B4">
        <v>3</v>
      </c>
      <c r="C4" s="7">
        <v>0.76349378098999898</v>
      </c>
      <c r="D4">
        <v>145</v>
      </c>
      <c r="E4" s="12">
        <v>0.88957055214723901</v>
      </c>
      <c r="F4">
        <v>592</v>
      </c>
      <c r="G4" s="5">
        <v>0.50684931506849296</v>
      </c>
      <c r="H4" s="3">
        <v>7.3206018518518517E-2</v>
      </c>
      <c r="I4" s="21">
        <f t="shared" si="0"/>
        <v>105.41666666666667</v>
      </c>
      <c r="J4">
        <v>145</v>
      </c>
      <c r="K4">
        <v>576</v>
      </c>
      <c r="L4">
        <v>592</v>
      </c>
      <c r="M4">
        <v>18</v>
      </c>
      <c r="N4">
        <f t="shared" ref="N4:N17" si="3">J4/(J4+M4)</f>
        <v>0.88957055214723924</v>
      </c>
      <c r="O4">
        <f t="shared" si="1"/>
        <v>0.20110957004160887</v>
      </c>
      <c r="P4">
        <f t="shared" si="2"/>
        <v>0.49315068493150682</v>
      </c>
    </row>
    <row r="5" spans="1:20">
      <c r="A5">
        <v>50</v>
      </c>
      <c r="B5">
        <v>4</v>
      </c>
      <c r="C5" s="7">
        <v>0.76373539793259904</v>
      </c>
      <c r="D5">
        <v>145</v>
      </c>
      <c r="E5" s="12">
        <v>0.88957055214723901</v>
      </c>
      <c r="F5">
        <v>593</v>
      </c>
      <c r="G5" s="5">
        <v>0.50770547945205402</v>
      </c>
      <c r="H5" s="3">
        <v>7.3576388888888886E-2</v>
      </c>
      <c r="I5" s="21">
        <f t="shared" si="0"/>
        <v>105.95</v>
      </c>
      <c r="J5">
        <v>145</v>
      </c>
      <c r="K5">
        <v>575</v>
      </c>
      <c r="L5">
        <v>593</v>
      </c>
      <c r="M5">
        <v>18</v>
      </c>
      <c r="N5">
        <f t="shared" si="3"/>
        <v>0.88957055214723924</v>
      </c>
      <c r="O5">
        <f t="shared" si="1"/>
        <v>0.2013888888888889</v>
      </c>
      <c r="P5">
        <f t="shared" si="2"/>
        <v>0.4922945205479452</v>
      </c>
    </row>
    <row r="6" spans="1:20">
      <c r="A6">
        <v>49</v>
      </c>
      <c r="B6">
        <v>5</v>
      </c>
      <c r="C6" s="7">
        <v>0.76278468778888997</v>
      </c>
      <c r="D6">
        <v>144</v>
      </c>
      <c r="E6" s="12">
        <v>0.88343558282208501</v>
      </c>
      <c r="F6">
        <v>593</v>
      </c>
      <c r="G6" s="5">
        <v>0.50770547945205402</v>
      </c>
      <c r="H6" s="3">
        <v>7.3148148148148143E-2</v>
      </c>
      <c r="I6" s="21">
        <f t="shared" si="0"/>
        <v>105.33333333333333</v>
      </c>
      <c r="J6">
        <v>144</v>
      </c>
      <c r="K6">
        <v>575</v>
      </c>
      <c r="L6">
        <v>593</v>
      </c>
      <c r="M6">
        <v>19</v>
      </c>
      <c r="N6">
        <f t="shared" si="3"/>
        <v>0.8834355828220859</v>
      </c>
      <c r="O6">
        <f t="shared" si="1"/>
        <v>0.20027816411682892</v>
      </c>
      <c r="P6">
        <f t="shared" si="2"/>
        <v>0.4922945205479452</v>
      </c>
    </row>
    <row r="7" spans="1:20">
      <c r="A7">
        <v>50</v>
      </c>
      <c r="B7">
        <v>6</v>
      </c>
      <c r="C7" s="7">
        <v>0.76367761996806405</v>
      </c>
      <c r="D7">
        <v>145</v>
      </c>
      <c r="E7" s="12">
        <v>0.88957055214723901</v>
      </c>
      <c r="F7">
        <v>592</v>
      </c>
      <c r="G7" s="5">
        <v>0.50684931506849296</v>
      </c>
      <c r="H7" s="3">
        <v>7.3229166666666665E-2</v>
      </c>
      <c r="I7" s="21">
        <f t="shared" si="0"/>
        <v>105.45</v>
      </c>
      <c r="J7">
        <v>145</v>
      </c>
      <c r="K7">
        <v>576</v>
      </c>
      <c r="L7">
        <v>592</v>
      </c>
      <c r="M7">
        <v>18</v>
      </c>
      <c r="N7">
        <f t="shared" si="3"/>
        <v>0.88957055214723924</v>
      </c>
      <c r="O7">
        <f t="shared" si="1"/>
        <v>0.20110957004160887</v>
      </c>
      <c r="P7">
        <f t="shared" si="2"/>
        <v>0.49315068493150682</v>
      </c>
    </row>
    <row r="8" spans="1:20">
      <c r="A8">
        <v>49</v>
      </c>
      <c r="B8">
        <v>7</v>
      </c>
      <c r="C8" s="7">
        <v>0.76306832506933298</v>
      </c>
      <c r="D8">
        <v>144</v>
      </c>
      <c r="E8" s="12">
        <v>0.88343558282208501</v>
      </c>
      <c r="F8">
        <v>594</v>
      </c>
      <c r="G8" s="5">
        <v>0.50856164383561597</v>
      </c>
      <c r="H8" s="3">
        <v>7.2939814814814818E-2</v>
      </c>
      <c r="I8" s="21">
        <f t="shared" si="0"/>
        <v>105.03333333333333</v>
      </c>
      <c r="J8">
        <v>144</v>
      </c>
      <c r="K8">
        <v>574</v>
      </c>
      <c r="L8">
        <v>594</v>
      </c>
      <c r="M8">
        <v>19</v>
      </c>
      <c r="N8">
        <f t="shared" si="3"/>
        <v>0.8834355828220859</v>
      </c>
      <c r="O8">
        <f t="shared" si="1"/>
        <v>0.20055710306406685</v>
      </c>
      <c r="P8">
        <f t="shared" si="2"/>
        <v>0.49143835616438358</v>
      </c>
    </row>
    <row r="9" spans="1:20">
      <c r="A9">
        <v>50</v>
      </c>
      <c r="B9">
        <v>8</v>
      </c>
      <c r="C9" s="7">
        <v>0.76358832675014698</v>
      </c>
      <c r="D9">
        <v>145</v>
      </c>
      <c r="E9" s="12">
        <v>0.88957055214723901</v>
      </c>
      <c r="F9">
        <v>591</v>
      </c>
      <c r="G9" s="5">
        <v>0.505993150684931</v>
      </c>
      <c r="H9" s="3">
        <v>7.3240740740740731E-2</v>
      </c>
      <c r="I9" s="21">
        <f t="shared" si="0"/>
        <v>105.46666666666667</v>
      </c>
      <c r="J9">
        <v>145</v>
      </c>
      <c r="K9">
        <v>577</v>
      </c>
      <c r="L9">
        <v>591</v>
      </c>
      <c r="M9">
        <v>18</v>
      </c>
      <c r="N9">
        <f t="shared" si="3"/>
        <v>0.88957055214723924</v>
      </c>
      <c r="O9">
        <f t="shared" si="1"/>
        <v>0.20083102493074792</v>
      </c>
      <c r="P9">
        <f t="shared" si="2"/>
        <v>0.4940068493150685</v>
      </c>
    </row>
    <row r="10" spans="1:20">
      <c r="A10">
        <v>50</v>
      </c>
      <c r="B10">
        <v>9</v>
      </c>
      <c r="C10" s="7">
        <v>0.76338873014538999</v>
      </c>
      <c r="D10">
        <v>145</v>
      </c>
      <c r="E10" s="12">
        <v>0.88957055214723901</v>
      </c>
      <c r="F10">
        <v>591</v>
      </c>
      <c r="G10" s="5">
        <v>0.505993150684931</v>
      </c>
      <c r="H10" s="3">
        <v>7.3055555555555554E-2</v>
      </c>
      <c r="I10" s="21">
        <f t="shared" si="0"/>
        <v>105.2</v>
      </c>
      <c r="J10">
        <v>145</v>
      </c>
      <c r="K10">
        <v>577</v>
      </c>
      <c r="L10">
        <v>591</v>
      </c>
      <c r="M10">
        <v>18</v>
      </c>
      <c r="N10">
        <f t="shared" si="3"/>
        <v>0.88957055214723924</v>
      </c>
      <c r="O10">
        <f t="shared" si="1"/>
        <v>0.20083102493074792</v>
      </c>
      <c r="P10">
        <f t="shared" si="2"/>
        <v>0.4940068493150685</v>
      </c>
    </row>
    <row r="11" spans="1:20">
      <c r="A11">
        <v>50</v>
      </c>
      <c r="B11">
        <v>10</v>
      </c>
      <c r="C11" s="7">
        <v>0.763577821665686</v>
      </c>
      <c r="D11">
        <v>145</v>
      </c>
      <c r="E11" s="12">
        <v>0.88957055214723901</v>
      </c>
      <c r="F11">
        <v>593</v>
      </c>
      <c r="G11" s="5">
        <v>0.50770547945205402</v>
      </c>
      <c r="H11" s="3">
        <v>7.3078703703703715E-2</v>
      </c>
      <c r="I11" s="21">
        <f t="shared" si="0"/>
        <v>105.23333333333333</v>
      </c>
      <c r="J11">
        <v>145</v>
      </c>
      <c r="K11">
        <v>575</v>
      </c>
      <c r="L11">
        <v>593</v>
      </c>
      <c r="M11">
        <v>18</v>
      </c>
      <c r="N11">
        <f t="shared" si="3"/>
        <v>0.88957055214723924</v>
      </c>
      <c r="O11">
        <f t="shared" si="1"/>
        <v>0.2013888888888889</v>
      </c>
      <c r="P11">
        <f t="shared" si="2"/>
        <v>0.4922945205479452</v>
      </c>
    </row>
    <row r="12" spans="1:20">
      <c r="A12">
        <v>49</v>
      </c>
      <c r="B12">
        <v>11</v>
      </c>
      <c r="C12" s="7">
        <v>0.762810950500042</v>
      </c>
      <c r="D12">
        <v>144</v>
      </c>
      <c r="E12" s="12">
        <v>0.88343558282208501</v>
      </c>
      <c r="F12">
        <v>594</v>
      </c>
      <c r="G12" s="5">
        <v>0.50856164383561597</v>
      </c>
      <c r="H12" s="3">
        <v>7.2638888888888892E-2</v>
      </c>
      <c r="I12" s="21">
        <f t="shared" si="0"/>
        <v>104.6</v>
      </c>
      <c r="J12">
        <v>144</v>
      </c>
      <c r="K12">
        <v>574</v>
      </c>
      <c r="L12">
        <v>594</v>
      </c>
      <c r="M12">
        <v>19</v>
      </c>
      <c r="N12">
        <f t="shared" si="3"/>
        <v>0.8834355828220859</v>
      </c>
      <c r="O12">
        <f t="shared" si="1"/>
        <v>0.20055710306406685</v>
      </c>
      <c r="P12">
        <f t="shared" si="2"/>
        <v>0.49143835616438358</v>
      </c>
    </row>
    <row r="13" spans="1:20">
      <c r="A13">
        <v>50</v>
      </c>
      <c r="B13">
        <v>12</v>
      </c>
      <c r="C13" s="7">
        <v>0.76325741658962898</v>
      </c>
      <c r="D13">
        <v>145</v>
      </c>
      <c r="E13" s="12">
        <v>0.88957055214723901</v>
      </c>
      <c r="F13">
        <v>593</v>
      </c>
      <c r="G13" s="5">
        <v>0.50770547945205402</v>
      </c>
      <c r="H13" s="3">
        <v>7.3217592592592584E-2</v>
      </c>
      <c r="I13" s="21">
        <f t="shared" si="0"/>
        <v>105.43333333333334</v>
      </c>
      <c r="J13">
        <v>145</v>
      </c>
      <c r="K13">
        <v>575</v>
      </c>
      <c r="L13">
        <v>593</v>
      </c>
      <c r="M13">
        <v>18</v>
      </c>
      <c r="N13">
        <f t="shared" si="3"/>
        <v>0.88957055214723924</v>
      </c>
      <c r="O13">
        <f t="shared" si="1"/>
        <v>0.2013888888888889</v>
      </c>
      <c r="P13">
        <f t="shared" si="2"/>
        <v>0.4922945205479452</v>
      </c>
    </row>
    <row r="14" spans="1:20">
      <c r="A14">
        <v>50</v>
      </c>
      <c r="B14">
        <v>13</v>
      </c>
      <c r="C14" s="7">
        <v>0.76360408437683802</v>
      </c>
      <c r="D14">
        <v>145</v>
      </c>
      <c r="E14" s="12">
        <v>0.88957055214723901</v>
      </c>
      <c r="F14">
        <v>592</v>
      </c>
      <c r="G14" s="5">
        <v>0.50684931506849296</v>
      </c>
      <c r="H14" s="3">
        <v>7.3136574074074076E-2</v>
      </c>
      <c r="I14" s="21">
        <f t="shared" si="0"/>
        <v>105.31666666666666</v>
      </c>
      <c r="J14">
        <v>145</v>
      </c>
      <c r="K14">
        <v>576</v>
      </c>
      <c r="L14">
        <v>592</v>
      </c>
      <c r="M14">
        <v>18</v>
      </c>
      <c r="N14">
        <f t="shared" si="3"/>
        <v>0.88957055214723924</v>
      </c>
      <c r="O14">
        <f t="shared" si="1"/>
        <v>0.20110957004160887</v>
      </c>
      <c r="P14">
        <f t="shared" si="2"/>
        <v>0.49315068493150682</v>
      </c>
    </row>
    <row r="15" spans="1:20">
      <c r="A15">
        <v>50</v>
      </c>
      <c r="B15">
        <v>14</v>
      </c>
      <c r="C15" s="7">
        <v>0.76329418438524199</v>
      </c>
      <c r="D15">
        <v>145</v>
      </c>
      <c r="E15" s="12">
        <v>0.88957055214723901</v>
      </c>
      <c r="F15">
        <v>591</v>
      </c>
      <c r="G15" s="5">
        <v>0.505993150684931</v>
      </c>
      <c r="H15" s="3">
        <v>7.3113425925925915E-2</v>
      </c>
      <c r="I15" s="21">
        <f t="shared" si="0"/>
        <v>105.28333333333333</v>
      </c>
      <c r="J15">
        <v>145</v>
      </c>
      <c r="K15">
        <v>577</v>
      </c>
      <c r="L15">
        <v>591</v>
      </c>
      <c r="M15">
        <v>18</v>
      </c>
      <c r="N15">
        <f t="shared" si="3"/>
        <v>0.88957055214723924</v>
      </c>
      <c r="O15">
        <f t="shared" si="1"/>
        <v>0.20083102493074792</v>
      </c>
      <c r="P15">
        <f t="shared" si="2"/>
        <v>0.4940068493150685</v>
      </c>
    </row>
    <row r="16" spans="1:20">
      <c r="A16">
        <v>50</v>
      </c>
      <c r="B16">
        <v>15</v>
      </c>
      <c r="C16" s="7">
        <v>0.763696003865871</v>
      </c>
      <c r="D16">
        <v>145</v>
      </c>
      <c r="E16" s="12">
        <v>0.88957055214723901</v>
      </c>
      <c r="F16">
        <v>590</v>
      </c>
      <c r="G16" s="5">
        <v>0.50513698630136905</v>
      </c>
      <c r="H16" s="3">
        <v>7.3240740740740731E-2</v>
      </c>
      <c r="I16" s="21">
        <f t="shared" si="0"/>
        <v>105.46666666666667</v>
      </c>
      <c r="J16">
        <v>145</v>
      </c>
      <c r="K16">
        <v>578</v>
      </c>
      <c r="L16">
        <v>590</v>
      </c>
      <c r="M16">
        <v>18</v>
      </c>
      <c r="N16">
        <f t="shared" si="3"/>
        <v>0.88957055214723924</v>
      </c>
      <c r="O16">
        <f t="shared" si="1"/>
        <v>0.20055325034578148</v>
      </c>
      <c r="P16">
        <f t="shared" si="2"/>
        <v>0.49486301369863012</v>
      </c>
    </row>
    <row r="17" spans="1:16">
      <c r="A17">
        <v>50</v>
      </c>
      <c r="B17">
        <v>16</v>
      </c>
      <c r="C17" s="7">
        <v>0.76311034540717704</v>
      </c>
      <c r="D17">
        <v>145</v>
      </c>
      <c r="E17" s="12">
        <v>0.88957055214723901</v>
      </c>
      <c r="F17">
        <v>593</v>
      </c>
      <c r="G17" s="5">
        <v>0.50770547945205402</v>
      </c>
      <c r="H17" s="3">
        <v>7.2766203703703694E-2</v>
      </c>
      <c r="I17" s="21">
        <f t="shared" si="0"/>
        <v>104.78333333333333</v>
      </c>
      <c r="J17">
        <v>145</v>
      </c>
      <c r="K17">
        <v>575</v>
      </c>
      <c r="L17">
        <v>593</v>
      </c>
      <c r="M17">
        <v>18</v>
      </c>
      <c r="N17">
        <f t="shared" si="3"/>
        <v>0.88957055214723924</v>
      </c>
      <c r="O17">
        <f t="shared" si="1"/>
        <v>0.2013888888888889</v>
      </c>
      <c r="P17">
        <f t="shared" si="2"/>
        <v>0.4922945205479452</v>
      </c>
    </row>
    <row r="18" spans="1:16">
      <c r="C18" s="7"/>
      <c r="E18" s="12"/>
      <c r="G18" s="5"/>
    </row>
    <row r="19" spans="1:16">
      <c r="B19" t="s">
        <v>117</v>
      </c>
      <c r="C19" s="7">
        <f>SUM(C2:C17)</f>
        <v>12.212919678124209</v>
      </c>
      <c r="D19" t="s">
        <v>117</v>
      </c>
      <c r="E19" s="12">
        <f>SUM(E2:E17)</f>
        <v>14.208588957055207</v>
      </c>
      <c r="F19" t="s">
        <v>117</v>
      </c>
      <c r="G19" s="5">
        <f>SUM(G2:G17)</f>
        <v>8.1147260273972517</v>
      </c>
      <c r="H19" t="s">
        <v>117</v>
      </c>
      <c r="I19" s="21">
        <f>SUM(I2:I17)</f>
        <v>1684.8166666666666</v>
      </c>
      <c r="J19">
        <f>I19/60</f>
        <v>28.080277777777777</v>
      </c>
      <c r="M19" t="s">
        <v>117</v>
      </c>
      <c r="N19">
        <f>SUM(N2:N17)</f>
        <v>14.208588957055213</v>
      </c>
      <c r="O19">
        <f>SUM(O2:O17)</f>
        <v>3.2149900140690884</v>
      </c>
      <c r="P19">
        <f>SUM(P2:P17)</f>
        <v>7.8852739726027421</v>
      </c>
    </row>
    <row r="20" spans="1:16">
      <c r="B20" t="s">
        <v>118</v>
      </c>
      <c r="C20" s="7">
        <f>C19/16</f>
        <v>0.76330747988276304</v>
      </c>
      <c r="D20" t="s">
        <v>118</v>
      </c>
      <c r="E20" s="12">
        <f>E19/16</f>
        <v>0.88803680981595046</v>
      </c>
      <c r="F20" t="s">
        <v>118</v>
      </c>
      <c r="G20" s="5">
        <f>G19/16</f>
        <v>0.50717037671232823</v>
      </c>
      <c r="H20" t="s">
        <v>118</v>
      </c>
      <c r="I20">
        <f>I19/16</f>
        <v>105.30104166666666</v>
      </c>
      <c r="M20" t="s">
        <v>118</v>
      </c>
      <c r="N20">
        <f>N19/16</f>
        <v>0.88803680981595079</v>
      </c>
      <c r="O20">
        <f>O19/16</f>
        <v>0.20093687587931802</v>
      </c>
      <c r="P20">
        <f>P19/16</f>
        <v>0.49282962328767138</v>
      </c>
    </row>
    <row r="21" spans="1:16">
      <c r="B21" s="10" t="s">
        <v>119</v>
      </c>
      <c r="C21" s="22">
        <f>_xlfn.VAR.S(C2:C17)</f>
        <v>1.2689511666104934E-7</v>
      </c>
      <c r="D21" s="10" t="s">
        <v>119</v>
      </c>
      <c r="E21" s="23">
        <f>_xlfn.VAR.S(E2:E17)</f>
        <v>7.5275697241161202E-6</v>
      </c>
      <c r="F21" s="10" t="s">
        <v>119</v>
      </c>
      <c r="G21" s="24">
        <f>_xlfn.VAR.S(G2:G17)</f>
        <v>9.6513964471125113E-7</v>
      </c>
      <c r="H21" t="s">
        <v>119</v>
      </c>
      <c r="I21">
        <f>_xlfn.VAR.S(I2:I17)</f>
        <v>9.3832175925927269E-2</v>
      </c>
      <c r="M21" t="s">
        <v>119</v>
      </c>
      <c r="N21" s="25">
        <f>_xlfn.VAR.S(N2:N17)</f>
        <v>7.5275697241144795E-6</v>
      </c>
      <c r="O21" s="25">
        <f>_xlfn.VAR.S(O2:O17)</f>
        <v>1.632058399723991E-7</v>
      </c>
      <c r="P21" s="25">
        <f>_xlfn.VAR.S(P2:P17)</f>
        <v>9.6513964471131403E-7</v>
      </c>
    </row>
    <row r="22" spans="1:16">
      <c r="B22" s="17" t="s">
        <v>120</v>
      </c>
      <c r="C22" s="16">
        <f>_xlfn.STDEV.S(C2:C17)</f>
        <v>3.5622340835639836E-4</v>
      </c>
      <c r="D22" s="17" t="s">
        <v>120</v>
      </c>
      <c r="E22" s="15">
        <f>_xlfn.STDEV.S(E2:E17)</f>
        <v>2.7436416901840737E-3</v>
      </c>
      <c r="F22" s="17" t="s">
        <v>120</v>
      </c>
      <c r="G22" s="14">
        <f>_xlfn.STDEV.S(G2:G17)</f>
        <v>9.8241520993480711E-4</v>
      </c>
      <c r="H22" t="s">
        <v>120</v>
      </c>
      <c r="I22">
        <f>_xlfn.STDEV.S(I2:I17)</f>
        <v>0.30632038117945609</v>
      </c>
      <c r="M22" t="s">
        <v>120</v>
      </c>
      <c r="N22">
        <f>_xlfn.STDEV.S(N2:N17)</f>
        <v>2.7436416901837745E-3</v>
      </c>
      <c r="O22">
        <f>_xlfn.STDEV.S(O2:O17)</f>
        <v>4.0398742551272447E-4</v>
      </c>
      <c r="P22">
        <f>_xlfn.STDEV.S(P2:P17)</f>
        <v>9.824152099348392E-4</v>
      </c>
    </row>
    <row r="23" spans="1:16">
      <c r="C23" s="7"/>
      <c r="E23" s="12"/>
    </row>
    <row r="24" spans="1:16">
      <c r="B24" t="s">
        <v>121</v>
      </c>
      <c r="C24" s="7">
        <f>MIN(C2:C17)</f>
        <v>0.76257983864190204</v>
      </c>
      <c r="D24" t="s">
        <v>121</v>
      </c>
      <c r="E24" s="12">
        <f>MIN(E2:E17)</f>
        <v>0.88343558282208501</v>
      </c>
      <c r="F24" t="s">
        <v>121</v>
      </c>
      <c r="G24" s="5">
        <f>MIN(G2:G17)</f>
        <v>0.50513698630136905</v>
      </c>
      <c r="M24" t="s">
        <v>121</v>
      </c>
      <c r="N24">
        <f>MIN(N2:N17)</f>
        <v>0.8834355828220859</v>
      </c>
      <c r="O24">
        <f>MIN(O2:O17)</f>
        <v>0.20027816411682892</v>
      </c>
      <c r="P24">
        <f>MIN(P2:P17)</f>
        <v>0.49143835616438358</v>
      </c>
    </row>
    <row r="25" spans="1:16">
      <c r="B25" t="s">
        <v>122</v>
      </c>
      <c r="C25" s="7">
        <f>MAX(C2:C17)</f>
        <v>0.76373539793259904</v>
      </c>
      <c r="D25" t="s">
        <v>122</v>
      </c>
      <c r="E25" s="12">
        <f>MAX(E2:E17)</f>
        <v>0.88957055214723901</v>
      </c>
      <c r="F25" t="s">
        <v>122</v>
      </c>
      <c r="G25" s="5">
        <f>MAX(G2:G17)</f>
        <v>0.50856164383561597</v>
      </c>
      <c r="M25" t="s">
        <v>122</v>
      </c>
      <c r="N25">
        <f>MAX(N2:N17)</f>
        <v>0.88957055214723924</v>
      </c>
      <c r="O25">
        <f>MAX(O2:O17)</f>
        <v>0.2013888888888889</v>
      </c>
      <c r="P25">
        <f>MAX(P2:P17)</f>
        <v>0.49486301369863012</v>
      </c>
    </row>
    <row r="26" spans="1:16">
      <c r="B26" s="1" t="s">
        <v>123</v>
      </c>
      <c r="C26" s="7">
        <f>C25-C24</f>
        <v>1.1555592906969947E-3</v>
      </c>
      <c r="D26" s="1" t="s">
        <v>123</v>
      </c>
      <c r="E26" s="12">
        <f>E25-E24</f>
        <v>6.1349693251540049E-3</v>
      </c>
      <c r="F26" s="1" t="s">
        <v>123</v>
      </c>
      <c r="G26" s="5">
        <f>G25-G24</f>
        <v>3.4246575342469221E-3</v>
      </c>
      <c r="M26" s="1" t="s">
        <v>124</v>
      </c>
      <c r="N26">
        <f>N25-N24</f>
        <v>6.1349693251533388E-3</v>
      </c>
      <c r="O26">
        <f>O25-O24</f>
        <v>1.1107247720599789E-3</v>
      </c>
      <c r="P26">
        <f>P25-P24</f>
        <v>3.4246575342465335E-3</v>
      </c>
    </row>
    <row r="27" spans="1:16">
      <c r="B27" s="10" t="s">
        <v>125</v>
      </c>
      <c r="C27" s="7">
        <f>C26*100</f>
        <v>0.11555592906969947</v>
      </c>
      <c r="D27" s="10" t="s">
        <v>125</v>
      </c>
      <c r="E27" s="12">
        <f>E26*100</f>
        <v>0.61349693251540049</v>
      </c>
      <c r="F27" s="10" t="s">
        <v>128</v>
      </c>
      <c r="G27" s="5">
        <f>G26*100</f>
        <v>0.34246575342469221</v>
      </c>
      <c r="M27" s="10" t="s">
        <v>125</v>
      </c>
      <c r="N27">
        <f>N26*100</f>
        <v>0.61349693251533388</v>
      </c>
      <c r="O27">
        <f>O26*100</f>
        <v>0.11107247720599789</v>
      </c>
      <c r="P27">
        <f>P26*100</f>
        <v>0.34246575342465335</v>
      </c>
    </row>
    <row r="29" spans="1:16">
      <c r="C29" t="s">
        <v>129</v>
      </c>
      <c r="E29" t="s">
        <v>129</v>
      </c>
      <c r="G29" t="s">
        <v>129</v>
      </c>
    </row>
    <row r="30" spans="1:16">
      <c r="C30">
        <f t="shared" ref="C30:C45" si="4">ABS(C2-C$20)</f>
        <v>5.5315835364999622E-5</v>
      </c>
      <c r="E30">
        <f t="shared" ref="E30:E45" si="5">ABS(E2-E$20)</f>
        <v>1.5337423312885567E-3</v>
      </c>
      <c r="G30">
        <f t="shared" ref="G30:G45" si="6">ABS(G2-G$20)</f>
        <v>5.3510273972579014E-4</v>
      </c>
    </row>
    <row r="31" spans="1:16">
      <c r="C31">
        <f t="shared" si="4"/>
        <v>7.2764124086099891E-4</v>
      </c>
      <c r="E31">
        <f t="shared" si="5"/>
        <v>4.6012269938654482E-3</v>
      </c>
      <c r="G31">
        <f t="shared" si="6"/>
        <v>5.3510273972579014E-4</v>
      </c>
    </row>
    <row r="32" spans="1:16">
      <c r="C32">
        <f t="shared" si="4"/>
        <v>1.8630110723594218E-4</v>
      </c>
      <c r="E32">
        <f t="shared" si="5"/>
        <v>1.5337423312885567E-3</v>
      </c>
      <c r="G32">
        <f t="shared" si="6"/>
        <v>3.2106164383527425E-4</v>
      </c>
    </row>
    <row r="33" spans="3:7">
      <c r="C33">
        <f t="shared" si="4"/>
        <v>4.279180498359958E-4</v>
      </c>
      <c r="E33">
        <f t="shared" si="5"/>
        <v>1.5337423312885567E-3</v>
      </c>
      <c r="G33">
        <f t="shared" si="6"/>
        <v>5.3510273972579014E-4</v>
      </c>
    </row>
    <row r="34" spans="3:7">
      <c r="C34">
        <f t="shared" si="4"/>
        <v>5.2279209387307013E-4</v>
      </c>
      <c r="E34">
        <f t="shared" si="5"/>
        <v>4.6012269938654482E-3</v>
      </c>
      <c r="G34">
        <f t="shared" si="6"/>
        <v>5.3510273972579014E-4</v>
      </c>
    </row>
    <row r="35" spans="3:7">
      <c r="C35">
        <f t="shared" si="4"/>
        <v>3.7014008530100728E-4</v>
      </c>
      <c r="E35">
        <f t="shared" si="5"/>
        <v>1.5337423312885567E-3</v>
      </c>
      <c r="G35">
        <f t="shared" si="6"/>
        <v>3.2106164383527425E-4</v>
      </c>
    </row>
    <row r="36" spans="3:7">
      <c r="C36">
        <f t="shared" si="4"/>
        <v>2.3915481343006473E-4</v>
      </c>
      <c r="E36">
        <f t="shared" si="5"/>
        <v>4.6012269938654482E-3</v>
      </c>
      <c r="G36">
        <f t="shared" si="6"/>
        <v>1.3912671232877427E-3</v>
      </c>
    </row>
    <row r="37" spans="3:7">
      <c r="C37">
        <f t="shared" si="4"/>
        <v>2.8084686738394371E-4</v>
      </c>
      <c r="E37">
        <f t="shared" si="5"/>
        <v>1.5337423312885567E-3</v>
      </c>
      <c r="G37">
        <f t="shared" si="6"/>
        <v>1.1772260273972268E-3</v>
      </c>
    </row>
    <row r="38" spans="3:7">
      <c r="C38">
        <f t="shared" si="4"/>
        <v>8.1250262626952896E-5</v>
      </c>
      <c r="E38">
        <f t="shared" si="5"/>
        <v>1.5337423312885567E-3</v>
      </c>
      <c r="G38">
        <f t="shared" si="6"/>
        <v>1.1772260273972268E-3</v>
      </c>
    </row>
    <row r="39" spans="3:7">
      <c r="C39">
        <f t="shared" si="4"/>
        <v>2.7034178292295596E-4</v>
      </c>
      <c r="E39">
        <f t="shared" si="5"/>
        <v>1.5337423312885567E-3</v>
      </c>
      <c r="G39">
        <f t="shared" si="6"/>
        <v>5.3510273972579014E-4</v>
      </c>
    </row>
    <row r="40" spans="3:7">
      <c r="C40">
        <f t="shared" si="4"/>
        <v>4.9652938272104485E-4</v>
      </c>
      <c r="E40">
        <f t="shared" si="5"/>
        <v>4.6012269938654482E-3</v>
      </c>
      <c r="G40">
        <f t="shared" si="6"/>
        <v>1.3912671232877427E-3</v>
      </c>
    </row>
    <row r="41" spans="3:7">
      <c r="C41">
        <f t="shared" si="4"/>
        <v>5.0063293134061659E-5</v>
      </c>
      <c r="E41">
        <f t="shared" si="5"/>
        <v>1.5337423312885567E-3</v>
      </c>
      <c r="G41">
        <f t="shared" si="6"/>
        <v>5.3510273972579014E-4</v>
      </c>
    </row>
    <row r="42" spans="3:7">
      <c r="C42">
        <f t="shared" si="4"/>
        <v>2.9660449407498124E-4</v>
      </c>
      <c r="E42">
        <f t="shared" si="5"/>
        <v>1.5337423312885567E-3</v>
      </c>
      <c r="G42">
        <f t="shared" si="6"/>
        <v>3.2106164383527425E-4</v>
      </c>
    </row>
    <row r="43" spans="3:7">
      <c r="C43">
        <f t="shared" si="4"/>
        <v>1.3295497521048638E-5</v>
      </c>
      <c r="E43">
        <f t="shared" si="5"/>
        <v>1.5337423312885567E-3</v>
      </c>
      <c r="G43">
        <f t="shared" si="6"/>
        <v>1.1772260273972268E-3</v>
      </c>
    </row>
    <row r="44" spans="3:7">
      <c r="C44">
        <f t="shared" si="4"/>
        <v>3.8852398310795788E-4</v>
      </c>
      <c r="E44">
        <f t="shared" si="5"/>
        <v>1.5337423312885567E-3</v>
      </c>
      <c r="G44">
        <f t="shared" si="6"/>
        <v>2.0333904109591794E-3</v>
      </c>
    </row>
    <row r="45" spans="3:7">
      <c r="C45">
        <f t="shared" si="4"/>
        <v>1.9713447558600272E-4</v>
      </c>
      <c r="E45">
        <f t="shared" si="5"/>
        <v>1.5337423312885567E-3</v>
      </c>
      <c r="G45">
        <f t="shared" si="6"/>
        <v>5.3510273972579014E-4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3BD0-0B37-4C77-808B-3A7FD886AEF4}">
  <dimension ref="A1:S45"/>
  <sheetViews>
    <sheetView workbookViewId="0">
      <pane xSplit="1" topLeftCell="B1" activePane="topRight" state="frozen"/>
      <selection pane="topRight" activeCell="E21" sqref="E21"/>
    </sheetView>
  </sheetViews>
  <sheetFormatPr defaultColWidth="11.42578125" defaultRowHeight="15"/>
  <cols>
    <col min="2" max="2" width="18.7109375" customWidth="1"/>
    <col min="3" max="3" width="16.28515625" customWidth="1"/>
    <col min="4" max="4" width="16.42578125" customWidth="1"/>
    <col min="5" max="5" width="15.5703125" customWidth="1"/>
    <col min="6" max="6" width="16.28515625" customWidth="1"/>
    <col min="7" max="7" width="15.42578125" customWidth="1"/>
    <col min="8" max="8" width="13" customWidth="1"/>
    <col min="9" max="9" width="14.85546875" customWidth="1"/>
    <col min="14" max="16" width="13.710937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S1" t="s">
        <v>115</v>
      </c>
    </row>
    <row r="2" spans="1:19">
      <c r="A2">
        <v>47</v>
      </c>
      <c r="B2">
        <v>1</v>
      </c>
      <c r="C2" s="7">
        <v>0.76109336919068804</v>
      </c>
      <c r="D2">
        <v>140</v>
      </c>
      <c r="E2" s="12">
        <v>0.85889570552147199</v>
      </c>
      <c r="F2">
        <v>651</v>
      </c>
      <c r="G2" s="5">
        <v>0.55736301369862995</v>
      </c>
      <c r="H2" s="18">
        <v>7.3090277777777782E-2</v>
      </c>
      <c r="I2" s="21">
        <f t="shared" ref="I2:I17" si="0">((HOUR(H2)*60)+MINUTE(H2)+(SECOND(H2)/60))</f>
        <v>105.25</v>
      </c>
      <c r="J2">
        <v>140</v>
      </c>
      <c r="K2">
        <v>517</v>
      </c>
      <c r="L2">
        <v>651</v>
      </c>
      <c r="M2">
        <v>23</v>
      </c>
      <c r="N2">
        <f>J2/(J2+M2)</f>
        <v>0.85889570552147243</v>
      </c>
      <c r="O2">
        <f>J2/(K2+J2)</f>
        <v>0.21308980213089801</v>
      </c>
      <c r="P2">
        <f>K2/(K2+L2)</f>
        <v>0.44263698630136988</v>
      </c>
      <c r="S2" t="s">
        <v>116</v>
      </c>
    </row>
    <row r="3" spans="1:19">
      <c r="A3">
        <v>50</v>
      </c>
      <c r="B3">
        <v>2</v>
      </c>
      <c r="C3" s="7">
        <v>0.76567883855786101</v>
      </c>
      <c r="D3">
        <v>141</v>
      </c>
      <c r="E3" s="12">
        <v>0.86503067484662499</v>
      </c>
      <c r="F3">
        <v>671</v>
      </c>
      <c r="G3" s="5">
        <v>0.57448630136986301</v>
      </c>
      <c r="H3" s="3">
        <v>7.3159722222222223E-2</v>
      </c>
      <c r="I3" s="21">
        <f t="shared" si="0"/>
        <v>105.35</v>
      </c>
      <c r="J3">
        <v>141</v>
      </c>
      <c r="K3">
        <v>497</v>
      </c>
      <c r="L3">
        <v>671</v>
      </c>
      <c r="M3">
        <v>22</v>
      </c>
      <c r="N3">
        <f>J3/(J3+M2)</f>
        <v>0.8597560975609756</v>
      </c>
      <c r="O3">
        <f>J3/(K2+J3)</f>
        <v>0.21428571428571427</v>
      </c>
      <c r="P3">
        <f>K2/(K2+L3)</f>
        <v>0.43518518518518517</v>
      </c>
    </row>
    <row r="4" spans="1:19">
      <c r="A4">
        <v>48</v>
      </c>
      <c r="B4">
        <v>3</v>
      </c>
      <c r="C4" s="7">
        <v>0.75864043196907305</v>
      </c>
      <c r="D4">
        <v>141</v>
      </c>
      <c r="E4" s="12">
        <v>0.86503067484662499</v>
      </c>
      <c r="F4">
        <v>652</v>
      </c>
      <c r="G4" s="5">
        <v>0.55821917808219101</v>
      </c>
      <c r="H4" s="3">
        <v>7.3148148148148143E-2</v>
      </c>
      <c r="I4" s="21">
        <f t="shared" si="0"/>
        <v>105.33333333333333</v>
      </c>
      <c r="J4">
        <v>141</v>
      </c>
      <c r="K4">
        <v>516</v>
      </c>
      <c r="L4">
        <v>652</v>
      </c>
      <c r="M4">
        <v>22</v>
      </c>
      <c r="N4">
        <f>J4/(J4+M3)</f>
        <v>0.86503067484662577</v>
      </c>
      <c r="O4">
        <f>J4/(K3+J4)</f>
        <v>0.22100313479623823</v>
      </c>
      <c r="P4">
        <f>K3/(K3+L4)</f>
        <v>0.43255004351610093</v>
      </c>
    </row>
    <row r="5" spans="1:19">
      <c r="A5">
        <v>50</v>
      </c>
      <c r="B5">
        <v>4</v>
      </c>
      <c r="C5" s="7">
        <v>0.76082548953693596</v>
      </c>
      <c r="D5">
        <v>148</v>
      </c>
      <c r="E5" s="12">
        <v>0.90797546012269903</v>
      </c>
      <c r="F5">
        <v>597</v>
      </c>
      <c r="G5" s="5">
        <v>0.51113013698630105</v>
      </c>
      <c r="H5" s="3">
        <v>7.3194444444444437E-2</v>
      </c>
      <c r="I5" s="21">
        <f t="shared" si="0"/>
        <v>105.4</v>
      </c>
      <c r="J5">
        <v>148</v>
      </c>
      <c r="K5">
        <v>571</v>
      </c>
      <c r="L5">
        <v>597</v>
      </c>
      <c r="M5">
        <v>15</v>
      </c>
      <c r="N5">
        <f t="shared" ref="N5:N17" si="1">J5/(J5+M5)</f>
        <v>0.90797546012269936</v>
      </c>
      <c r="O5">
        <f t="shared" ref="O5:O17" si="2">J5/(K5+J5)</f>
        <v>0.20584144645340752</v>
      </c>
      <c r="P5">
        <f t="shared" ref="P5:P17" si="3">K5/(K5+L5)</f>
        <v>0.48886986301369861</v>
      </c>
    </row>
    <row r="6" spans="1:19">
      <c r="A6">
        <v>47</v>
      </c>
      <c r="B6">
        <v>5</v>
      </c>
      <c r="C6" s="7">
        <v>0.75745335742499298</v>
      </c>
      <c r="D6">
        <v>143</v>
      </c>
      <c r="E6" s="12">
        <v>0.877300613496932</v>
      </c>
      <c r="F6">
        <v>641</v>
      </c>
      <c r="G6" s="5">
        <v>0.54880136986301298</v>
      </c>
      <c r="H6" s="3">
        <v>7.3194444444444437E-2</v>
      </c>
      <c r="I6" s="21">
        <f t="shared" si="0"/>
        <v>105.4</v>
      </c>
      <c r="J6">
        <v>143</v>
      </c>
      <c r="K6">
        <v>527</v>
      </c>
      <c r="L6">
        <v>641</v>
      </c>
      <c r="M6">
        <v>20</v>
      </c>
      <c r="N6">
        <f t="shared" si="1"/>
        <v>0.87730061349693256</v>
      </c>
      <c r="O6">
        <f t="shared" si="2"/>
        <v>0.21343283582089553</v>
      </c>
      <c r="P6">
        <f t="shared" si="3"/>
        <v>0.4511986301369863</v>
      </c>
    </row>
    <row r="7" spans="1:19">
      <c r="A7">
        <v>49</v>
      </c>
      <c r="B7">
        <v>6</v>
      </c>
      <c r="C7" s="7">
        <v>0.76166064375157505</v>
      </c>
      <c r="D7">
        <v>144</v>
      </c>
      <c r="E7" s="12">
        <v>0.88343558282208501</v>
      </c>
      <c r="F7">
        <v>635</v>
      </c>
      <c r="G7" s="5">
        <v>0.54366438356164304</v>
      </c>
      <c r="H7" s="3">
        <v>7.3206018518518517E-2</v>
      </c>
      <c r="I7" s="21">
        <f t="shared" si="0"/>
        <v>105.41666666666667</v>
      </c>
      <c r="J7">
        <v>144</v>
      </c>
      <c r="K7">
        <v>533</v>
      </c>
      <c r="L7">
        <v>635</v>
      </c>
      <c r="M7">
        <v>19</v>
      </c>
      <c r="N7">
        <f t="shared" si="1"/>
        <v>0.8834355828220859</v>
      </c>
      <c r="O7">
        <f t="shared" si="2"/>
        <v>0.21270310192023634</v>
      </c>
      <c r="P7">
        <f t="shared" si="3"/>
        <v>0.45633561643835618</v>
      </c>
    </row>
    <row r="8" spans="1:19">
      <c r="A8">
        <v>49</v>
      </c>
      <c r="B8">
        <v>7</v>
      </c>
      <c r="C8" s="7">
        <v>0.76394024707958597</v>
      </c>
      <c r="D8">
        <v>143</v>
      </c>
      <c r="E8" s="12">
        <v>0.877300613496932</v>
      </c>
      <c r="F8">
        <v>655</v>
      </c>
      <c r="G8" s="5">
        <v>0.56078767123287598</v>
      </c>
      <c r="H8" s="3">
        <v>7.3240740740740731E-2</v>
      </c>
      <c r="I8" s="21">
        <f t="shared" si="0"/>
        <v>105.46666666666667</v>
      </c>
      <c r="J8">
        <v>143</v>
      </c>
      <c r="K8">
        <v>513</v>
      </c>
      <c r="L8">
        <v>655</v>
      </c>
      <c r="M8">
        <v>20</v>
      </c>
      <c r="N8">
        <f t="shared" si="1"/>
        <v>0.87730061349693256</v>
      </c>
      <c r="O8">
        <f t="shared" si="2"/>
        <v>0.21798780487804878</v>
      </c>
      <c r="P8">
        <f t="shared" si="3"/>
        <v>0.43921232876712329</v>
      </c>
    </row>
    <row r="9" spans="1:19">
      <c r="A9">
        <v>50</v>
      </c>
      <c r="B9">
        <v>8</v>
      </c>
      <c r="C9" s="7">
        <v>0.76014265904697798</v>
      </c>
      <c r="D9">
        <v>145</v>
      </c>
      <c r="E9" s="12">
        <v>0.88957055214723901</v>
      </c>
      <c r="F9">
        <v>655</v>
      </c>
      <c r="G9" s="5">
        <v>0.56078767123287598</v>
      </c>
      <c r="H9" s="3">
        <v>7.3206018518518517E-2</v>
      </c>
      <c r="I9" s="21">
        <f t="shared" si="0"/>
        <v>105.41666666666667</v>
      </c>
      <c r="J9">
        <v>145</v>
      </c>
      <c r="K9">
        <v>513</v>
      </c>
      <c r="L9">
        <v>655</v>
      </c>
      <c r="M9">
        <v>18</v>
      </c>
      <c r="N9">
        <f t="shared" si="1"/>
        <v>0.88957055214723924</v>
      </c>
      <c r="O9">
        <f t="shared" si="2"/>
        <v>0.22036474164133737</v>
      </c>
      <c r="P9">
        <f t="shared" si="3"/>
        <v>0.43921232876712329</v>
      </c>
    </row>
    <row r="10" spans="1:19">
      <c r="A10">
        <v>50</v>
      </c>
      <c r="B10">
        <v>9</v>
      </c>
      <c r="C10" s="7">
        <v>0.77054269266324904</v>
      </c>
      <c r="D10">
        <v>141</v>
      </c>
      <c r="E10" s="12">
        <v>0.86503067484662499</v>
      </c>
      <c r="F10">
        <v>676</v>
      </c>
      <c r="G10" s="5">
        <v>0.57876712328767099</v>
      </c>
      <c r="H10" s="3">
        <v>7.3217592592592584E-2</v>
      </c>
      <c r="I10" s="21">
        <f t="shared" si="0"/>
        <v>105.43333333333334</v>
      </c>
      <c r="J10">
        <v>141</v>
      </c>
      <c r="K10">
        <v>492</v>
      </c>
      <c r="L10">
        <v>676</v>
      </c>
      <c r="M10">
        <v>22</v>
      </c>
      <c r="N10">
        <f t="shared" si="1"/>
        <v>0.86503067484662577</v>
      </c>
      <c r="O10">
        <f t="shared" si="2"/>
        <v>0.22274881516587677</v>
      </c>
      <c r="P10">
        <f t="shared" si="3"/>
        <v>0.42123287671232879</v>
      </c>
    </row>
    <row r="11" spans="1:19">
      <c r="A11">
        <v>48</v>
      </c>
      <c r="B11">
        <v>10</v>
      </c>
      <c r="C11" s="7">
        <v>0.76053659971426102</v>
      </c>
      <c r="D11">
        <v>136</v>
      </c>
      <c r="E11" s="12">
        <v>0.83435582822085796</v>
      </c>
      <c r="F11">
        <v>691</v>
      </c>
      <c r="G11" s="5">
        <v>0.59160958904109495</v>
      </c>
      <c r="H11" s="3">
        <v>7.2824074074074083E-2</v>
      </c>
      <c r="I11" s="21">
        <f t="shared" si="0"/>
        <v>104.86666666666666</v>
      </c>
      <c r="J11">
        <v>136</v>
      </c>
      <c r="K11">
        <v>477</v>
      </c>
      <c r="L11">
        <v>691</v>
      </c>
      <c r="M11">
        <v>27</v>
      </c>
      <c r="N11">
        <f t="shared" si="1"/>
        <v>0.83435582822085885</v>
      </c>
      <c r="O11">
        <f t="shared" si="2"/>
        <v>0.22185970636215335</v>
      </c>
      <c r="P11">
        <f t="shared" si="3"/>
        <v>0.4083904109589041</v>
      </c>
    </row>
    <row r="12" spans="1:19">
      <c r="A12">
        <v>50</v>
      </c>
      <c r="B12">
        <v>11</v>
      </c>
      <c r="C12" s="7">
        <v>0.75746911505168402</v>
      </c>
      <c r="D12">
        <v>141</v>
      </c>
      <c r="E12" s="12">
        <v>0.86503067484662499</v>
      </c>
      <c r="F12">
        <v>630</v>
      </c>
      <c r="G12" s="5">
        <v>0.53938356164383505</v>
      </c>
      <c r="H12" s="3">
        <v>7.3240740740740731E-2</v>
      </c>
      <c r="I12" s="21">
        <f t="shared" si="0"/>
        <v>105.46666666666667</v>
      </c>
      <c r="J12">
        <v>141</v>
      </c>
      <c r="K12">
        <v>538</v>
      </c>
      <c r="L12">
        <v>630</v>
      </c>
      <c r="M12">
        <v>22</v>
      </c>
      <c r="N12">
        <f t="shared" si="1"/>
        <v>0.86503067484662577</v>
      </c>
      <c r="O12">
        <f t="shared" si="2"/>
        <v>0.20765832106038293</v>
      </c>
      <c r="P12">
        <f t="shared" si="3"/>
        <v>0.46061643835616439</v>
      </c>
    </row>
    <row r="13" spans="1:19">
      <c r="A13">
        <v>49</v>
      </c>
      <c r="B13">
        <v>12</v>
      </c>
      <c r="C13" s="7">
        <v>0.76645096226573595</v>
      </c>
      <c r="D13">
        <v>135</v>
      </c>
      <c r="E13" s="12">
        <v>0.82822085889570496</v>
      </c>
      <c r="F13">
        <v>673</v>
      </c>
      <c r="G13" s="5">
        <v>0.57619863013698602</v>
      </c>
      <c r="H13" s="3">
        <v>7.3148148148148143E-2</v>
      </c>
      <c r="I13" s="21">
        <f t="shared" si="0"/>
        <v>105.33333333333333</v>
      </c>
      <c r="J13">
        <v>135</v>
      </c>
      <c r="K13">
        <v>495</v>
      </c>
      <c r="L13">
        <v>673</v>
      </c>
      <c r="M13">
        <v>28</v>
      </c>
      <c r="N13">
        <f t="shared" si="1"/>
        <v>0.82822085889570551</v>
      </c>
      <c r="O13">
        <f t="shared" si="2"/>
        <v>0.21428571428571427</v>
      </c>
      <c r="P13">
        <f t="shared" si="3"/>
        <v>0.4238013698630137</v>
      </c>
    </row>
    <row r="14" spans="1:19">
      <c r="A14">
        <v>49</v>
      </c>
      <c r="B14">
        <v>13</v>
      </c>
      <c r="C14" s="7">
        <v>0.75980124380199998</v>
      </c>
      <c r="D14">
        <v>137</v>
      </c>
      <c r="E14" s="12">
        <v>0.84049079754601197</v>
      </c>
      <c r="F14">
        <v>689</v>
      </c>
      <c r="G14" s="5">
        <v>0.58989726027397205</v>
      </c>
      <c r="H14" s="3">
        <v>7.3124999999999996E-2</v>
      </c>
      <c r="I14" s="21">
        <f t="shared" si="0"/>
        <v>105.3</v>
      </c>
      <c r="J14">
        <v>137</v>
      </c>
      <c r="K14">
        <v>479</v>
      </c>
      <c r="L14">
        <v>689</v>
      </c>
      <c r="M14">
        <v>26</v>
      </c>
      <c r="N14">
        <f t="shared" si="1"/>
        <v>0.8404907975460123</v>
      </c>
      <c r="O14">
        <f t="shared" si="2"/>
        <v>0.22240259740259741</v>
      </c>
      <c r="P14">
        <f t="shared" si="3"/>
        <v>0.4101027397260274</v>
      </c>
    </row>
    <row r="15" spans="1:19">
      <c r="A15">
        <v>50</v>
      </c>
      <c r="B15">
        <v>14</v>
      </c>
      <c r="C15" s="7">
        <v>0.77223401126144997</v>
      </c>
      <c r="D15">
        <v>147</v>
      </c>
      <c r="E15" s="12">
        <v>0.90184049079754602</v>
      </c>
      <c r="F15">
        <v>621</v>
      </c>
      <c r="G15" s="5">
        <v>0.53167808219178003</v>
      </c>
      <c r="H15" s="3">
        <v>7.2743055555555561E-2</v>
      </c>
      <c r="I15" s="21">
        <f t="shared" si="0"/>
        <v>104.75</v>
      </c>
      <c r="J15">
        <v>147</v>
      </c>
      <c r="K15">
        <v>547</v>
      </c>
      <c r="L15">
        <v>621</v>
      </c>
      <c r="M15">
        <v>16</v>
      </c>
      <c r="N15">
        <f t="shared" si="1"/>
        <v>0.90184049079754602</v>
      </c>
      <c r="O15">
        <f t="shared" si="2"/>
        <v>0.21181556195965417</v>
      </c>
      <c r="P15">
        <f t="shared" si="3"/>
        <v>0.46832191780821919</v>
      </c>
    </row>
    <row r="16" spans="1:19">
      <c r="A16">
        <v>49</v>
      </c>
      <c r="B16">
        <v>15</v>
      </c>
      <c r="C16" s="7">
        <v>0.76746470291621105</v>
      </c>
      <c r="D16">
        <v>145</v>
      </c>
      <c r="E16" s="12">
        <v>0.88957055214723901</v>
      </c>
      <c r="F16">
        <v>610</v>
      </c>
      <c r="G16" s="5">
        <v>0.522260273972602</v>
      </c>
      <c r="H16" s="3">
        <v>7.2743055555555561E-2</v>
      </c>
      <c r="I16" s="21">
        <f t="shared" si="0"/>
        <v>104.75</v>
      </c>
      <c r="J16">
        <v>145</v>
      </c>
      <c r="K16">
        <v>558</v>
      </c>
      <c r="L16">
        <v>610</v>
      </c>
      <c r="M16">
        <v>18</v>
      </c>
      <c r="N16">
        <f t="shared" si="1"/>
        <v>0.88957055214723924</v>
      </c>
      <c r="O16">
        <f t="shared" si="2"/>
        <v>0.20625889046941678</v>
      </c>
      <c r="P16">
        <f t="shared" si="3"/>
        <v>0.47773972602739728</v>
      </c>
    </row>
    <row r="17" spans="1:16">
      <c r="A17">
        <v>50</v>
      </c>
      <c r="B17">
        <v>16</v>
      </c>
      <c r="C17" s="7">
        <v>0.76126145054206196</v>
      </c>
      <c r="D17">
        <v>134</v>
      </c>
      <c r="E17" s="12">
        <v>0.82208588957055195</v>
      </c>
      <c r="F17">
        <v>715</v>
      </c>
      <c r="G17" s="5">
        <v>0.61215753424657504</v>
      </c>
      <c r="H17" s="3">
        <v>7.3287037037037039E-2</v>
      </c>
      <c r="I17" s="21">
        <f t="shared" si="0"/>
        <v>105.53333333333333</v>
      </c>
      <c r="J17">
        <v>134</v>
      </c>
      <c r="K17">
        <v>453</v>
      </c>
      <c r="L17">
        <v>715</v>
      </c>
      <c r="M17">
        <v>29</v>
      </c>
      <c r="N17">
        <f t="shared" si="1"/>
        <v>0.82208588957055218</v>
      </c>
      <c r="O17">
        <f t="shared" si="2"/>
        <v>0.22827938671209541</v>
      </c>
      <c r="P17">
        <f t="shared" si="3"/>
        <v>0.38784246575342468</v>
      </c>
    </row>
    <row r="18" spans="1:16">
      <c r="A18" s="1"/>
      <c r="C18" s="7"/>
      <c r="E18" s="12"/>
      <c r="G18" s="5"/>
    </row>
    <row r="19" spans="1:16">
      <c r="A19" s="1"/>
      <c r="B19" s="2" t="s">
        <v>117</v>
      </c>
      <c r="C19" s="8">
        <f>SUM(C2:C17)</f>
        <v>12.205195814774344</v>
      </c>
      <c r="D19" s="2" t="s">
        <v>117</v>
      </c>
      <c r="E19" s="13">
        <f>SUM(E2:E17)</f>
        <v>13.871165644171773</v>
      </c>
      <c r="F19" s="2" t="s">
        <v>117</v>
      </c>
      <c r="G19" s="9">
        <f>SUM(G2:G17)</f>
        <v>8.9571917808219101</v>
      </c>
      <c r="H19" t="s">
        <v>117</v>
      </c>
      <c r="I19">
        <f>SUM(I2:I17)</f>
        <v>1684.4666666666665</v>
      </c>
      <c r="J19">
        <f>I19/60</f>
        <v>28.074444444444442</v>
      </c>
      <c r="M19" t="s">
        <v>117</v>
      </c>
      <c r="N19">
        <f>SUM(N2:N17)</f>
        <v>13.865891066886128</v>
      </c>
      <c r="O19">
        <f>SUM(O2:O17)</f>
        <v>3.4540175753446674</v>
      </c>
      <c r="P19">
        <f>SUM(P2:P17)</f>
        <v>7.0432489273314234</v>
      </c>
    </row>
    <row r="20" spans="1:16">
      <c r="A20" s="1"/>
      <c r="B20" s="2" t="s">
        <v>118</v>
      </c>
      <c r="C20" s="7">
        <f>C19/16</f>
        <v>0.76282473842339649</v>
      </c>
      <c r="D20" t="s">
        <v>118</v>
      </c>
      <c r="E20" s="12">
        <f>E19/16</f>
        <v>0.86694785276073583</v>
      </c>
      <c r="F20" t="s">
        <v>118</v>
      </c>
      <c r="G20" s="5">
        <f>G19/16</f>
        <v>0.55982448630136938</v>
      </c>
      <c r="H20" t="s">
        <v>118</v>
      </c>
      <c r="I20">
        <f>I19/16</f>
        <v>105.27916666666665</v>
      </c>
      <c r="M20" t="s">
        <v>118</v>
      </c>
      <c r="N20">
        <f>N19/16</f>
        <v>0.86661819168038301</v>
      </c>
      <c r="O20">
        <f>O19/16</f>
        <v>0.21587609845904171</v>
      </c>
      <c r="P20">
        <f>P19/16</f>
        <v>0.44020305795821396</v>
      </c>
    </row>
    <row r="21" spans="1:16">
      <c r="A21" s="1"/>
      <c r="B21" s="10" t="s">
        <v>119</v>
      </c>
      <c r="C21" s="22">
        <f>_xlfn.VAR.S(C2:C17)</f>
        <v>1.9971825013718724E-5</v>
      </c>
      <c r="D21" s="10" t="s">
        <v>119</v>
      </c>
      <c r="E21" s="15">
        <f>_xlfn.VAR.S(E2:E17)</f>
        <v>6.5097795676666151E-4</v>
      </c>
      <c r="F21" s="10" t="s">
        <v>119</v>
      </c>
      <c r="G21" s="14">
        <f>_xlfn.VAR.S(G2:G17)</f>
        <v>7.2538185322449853E-4</v>
      </c>
      <c r="H21" t="s">
        <v>119</v>
      </c>
      <c r="I21">
        <f>_xlfn.VAR.S(I2:I17)</f>
        <v>6.4537037037037739E-2</v>
      </c>
      <c r="M21" t="s">
        <v>119</v>
      </c>
      <c r="N21" s="25">
        <f>_xlfn.VAR.S(N2:N17)</f>
        <v>6.5406508669016016E-4</v>
      </c>
      <c r="O21" s="25">
        <f>_xlfn.VAR.S(O2:O17)</f>
        <v>4.2428836819119405E-5</v>
      </c>
      <c r="P21" s="25">
        <f>_xlfn.VAR.S(P2:P17)</f>
        <v>7.164147331988756E-4</v>
      </c>
    </row>
    <row r="22" spans="1:16">
      <c r="A22" s="1"/>
      <c r="B22" s="17" t="s">
        <v>120</v>
      </c>
      <c r="C22" s="16">
        <f>_xlfn.STDEV.S(C2:C17)</f>
        <v>4.4689847855770024E-3</v>
      </c>
      <c r="D22" s="17" t="s">
        <v>120</v>
      </c>
      <c r="E22" s="15">
        <f>_xlfn.STDEV.S(E2:E17)</f>
        <v>2.5514269669474406E-2</v>
      </c>
      <c r="F22" s="17" t="s">
        <v>120</v>
      </c>
      <c r="G22" s="14">
        <f>_xlfn.STDEV.S(G2:G17)</f>
        <v>2.6932913938608621E-2</v>
      </c>
      <c r="H22" t="s">
        <v>120</v>
      </c>
      <c r="I22">
        <f>_xlfn.STDEV.S(I2:I17)</f>
        <v>0.25404140811497194</v>
      </c>
      <c r="M22" t="s">
        <v>120</v>
      </c>
      <c r="N22">
        <f>_xlfn.STDEV.S(N2:N17)</f>
        <v>2.5574696218922329E-2</v>
      </c>
      <c r="O22">
        <f>_xlfn.STDEV.S(O2:O17)</f>
        <v>6.5137421517219582E-3</v>
      </c>
      <c r="P22">
        <f>_xlfn.STDEV.S(P2:P17)</f>
        <v>2.6765924852298222E-2</v>
      </c>
    </row>
    <row r="23" spans="1:16">
      <c r="A23" s="1"/>
      <c r="B23" s="17"/>
      <c r="C23" s="16"/>
      <c r="D23" s="17"/>
      <c r="E23" s="15"/>
      <c r="F23" s="17"/>
      <c r="G23" s="14"/>
    </row>
    <row r="24" spans="1:16">
      <c r="A24" s="1"/>
      <c r="B24" t="s">
        <v>121</v>
      </c>
      <c r="C24" s="7">
        <f>MIN(C2:C17)</f>
        <v>0.75745335742499298</v>
      </c>
      <c r="D24" t="s">
        <v>121</v>
      </c>
      <c r="E24" s="12">
        <f>MIN(E2:E17)</f>
        <v>0.82208588957055195</v>
      </c>
      <c r="F24" t="s">
        <v>121</v>
      </c>
      <c r="G24" s="5">
        <f>MIN(G2:G17)</f>
        <v>0.51113013698630105</v>
      </c>
      <c r="M24" t="s">
        <v>121</v>
      </c>
      <c r="N24">
        <f>MIN(N2:N17)</f>
        <v>0.82208588957055218</v>
      </c>
      <c r="O24">
        <f>MIN(O2:O17)</f>
        <v>0.20584144645340752</v>
      </c>
      <c r="P24">
        <f>MIN(P2:P17)</f>
        <v>0.38784246575342468</v>
      </c>
    </row>
    <row r="25" spans="1:16">
      <c r="A25" s="1"/>
      <c r="B25" t="s">
        <v>122</v>
      </c>
      <c r="C25" s="7">
        <f>MAX(C2:C17)</f>
        <v>0.77223401126144997</v>
      </c>
      <c r="D25" t="s">
        <v>122</v>
      </c>
      <c r="E25" s="12">
        <f>MAX(E2:E17)</f>
        <v>0.90797546012269903</v>
      </c>
      <c r="F25" t="s">
        <v>122</v>
      </c>
      <c r="G25" s="5">
        <f>MAX(G2:G17)</f>
        <v>0.61215753424657504</v>
      </c>
      <c r="M25" t="s">
        <v>122</v>
      </c>
      <c r="N25">
        <f>MAX(N2:N17)</f>
        <v>0.90797546012269936</v>
      </c>
      <c r="O25">
        <f>MAX(O2:O17)</f>
        <v>0.22827938671209541</v>
      </c>
      <c r="P25">
        <f>MAX(P2:P17)</f>
        <v>0.48886986301369861</v>
      </c>
    </row>
    <row r="26" spans="1:16">
      <c r="A26" s="1"/>
      <c r="B26" s="1" t="s">
        <v>123</v>
      </c>
      <c r="C26" s="7">
        <f>C25-C24</f>
        <v>1.4780653836456992E-2</v>
      </c>
      <c r="D26" s="1" t="s">
        <v>123</v>
      </c>
      <c r="E26" s="12">
        <f>E25-E24</f>
        <v>8.5889570552147076E-2</v>
      </c>
      <c r="F26" s="1" t="s">
        <v>123</v>
      </c>
      <c r="G26" s="5">
        <f>G25-G24</f>
        <v>0.10102739726027399</v>
      </c>
      <c r="M26" s="1" t="s">
        <v>124</v>
      </c>
      <c r="N26">
        <f>N25-N24</f>
        <v>8.5889570552147187E-2</v>
      </c>
      <c r="O26">
        <f>O25-O24</f>
        <v>2.2437940258687894E-2</v>
      </c>
      <c r="P26">
        <f>P25-P24</f>
        <v>0.10102739726027393</v>
      </c>
    </row>
    <row r="27" spans="1:16">
      <c r="A27" s="1"/>
      <c r="B27" s="10" t="s">
        <v>125</v>
      </c>
      <c r="C27" s="7">
        <f>C26*100</f>
        <v>1.4780653836456992</v>
      </c>
      <c r="D27" s="10" t="s">
        <v>125</v>
      </c>
      <c r="E27" s="12">
        <f>E26*100</f>
        <v>8.5889570552147081</v>
      </c>
      <c r="F27" s="10" t="s">
        <v>128</v>
      </c>
      <c r="G27" s="5">
        <f>G26*100</f>
        <v>10.102739726027398</v>
      </c>
      <c r="M27" s="10" t="s">
        <v>125</v>
      </c>
      <c r="N27">
        <f>N26*100</f>
        <v>8.5889570552147187</v>
      </c>
      <c r="O27">
        <f>O26*100</f>
        <v>2.2437940258687892</v>
      </c>
      <c r="P27">
        <f>P26*100</f>
        <v>10.102739726027393</v>
      </c>
    </row>
    <row r="29" spans="1:16">
      <c r="C29" t="s">
        <v>130</v>
      </c>
      <c r="E29" t="s">
        <v>130</v>
      </c>
      <c r="G29" t="s">
        <v>130</v>
      </c>
    </row>
    <row r="30" spans="1:16">
      <c r="C30">
        <f t="shared" ref="C30:C45" si="4">ABS(C2-C$20)</f>
        <v>1.7313692327084462E-3</v>
      </c>
      <c r="E30">
        <f t="shared" ref="E30:E45" si="5">ABS(E2-E$20)</f>
        <v>8.0521472392638405E-3</v>
      </c>
      <c r="G30">
        <f t="shared" ref="G30:G45" si="6">ABS(G2-G$20)</f>
        <v>2.461472602739434E-3</v>
      </c>
    </row>
    <row r="31" spans="1:16">
      <c r="C31">
        <f t="shared" si="4"/>
        <v>2.8541001344645212E-3</v>
      </c>
      <c r="E31">
        <f t="shared" si="5"/>
        <v>1.9171779141108347E-3</v>
      </c>
      <c r="G31">
        <f t="shared" si="6"/>
        <v>1.4661815068493622E-2</v>
      </c>
    </row>
    <row r="32" spans="1:16">
      <c r="C32">
        <f t="shared" si="4"/>
        <v>4.1843064543234387E-3</v>
      </c>
      <c r="E32">
        <f t="shared" si="5"/>
        <v>1.9171779141108347E-3</v>
      </c>
      <c r="G32">
        <f t="shared" si="6"/>
        <v>1.6053082191783696E-3</v>
      </c>
    </row>
    <row r="33" spans="3:7">
      <c r="C33">
        <f t="shared" si="4"/>
        <v>1.9992488864605251E-3</v>
      </c>
      <c r="E33">
        <f t="shared" si="5"/>
        <v>4.1027607361963203E-2</v>
      </c>
      <c r="G33">
        <f t="shared" si="6"/>
        <v>4.869434931506833E-2</v>
      </c>
    </row>
    <row r="34" spans="3:7">
      <c r="C34">
        <f t="shared" si="4"/>
        <v>5.3713809984035077E-3</v>
      </c>
      <c r="E34">
        <f t="shared" si="5"/>
        <v>1.0352760736196176E-2</v>
      </c>
      <c r="G34">
        <f t="shared" si="6"/>
        <v>1.1023116438356406E-2</v>
      </c>
    </row>
    <row r="35" spans="3:7">
      <c r="C35">
        <f t="shared" si="4"/>
        <v>1.1640946718214362E-3</v>
      </c>
      <c r="E35">
        <f t="shared" si="5"/>
        <v>1.6487730061349182E-2</v>
      </c>
      <c r="G35">
        <f t="shared" si="6"/>
        <v>1.6160102739726345E-2</v>
      </c>
    </row>
    <row r="36" spans="3:7">
      <c r="C36">
        <f t="shared" si="4"/>
        <v>1.1155086561894789E-3</v>
      </c>
      <c r="E36">
        <f t="shared" si="5"/>
        <v>1.0352760736196176E-2</v>
      </c>
      <c r="G36">
        <f t="shared" si="6"/>
        <v>9.631849315065999E-4</v>
      </c>
    </row>
    <row r="37" spans="3:7">
      <c r="C37">
        <f t="shared" si="4"/>
        <v>2.6820793764185114E-3</v>
      </c>
      <c r="E37">
        <f t="shared" si="5"/>
        <v>2.2622699386503187E-2</v>
      </c>
      <c r="G37">
        <f t="shared" si="6"/>
        <v>9.631849315065999E-4</v>
      </c>
    </row>
    <row r="38" spans="3:7">
      <c r="C38">
        <f t="shared" si="4"/>
        <v>7.7179542398525536E-3</v>
      </c>
      <c r="E38">
        <f t="shared" si="5"/>
        <v>1.9171779141108347E-3</v>
      </c>
      <c r="G38">
        <f t="shared" si="6"/>
        <v>1.8942636986301609E-2</v>
      </c>
    </row>
    <row r="39" spans="3:7">
      <c r="C39">
        <f t="shared" si="4"/>
        <v>2.2881387091354677E-3</v>
      </c>
      <c r="E39">
        <f t="shared" si="5"/>
        <v>3.2592024539877862E-2</v>
      </c>
      <c r="G39">
        <f t="shared" si="6"/>
        <v>3.1785102739725568E-2</v>
      </c>
    </row>
    <row r="40" spans="3:7">
      <c r="C40">
        <f t="shared" si="4"/>
        <v>5.3556233717124702E-3</v>
      </c>
      <c r="E40">
        <f t="shared" si="5"/>
        <v>1.9171779141108347E-3</v>
      </c>
      <c r="G40">
        <f t="shared" si="6"/>
        <v>2.0440924657534332E-2</v>
      </c>
    </row>
    <row r="41" spans="3:7">
      <c r="C41">
        <f t="shared" si="4"/>
        <v>3.6262238423394599E-3</v>
      </c>
      <c r="E41">
        <f t="shared" si="5"/>
        <v>3.8726993865030868E-2</v>
      </c>
      <c r="G41">
        <f t="shared" si="6"/>
        <v>1.6374143835616639E-2</v>
      </c>
    </row>
    <row r="42" spans="3:7">
      <c r="C42">
        <f t="shared" si="4"/>
        <v>3.0234946213965053E-3</v>
      </c>
      <c r="E42">
        <f t="shared" si="5"/>
        <v>2.6457055214723857E-2</v>
      </c>
      <c r="G42">
        <f t="shared" si="6"/>
        <v>3.0072773972602662E-2</v>
      </c>
    </row>
    <row r="43" spans="3:7">
      <c r="C43">
        <f t="shared" si="4"/>
        <v>9.409272838053484E-3</v>
      </c>
      <c r="E43">
        <f t="shared" si="5"/>
        <v>3.4892638036810197E-2</v>
      </c>
      <c r="G43">
        <f t="shared" si="6"/>
        <v>2.8146404109589351E-2</v>
      </c>
    </row>
    <row r="44" spans="3:7">
      <c r="C44">
        <f t="shared" si="4"/>
        <v>4.6399644928145634E-3</v>
      </c>
      <c r="E44">
        <f t="shared" si="5"/>
        <v>2.2622699386503187E-2</v>
      </c>
      <c r="G44">
        <f t="shared" si="6"/>
        <v>3.7564212328767388E-2</v>
      </c>
    </row>
    <row r="45" spans="3:7">
      <c r="C45">
        <f t="shared" si="4"/>
        <v>1.5632878813345297E-3</v>
      </c>
      <c r="E45">
        <f t="shared" si="5"/>
        <v>4.4861963190183873E-2</v>
      </c>
      <c r="G45">
        <f t="shared" si="6"/>
        <v>5.2333047945205657E-2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1196-120E-490E-BF4E-0E4FB5E8763A}">
  <dimension ref="A1:S45"/>
  <sheetViews>
    <sheetView workbookViewId="0">
      <pane xSplit="1" topLeftCell="B1" activePane="topRight" state="frozen"/>
      <selection pane="topRight" activeCell="G21" sqref="G21"/>
    </sheetView>
  </sheetViews>
  <sheetFormatPr defaultColWidth="11.42578125" defaultRowHeight="15"/>
  <cols>
    <col min="2" max="2" width="19.42578125" customWidth="1"/>
    <col min="3" max="3" width="15.5703125" customWidth="1"/>
    <col min="4" max="4" width="16.28515625" customWidth="1"/>
    <col min="5" max="5" width="16" customWidth="1"/>
    <col min="6" max="6" width="15.42578125" customWidth="1"/>
    <col min="7" max="7" width="14.85546875" customWidth="1"/>
    <col min="8" max="8" width="13.42578125" customWidth="1"/>
    <col min="9" max="9" width="14.85546875" customWidth="1"/>
    <col min="14" max="16" width="13.7109375" bestFit="1" customWidth="1"/>
  </cols>
  <sheetData>
    <row r="1" spans="1:19">
      <c r="A1" s="1" t="s">
        <v>102</v>
      </c>
      <c r="B1" s="1" t="s">
        <v>103</v>
      </c>
      <c r="C1" s="6" t="s">
        <v>2</v>
      </c>
      <c r="D1" s="1" t="s">
        <v>104</v>
      </c>
      <c r="E1" s="11" t="s">
        <v>4</v>
      </c>
      <c r="F1" s="1" t="s">
        <v>105</v>
      </c>
      <c r="G1" s="4" t="s">
        <v>6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9">
      <c r="A2">
        <v>50</v>
      </c>
      <c r="B2" s="1">
        <v>1</v>
      </c>
      <c r="C2" s="7">
        <v>0.76381943860828605</v>
      </c>
      <c r="D2">
        <v>146</v>
      </c>
      <c r="E2" s="12">
        <v>0.89570552147239202</v>
      </c>
      <c r="F2">
        <v>593</v>
      </c>
      <c r="G2" s="5">
        <v>0.50770547945205402</v>
      </c>
      <c r="H2" s="18">
        <v>7.318287037037037E-2</v>
      </c>
      <c r="I2" s="21">
        <f t="shared" ref="I2:I17" si="0">((HOUR(H2)*60)+MINUTE(H2)+(SECOND(H2)/60))</f>
        <v>105.38333333333334</v>
      </c>
      <c r="J2">
        <v>146</v>
      </c>
      <c r="K2">
        <v>575</v>
      </c>
      <c r="L2">
        <v>593</v>
      </c>
      <c r="M2">
        <v>17</v>
      </c>
      <c r="N2">
        <f>J2/(J2+M2)</f>
        <v>0.89570552147239269</v>
      </c>
      <c r="O2">
        <f>J2/(K2+J2)</f>
        <v>0.20249653259361997</v>
      </c>
      <c r="P2">
        <f>K2/(K2+L2)</f>
        <v>0.4922945205479452</v>
      </c>
      <c r="S2" t="s">
        <v>115</v>
      </c>
    </row>
    <row r="3" spans="1:19">
      <c r="A3">
        <v>49</v>
      </c>
      <c r="B3" s="1">
        <v>2</v>
      </c>
      <c r="C3" s="7">
        <v>0.76311559794940698</v>
      </c>
      <c r="D3">
        <v>144</v>
      </c>
      <c r="E3" s="12">
        <v>0.88343558282208501</v>
      </c>
      <c r="F3">
        <v>603</v>
      </c>
      <c r="G3" s="5">
        <v>0.51626712328767099</v>
      </c>
      <c r="H3" s="18">
        <v>7.3252314814814812E-2</v>
      </c>
      <c r="I3" s="21">
        <f t="shared" si="0"/>
        <v>105.48333333333333</v>
      </c>
      <c r="J3">
        <v>144</v>
      </c>
      <c r="K3">
        <v>565</v>
      </c>
      <c r="L3">
        <v>603</v>
      </c>
      <c r="M3">
        <v>19</v>
      </c>
      <c r="N3">
        <f>J3/(J3+M3)</f>
        <v>0.8834355828220859</v>
      </c>
      <c r="O3">
        <f t="shared" ref="O3:O17" si="1">J3/(K3+J3)</f>
        <v>0.20310296191819463</v>
      </c>
      <c r="P3">
        <f t="shared" ref="P3:P17" si="2">K3/(K3+L3)</f>
        <v>0.48373287671232879</v>
      </c>
      <c r="S3" t="s">
        <v>116</v>
      </c>
    </row>
    <row r="4" spans="1:19">
      <c r="A4">
        <v>47</v>
      </c>
      <c r="B4" s="1">
        <v>3</v>
      </c>
      <c r="C4" s="7">
        <v>0.76142427935120605</v>
      </c>
      <c r="E4" s="12">
        <v>0.88343558282208501</v>
      </c>
      <c r="G4" s="5">
        <v>0.50513698630136905</v>
      </c>
      <c r="H4" s="19">
        <v>7.3171296296296304E-2</v>
      </c>
      <c r="I4" s="21">
        <f t="shared" si="0"/>
        <v>105.36666666666666</v>
      </c>
      <c r="J4">
        <v>144</v>
      </c>
      <c r="K4">
        <v>578</v>
      </c>
      <c r="L4">
        <v>590</v>
      </c>
      <c r="M4">
        <v>19</v>
      </c>
      <c r="N4">
        <f t="shared" ref="N4:N17" si="3">J4/(J4+M4)</f>
        <v>0.8834355828220859</v>
      </c>
      <c r="O4">
        <f t="shared" si="1"/>
        <v>0.1994459833795014</v>
      </c>
      <c r="P4">
        <f t="shared" si="2"/>
        <v>0.49486301369863012</v>
      </c>
    </row>
    <row r="5" spans="1:19">
      <c r="A5">
        <v>49</v>
      </c>
      <c r="B5" s="1">
        <v>4</v>
      </c>
      <c r="C5" s="7">
        <v>0.763189133540633</v>
      </c>
      <c r="E5" s="12">
        <v>0.88343558282208501</v>
      </c>
      <c r="G5" s="5">
        <v>0.52054794520547898</v>
      </c>
      <c r="H5" s="19">
        <v>7.2800925925925922E-2</v>
      </c>
      <c r="I5" s="21">
        <f t="shared" si="0"/>
        <v>104.83333333333333</v>
      </c>
      <c r="J5">
        <v>144</v>
      </c>
      <c r="K5">
        <v>560</v>
      </c>
      <c r="L5">
        <v>608</v>
      </c>
      <c r="M5">
        <v>19</v>
      </c>
      <c r="N5">
        <f t="shared" si="3"/>
        <v>0.8834355828220859</v>
      </c>
      <c r="O5">
        <f t="shared" si="1"/>
        <v>0.20454545454545456</v>
      </c>
      <c r="P5">
        <f t="shared" si="2"/>
        <v>0.47945205479452052</v>
      </c>
    </row>
    <row r="6" spans="1:19">
      <c r="A6">
        <v>48</v>
      </c>
      <c r="B6" s="1">
        <v>5</v>
      </c>
      <c r="C6" s="7">
        <v>0.76117215732414401</v>
      </c>
      <c r="E6" s="12">
        <v>0.88343558282208501</v>
      </c>
      <c r="G6" s="5">
        <v>0.51541095890410904</v>
      </c>
      <c r="H6" s="19">
        <v>7.329861111111112E-2</v>
      </c>
      <c r="I6" s="21">
        <f t="shared" si="0"/>
        <v>105.55</v>
      </c>
      <c r="J6">
        <v>144</v>
      </c>
      <c r="K6">
        <v>566</v>
      </c>
      <c r="L6">
        <v>602</v>
      </c>
      <c r="M6">
        <v>19</v>
      </c>
      <c r="N6">
        <f t="shared" si="3"/>
        <v>0.8834355828220859</v>
      </c>
      <c r="O6">
        <f t="shared" si="1"/>
        <v>0.20281690140845071</v>
      </c>
      <c r="P6">
        <f t="shared" si="2"/>
        <v>0.4845890410958904</v>
      </c>
    </row>
    <row r="7" spans="1:19">
      <c r="A7">
        <v>49</v>
      </c>
      <c r="B7" s="1">
        <v>6</v>
      </c>
      <c r="C7" s="7">
        <v>0.76319963862509399</v>
      </c>
      <c r="E7" s="12">
        <v>0.90184049079754602</v>
      </c>
      <c r="G7" s="5">
        <v>0.50684931506849296</v>
      </c>
      <c r="H7" s="19">
        <v>7.2800925925925922E-2</v>
      </c>
      <c r="I7" s="21">
        <f t="shared" si="0"/>
        <v>104.83333333333333</v>
      </c>
      <c r="J7">
        <v>147</v>
      </c>
      <c r="K7">
        <v>576</v>
      </c>
      <c r="L7">
        <v>592</v>
      </c>
      <c r="M7">
        <v>16</v>
      </c>
      <c r="N7">
        <f t="shared" si="3"/>
        <v>0.90184049079754602</v>
      </c>
      <c r="O7">
        <f t="shared" si="1"/>
        <v>0.2033195020746888</v>
      </c>
      <c r="P7">
        <f t="shared" si="2"/>
        <v>0.49315068493150682</v>
      </c>
    </row>
    <row r="8" spans="1:19">
      <c r="A8">
        <v>49</v>
      </c>
      <c r="B8" s="1">
        <v>7</v>
      </c>
      <c r="C8" s="7">
        <v>0.76337822506092901</v>
      </c>
      <c r="E8" s="12">
        <v>0.88957055214723901</v>
      </c>
      <c r="G8" s="5">
        <v>0.51198630136986301</v>
      </c>
      <c r="H8" s="19">
        <v>7.2847222222222216E-2</v>
      </c>
      <c r="I8" s="21">
        <f t="shared" si="0"/>
        <v>104.9</v>
      </c>
      <c r="J8">
        <v>145</v>
      </c>
      <c r="K8">
        <v>570</v>
      </c>
      <c r="L8">
        <v>598</v>
      </c>
      <c r="M8">
        <v>18</v>
      </c>
      <c r="N8">
        <f t="shared" si="3"/>
        <v>0.88957055214723924</v>
      </c>
      <c r="O8">
        <f t="shared" si="1"/>
        <v>0.20279720279720279</v>
      </c>
      <c r="P8">
        <f t="shared" si="2"/>
        <v>0.48801369863013699</v>
      </c>
    </row>
    <row r="9" spans="1:19">
      <c r="A9">
        <v>46</v>
      </c>
      <c r="B9" s="1">
        <v>8</v>
      </c>
      <c r="C9" s="7">
        <v>0.76162912849819298</v>
      </c>
      <c r="E9" s="12">
        <v>0.88957055214723901</v>
      </c>
      <c r="G9" s="5">
        <v>0.50256849315068497</v>
      </c>
      <c r="H9" s="19">
        <v>7.3287037037037039E-2</v>
      </c>
      <c r="I9" s="21">
        <f t="shared" si="0"/>
        <v>105.53333333333333</v>
      </c>
      <c r="J9">
        <v>145</v>
      </c>
      <c r="K9">
        <v>581</v>
      </c>
      <c r="L9">
        <v>587</v>
      </c>
      <c r="M9">
        <v>18</v>
      </c>
      <c r="N9">
        <f t="shared" si="3"/>
        <v>0.88957055214723924</v>
      </c>
      <c r="O9">
        <f t="shared" si="1"/>
        <v>0.19972451790633608</v>
      </c>
      <c r="P9">
        <f t="shared" si="2"/>
        <v>0.49743150684931509</v>
      </c>
    </row>
    <row r="10" spans="1:19">
      <c r="A10">
        <v>49</v>
      </c>
      <c r="B10" s="1">
        <v>9</v>
      </c>
      <c r="C10" s="7">
        <v>0.76118791495083604</v>
      </c>
      <c r="E10" s="12">
        <v>0.88343558282208501</v>
      </c>
      <c r="G10" s="5">
        <v>0.51113013698630105</v>
      </c>
      <c r="H10" s="19">
        <v>7.3229166666666665E-2</v>
      </c>
      <c r="I10" s="21">
        <f t="shared" si="0"/>
        <v>105.45</v>
      </c>
      <c r="J10">
        <v>144</v>
      </c>
      <c r="K10">
        <v>571</v>
      </c>
      <c r="L10">
        <v>597</v>
      </c>
      <c r="M10">
        <v>19</v>
      </c>
      <c r="N10">
        <f t="shared" si="3"/>
        <v>0.8834355828220859</v>
      </c>
      <c r="O10">
        <f t="shared" si="1"/>
        <v>0.20139860139860141</v>
      </c>
      <c r="P10">
        <f t="shared" si="2"/>
        <v>0.48886986301369861</v>
      </c>
    </row>
    <row r="11" spans="1:19">
      <c r="A11">
        <v>49</v>
      </c>
      <c r="B11" s="1">
        <v>10</v>
      </c>
      <c r="C11" s="7">
        <v>0.76317337591394196</v>
      </c>
      <c r="E11" s="12">
        <v>0.88957055214723901</v>
      </c>
      <c r="G11" s="5">
        <v>0.51712328767123195</v>
      </c>
      <c r="H11" s="19">
        <v>7.3229166666666665E-2</v>
      </c>
      <c r="I11" s="21">
        <f t="shared" si="0"/>
        <v>105.45</v>
      </c>
      <c r="J11">
        <v>145</v>
      </c>
      <c r="K11">
        <v>564</v>
      </c>
      <c r="L11">
        <v>604</v>
      </c>
      <c r="M11">
        <v>18</v>
      </c>
      <c r="N11">
        <f t="shared" si="3"/>
        <v>0.88957055214723924</v>
      </c>
      <c r="O11">
        <f t="shared" si="1"/>
        <v>0.20451339915373765</v>
      </c>
      <c r="P11">
        <f t="shared" si="2"/>
        <v>0.48287671232876711</v>
      </c>
    </row>
    <row r="12" spans="1:19">
      <c r="A12">
        <v>50</v>
      </c>
      <c r="B12" s="1">
        <v>11</v>
      </c>
      <c r="C12" s="7">
        <v>0.76284246575342396</v>
      </c>
      <c r="E12" s="12">
        <v>0.89570552147239202</v>
      </c>
      <c r="G12" s="5">
        <v>0.50684931506849296</v>
      </c>
      <c r="H12" s="19">
        <v>7.3263888888888892E-2</v>
      </c>
      <c r="I12" s="21">
        <f t="shared" si="0"/>
        <v>105.5</v>
      </c>
      <c r="J12">
        <v>146</v>
      </c>
      <c r="K12">
        <v>576</v>
      </c>
      <c r="L12">
        <v>592</v>
      </c>
      <c r="M12">
        <v>17</v>
      </c>
      <c r="N12">
        <f t="shared" si="3"/>
        <v>0.89570552147239269</v>
      </c>
      <c r="O12">
        <f t="shared" si="1"/>
        <v>0.20221606648199447</v>
      </c>
      <c r="P12">
        <f t="shared" si="2"/>
        <v>0.49315068493150682</v>
      </c>
    </row>
    <row r="13" spans="1:19">
      <c r="A13">
        <v>50</v>
      </c>
      <c r="B13" s="1">
        <v>12</v>
      </c>
      <c r="C13" s="7">
        <v>0.76247478779729305</v>
      </c>
      <c r="E13" s="12">
        <v>0.88343558282208501</v>
      </c>
      <c r="G13" s="5">
        <v>0.51198630136986301</v>
      </c>
      <c r="H13" s="18">
        <v>7.3263888888888892E-2</v>
      </c>
      <c r="I13" s="21">
        <f t="shared" si="0"/>
        <v>105.5</v>
      </c>
      <c r="J13">
        <v>144</v>
      </c>
      <c r="K13">
        <v>570</v>
      </c>
      <c r="L13">
        <v>598</v>
      </c>
      <c r="M13">
        <v>19</v>
      </c>
      <c r="N13">
        <f t="shared" si="3"/>
        <v>0.8834355828220859</v>
      </c>
      <c r="O13">
        <f t="shared" si="1"/>
        <v>0.20168067226890757</v>
      </c>
      <c r="P13">
        <f t="shared" si="2"/>
        <v>0.48801369863013699</v>
      </c>
    </row>
    <row r="14" spans="1:19">
      <c r="A14">
        <v>45</v>
      </c>
      <c r="B14" s="1">
        <v>13</v>
      </c>
      <c r="C14" s="7">
        <v>0.75853538112446395</v>
      </c>
      <c r="E14" s="12">
        <v>0.88343558282208501</v>
      </c>
      <c r="G14" s="5">
        <v>0.52996575342465702</v>
      </c>
      <c r="H14" s="19">
        <v>7.3229166666666665E-2</v>
      </c>
      <c r="I14" s="21">
        <f t="shared" si="0"/>
        <v>105.45</v>
      </c>
      <c r="J14">
        <v>144</v>
      </c>
      <c r="K14">
        <v>549</v>
      </c>
      <c r="L14">
        <v>619</v>
      </c>
      <c r="M14">
        <v>19</v>
      </c>
      <c r="N14">
        <f t="shared" si="3"/>
        <v>0.8834355828220859</v>
      </c>
      <c r="O14">
        <f t="shared" si="1"/>
        <v>0.20779220779220781</v>
      </c>
      <c r="P14">
        <f t="shared" si="2"/>
        <v>0.47003424657534248</v>
      </c>
    </row>
    <row r="15" spans="1:19">
      <c r="A15">
        <v>50</v>
      </c>
      <c r="B15" s="1">
        <v>14</v>
      </c>
      <c r="C15" s="7">
        <v>0.762810950500042</v>
      </c>
      <c r="E15" s="12">
        <v>0.88343558282208501</v>
      </c>
      <c r="G15" s="5">
        <v>0.51541095890410904</v>
      </c>
      <c r="H15" s="19">
        <v>7.3194444444444437E-2</v>
      </c>
      <c r="I15" s="21">
        <f t="shared" si="0"/>
        <v>105.4</v>
      </c>
      <c r="J15">
        <v>144</v>
      </c>
      <c r="K15">
        <v>566</v>
      </c>
      <c r="L15">
        <v>602</v>
      </c>
      <c r="M15">
        <v>19</v>
      </c>
      <c r="N15">
        <f t="shared" si="3"/>
        <v>0.8834355828220859</v>
      </c>
      <c r="O15">
        <f t="shared" si="1"/>
        <v>0.20281690140845071</v>
      </c>
      <c r="P15">
        <f t="shared" si="2"/>
        <v>0.4845890410958904</v>
      </c>
    </row>
    <row r="16" spans="1:19">
      <c r="A16">
        <v>50</v>
      </c>
      <c r="B16" s="1">
        <v>15</v>
      </c>
      <c r="C16" s="7">
        <v>0.76229094881922799</v>
      </c>
      <c r="E16" s="12">
        <v>0.88343558282208501</v>
      </c>
      <c r="G16" s="5">
        <v>0.522260273972602</v>
      </c>
      <c r="H16" s="19">
        <v>7.3194444444444437E-2</v>
      </c>
      <c r="I16" s="21">
        <f t="shared" si="0"/>
        <v>105.4</v>
      </c>
      <c r="J16">
        <v>144</v>
      </c>
      <c r="K16">
        <v>558</v>
      </c>
      <c r="L16">
        <v>610</v>
      </c>
      <c r="M16">
        <v>19</v>
      </c>
      <c r="N16">
        <f t="shared" si="3"/>
        <v>0.8834355828220859</v>
      </c>
      <c r="O16">
        <f t="shared" si="1"/>
        <v>0.20512820512820512</v>
      </c>
      <c r="P16">
        <f t="shared" si="2"/>
        <v>0.47773972602739728</v>
      </c>
    </row>
    <row r="17" spans="1:16">
      <c r="A17">
        <v>50</v>
      </c>
      <c r="B17" s="1">
        <v>16</v>
      </c>
      <c r="C17" s="7">
        <v>0.76178145222287497</v>
      </c>
      <c r="E17" s="12">
        <v>0.88343558282208501</v>
      </c>
      <c r="G17" s="5">
        <v>0.51969178082191703</v>
      </c>
      <c r="H17" s="19">
        <v>7.2766203703703694E-2</v>
      </c>
      <c r="I17" s="21">
        <f t="shared" si="0"/>
        <v>104.78333333333333</v>
      </c>
      <c r="J17">
        <v>144</v>
      </c>
      <c r="K17">
        <v>561</v>
      </c>
      <c r="L17">
        <v>607</v>
      </c>
      <c r="M17">
        <v>19</v>
      </c>
      <c r="N17">
        <f t="shared" si="3"/>
        <v>0.8834355828220859</v>
      </c>
      <c r="O17">
        <f t="shared" si="1"/>
        <v>0.20425531914893616</v>
      </c>
      <c r="P17">
        <f t="shared" si="2"/>
        <v>0.4803082191780822</v>
      </c>
    </row>
    <row r="18" spans="1:16">
      <c r="A18" s="1"/>
      <c r="C18" s="7"/>
      <c r="E18" s="12"/>
      <c r="G18" s="5"/>
    </row>
    <row r="19" spans="1:16">
      <c r="A19" s="1"/>
      <c r="B19" t="s">
        <v>117</v>
      </c>
      <c r="C19" s="7">
        <f>SUM(C2:C17)</f>
        <v>12.196024876039996</v>
      </c>
      <c r="D19" t="s">
        <v>117</v>
      </c>
      <c r="E19" s="12">
        <f>SUM(E2:E17)</f>
        <v>14.196319018404894</v>
      </c>
      <c r="F19" t="s">
        <v>117</v>
      </c>
      <c r="G19" s="5">
        <f>SUM(G2:G17)</f>
        <v>8.2208904109588978</v>
      </c>
      <c r="H19" t="s">
        <v>117</v>
      </c>
      <c r="I19">
        <f>SUM(I2:I17)</f>
        <v>1684.8166666666668</v>
      </c>
      <c r="J19">
        <f>I19/60</f>
        <v>28.080277777777781</v>
      </c>
      <c r="M19" t="s">
        <v>117</v>
      </c>
      <c r="N19">
        <f>SUM(N2:N17)</f>
        <v>14.196319018404909</v>
      </c>
      <c r="O19">
        <f>SUM(O2:O17)</f>
        <v>3.2480504294044903</v>
      </c>
      <c r="P19">
        <f>SUM(P2:P17)</f>
        <v>7.7791095890410951</v>
      </c>
    </row>
    <row r="20" spans="1:16">
      <c r="A20" s="1"/>
      <c r="B20" t="s">
        <v>118</v>
      </c>
      <c r="C20" s="7">
        <f>C19/16</f>
        <v>0.76225155475249973</v>
      </c>
      <c r="D20" t="s">
        <v>118</v>
      </c>
      <c r="E20" s="12">
        <f>E19/16</f>
        <v>0.8872699386503059</v>
      </c>
      <c r="F20" t="s">
        <v>118</v>
      </c>
      <c r="G20" s="5">
        <f>G19/16</f>
        <v>0.51380565068493111</v>
      </c>
      <c r="H20" t="s">
        <v>118</v>
      </c>
      <c r="I20">
        <f>I19/16</f>
        <v>105.30104166666668</v>
      </c>
      <c r="M20" t="s">
        <v>118</v>
      </c>
      <c r="N20">
        <f>N19/16</f>
        <v>0.88726993865030679</v>
      </c>
      <c r="O20">
        <f>O19/16</f>
        <v>0.20300315183778064</v>
      </c>
      <c r="P20">
        <f>P19/16</f>
        <v>0.48619434931506844</v>
      </c>
    </row>
    <row r="21" spans="1:16">
      <c r="A21" s="1"/>
      <c r="B21" s="10" t="s">
        <v>119</v>
      </c>
      <c r="C21" s="22">
        <f>_xlfn.VAR.S(C2:C17)</f>
        <v>1.6809694846838486E-6</v>
      </c>
      <c r="D21" s="10" t="s">
        <v>119</v>
      </c>
      <c r="E21" s="23">
        <f>_xlfn.VAR.S(E2:E17)</f>
        <v>3.4501361235528016E-5</v>
      </c>
      <c r="F21" s="10" t="s">
        <v>119</v>
      </c>
      <c r="G21" s="24">
        <f>_xlfn.VAR.S(G2:G17)</f>
        <v>5.2276361262273859E-5</v>
      </c>
      <c r="H21" t="s">
        <v>119</v>
      </c>
      <c r="I21">
        <f>_xlfn.VAR.S(I2:I17)</f>
        <v>7.9461805555556181E-2</v>
      </c>
      <c r="M21" t="s">
        <v>119</v>
      </c>
      <c r="N21" s="25">
        <f>_xlfn.VAR.S(N2:N17)</f>
        <v>3.4501361235525176E-5</v>
      </c>
      <c r="O21" s="25">
        <f>_xlfn.VAR.S(O2:O17)</f>
        <v>4.1668531737245843E-6</v>
      </c>
      <c r="P21" s="25">
        <f>_xlfn.VAR.S(P2:P17)</f>
        <v>5.2276361262275492E-5</v>
      </c>
    </row>
    <row r="22" spans="1:16">
      <c r="A22" s="1"/>
      <c r="B22" s="17" t="s">
        <v>120</v>
      </c>
      <c r="C22" s="16">
        <f>_xlfn.STDEV.S(C2:C17)</f>
        <v>1.296522072578731E-3</v>
      </c>
      <c r="D22" s="17" t="s">
        <v>120</v>
      </c>
      <c r="E22" s="15">
        <f>_xlfn.STDEV.S(E2:E17)</f>
        <v>5.8737859371556962E-3</v>
      </c>
      <c r="F22" s="17" t="s">
        <v>120</v>
      </c>
      <c r="G22" s="14">
        <f>_xlfn.STDEV.S(G2:G17)</f>
        <v>7.2302393641064094E-3</v>
      </c>
      <c r="H22" t="s">
        <v>120</v>
      </c>
      <c r="I22">
        <f>_xlfn.STDEV.S(I2:I17)</f>
        <v>0.28188970459304857</v>
      </c>
      <c r="M22" t="s">
        <v>120</v>
      </c>
      <c r="N22" s="25">
        <f>_xlfn.STDEV.S(N2:N17)</f>
        <v>5.8737859371554542E-3</v>
      </c>
      <c r="O22" s="25">
        <f>_xlfn.STDEV.S(O2:O17)</f>
        <v>2.0412871365206278E-3</v>
      </c>
      <c r="P22" s="25">
        <f>_xlfn.STDEV.S(P2:P17)</f>
        <v>7.2302393641065221E-3</v>
      </c>
    </row>
    <row r="23" spans="1:16">
      <c r="A23" s="1"/>
      <c r="C23" s="7"/>
      <c r="E23" s="12"/>
      <c r="G23" s="5"/>
    </row>
    <row r="24" spans="1:16">
      <c r="A24" s="1"/>
      <c r="B24" t="s">
        <v>121</v>
      </c>
      <c r="C24" s="7">
        <f>MIN(C2:C17)</f>
        <v>0.75853538112446395</v>
      </c>
      <c r="D24" t="s">
        <v>121</v>
      </c>
      <c r="E24" s="12">
        <f>MIN(E2:E17)</f>
        <v>0.88343558282208501</v>
      </c>
      <c r="F24" t="s">
        <v>121</v>
      </c>
      <c r="G24" s="5">
        <f>MIN(G2:G17)</f>
        <v>0.50256849315068497</v>
      </c>
      <c r="M24" t="s">
        <v>121</v>
      </c>
      <c r="N24">
        <f>MIN(N2:N17)</f>
        <v>0.8834355828220859</v>
      </c>
      <c r="O24">
        <f>MIN(O2:O17)</f>
        <v>0.1994459833795014</v>
      </c>
      <c r="P24">
        <f>MIN(P2:P17)</f>
        <v>0.47003424657534248</v>
      </c>
    </row>
    <row r="25" spans="1:16">
      <c r="A25" s="1"/>
      <c r="B25" t="s">
        <v>122</v>
      </c>
      <c r="C25" s="7">
        <f>MAX(C2:C17)</f>
        <v>0.76381943860828605</v>
      </c>
      <c r="D25" t="s">
        <v>122</v>
      </c>
      <c r="E25" s="12">
        <f>MAX(E2:E17)</f>
        <v>0.90184049079754602</v>
      </c>
      <c r="F25" t="s">
        <v>122</v>
      </c>
      <c r="G25" s="5">
        <f>MAX(G2:G17)</f>
        <v>0.52996575342465702</v>
      </c>
      <c r="M25" t="s">
        <v>122</v>
      </c>
      <c r="N25">
        <f>MAX(N2:N17)</f>
        <v>0.90184049079754602</v>
      </c>
      <c r="O25">
        <f>MAX(O2:O17)</f>
        <v>0.20779220779220781</v>
      </c>
      <c r="P25">
        <f>MAX(P2:P17)</f>
        <v>0.49743150684931509</v>
      </c>
    </row>
    <row r="26" spans="1:16">
      <c r="A26" s="1"/>
      <c r="B26" s="1" t="s">
        <v>123</v>
      </c>
      <c r="C26" s="7">
        <f>C25-C24</f>
        <v>5.2840574838221022E-3</v>
      </c>
      <c r="D26" s="1" t="s">
        <v>123</v>
      </c>
      <c r="E26" s="12">
        <f>E25-E24</f>
        <v>1.8404907975461016E-2</v>
      </c>
      <c r="F26" s="1" t="s">
        <v>123</v>
      </c>
      <c r="G26" s="5">
        <f>G25-G24</f>
        <v>2.7397260273972046E-2</v>
      </c>
      <c r="M26" s="1" t="s">
        <v>124</v>
      </c>
      <c r="N26">
        <f>N25-N24</f>
        <v>1.8404907975460127E-2</v>
      </c>
      <c r="O26">
        <f>O25-O24</f>
        <v>8.34622441270641E-3</v>
      </c>
      <c r="P26">
        <f>P25-P24</f>
        <v>2.7397260273972601E-2</v>
      </c>
    </row>
    <row r="27" spans="1:16">
      <c r="A27" s="1"/>
      <c r="B27" s="10" t="s">
        <v>125</v>
      </c>
      <c r="C27" s="16">
        <f>C26*100</f>
        <v>0.52840574838221022</v>
      </c>
      <c r="D27" s="10" t="s">
        <v>125</v>
      </c>
      <c r="E27" s="15">
        <f>E26*100</f>
        <v>1.8404907975461016</v>
      </c>
      <c r="F27" s="10" t="s">
        <v>125</v>
      </c>
      <c r="G27" s="14">
        <f>G26*100</f>
        <v>2.7397260273972046</v>
      </c>
      <c r="M27" s="10" t="s">
        <v>125</v>
      </c>
      <c r="N27">
        <f>N26*100</f>
        <v>1.8404907975460127</v>
      </c>
      <c r="O27">
        <f>O26*100</f>
        <v>0.834622441270641</v>
      </c>
      <c r="P27">
        <f>P26*100</f>
        <v>2.7397260273972601</v>
      </c>
    </row>
    <row r="29" spans="1:16">
      <c r="C29" t="s">
        <v>131</v>
      </c>
      <c r="E29" t="s">
        <v>131</v>
      </c>
      <c r="G29" t="s">
        <v>131</v>
      </c>
    </row>
    <row r="30" spans="1:16">
      <c r="C30">
        <f t="shared" ref="C30:C45" si="4">ABS(C2-C$20)</f>
        <v>1.5678838557863228E-3</v>
      </c>
      <c r="E30">
        <f t="shared" ref="E30:E45" si="5">ABS(E2-E$20)</f>
        <v>8.4355828220861184E-3</v>
      </c>
      <c r="G30">
        <f t="shared" ref="G30:G45" si="6">ABS(G2-G$20)</f>
        <v>6.1001712328770941E-3</v>
      </c>
    </row>
    <row r="31" spans="1:16">
      <c r="C31">
        <f t="shared" si="4"/>
        <v>8.6404319690724929E-4</v>
      </c>
      <c r="E31">
        <f t="shared" si="5"/>
        <v>3.8343558282208923E-3</v>
      </c>
      <c r="G31">
        <f t="shared" si="6"/>
        <v>2.4614726027398781E-3</v>
      </c>
    </row>
    <row r="32" spans="1:16">
      <c r="C32">
        <f t="shared" si="4"/>
        <v>8.2727540129368116E-4</v>
      </c>
      <c r="E32">
        <f t="shared" si="5"/>
        <v>3.8343558282208923E-3</v>
      </c>
      <c r="G32">
        <f t="shared" si="6"/>
        <v>8.6686643835620636E-3</v>
      </c>
    </row>
    <row r="33" spans="3:7">
      <c r="C33">
        <f t="shared" si="4"/>
        <v>9.3757878813327533E-4</v>
      </c>
      <c r="E33">
        <f t="shared" si="5"/>
        <v>3.8343558282208923E-3</v>
      </c>
      <c r="G33">
        <f t="shared" si="6"/>
        <v>6.7422945205478646E-3</v>
      </c>
    </row>
    <row r="34" spans="3:7">
      <c r="C34">
        <f t="shared" si="4"/>
        <v>1.0793974283557217E-3</v>
      </c>
      <c r="E34">
        <f t="shared" si="5"/>
        <v>3.8343558282208923E-3</v>
      </c>
      <c r="G34">
        <f t="shared" si="6"/>
        <v>1.6053082191779255E-3</v>
      </c>
    </row>
    <row r="35" spans="3:7">
      <c r="C35">
        <f t="shared" si="4"/>
        <v>9.4808387259426308E-4</v>
      </c>
      <c r="E35">
        <f t="shared" si="5"/>
        <v>1.4570552147240123E-2</v>
      </c>
      <c r="G35">
        <f t="shared" si="6"/>
        <v>6.9563356164381585E-3</v>
      </c>
    </row>
    <row r="36" spans="3:7">
      <c r="C36">
        <f t="shared" si="4"/>
        <v>1.1266703084292784E-3</v>
      </c>
      <c r="E36">
        <f t="shared" si="5"/>
        <v>2.3006134969331127E-3</v>
      </c>
      <c r="G36">
        <f t="shared" si="6"/>
        <v>1.8193493150681084E-3</v>
      </c>
    </row>
    <row r="37" spans="3:7">
      <c r="C37">
        <f t="shared" si="4"/>
        <v>6.2242625430675158E-4</v>
      </c>
      <c r="E37">
        <f t="shared" si="5"/>
        <v>2.3006134969331127E-3</v>
      </c>
      <c r="G37">
        <f t="shared" si="6"/>
        <v>1.1237157534246145E-2</v>
      </c>
    </row>
    <row r="38" spans="3:7">
      <c r="C38">
        <f t="shared" si="4"/>
        <v>1.063639801663685E-3</v>
      </c>
      <c r="E38">
        <f t="shared" si="5"/>
        <v>3.8343558282208923E-3</v>
      </c>
      <c r="G38">
        <f t="shared" si="6"/>
        <v>2.6755136986300609E-3</v>
      </c>
    </row>
    <row r="39" spans="3:7">
      <c r="C39">
        <f t="shared" si="4"/>
        <v>9.218211614422378E-4</v>
      </c>
      <c r="E39">
        <f t="shared" si="5"/>
        <v>2.3006134969331127E-3</v>
      </c>
      <c r="G39">
        <f t="shared" si="6"/>
        <v>3.3176369863008315E-3</v>
      </c>
    </row>
    <row r="40" spans="3:7">
      <c r="C40">
        <f t="shared" si="4"/>
        <v>5.9091100092423243E-4</v>
      </c>
      <c r="E40">
        <f t="shared" si="5"/>
        <v>8.4355828220861184E-3</v>
      </c>
      <c r="G40">
        <f t="shared" si="6"/>
        <v>6.9563356164381585E-3</v>
      </c>
    </row>
    <row r="41" spans="3:7">
      <c r="C41">
        <f t="shared" si="4"/>
        <v>2.2323304479332506E-4</v>
      </c>
      <c r="E41">
        <f t="shared" si="5"/>
        <v>3.8343558282208923E-3</v>
      </c>
      <c r="G41">
        <f t="shared" si="6"/>
        <v>1.8193493150681084E-3</v>
      </c>
    </row>
    <row r="42" spans="3:7">
      <c r="C42">
        <f t="shared" si="4"/>
        <v>3.7161736280357793E-3</v>
      </c>
      <c r="E42">
        <f t="shared" si="5"/>
        <v>3.8343558282208923E-3</v>
      </c>
      <c r="G42">
        <f t="shared" si="6"/>
        <v>1.6160102739725901E-2</v>
      </c>
    </row>
    <row r="43" spans="3:7">
      <c r="C43">
        <f t="shared" si="4"/>
        <v>5.593957475422684E-4</v>
      </c>
      <c r="E43">
        <f t="shared" si="5"/>
        <v>3.8343558282208923E-3</v>
      </c>
      <c r="G43">
        <f t="shared" si="6"/>
        <v>1.6053082191779255E-3</v>
      </c>
    </row>
    <row r="44" spans="3:7">
      <c r="C44">
        <f t="shared" si="4"/>
        <v>3.9394066728259958E-5</v>
      </c>
      <c r="E44">
        <f t="shared" si="5"/>
        <v>3.8343558282208923E-3</v>
      </c>
      <c r="G44">
        <f t="shared" si="6"/>
        <v>8.4546232876708816E-3</v>
      </c>
    </row>
    <row r="45" spans="3:7">
      <c r="C45">
        <f t="shared" si="4"/>
        <v>4.7010252962476073E-4</v>
      </c>
      <c r="E45">
        <f t="shared" si="5"/>
        <v>3.8343558282208923E-3</v>
      </c>
      <c r="G45">
        <f t="shared" si="6"/>
        <v>5.886130136985912E-3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 Bubel</dc:creator>
  <cp:keywords/>
  <dc:description/>
  <cp:lastModifiedBy>domenic.bubel</cp:lastModifiedBy>
  <cp:revision/>
  <dcterms:created xsi:type="dcterms:W3CDTF">2015-06-05T18:19:34Z</dcterms:created>
  <dcterms:modified xsi:type="dcterms:W3CDTF">2022-12-11T17:46:22Z</dcterms:modified>
  <cp:category/>
  <cp:contentStatus/>
</cp:coreProperties>
</file>