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teva/Downloads/"/>
    </mc:Choice>
  </mc:AlternateContent>
  <xr:revisionPtr revIDLastSave="0" documentId="13_ncr:1_{A0E596A4-DA18-F54C-907C-561DD6CE1C17}" xr6:coauthVersionLast="47" xr6:coauthVersionMax="47" xr10:uidLastSave="{00000000-0000-0000-0000-000000000000}"/>
  <bookViews>
    <workbookView xWindow="-15080" yWindow="22360" windowWidth="34560" windowHeight="21580" xr2:uid="{719982BF-9196-4B00-A079-98743C18C8DF}"/>
  </bookViews>
  <sheets>
    <sheet name="Finanza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6" i="2" l="1"/>
  <c r="H445" i="2"/>
  <c r="I445" i="2" s="1"/>
  <c r="I453" i="2"/>
  <c r="I452" i="2"/>
  <c r="I451" i="2"/>
  <c r="I449" i="2"/>
  <c r="I450" i="2"/>
  <c r="I447" i="2"/>
  <c r="I446" i="2"/>
  <c r="I448" i="2"/>
  <c r="I441" i="2"/>
  <c r="I440" i="2"/>
  <c r="I444" i="2"/>
  <c r="I442" i="2"/>
  <c r="I443" i="2"/>
  <c r="I439" i="2"/>
  <c r="I436" i="2"/>
  <c r="I435" i="2"/>
  <c r="H434" i="2"/>
  <c r="I433" i="2"/>
  <c r="I431" i="2"/>
  <c r="I430" i="2"/>
  <c r="I429" i="2"/>
  <c r="I428" i="2"/>
  <c r="I427" i="2"/>
  <c r="H426" i="2"/>
  <c r="I423" i="2"/>
  <c r="H422" i="2"/>
  <c r="I421" i="2"/>
  <c r="I420" i="2"/>
  <c r="I404" i="2"/>
  <c r="I418" i="2"/>
  <c r="I419" i="2"/>
  <c r="I417" i="2"/>
  <c r="I416" i="2"/>
  <c r="I413" i="2"/>
  <c r="I412" i="2"/>
  <c r="I411" i="2"/>
  <c r="I410" i="2"/>
  <c r="I406" i="2"/>
  <c r="I407" i="2"/>
  <c r="I408" i="2"/>
  <c r="I409" i="2"/>
  <c r="I405" i="2"/>
  <c r="I397" i="2"/>
  <c r="I403" i="2"/>
  <c r="I400" i="2"/>
  <c r="I398" i="2"/>
  <c r="I396" i="2"/>
  <c r="I395" i="2"/>
  <c r="H394" i="2"/>
  <c r="H393" i="2"/>
  <c r="I393" i="2" s="1"/>
  <c r="I392" i="2"/>
  <c r="I390" i="2"/>
  <c r="I350" i="2"/>
  <c r="I388" i="2"/>
  <c r="I389" i="2"/>
  <c r="I386" i="2"/>
  <c r="I385" i="2"/>
  <c r="I384" i="2"/>
  <c r="I383" i="2"/>
  <c r="I382" i="2"/>
  <c r="I381" i="2"/>
  <c r="I380" i="2"/>
  <c r="I377" i="2"/>
  <c r="I379" i="2"/>
  <c r="I375" i="2"/>
  <c r="I376" i="2"/>
  <c r="I378" i="2"/>
  <c r="I374" i="2"/>
  <c r="I372" i="2"/>
  <c r="I369" i="2"/>
  <c r="I370" i="2"/>
  <c r="I371" i="2"/>
  <c r="I368" i="2"/>
  <c r="I367" i="2"/>
  <c r="I366" i="2"/>
  <c r="I365" i="2"/>
  <c r="I364" i="2"/>
  <c r="I363" i="2"/>
  <c r="I361" i="2"/>
  <c r="I362" i="2"/>
  <c r="I359" i="2"/>
  <c r="I358" i="2"/>
  <c r="I357" i="2"/>
  <c r="I356" i="2"/>
  <c r="I355" i="2"/>
  <c r="I353" i="2"/>
  <c r="I352" i="2"/>
  <c r="I354" i="2"/>
  <c r="I351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2" i="2"/>
  <c r="I331" i="2"/>
  <c r="I334" i="2"/>
  <c r="I333" i="2"/>
  <c r="I335" i="2"/>
  <c r="I330" i="2"/>
  <c r="I329" i="2"/>
  <c r="I328" i="2"/>
  <c r="I327" i="2"/>
  <c r="I326" i="2"/>
  <c r="I325" i="2"/>
  <c r="I319" i="2"/>
  <c r="I320" i="2"/>
  <c r="I321" i="2"/>
  <c r="I322" i="2"/>
  <c r="I323" i="2"/>
  <c r="I324" i="2"/>
  <c r="I318" i="2"/>
  <c r="I317" i="2"/>
  <c r="I316" i="2"/>
  <c r="I315" i="2"/>
  <c r="I314" i="2"/>
  <c r="I313" i="2"/>
  <c r="I311" i="2"/>
  <c r="I310" i="2"/>
  <c r="I309" i="2"/>
  <c r="I308" i="2"/>
  <c r="I307" i="2"/>
  <c r="I306" i="2"/>
  <c r="I305" i="2"/>
  <c r="I158" i="2"/>
  <c r="I304" i="2"/>
  <c r="I303" i="2"/>
  <c r="I302" i="2"/>
  <c r="I301" i="2"/>
  <c r="I300" i="2"/>
  <c r="I298" i="2"/>
  <c r="I297" i="2"/>
  <c r="I296" i="2"/>
  <c r="I295" i="2"/>
  <c r="I294" i="2"/>
  <c r="I292" i="2"/>
  <c r="I288" i="2"/>
  <c r="I291" i="2"/>
  <c r="I290" i="2"/>
  <c r="I289" i="2"/>
  <c r="I287" i="2"/>
  <c r="I286" i="2"/>
  <c r="I285" i="2"/>
  <c r="I284" i="2"/>
  <c r="I282" i="2"/>
  <c r="I279" i="2"/>
  <c r="I280" i="2"/>
  <c r="I278" i="2"/>
  <c r="I277" i="2"/>
  <c r="I276" i="2"/>
  <c r="I274" i="2"/>
  <c r="I275" i="2"/>
  <c r="I266" i="2"/>
  <c r="I267" i="2"/>
  <c r="I265" i="2"/>
  <c r="I260" i="2"/>
  <c r="I253" i="2"/>
  <c r="H246" i="2"/>
  <c r="H232" i="2"/>
  <c r="H231" i="2"/>
  <c r="I231" i="2" s="1"/>
  <c r="I223" i="2"/>
  <c r="I225" i="2"/>
  <c r="I224" i="2"/>
  <c r="I215" i="2"/>
  <c r="I213" i="2"/>
  <c r="I212" i="2"/>
  <c r="I211" i="2"/>
  <c r="I209" i="2"/>
  <c r="I208" i="2"/>
  <c r="I210" i="2"/>
  <c r="I200" i="2"/>
  <c r="I199" i="2"/>
  <c r="H190" i="2"/>
  <c r="H191" i="2"/>
  <c r="I188" i="2"/>
  <c r="I187" i="2"/>
  <c r="H186" i="2"/>
  <c r="H184" i="2"/>
  <c r="I179" i="2"/>
  <c r="I178" i="2"/>
  <c r="I168" i="2"/>
  <c r="I167" i="2"/>
  <c r="I163" i="2"/>
  <c r="H161" i="2"/>
  <c r="I159" i="2"/>
  <c r="I15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2" i="2"/>
  <c r="I73" i="2"/>
  <c r="I74" i="2"/>
  <c r="I75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53" i="2"/>
  <c r="I154" i="2"/>
  <c r="I155" i="2"/>
  <c r="I156" i="2"/>
  <c r="H119" i="2"/>
  <c r="I137" i="2" s="1"/>
  <c r="I161" i="2" l="1"/>
  <c r="I148" i="2"/>
  <c r="I124" i="2"/>
  <c r="H457" i="2"/>
  <c r="I136" i="2"/>
  <c r="I164" i="2"/>
  <c r="I184" i="2"/>
  <c r="I141" i="2"/>
  <c r="I162" i="2"/>
  <c r="I169" i="2"/>
  <c r="I175" i="2"/>
  <c r="I157" i="2"/>
  <c r="I129" i="2"/>
  <c r="I147" i="2"/>
  <c r="I138" i="2"/>
  <c r="I176" i="2"/>
  <c r="I151" i="2"/>
  <c r="I128" i="2"/>
  <c r="I181" i="2"/>
  <c r="I135" i="2"/>
  <c r="I131" i="2"/>
  <c r="I149" i="2"/>
  <c r="I125" i="2"/>
  <c r="I180" i="2"/>
  <c r="I139" i="2"/>
  <c r="I160" i="2"/>
  <c r="I165" i="2"/>
  <c r="I207" i="2"/>
  <c r="I190" i="2"/>
  <c r="I236" i="2"/>
  <c r="I259" i="2"/>
  <c r="I312" i="2"/>
  <c r="I230" i="2"/>
  <c r="I142" i="2"/>
  <c r="I127" i="2"/>
  <c r="I177" i="2"/>
  <c r="I299" i="2"/>
  <c r="I214" i="2"/>
  <c r="I242" i="2"/>
  <c r="I262" i="2"/>
  <c r="I241" i="2"/>
  <c r="I247" i="2"/>
  <c r="I238" i="2"/>
  <c r="I434" i="2"/>
  <c r="I248" i="2"/>
  <c r="I217" i="2"/>
  <c r="I264" i="2"/>
  <c r="I183" i="2"/>
  <c r="I197" i="2"/>
  <c r="I254" i="2"/>
  <c r="I201" i="2"/>
  <c r="I146" i="2"/>
  <c r="I273" i="2"/>
  <c r="I202" i="2"/>
  <c r="I263" i="2"/>
  <c r="I192" i="2"/>
  <c r="I193" i="2"/>
  <c r="I268" i="2"/>
  <c r="I195" i="2"/>
  <c r="I250" i="2"/>
  <c r="I245" i="2"/>
  <c r="I218" i="2"/>
  <c r="I252" i="2"/>
  <c r="I123" i="2"/>
  <c r="I203" i="2"/>
  <c r="I255" i="2"/>
  <c r="I134" i="2"/>
  <c r="I171" i="2"/>
  <c r="I226" i="2"/>
  <c r="I293" i="2"/>
  <c r="I144" i="2"/>
  <c r="I133" i="2"/>
  <c r="I121" i="2"/>
  <c r="I173" i="2"/>
  <c r="I189" i="2"/>
  <c r="I206" i="2"/>
  <c r="I228" i="2"/>
  <c r="I234" i="2"/>
  <c r="I251" i="2"/>
  <c r="I219" i="2"/>
  <c r="I272" i="2"/>
  <c r="I270" i="2"/>
  <c r="I166" i="2"/>
  <c r="I220" i="2"/>
  <c r="I145" i="2"/>
  <c r="I122" i="2"/>
  <c r="I185" i="2"/>
  <c r="I256" i="2"/>
  <c r="I258" i="2"/>
  <c r="I281" i="2"/>
  <c r="I143" i="2"/>
  <c r="I132" i="2"/>
  <c r="I119" i="2"/>
  <c r="I172" i="2"/>
  <c r="I191" i="2"/>
  <c r="I204" i="2"/>
  <c r="I394" i="2"/>
  <c r="I454" i="2"/>
  <c r="I455" i="2"/>
  <c r="I437" i="2"/>
  <c r="I438" i="2"/>
  <c r="I425" i="2"/>
  <c r="I432" i="2"/>
  <c r="I422" i="2"/>
  <c r="I426" i="2"/>
  <c r="I415" i="2"/>
  <c r="I424" i="2"/>
  <c r="I402" i="2"/>
  <c r="I414" i="2"/>
  <c r="I399" i="2"/>
  <c r="I401" i="2"/>
  <c r="I387" i="2"/>
  <c r="I391" i="2"/>
  <c r="I244" i="2"/>
  <c r="I373" i="2"/>
  <c r="I257" i="2"/>
  <c r="I196" i="2"/>
  <c r="I227" i="2"/>
  <c r="I240" i="2"/>
  <c r="I249" i="2"/>
  <c r="I261" i="2"/>
  <c r="I269" i="2"/>
  <c r="I126" i="2"/>
  <c r="I174" i="2"/>
  <c r="I186" i="2"/>
  <c r="I198" i="2"/>
  <c r="I216" i="2"/>
  <c r="I229" i="2"/>
  <c r="I237" i="2"/>
  <c r="I243" i="2"/>
  <c r="I221" i="2"/>
  <c r="I235" i="2"/>
  <c r="I360" i="2"/>
  <c r="I271" i="2"/>
  <c r="I150" i="2"/>
  <c r="I140" i="2"/>
  <c r="I130" i="2"/>
  <c r="I120" i="2"/>
  <c r="I170" i="2"/>
  <c r="I182" i="2"/>
  <c r="I194" i="2"/>
  <c r="I205" i="2"/>
  <c r="I222" i="2"/>
  <c r="I239" i="2"/>
  <c r="I283" i="2"/>
  <c r="I233" i="2"/>
  <c r="I232" i="2"/>
  <c r="I246" i="2"/>
</calcChain>
</file>

<file path=xl/sharedStrings.xml><?xml version="1.0" encoding="utf-8"?>
<sst xmlns="http://schemas.openxmlformats.org/spreadsheetml/2006/main" count="2731" uniqueCount="343">
  <si>
    <t>Date</t>
  </si>
  <si>
    <t>Amount</t>
  </si>
  <si>
    <t>Cristian</t>
  </si>
  <si>
    <t>Deuda Inicial</t>
  </si>
  <si>
    <t>depositado en pesos nro control 9962 (cambio Andrea)-Wellsfargo</t>
  </si>
  <si>
    <t>Andrea- compra dolares a Fabi (DEPOSITADO EN BRUBANK- 94131366)</t>
  </si>
  <si>
    <t>ricky le tiene a Cristian</t>
  </si>
  <si>
    <t>victor compra 200$(nro de operacion 3668747719)-DEPOSITADO BANCO GALICIA - 94131821</t>
  </si>
  <si>
    <t>compra 200$ cupo victor</t>
  </si>
  <si>
    <t>Transferencia Victor Arias 50173613034201003 banco frances</t>
  </si>
  <si>
    <t>negro efectivo, transf  ricky  a Crist bbva</t>
  </si>
  <si>
    <t>pagado en pesos a cta de ricky</t>
  </si>
  <si>
    <t>transferencia ricky a cris nro 3565 (efectivo enviado)</t>
  </si>
  <si>
    <t>Efectivo que le tiene Cristian en Buenos Aires</t>
  </si>
  <si>
    <t>Abono #10 - WellsFargo - BTC</t>
  </si>
  <si>
    <t>Lentes de Mi Abuela</t>
  </si>
  <si>
    <t>Efectivo Entregado con Fabi</t>
  </si>
  <si>
    <t>Efectivo en Bolivares - Binance 48 USD ~ 135.133.794 Bs</t>
  </si>
  <si>
    <t>Efectivo en Bolivares - Binance 60 USD ~ 183.933.300 Bs</t>
  </si>
  <si>
    <t>Pagado en BTC 0.3125 - Tx 09f1e76faeeb41dd5ffa7e1a055be7a47b6c2cdcc797008c08c4a984f7ee3f62</t>
  </si>
  <si>
    <t>Envio de Bs a Venezuela</t>
  </si>
  <si>
    <t>Envio de USD para Asdenia</t>
  </si>
  <si>
    <t>Envio de USD a travez de Ricky</t>
  </si>
  <si>
    <t>15-Dic-20</t>
  </si>
  <si>
    <t>Transferido a Guille 37$ + 3$depsoitado a Asdenia</t>
  </si>
  <si>
    <t>D&amp;K - Efectivo</t>
  </si>
  <si>
    <t>Abono #2 - Efectivo</t>
  </si>
  <si>
    <t>Abono #3 - Efectivo</t>
  </si>
  <si>
    <t>Abono #4 - Efectivo</t>
  </si>
  <si>
    <t>Abono #5 - Efectivo</t>
  </si>
  <si>
    <t>Abono #6 - Efectivo</t>
  </si>
  <si>
    <t>Gastado en BTC</t>
  </si>
  <si>
    <t>Abono #9 - efectivo</t>
  </si>
  <si>
    <t xml:space="preserve">Abono #9 - efectivo- Ajuste </t>
  </si>
  <si>
    <t>Hector</t>
  </si>
  <si>
    <t>Prestamo Inversion Saint Michel</t>
  </si>
  <si>
    <t>Prestamo Regalo Mama</t>
  </si>
  <si>
    <t>Pago de Regalo a mi mama en BTC 0.0024</t>
  </si>
  <si>
    <t xml:space="preserve">Prestamo Efectivo </t>
  </si>
  <si>
    <t>Prestamos Documento Sucesoral de mi Papa</t>
  </si>
  <si>
    <t>Hector BTC</t>
  </si>
  <si>
    <t>1100USD to BTC</t>
  </si>
  <si>
    <t>2200USD to BTC</t>
  </si>
  <si>
    <t>2000USD to BTC</t>
  </si>
  <si>
    <t>Retiro a Ledger</t>
  </si>
  <si>
    <t>2500USD to BTC</t>
  </si>
  <si>
    <t>500USD to BTC</t>
  </si>
  <si>
    <t>711.53 USD to BTC</t>
  </si>
  <si>
    <t>Michelle</t>
  </si>
  <si>
    <t>Abono #1 - WellsFargo</t>
  </si>
  <si>
    <t>Abono #2 - WellsFargo</t>
  </si>
  <si>
    <t>Abono #3 - WellsFargo</t>
  </si>
  <si>
    <t>Abono #4 - WellsFargo</t>
  </si>
  <si>
    <t>Abono #5 - WellsFargo</t>
  </si>
  <si>
    <t>Abono #6 - WellsFargo</t>
  </si>
  <si>
    <t>Abono #7 - WellsFargo</t>
  </si>
  <si>
    <t>Abono #8 - WellsFargo</t>
  </si>
  <si>
    <t>Abono #9 - WellsFargo</t>
  </si>
  <si>
    <t>Abono #10 - WellsFargo</t>
  </si>
  <si>
    <t>Abono #11 - WellsFargo</t>
  </si>
  <si>
    <t>Abono #12 - WellsFargo</t>
  </si>
  <si>
    <t>Abono #13 - WellsFargo</t>
  </si>
  <si>
    <t>Pagado con Bitcoins</t>
  </si>
  <si>
    <t>Mingona</t>
  </si>
  <si>
    <t>Deposito a Cristian por Zelle de Mingona (Desde cuenta de baudo)</t>
  </si>
  <si>
    <t>Deposito a Cristian por Zelle de Mingona (Desde cuenta de loreto leonardo)</t>
  </si>
  <si>
    <t>Mingona - Pagado a Cristian con Bitcoins</t>
  </si>
  <si>
    <t>Vane</t>
  </si>
  <si>
    <t>Retiro - Cambio a $ARS</t>
  </si>
  <si>
    <t>Abono</t>
  </si>
  <si>
    <t>Retiro - Transferencia Negro/Alois</t>
  </si>
  <si>
    <t>Transferencia de Hector</t>
  </si>
  <si>
    <t>Pago prorroga pasaporte</t>
  </si>
  <si>
    <t>Pago curso Colombia</t>
  </si>
  <si>
    <t>Deposito comision curso Ariel</t>
  </si>
  <si>
    <t>Transferencia al negro (entrego en efectivo)</t>
  </si>
  <si>
    <t>Pago centro con sentido</t>
  </si>
  <si>
    <t>Transferencia dubraska</t>
  </si>
  <si>
    <t>Pago consulta</t>
  </si>
  <si>
    <t>Pago Nov Ariel</t>
  </si>
  <si>
    <t>Compra iphone XR</t>
  </si>
  <si>
    <t>Terapia Estefania Moreno</t>
  </si>
  <si>
    <t>Deposito</t>
  </si>
  <si>
    <t>Terapia Adreana Cruz</t>
  </si>
  <si>
    <t>Noches de tranta</t>
  </si>
  <si>
    <t>Cambio pesos (Victor)</t>
  </si>
  <si>
    <t>Inversion bitcoin #1</t>
  </si>
  <si>
    <t>Gifcard regalo Gloria</t>
  </si>
  <si>
    <t>Consulta Adreana Golding</t>
  </si>
  <si>
    <t>Cambio a peso</t>
  </si>
  <si>
    <t>Curso fotografico</t>
  </si>
  <si>
    <t>PayPal</t>
  </si>
  <si>
    <t>Cambio a Pesos - Domi Binance</t>
  </si>
  <si>
    <t>Transferencia a Alois - El Negro</t>
  </si>
  <si>
    <t>Pago Grupo Con Sentido</t>
  </si>
  <si>
    <t>Inversion bitcoin #2</t>
  </si>
  <si>
    <t>Amigo Carlos Paypal</t>
  </si>
  <si>
    <t>Pago a Hector</t>
  </si>
  <si>
    <t>Pago a Vane</t>
  </si>
  <si>
    <t>Efectivo por Binance</t>
  </si>
  <si>
    <t>Zelle - Negro Amigo de Vane</t>
  </si>
  <si>
    <t>PayPal 115 menos 6.51 de comision  menos 2.71 de comision para depositar en banco</t>
  </si>
  <si>
    <t>Deposito por Zelle</t>
  </si>
  <si>
    <t>Deposito Zelle Grupo con Sentido</t>
  </si>
  <si>
    <t>Envio de 100USD por Binance a AR</t>
  </si>
  <si>
    <t>Envio de 220USD to El Negro / ALOIS</t>
  </si>
  <si>
    <t>Envio de 130 USD ~ 20700 ARS por Binance a AR</t>
  </si>
  <si>
    <t>Recibido 135 de Nacy Cisneros</t>
  </si>
  <si>
    <t>Recibido 56.19 de Ney</t>
  </si>
  <si>
    <t>Recibido 40 USD de Ney</t>
  </si>
  <si>
    <t>Recibido Zelle</t>
  </si>
  <si>
    <t>Pago recibido a Paypal</t>
  </si>
  <si>
    <t>Envio de 150USD por Binance a AR</t>
  </si>
  <si>
    <t>Recibido via Paypal - Eduardo Carlos Socolovsky</t>
  </si>
  <si>
    <t>USD Entregados por Ricky en efectivo</t>
  </si>
  <si>
    <t>USD para Mama</t>
  </si>
  <si>
    <t>Martinez Nydemar</t>
  </si>
  <si>
    <t>Curso Carola Castillo</t>
  </si>
  <si>
    <t>Pago recibido por Paypal</t>
  </si>
  <si>
    <t>Pago recibido por Zelle</t>
  </si>
  <si>
    <t>Envio de 120USD por Binance a AR</t>
  </si>
  <si>
    <t>Envio de 100USD a Evelyn por Zelle</t>
  </si>
  <si>
    <t>Pasajes  Buenos Aires - Bogota - Buenos Aires</t>
  </si>
  <si>
    <t>Pasajes  Buenos Aires - Bogota - Buenos Aires - Domix</t>
  </si>
  <si>
    <t>300 USD received by Zelle - Grupo con Sentido</t>
  </si>
  <si>
    <t>300.73 USD received by Zelle - Neydermar  Martinez</t>
  </si>
  <si>
    <t>Envio de 10USD de donacion</t>
  </si>
  <si>
    <t>Michelle BTC</t>
  </si>
  <si>
    <t>Compra BTC por 500 USD</t>
  </si>
  <si>
    <t>Compra BTC por 100 USD</t>
  </si>
  <si>
    <t>Compra BTC por 400 USD</t>
  </si>
  <si>
    <t>Vane BTC</t>
  </si>
  <si>
    <t>102.77 USD received by Zelle - Ney</t>
  </si>
  <si>
    <t>Domi BTC</t>
  </si>
  <si>
    <t>Acumulado al 19-Oct-2021</t>
  </si>
  <si>
    <t>Retiro de 2000USD @ 64000K</t>
  </si>
  <si>
    <t>Envio de 60USD por Binance a AR</t>
  </si>
  <si>
    <t>Pago a Domi de 150$ en BTC @ 66KUSD</t>
  </si>
  <si>
    <t>Pago 150USD a Domi en BTC@66KUSD</t>
  </si>
  <si>
    <t>Envio 500 por Zelle</t>
  </si>
  <si>
    <t>Pago recibido por Zelle - NEYDEMAR</t>
  </si>
  <si>
    <t>Efectivo HandCarry Karina</t>
  </si>
  <si>
    <t>Envio de 250USD por Binance a AR</t>
  </si>
  <si>
    <t>BTC-&gt;3000 USD to WellsFargo @64681</t>
  </si>
  <si>
    <t>Envio 103USD por Zelle - Examenes Medicos</t>
  </si>
  <si>
    <t>Envio de 30USD por Binance a AR</t>
  </si>
  <si>
    <t>Donacion</t>
  </si>
  <si>
    <t>Envio de 85USD por Binance a AR</t>
  </si>
  <si>
    <t>Envio de 100USD al Negro</t>
  </si>
  <si>
    <t>Envio de 165USD por Binance a AR</t>
  </si>
  <si>
    <t>250USD to BTC</t>
  </si>
  <si>
    <t>Hector ETH</t>
  </si>
  <si>
    <t>250USD to ETH</t>
  </si>
  <si>
    <t>Pago de Equipaje a Buenos Aires</t>
  </si>
  <si>
    <t>Cristian Champus</t>
  </si>
  <si>
    <t>Gastos en Colombia 612.500 COP @4000 USD/COP</t>
  </si>
  <si>
    <t>Dolares en Efectivo</t>
  </si>
  <si>
    <t>Maleta 300.000 COP @4000 USD/COP</t>
  </si>
  <si>
    <t>30USD a Deivy</t>
  </si>
  <si>
    <t>100K COP de Taxi a Fontanar</t>
  </si>
  <si>
    <t>70K COP de Taxi al Aeropuerto</t>
  </si>
  <si>
    <t>Envio de 96.24USD por Binance a AR</t>
  </si>
  <si>
    <t>50USD Efectivo Recuperado por Mariar</t>
  </si>
  <si>
    <t>300 USD enviado a Lilian Garcia</t>
  </si>
  <si>
    <t>Ayuda a Nene-Lissette</t>
  </si>
  <si>
    <t>Pago recibido por Zelle - CON SENTIDO</t>
  </si>
  <si>
    <t>Pago recibido por Zelle - MAFE</t>
  </si>
  <si>
    <t>Envio de 89USD por Binance a AR</t>
  </si>
  <si>
    <t xml:space="preserve">Pago recibido por Zelle </t>
  </si>
  <si>
    <t>Gloria</t>
  </si>
  <si>
    <t>Recibido por Zelle de Hector - Abril</t>
  </si>
  <si>
    <t>Entregado en efectivo</t>
  </si>
  <si>
    <t>Recibido por Zelle de Hector - Mayo</t>
  </si>
  <si>
    <t>Entregados en efectivo</t>
  </si>
  <si>
    <t>Vestido Comunion Ambar</t>
  </si>
  <si>
    <t>Regalo Curso Mama 172/3</t>
  </si>
  <si>
    <t>Envio de 50USD por Binance a AR</t>
  </si>
  <si>
    <t>Pago recibido por Binance</t>
  </si>
  <si>
    <t>Envio de 280USD por Binance a AR</t>
  </si>
  <si>
    <t>Entregados en efectivo ARS - Junio</t>
  </si>
  <si>
    <t>Recibido por Zelle de Hector - Junio</t>
  </si>
  <si>
    <t>Recibido por Zelle de Hector - Julio</t>
  </si>
  <si>
    <t>Envio de 100USD por Binance a LuisG</t>
  </si>
  <si>
    <t>Envio de 80USD por Binance a AR</t>
  </si>
  <si>
    <t>BTC-&gt;3200 USD to AMERANT @22400</t>
  </si>
  <si>
    <t>BTC-&gt;3200 USD to AMERANT @24142</t>
  </si>
  <si>
    <t>BTC-&gt;2000 USD to Zelle @21440</t>
  </si>
  <si>
    <t>Donacion a VE</t>
  </si>
  <si>
    <t>Envio de 20USD a Ronny Binance a VE</t>
  </si>
  <si>
    <t>Pago recibido por Zelle - MICHELLE</t>
  </si>
  <si>
    <t>Pago recibido por Zelle - APARTAMENTO</t>
  </si>
  <si>
    <t>Envio de 528USD por Binance a AR</t>
  </si>
  <si>
    <t>BTC-&gt;5500 USD to Zelle @19622</t>
  </si>
  <si>
    <t>Envio de 130USD por Binance a AR</t>
  </si>
  <si>
    <t>Pago recibido por Zelle - Venta Apto</t>
  </si>
  <si>
    <t>Envio de 56USD por Binance a AR</t>
  </si>
  <si>
    <t>BTC-&gt;1500 USD to Zelle @21200</t>
  </si>
  <si>
    <t>Envio de 260USD por Binance a AR</t>
  </si>
  <si>
    <t>Envio de 30USD a Vzla por PagoMovil</t>
  </si>
  <si>
    <t>Envio de 125USD por Binance a AR</t>
  </si>
  <si>
    <t>Pago recibido por Zelle - Grupo con Sentido</t>
  </si>
  <si>
    <t>Prestamo para pago a Marcos</t>
  </si>
  <si>
    <t>Envio de 60USDT a alejandro_sara@hotmail.com</t>
  </si>
  <si>
    <t>Envio de 30USD a Merly</t>
  </si>
  <si>
    <t>Cambio a ARS</t>
  </si>
  <si>
    <t>Regalo de Navidad Domi</t>
  </si>
  <si>
    <t>Regalo de Navidad Hector</t>
  </si>
  <si>
    <t>Regalo de 50 USD a Vane de navidad</t>
  </si>
  <si>
    <t>Envio de 150USD por Zelle</t>
  </si>
  <si>
    <t>Regalo Peluqueria Gloria</t>
  </si>
  <si>
    <t>Cambio de USD a ARS</t>
  </si>
  <si>
    <t>Recibido</t>
  </si>
  <si>
    <t>Karina Ads</t>
  </si>
  <si>
    <t>Pago Riky</t>
  </si>
  <si>
    <t>Envio de 120USD por Zelle &gt; LILIANA</t>
  </si>
  <si>
    <t>Envio de 20USD por Zelle &gt; NEYDEMAR</t>
  </si>
  <si>
    <t>TDC para abrir cuenta en WISE</t>
  </si>
  <si>
    <t>Envio de 40USD por Ricky&gt;Kari</t>
  </si>
  <si>
    <t>Envio de 300USD por WISE</t>
  </si>
  <si>
    <t>Envio de 60USD por Ricky&gt;Kari</t>
  </si>
  <si>
    <t>Pago Riky 40USD Ricky &gt; Karina</t>
  </si>
  <si>
    <t>Pago Riky 60USD Ricky &gt; Karina</t>
  </si>
  <si>
    <t>Pago Riky USD Ricky &gt; Karina</t>
  </si>
  <si>
    <t>Regalo Domi - Airpods</t>
  </si>
  <si>
    <t>Enviado por Zelle en Venezuela</t>
  </si>
  <si>
    <t>Enviado por Zelle</t>
  </si>
  <si>
    <t>Envio de 250USD por WISE (Michelle)</t>
  </si>
  <si>
    <t>Prestamo Inscripciones de los Niños</t>
  </si>
  <si>
    <t>BTC-&gt; Selling all to USD</t>
  </si>
  <si>
    <t>Venta de todos los BTC -&gt; Zelle</t>
  </si>
  <si>
    <t>Compra BTC de Michelle</t>
  </si>
  <si>
    <t>Compra BTC Hector</t>
  </si>
  <si>
    <t>Ricky</t>
  </si>
  <si>
    <t>Ricky Savings 500 USD</t>
  </si>
  <si>
    <t>Ricky Savings 1000 USD</t>
  </si>
  <si>
    <t>Ricky Savings 1500 USD</t>
  </si>
  <si>
    <t>Abono a deuda</t>
  </si>
  <si>
    <t>Envio de 280USD para ARS por Zelle</t>
  </si>
  <si>
    <t>Pago</t>
  </si>
  <si>
    <t>Prestamo para Repuestos 190USD</t>
  </si>
  <si>
    <t>Guillermo</t>
  </si>
  <si>
    <t>Prestamo ordinario</t>
  </si>
  <si>
    <t>01-Aug-2022</t>
  </si>
  <si>
    <t>Regalo A&amp;E</t>
  </si>
  <si>
    <t>Compra de MacBook Air</t>
  </si>
  <si>
    <t>Abono (50 para Gloria)</t>
  </si>
  <si>
    <t>Payment received</t>
  </si>
  <si>
    <t>500 USDT received in Binance</t>
  </si>
  <si>
    <t>12-Dec-2023</t>
  </si>
  <si>
    <t>Prestamo para Repuestos 150USD</t>
  </si>
  <si>
    <t>Abono (200 para Gloria)</t>
  </si>
  <si>
    <t>Payment received (Pranzo Pro Events)</t>
  </si>
  <si>
    <t>Payment to Karina</t>
  </si>
  <si>
    <t>Bolso Willy</t>
  </si>
  <si>
    <t>Pago #1 - Ago</t>
  </si>
  <si>
    <t>Pago #2 - Sep</t>
  </si>
  <si>
    <t>Pago #3 - Oct</t>
  </si>
  <si>
    <t>Pago #4 - Nov</t>
  </si>
  <si>
    <t>Pago #5 - Dec</t>
  </si>
  <si>
    <t>Pago #6 - Jan</t>
  </si>
  <si>
    <t>Pago #7 - Feb</t>
  </si>
  <si>
    <t>10-Jan-2024</t>
  </si>
  <si>
    <t>Pago Prestamo</t>
  </si>
  <si>
    <t>Gaby Acuero</t>
  </si>
  <si>
    <t>Recibido por Zelle</t>
  </si>
  <si>
    <t>Envio Zelle - Solven CA</t>
  </si>
  <si>
    <t>Envio Zelle - Ferreteria Maderas CA</t>
  </si>
  <si>
    <t>Abono a deuda (Bolso Willy)</t>
  </si>
  <si>
    <t>Envio Zelle - Rexcemsbrink</t>
  </si>
  <si>
    <t>Envio Zelle - Nerio Parra</t>
  </si>
  <si>
    <t>Venta de Casa</t>
  </si>
  <si>
    <t>Venta por 8mil USD</t>
  </si>
  <si>
    <t xml:space="preserve">Recibido por Luis Perez -1  (Recibido) </t>
  </si>
  <si>
    <t xml:space="preserve">Recibido por Luis Perez - 2 (Recibido) </t>
  </si>
  <si>
    <t xml:space="preserve">Recibido por Luis Perez - 3 (Recibido) </t>
  </si>
  <si>
    <t xml:space="preserve">Recibido por Luis Perez - 3 (Pendiente recibir en WellsFargo) </t>
  </si>
  <si>
    <t>Prestamo</t>
  </si>
  <si>
    <t>Pendiente por recibir 1000</t>
  </si>
  <si>
    <t>Payment received (MEXICO)</t>
  </si>
  <si>
    <t>Prestamo para Alquiler de Casa</t>
  </si>
  <si>
    <t>Pago de Prestamo</t>
  </si>
  <si>
    <t>Transferencia a HJ</t>
  </si>
  <si>
    <t>Pendiente por recibir 500</t>
  </si>
  <si>
    <t>Pago #8 - Mar</t>
  </si>
  <si>
    <t>Pago #9 - Apr</t>
  </si>
  <si>
    <t>Pago #9 - Recibido y Pagado a HJ</t>
  </si>
  <si>
    <t>Bolso #2 - Pago #1</t>
  </si>
  <si>
    <t>Bolso #2 - Pago #2</t>
  </si>
  <si>
    <t>Abono a Prestamo</t>
  </si>
  <si>
    <t>Bolso #2 - Pago #3</t>
  </si>
  <si>
    <t>BTC Liq. Papa</t>
  </si>
  <si>
    <t>BTC = 0.079686</t>
  </si>
  <si>
    <t xml:space="preserve">200USD @62K USD &gt; Gloria </t>
  </si>
  <si>
    <t xml:space="preserve">300USD @62K USD &gt; Vane </t>
  </si>
  <si>
    <t>Bolso #2 - Pago #4</t>
  </si>
  <si>
    <t>2900 Mx Pagados a Gueard</t>
  </si>
  <si>
    <t>Zelle to Lgranados@slb.com</t>
  </si>
  <si>
    <t>Zelle to Deivid Albarracin</t>
  </si>
  <si>
    <t>Zelle to Paola Urdaneta</t>
  </si>
  <si>
    <t>Ledger Adjustement</t>
  </si>
  <si>
    <t>Ledn - Holding</t>
  </si>
  <si>
    <t>Compra BTC - Ledn (4,979.39 USD)</t>
  </si>
  <si>
    <t>Compra BTC - Ledn (4,935.53 USD)</t>
  </si>
  <si>
    <t>Bolso #2 - Pago #5</t>
  </si>
  <si>
    <t>Prestamo para Comedor</t>
  </si>
  <si>
    <t>Prestamo para Pago TDC</t>
  </si>
  <si>
    <t>Zelle to Leidy Pitre</t>
  </si>
  <si>
    <t>Zelle to Corporacion Vehicular</t>
  </si>
  <si>
    <t>Return - Payment received (Pranzo Pro Events)</t>
  </si>
  <si>
    <t>Abono a Prestamo -Javier &amp; Coro</t>
  </si>
  <si>
    <t xml:space="preserve">350USD @95K USD &gt; Vane </t>
  </si>
  <si>
    <t>Zelle</t>
  </si>
  <si>
    <t>Zelle to Hector</t>
  </si>
  <si>
    <t xml:space="preserve">200USD @97K USD &gt; Gloria </t>
  </si>
  <si>
    <t>Bolso #2 - Pago #6</t>
  </si>
  <si>
    <t>Bolso #2 - Pago #7</t>
  </si>
  <si>
    <t xml:space="preserve">200USD @104K USD &gt; Gloria </t>
  </si>
  <si>
    <t>Pago de Pasajes Venezuela - ARG</t>
  </si>
  <si>
    <t>Abono #1 - Transferencia a Vanessa</t>
  </si>
  <si>
    <t>Cambio de USD a ARS - Transferencia de Cristian</t>
  </si>
  <si>
    <t>Zelle Guille (Laptop)</t>
  </si>
  <si>
    <t>Zelle Mingona (Antecedentes Penales)</t>
  </si>
  <si>
    <t>Almuerzo dia del amor</t>
  </si>
  <si>
    <t>Bolso #2 - Pago #8</t>
  </si>
  <si>
    <t>Bolso #2 - Pago #9 - Hector (Skip)</t>
  </si>
  <si>
    <t>Bolso #2 - Pago #10 - Domi (skip)</t>
  </si>
  <si>
    <t>Consulta Dermatologica</t>
  </si>
  <si>
    <t>Pago por USDT</t>
  </si>
  <si>
    <t>Pago Agencia de Viajes</t>
  </si>
  <si>
    <t>Reintegro excente Laptop</t>
  </si>
  <si>
    <t>USD</t>
  </si>
  <si>
    <t>Currency</t>
  </si>
  <si>
    <t>Description</t>
  </si>
  <si>
    <t>domixdiaz.in@gmail.com</t>
  </si>
  <si>
    <t>Domingo Diaz</t>
  </si>
  <si>
    <t>Admin</t>
  </si>
  <si>
    <t>User</t>
  </si>
  <si>
    <t>Mail Address</t>
  </si>
  <si>
    <t>Role</t>
  </si>
  <si>
    <t>Balance</t>
  </si>
  <si>
    <t>Ledger Name</t>
  </si>
  <si>
    <t>NA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</si>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</sst>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[$-409]d\-mmm\-yy;@"/>
    <numFmt numFmtId="166" formatCode="_(&quot;$&quot;* #,##0.000000_);_(&quot;$&quot;* \(#,##0.000000\);_(&quot;$&quot;* &quot;-&quot;??_);_(@_)"/>
    <numFmt numFmtId="167" formatCode="_(&quot;$&quot;* #,##0.000000_);_(&quot;$&quot;* \(#,##0.000000\);_(&quot;$&quot;* &quot;-&quot;??????_);_(@_)"/>
    <numFmt numFmtId="168" formatCode="_([$$-409]* #,##0.00_);_([$$-409]* \(#,##0.00\);_([$$-409]* &quot;-&quot;??_);_(@_)"/>
    <numFmt numFmtId="169" formatCode="_-[$$-409]* #,##0.00_ ;_-[$$-409]* \-#,##0.00\ ;_-[$$-409]* &quot;-&quot;??_ ;_-@_ "/>
    <numFmt numFmtId="170" formatCode="_-[$$-409]* #,##0.000000_ ;_-[$$-409]* \-#,##0.000000\ ;_-[$$-409]* &quot;-&quot;??_ ;_-@_ 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8" borderId="0" applyNumberFormat="0" applyBorder="0" applyAlignment="0" applyProtection="0"/>
    <xf numFmtId="0" fontId="8" fillId="2" borderId="0" applyNumberFormat="0" applyBorder="0" applyAlignment="0" applyProtection="0"/>
    <xf numFmtId="0" fontId="2" fillId="9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  <xf numFmtId="0" fontId="4" fillId="7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167" fontId="0" fillId="0" borderId="0" xfId="0" applyNumberFormat="1"/>
    <xf numFmtId="165" fontId="6" fillId="0" borderId="0" xfId="0" applyNumberFormat="1" applyFont="1" applyAlignment="1">
      <alignment horizontal="center" vertical="center"/>
    </xf>
    <xf numFmtId="1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164" fontId="5" fillId="0" borderId="0" xfId="1" applyFont="1" applyFill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166" fontId="5" fillId="0" borderId="0" xfId="1" applyNumberFormat="1" applyFont="1" applyFill="1" applyAlignment="1">
      <alignment vertical="center"/>
    </xf>
    <xf numFmtId="166" fontId="5" fillId="0" borderId="0" xfId="0" applyNumberFormat="1" applyFont="1" applyAlignment="1">
      <alignment vertical="center"/>
    </xf>
    <xf numFmtId="170" fontId="5" fillId="0" borderId="0" xfId="1" applyNumberFormat="1" applyFont="1" applyFill="1" applyAlignment="1">
      <alignment vertical="center"/>
    </xf>
    <xf numFmtId="169" fontId="5" fillId="0" borderId="0" xfId="1" applyNumberFormat="1" applyFont="1" applyFill="1" applyAlignment="1">
      <alignment vertical="center"/>
    </xf>
    <xf numFmtId="1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9" fontId="0" fillId="0" borderId="0" xfId="0" applyNumberFormat="1"/>
    <xf numFmtId="0" fontId="0" fillId="0" borderId="0" xfId="0" applyAlignment="1">
      <alignment horizontal="center" vertical="center"/>
    </xf>
    <xf numFmtId="169" fontId="5" fillId="0" borderId="0" xfId="0" applyNumberFormat="1" applyFont="1" applyAlignment="1">
      <alignment vertical="center"/>
    </xf>
    <xf numFmtId="165" fontId="11" fillId="0" borderId="0" xfId="12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3">
    <cellStyle name="40% - Accent3 2" xfId="6" xr:uid="{5DDD7B17-3C86-0946-9B6B-8D838D7C950E}"/>
    <cellStyle name="60% - Accent1 2" xfId="10" xr:uid="{31BCCEBE-DE89-A84C-A9D1-0F779E5F81A7}"/>
    <cellStyle name="Accent1 2" xfId="9" xr:uid="{6558B6ED-A1D0-A047-BCAF-96AC36997389}"/>
    <cellStyle name="Accent2 2" xfId="11" xr:uid="{A8180B65-A687-0B4E-A14B-1B09DA1CA61C}"/>
    <cellStyle name="Accent3 2" xfId="4" xr:uid="{41CAC759-7D06-FA49-B8CC-046F39E0D8E9}"/>
    <cellStyle name="Bad 2" xfId="7" xr:uid="{FE2FB0A7-CE34-3440-B9A0-FED276B4F319}"/>
    <cellStyle name="Currency" xfId="1" builtinId="4"/>
    <cellStyle name="Good 2" xfId="5" xr:uid="{64069E5D-D7B4-0244-B465-1585E8C47103}"/>
    <cellStyle name="Hyperlink" xfId="12" builtinId="8"/>
    <cellStyle name="Neutral 2" xfId="8" xr:uid="{B058AE0E-8799-7545-A71E-8F17E1FC488B}"/>
    <cellStyle name="Normal" xfId="0" builtinId="0"/>
    <cellStyle name="Normal 2" xfId="2" xr:uid="{A5D5B5F5-9C4E-C74F-8862-D4118E55D10F}"/>
    <cellStyle name="Per cent 2" xfId="3" xr:uid="{6B96732C-8C6B-A24E-8047-160F8CF53342}"/>
  </cellStyles>
  <dxfs count="64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_-[$$-409]* #,##0.00_ ;_-[$$-409]* \-#,##0.00\ ;_-[$$-409]* &quot;-&quot;??_ ;_-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10"/>
      </font>
      <numFmt numFmtId="164" formatCode="_(&quot;$&quot;* #,##0.00_);_(&quot;$&quot;* \(#,##0.00\);_(&quot;$&quot;* &quot;-&quot;??_);_(@_)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z val="10"/>
      </font>
      <alignment horizontal="left" vertical="center" wrapText="1"/>
    </dxf>
    <dxf>
      <font>
        <sz val="10"/>
      </font>
      <fill>
        <patternFill patternType="none"/>
      </fill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d\-mmm\-yy;@"/>
      <alignment horizontal="center" vertical="center" textRotation="0" wrapText="0" indent="0" justifyLastLine="0" shrinkToFit="0" readingOrder="0"/>
    </dxf>
    <dxf>
      <font>
        <sz val="8"/>
      </font>
      <numFmt numFmtId="165" formatCode="[$-409]d\-mmm\-yy;@"/>
      <alignment horizontal="center"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DE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9C0CE-E60C-42AC-8082-BCBC5B01CE13}" name="WellsFargo" displayName="WellsFargo" ref="B3:J457" totalsRowCount="1" headerRowDxfId="63" dataDxfId="62" totalsRowDxfId="61">
  <autoFilter ref="B3:J456" xr:uid="{CACA4538-CF40-41EF-B470-1EF78EA9F679}"/>
  <tableColumns count="9">
    <tableColumn id="1" xr3:uid="{738BDEAA-9B46-4F7A-876A-384D0F4F3AED}" name="Date" dataDxfId="60" totalsRowDxfId="8"/>
    <tableColumn id="7" xr3:uid="{5490D2F3-E8BF-874D-AB1D-23ED5695BD10}" name="User" dataDxfId="59" totalsRowDxfId="7"/>
    <tableColumn id="8" xr3:uid="{40A38E13-9BDA-5F40-AC5E-8E37DC43C20E}" name="Mail Address" dataDxfId="58" totalsRowDxfId="6" dataCellStyle="Hyperlink"/>
    <tableColumn id="9" xr3:uid="{1C1E101D-9731-7F44-A0E1-9C4BE1582EDD}" name="Role" dataDxfId="57" totalsRowDxfId="5"/>
    <tableColumn id="2" xr3:uid="{5DF5B443-9D1B-41D8-BCD8-7EE8328324CB}" name="Ledger Name" dataDxfId="56" totalsRowDxfId="4"/>
    <tableColumn id="3" xr3:uid="{1D780422-B92C-49B2-9DB8-F294DD26CB50}" name="Description" dataDxfId="55" totalsRowDxfId="3"/>
    <tableColumn id="4" xr3:uid="{C7384F36-F4FD-4E7E-AD9F-1EDCE06979E1}" name="Amount" totalsRowFunction="sum" dataDxfId="54" totalsRowDxfId="2" dataCellStyle="Currency"/>
    <tableColumn id="6" xr3:uid="{BCFC76C3-F2F7-4094-B9CB-83BF3A6ADC8F}" name="Balance" dataDxfId="53" totalsRowDxfId="1">
      <calculatedColumnFormula>SUMIF(WellsFargo[[#Headers],[Ledger Name]]:WellsFargo[[#This Row],[Ledger Name]],WellsFargo[[#This Row],[Ledger Name]],WellsFargo[[#Headers],[Amount]]:WellsFargo[[#This Row],[Amount]])</calculatedColumnFormula>
    </tableColumn>
    <tableColumn id="10" xr3:uid="{3EB6266E-50A4-024B-9958-7A7DE6D8D048}" name="Currency" dataDxfId="52" totalsRow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FE8-D183-4E00-B291-73FE62F1B743}">
  <dimension ref="A2:K478"/>
  <sheetViews>
    <sheetView tabSelected="1" workbookViewId="0">
      <selection activeCell="E11" sqref="E11"/>
    </sheetView>
  </sheetViews>
  <sheetFormatPr baseColWidth="10" defaultColWidth="11.5" defaultRowHeight="15" x14ac:dyDescent="0.2"/>
  <cols>
    <col min="1" max="1" width="3.1640625" customWidth="1"/>
    <col min="2" max="3" width="8.83203125" style="6" customWidth="1"/>
    <col min="4" max="4" width="20.83203125" style="6" bestFit="1" customWidth="1"/>
    <col min="5" max="5" width="20.83203125" style="6" customWidth="1"/>
    <col min="6" max="6" width="13.83203125" bestFit="1" customWidth="1"/>
    <col min="7" max="7" width="28.6640625" style="8" customWidth="1"/>
    <col min="8" max="8" width="16" customWidth="1"/>
    <col min="9" max="9" width="15" customWidth="1"/>
    <col min="10" max="10" width="15" style="1" customWidth="1"/>
    <col min="11" max="11" width="2.33203125" style="2" customWidth="1"/>
  </cols>
  <sheetData>
    <row r="2" spans="2:11" ht="15" customHeight="1" x14ac:dyDescent="0.2"/>
    <row r="3" spans="2:11" s="8" customFormat="1" ht="30" customHeight="1" x14ac:dyDescent="0.2">
      <c r="B3" s="7" t="s">
        <v>0</v>
      </c>
      <c r="C3" s="7" t="s">
        <v>336</v>
      </c>
      <c r="D3" s="7" t="s">
        <v>337</v>
      </c>
      <c r="E3" s="7" t="s">
        <v>338</v>
      </c>
      <c r="F3" s="8" t="s">
        <v>340</v>
      </c>
      <c r="G3" s="8" t="s">
        <v>332</v>
      </c>
      <c r="H3" s="8" t="s">
        <v>1</v>
      </c>
      <c r="I3" s="8" t="s">
        <v>339</v>
      </c>
      <c r="J3" s="24" t="s">
        <v>331</v>
      </c>
      <c r="K3" s="9"/>
    </row>
    <row r="4" spans="2:11" s="8" customFormat="1" ht="30" customHeight="1" x14ac:dyDescent="0.2">
      <c r="B4" s="4">
        <v>43831</v>
      </c>
      <c r="C4" s="4" t="s">
        <v>334</v>
      </c>
      <c r="D4" s="26" t="s">
        <v>333</v>
      </c>
      <c r="E4" s="27" t="s">
        <v>335</v>
      </c>
      <c r="F4" s="10" t="s">
        <v>2</v>
      </c>
      <c r="G4" s="11" t="s">
        <v>3</v>
      </c>
      <c r="H4" s="12">
        <v>6500</v>
      </c>
      <c r="I4" s="13">
        <f>SUMIF(WellsFargo[[#Headers],[Ledger Name]]:WellsFargo[[#This Row],[Ledger Name]],WellsFargo[[#This Row],[Ledger Name]],WellsFargo[[#Headers],[Amount]]:WellsFargo[[#This Row],[Amount]])</f>
        <v>6500</v>
      </c>
      <c r="J4" s="28" t="s">
        <v>330</v>
      </c>
      <c r="K4" s="9"/>
    </row>
    <row r="5" spans="2:11" s="8" customFormat="1" ht="30" customHeight="1" x14ac:dyDescent="0.2">
      <c r="B5" s="4">
        <v>44049</v>
      </c>
      <c r="C5" s="4" t="s">
        <v>334</v>
      </c>
      <c r="D5" s="26" t="s">
        <v>333</v>
      </c>
      <c r="E5" s="27" t="s">
        <v>335</v>
      </c>
      <c r="F5" s="10" t="s">
        <v>2</v>
      </c>
      <c r="G5" s="11" t="s">
        <v>4</v>
      </c>
      <c r="H5" s="12">
        <v>-300</v>
      </c>
      <c r="I5" s="13">
        <f>SUMIF(WellsFargo[[#Headers],[Ledger Name]]:WellsFargo[[#This Row],[Ledger Name]],WellsFargo[[#This Row],[Ledger Name]],WellsFargo[[#Headers],[Amount]]:WellsFargo[[#This Row],[Amount]])</f>
        <v>6200</v>
      </c>
      <c r="J5" s="28" t="s">
        <v>330</v>
      </c>
      <c r="K5" s="9"/>
    </row>
    <row r="6" spans="2:11" s="8" customFormat="1" ht="30" customHeight="1" x14ac:dyDescent="0.2">
      <c r="B6" s="4">
        <v>44061</v>
      </c>
      <c r="C6" s="4" t="s">
        <v>334</v>
      </c>
      <c r="D6" s="26" t="s">
        <v>333</v>
      </c>
      <c r="E6" s="27" t="s">
        <v>335</v>
      </c>
      <c r="F6" s="10" t="s">
        <v>2</v>
      </c>
      <c r="G6" s="11" t="s">
        <v>5</v>
      </c>
      <c r="H6" s="12">
        <v>-105</v>
      </c>
      <c r="I6" s="13">
        <f>SUMIF(WellsFargo[[#Headers],[Ledger Name]]:WellsFargo[[#This Row],[Ledger Name]],WellsFargo[[#This Row],[Ledger Name]],WellsFargo[[#Headers],[Amount]]:WellsFargo[[#This Row],[Amount]])</f>
        <v>6095</v>
      </c>
      <c r="J6" s="28" t="s">
        <v>330</v>
      </c>
      <c r="K6" s="9"/>
    </row>
    <row r="7" spans="2:11" s="8" customFormat="1" ht="30" customHeight="1" x14ac:dyDescent="0.2">
      <c r="B7" s="4">
        <v>44061</v>
      </c>
      <c r="C7" s="4" t="s">
        <v>334</v>
      </c>
      <c r="D7" s="26" t="s">
        <v>333</v>
      </c>
      <c r="E7" s="27" t="s">
        <v>335</v>
      </c>
      <c r="F7" s="10" t="s">
        <v>2</v>
      </c>
      <c r="G7" s="11" t="s">
        <v>6</v>
      </c>
      <c r="H7" s="12">
        <v>-180</v>
      </c>
      <c r="I7" s="13">
        <f>SUMIF(WellsFargo[[#Headers],[Ledger Name]]:WellsFargo[[#This Row],[Ledger Name]],WellsFargo[[#This Row],[Ledger Name]],WellsFargo[[#Headers],[Amount]]:WellsFargo[[#This Row],[Amount]])</f>
        <v>5915</v>
      </c>
      <c r="J7" s="28" t="s">
        <v>330</v>
      </c>
      <c r="K7" s="9"/>
    </row>
    <row r="8" spans="2:11" s="8" customFormat="1" ht="30" customHeight="1" x14ac:dyDescent="0.2">
      <c r="B8" s="4">
        <v>44061</v>
      </c>
      <c r="C8" s="4" t="s">
        <v>334</v>
      </c>
      <c r="D8" s="26" t="s">
        <v>333</v>
      </c>
      <c r="E8" s="27" t="s">
        <v>335</v>
      </c>
      <c r="F8" s="10" t="s">
        <v>2</v>
      </c>
      <c r="G8" s="11" t="s">
        <v>7</v>
      </c>
      <c r="H8" s="12">
        <v>-200</v>
      </c>
      <c r="I8" s="13">
        <f>SUMIF(WellsFargo[[#Headers],[Ledger Name]]:WellsFargo[[#This Row],[Ledger Name]],WellsFargo[[#This Row],[Ledger Name]],WellsFargo[[#Headers],[Amount]]:WellsFargo[[#This Row],[Amount]])</f>
        <v>5715</v>
      </c>
      <c r="J8" s="28" t="s">
        <v>330</v>
      </c>
      <c r="K8" s="9"/>
    </row>
    <row r="9" spans="2:11" s="8" customFormat="1" ht="30" customHeight="1" x14ac:dyDescent="0.2">
      <c r="B9" s="4">
        <v>44075</v>
      </c>
      <c r="C9" s="4" t="s">
        <v>334</v>
      </c>
      <c r="D9" s="26" t="s">
        <v>333</v>
      </c>
      <c r="E9" s="27" t="s">
        <v>335</v>
      </c>
      <c r="F9" s="10" t="s">
        <v>2</v>
      </c>
      <c r="G9" s="11" t="s">
        <v>8</v>
      </c>
      <c r="H9" s="12">
        <v>-200</v>
      </c>
      <c r="I9" s="13">
        <f>SUMIF(WellsFargo[[#Headers],[Ledger Name]]:WellsFargo[[#This Row],[Ledger Name]],WellsFargo[[#This Row],[Ledger Name]],WellsFargo[[#Headers],[Amount]]:WellsFargo[[#This Row],[Amount]])</f>
        <v>5515</v>
      </c>
      <c r="J9" s="28" t="s">
        <v>330</v>
      </c>
      <c r="K9" s="9"/>
    </row>
    <row r="10" spans="2:11" s="8" customFormat="1" ht="30" customHeight="1" x14ac:dyDescent="0.2">
      <c r="B10" s="4">
        <v>44107</v>
      </c>
      <c r="C10" s="4" t="s">
        <v>334</v>
      </c>
      <c r="D10" s="26" t="s">
        <v>333</v>
      </c>
      <c r="E10" s="27" t="s">
        <v>335</v>
      </c>
      <c r="F10" s="10" t="s">
        <v>2</v>
      </c>
      <c r="G10" s="11" t="s">
        <v>9</v>
      </c>
      <c r="H10" s="12">
        <v>-100</v>
      </c>
      <c r="I10" s="13">
        <f>SUMIF(WellsFargo[[#Headers],[Ledger Name]]:WellsFargo[[#This Row],[Ledger Name]],WellsFargo[[#This Row],[Ledger Name]],WellsFargo[[#Headers],[Amount]]:WellsFargo[[#This Row],[Amount]])</f>
        <v>5415</v>
      </c>
      <c r="J10" s="28" t="s">
        <v>330</v>
      </c>
      <c r="K10" s="9"/>
    </row>
    <row r="11" spans="2:11" s="8" customFormat="1" ht="30" customHeight="1" x14ac:dyDescent="0.2">
      <c r="B11" s="4">
        <v>44123</v>
      </c>
      <c r="C11" s="4" t="s">
        <v>334</v>
      </c>
      <c r="D11" s="26" t="s">
        <v>333</v>
      </c>
      <c r="E11" s="27" t="s">
        <v>335</v>
      </c>
      <c r="F11" s="10" t="s">
        <v>2</v>
      </c>
      <c r="G11" s="11" t="s">
        <v>10</v>
      </c>
      <c r="H11" s="12">
        <v>-500</v>
      </c>
      <c r="I11" s="13">
        <f>SUMIF(WellsFargo[[#Headers],[Ledger Name]]:WellsFargo[[#This Row],[Ledger Name]],WellsFargo[[#This Row],[Ledger Name]],WellsFargo[[#Headers],[Amount]]:WellsFargo[[#This Row],[Amount]])</f>
        <v>4915</v>
      </c>
      <c r="J11" s="28" t="s">
        <v>330</v>
      </c>
      <c r="K11" s="9"/>
    </row>
    <row r="12" spans="2:11" s="8" customFormat="1" ht="30" customHeight="1" x14ac:dyDescent="0.2">
      <c r="B12" s="4">
        <v>44131</v>
      </c>
      <c r="C12" s="4" t="s">
        <v>334</v>
      </c>
      <c r="D12" s="26" t="s">
        <v>333</v>
      </c>
      <c r="E12" s="27" t="s">
        <v>335</v>
      </c>
      <c r="F12" s="10" t="s">
        <v>2</v>
      </c>
      <c r="G12" s="11" t="s">
        <v>11</v>
      </c>
      <c r="H12" s="12">
        <v>-34</v>
      </c>
      <c r="I12" s="13">
        <f>SUMIF(WellsFargo[[#Headers],[Ledger Name]]:WellsFargo[[#This Row],[Ledger Name]],WellsFargo[[#This Row],[Ledger Name]],WellsFargo[[#Headers],[Amount]]:WellsFargo[[#This Row],[Amount]])</f>
        <v>4881</v>
      </c>
      <c r="J12" s="28" t="s">
        <v>330</v>
      </c>
      <c r="K12" s="9"/>
    </row>
    <row r="13" spans="2:11" s="8" customFormat="1" ht="30" customHeight="1" x14ac:dyDescent="0.2">
      <c r="B13" s="4">
        <v>44211</v>
      </c>
      <c r="C13" s="4" t="s">
        <v>334</v>
      </c>
      <c r="D13" s="26" t="s">
        <v>333</v>
      </c>
      <c r="E13" s="27" t="s">
        <v>335</v>
      </c>
      <c r="F13" s="10" t="s">
        <v>2</v>
      </c>
      <c r="G13" s="11" t="s">
        <v>12</v>
      </c>
      <c r="H13" s="12">
        <v>-719</v>
      </c>
      <c r="I13" s="13">
        <f>SUMIF(WellsFargo[[#Headers],[Ledger Name]]:WellsFargo[[#This Row],[Ledger Name]],WellsFargo[[#This Row],[Ledger Name]],WellsFargo[[#Headers],[Amount]]:WellsFargo[[#This Row],[Amount]])</f>
        <v>4162</v>
      </c>
      <c r="J13" s="28" t="s">
        <v>330</v>
      </c>
      <c r="K13" s="9"/>
    </row>
    <row r="14" spans="2:11" s="8" customFormat="1" ht="30" customHeight="1" x14ac:dyDescent="0.2">
      <c r="B14" s="4">
        <v>44211</v>
      </c>
      <c r="C14" s="4" t="s">
        <v>334</v>
      </c>
      <c r="D14" s="26" t="s">
        <v>333</v>
      </c>
      <c r="E14" s="27" t="s">
        <v>335</v>
      </c>
      <c r="F14" s="10" t="s">
        <v>2</v>
      </c>
      <c r="G14" s="11" t="s">
        <v>13</v>
      </c>
      <c r="H14" s="12">
        <v>-996</v>
      </c>
      <c r="I14" s="13">
        <f>SUMIF(WellsFargo[[#Headers],[Ledger Name]]:WellsFargo[[#This Row],[Ledger Name]],WellsFargo[[#This Row],[Ledger Name]],WellsFargo[[#Headers],[Amount]]:WellsFargo[[#This Row],[Amount]])</f>
        <v>3166</v>
      </c>
      <c r="J14" s="28" t="s">
        <v>330</v>
      </c>
      <c r="K14" s="9"/>
    </row>
    <row r="15" spans="2:11" s="8" customFormat="1" ht="30" customHeight="1" x14ac:dyDescent="0.2">
      <c r="B15" s="4">
        <v>44220</v>
      </c>
      <c r="C15" s="4" t="s">
        <v>334</v>
      </c>
      <c r="D15" s="26" t="s">
        <v>333</v>
      </c>
      <c r="E15" s="27" t="s">
        <v>335</v>
      </c>
      <c r="F15" s="10" t="s">
        <v>2</v>
      </c>
      <c r="G15" s="11" t="s">
        <v>14</v>
      </c>
      <c r="H15" s="12">
        <v>-600</v>
      </c>
      <c r="I15" s="13">
        <f>SUMIF(WellsFargo[[#Headers],[Ledger Name]]:WellsFargo[[#This Row],[Ledger Name]],WellsFargo[[#This Row],[Ledger Name]],WellsFargo[[#Headers],[Amount]]:WellsFargo[[#This Row],[Amount]])</f>
        <v>2566</v>
      </c>
      <c r="J15" s="28" t="s">
        <v>330</v>
      </c>
      <c r="K15" s="9"/>
    </row>
    <row r="16" spans="2:11" s="8" customFormat="1" ht="30" customHeight="1" x14ac:dyDescent="0.2">
      <c r="B16" s="4">
        <v>44228</v>
      </c>
      <c r="C16" s="4" t="s">
        <v>334</v>
      </c>
      <c r="D16" s="26" t="s">
        <v>333</v>
      </c>
      <c r="E16" s="27" t="s">
        <v>335</v>
      </c>
      <c r="F16" s="10" t="s">
        <v>2</v>
      </c>
      <c r="G16" s="11" t="s">
        <v>15</v>
      </c>
      <c r="H16" s="12">
        <v>-18</v>
      </c>
      <c r="I16" s="13">
        <f>SUMIF(WellsFargo[[#Headers],[Ledger Name]]:WellsFargo[[#This Row],[Ledger Name]],WellsFargo[[#This Row],[Ledger Name]],WellsFargo[[#Headers],[Amount]]:WellsFargo[[#This Row],[Amount]])</f>
        <v>2548</v>
      </c>
      <c r="J16" s="28" t="s">
        <v>330</v>
      </c>
      <c r="K16" s="9"/>
    </row>
    <row r="17" spans="2:11" s="8" customFormat="1" ht="30" customHeight="1" x14ac:dyDescent="0.2">
      <c r="B17" s="4">
        <v>44290</v>
      </c>
      <c r="C17" s="4" t="s">
        <v>334</v>
      </c>
      <c r="D17" s="26" t="s">
        <v>333</v>
      </c>
      <c r="E17" s="27" t="s">
        <v>335</v>
      </c>
      <c r="F17" s="10" t="s">
        <v>2</v>
      </c>
      <c r="G17" s="11" t="s">
        <v>16</v>
      </c>
      <c r="H17" s="12">
        <v>-600</v>
      </c>
      <c r="I17" s="13">
        <f>SUMIF(WellsFargo[[#Headers],[Ledger Name]]:WellsFargo[[#This Row],[Ledger Name]],WellsFargo[[#This Row],[Ledger Name]],WellsFargo[[#Headers],[Amount]]:WellsFargo[[#This Row],[Amount]])</f>
        <v>1948</v>
      </c>
      <c r="J17" s="28" t="s">
        <v>330</v>
      </c>
      <c r="K17" s="9"/>
    </row>
    <row r="18" spans="2:11" s="8" customFormat="1" ht="30" customHeight="1" x14ac:dyDescent="0.2">
      <c r="B18" s="4">
        <v>44322</v>
      </c>
      <c r="C18" s="4" t="s">
        <v>334</v>
      </c>
      <c r="D18" s="26" t="s">
        <v>333</v>
      </c>
      <c r="E18" s="27" t="s">
        <v>335</v>
      </c>
      <c r="F18" s="10" t="s">
        <v>2</v>
      </c>
      <c r="G18" s="11" t="s">
        <v>17</v>
      </c>
      <c r="H18" s="12">
        <v>-48</v>
      </c>
      <c r="I18" s="13">
        <f>SUMIF(WellsFargo[[#Headers],[Ledger Name]]:WellsFargo[[#This Row],[Ledger Name]],WellsFargo[[#This Row],[Ledger Name]],WellsFargo[[#Headers],[Amount]]:WellsFargo[[#This Row],[Amount]])</f>
        <v>1900</v>
      </c>
      <c r="J18" s="28" t="s">
        <v>330</v>
      </c>
      <c r="K18" s="9"/>
    </row>
    <row r="19" spans="2:11" s="8" customFormat="1" ht="30" customHeight="1" x14ac:dyDescent="0.2">
      <c r="B19" s="4">
        <v>44354</v>
      </c>
      <c r="C19" s="4" t="s">
        <v>334</v>
      </c>
      <c r="D19" s="26" t="s">
        <v>333</v>
      </c>
      <c r="E19" s="27" t="s">
        <v>335</v>
      </c>
      <c r="F19" s="14" t="s">
        <v>2</v>
      </c>
      <c r="G19" s="11" t="s">
        <v>18</v>
      </c>
      <c r="H19" s="12">
        <v>-60</v>
      </c>
      <c r="I19" s="13">
        <f>SUMIF(WellsFargo[[#Headers],[Ledger Name]]:WellsFargo[[#This Row],[Ledger Name]],WellsFargo[[#This Row],[Ledger Name]],WellsFargo[[#Headers],[Amount]]:WellsFargo[[#This Row],[Amount]])</f>
        <v>1840</v>
      </c>
      <c r="J19" s="28" t="s">
        <v>330</v>
      </c>
      <c r="K19" s="9"/>
    </row>
    <row r="20" spans="2:11" s="8" customFormat="1" ht="30" customHeight="1" x14ac:dyDescent="0.2">
      <c r="B20" s="4">
        <v>44368</v>
      </c>
      <c r="C20" s="4" t="s">
        <v>334</v>
      </c>
      <c r="D20" s="26" t="s">
        <v>333</v>
      </c>
      <c r="E20" s="27" t="s">
        <v>335</v>
      </c>
      <c r="F20" s="14" t="s">
        <v>2</v>
      </c>
      <c r="G20" s="11" t="s">
        <v>19</v>
      </c>
      <c r="H20" s="12">
        <v>-1000</v>
      </c>
      <c r="I20" s="13">
        <f>SUMIF(WellsFargo[[#Headers],[Ledger Name]]:WellsFargo[[#This Row],[Ledger Name]],WellsFargo[[#This Row],[Ledger Name]],WellsFargo[[#Headers],[Amount]]:WellsFargo[[#This Row],[Amount]])</f>
        <v>840</v>
      </c>
      <c r="J20" s="28" t="s">
        <v>330</v>
      </c>
      <c r="K20" s="9"/>
    </row>
    <row r="21" spans="2:11" s="8" customFormat="1" ht="30" customHeight="1" x14ac:dyDescent="0.2">
      <c r="B21" s="4">
        <v>44371</v>
      </c>
      <c r="C21" s="4" t="s">
        <v>334</v>
      </c>
      <c r="D21" s="26" t="s">
        <v>333</v>
      </c>
      <c r="E21" s="27" t="s">
        <v>335</v>
      </c>
      <c r="F21" s="14" t="s">
        <v>2</v>
      </c>
      <c r="G21" s="11" t="s">
        <v>20</v>
      </c>
      <c r="H21" s="12">
        <v>-20</v>
      </c>
      <c r="I21" s="13">
        <f>SUMIF(WellsFargo[[#Headers],[Ledger Name]]:WellsFargo[[#This Row],[Ledger Name]],WellsFargo[[#This Row],[Ledger Name]],WellsFargo[[#Headers],[Amount]]:WellsFargo[[#This Row],[Amount]])</f>
        <v>820</v>
      </c>
      <c r="J21" s="28" t="s">
        <v>330</v>
      </c>
      <c r="K21" s="9"/>
    </row>
    <row r="22" spans="2:11" s="8" customFormat="1" ht="30" customHeight="1" x14ac:dyDescent="0.2">
      <c r="B22" s="4">
        <v>44379</v>
      </c>
      <c r="C22" s="4" t="s">
        <v>334</v>
      </c>
      <c r="D22" s="26" t="s">
        <v>333</v>
      </c>
      <c r="E22" s="27" t="s">
        <v>335</v>
      </c>
      <c r="F22" s="14" t="s">
        <v>2</v>
      </c>
      <c r="G22" s="11" t="s">
        <v>20</v>
      </c>
      <c r="H22" s="12">
        <v>-50</v>
      </c>
      <c r="I22" s="13">
        <f>SUMIF(WellsFargo[[#Headers],[Ledger Name]]:WellsFargo[[#This Row],[Ledger Name]],WellsFargo[[#This Row],[Ledger Name]],WellsFargo[[#Headers],[Amount]]:WellsFargo[[#This Row],[Amount]])</f>
        <v>770</v>
      </c>
      <c r="J22" s="28" t="s">
        <v>330</v>
      </c>
      <c r="K22" s="9"/>
    </row>
    <row r="23" spans="2:11" s="8" customFormat="1" ht="30" customHeight="1" x14ac:dyDescent="0.2">
      <c r="B23" s="4">
        <v>44382</v>
      </c>
      <c r="C23" s="4" t="s">
        <v>334</v>
      </c>
      <c r="D23" s="26" t="s">
        <v>333</v>
      </c>
      <c r="E23" s="27" t="s">
        <v>335</v>
      </c>
      <c r="F23" s="14" t="s">
        <v>2</v>
      </c>
      <c r="G23" s="11" t="s">
        <v>20</v>
      </c>
      <c r="H23" s="12">
        <v>-30</v>
      </c>
      <c r="I23" s="13">
        <f>SUMIF(WellsFargo[[#Headers],[Ledger Name]]:WellsFargo[[#This Row],[Ledger Name]],WellsFargo[[#This Row],[Ledger Name]],WellsFargo[[#Headers],[Amount]]:WellsFargo[[#This Row],[Amount]])</f>
        <v>740</v>
      </c>
      <c r="J23" s="28" t="s">
        <v>330</v>
      </c>
      <c r="K23" s="9"/>
    </row>
    <row r="24" spans="2:11" s="8" customFormat="1" ht="30" customHeight="1" x14ac:dyDescent="0.2">
      <c r="B24" s="4">
        <v>44384</v>
      </c>
      <c r="C24" s="4" t="s">
        <v>334</v>
      </c>
      <c r="D24" s="26" t="s">
        <v>333</v>
      </c>
      <c r="E24" s="27" t="s">
        <v>335</v>
      </c>
      <c r="F24" s="14" t="s">
        <v>2</v>
      </c>
      <c r="G24" s="11" t="s">
        <v>21</v>
      </c>
      <c r="H24" s="12">
        <v>-100</v>
      </c>
      <c r="I24" s="13">
        <f>SUMIF(WellsFargo[[#Headers],[Ledger Name]]:WellsFargo[[#This Row],[Ledger Name]],WellsFargo[[#This Row],[Ledger Name]],WellsFargo[[#Headers],[Amount]]:WellsFargo[[#This Row],[Amount]])</f>
        <v>640</v>
      </c>
      <c r="J24" s="28" t="s">
        <v>330</v>
      </c>
      <c r="K24" s="9"/>
    </row>
    <row r="25" spans="2:11" s="8" customFormat="1" ht="30" customHeight="1" x14ac:dyDescent="0.2">
      <c r="B25" s="4">
        <v>44392</v>
      </c>
      <c r="C25" s="4" t="s">
        <v>334</v>
      </c>
      <c r="D25" s="26" t="s">
        <v>333</v>
      </c>
      <c r="E25" s="27" t="s">
        <v>335</v>
      </c>
      <c r="F25" s="10" t="s">
        <v>2</v>
      </c>
      <c r="G25" s="11" t="s">
        <v>21</v>
      </c>
      <c r="H25" s="12">
        <v>-70</v>
      </c>
      <c r="I25" s="13">
        <f>SUMIF(WellsFargo[[#Headers],[Ledger Name]]:WellsFargo[[#This Row],[Ledger Name]],WellsFargo[[#This Row],[Ledger Name]],WellsFargo[[#Headers],[Amount]]:WellsFargo[[#This Row],[Amount]])</f>
        <v>570</v>
      </c>
      <c r="J25" s="28" t="s">
        <v>330</v>
      </c>
      <c r="K25" s="9"/>
    </row>
    <row r="26" spans="2:11" s="8" customFormat="1" ht="30" customHeight="1" x14ac:dyDescent="0.2">
      <c r="B26" s="4">
        <v>44397</v>
      </c>
      <c r="C26" s="4" t="s">
        <v>334</v>
      </c>
      <c r="D26" s="26" t="s">
        <v>333</v>
      </c>
      <c r="E26" s="27" t="s">
        <v>335</v>
      </c>
      <c r="F26" s="10" t="s">
        <v>2</v>
      </c>
      <c r="G26" s="11" t="s">
        <v>22</v>
      </c>
      <c r="H26" s="12">
        <v>-200</v>
      </c>
      <c r="I26" s="13">
        <f>SUMIF(WellsFargo[[#Headers],[Ledger Name]]:WellsFargo[[#This Row],[Ledger Name]],WellsFargo[[#This Row],[Ledger Name]],WellsFargo[[#Headers],[Amount]]:WellsFargo[[#This Row],[Amount]])</f>
        <v>370</v>
      </c>
      <c r="J26" s="28" t="s">
        <v>330</v>
      </c>
      <c r="K26" s="9"/>
    </row>
    <row r="27" spans="2:11" s="8" customFormat="1" ht="30" customHeight="1" x14ac:dyDescent="0.2">
      <c r="B27" s="4">
        <v>44398</v>
      </c>
      <c r="C27" s="4" t="s">
        <v>334</v>
      </c>
      <c r="D27" s="26" t="s">
        <v>333</v>
      </c>
      <c r="E27" s="27" t="s">
        <v>335</v>
      </c>
      <c r="F27" s="10" t="s">
        <v>2</v>
      </c>
      <c r="G27" s="11" t="s">
        <v>21</v>
      </c>
      <c r="H27" s="12">
        <v>-200</v>
      </c>
      <c r="I27" s="13">
        <f>SUMIF(WellsFargo[[#Headers],[Ledger Name]]:WellsFargo[[#This Row],[Ledger Name]],WellsFargo[[#This Row],[Ledger Name]],WellsFargo[[#Headers],[Amount]]:WellsFargo[[#This Row],[Amount]])</f>
        <v>170</v>
      </c>
      <c r="J27" s="28" t="s">
        <v>330</v>
      </c>
      <c r="K27" s="9"/>
    </row>
    <row r="28" spans="2:11" s="8" customFormat="1" ht="30" customHeight="1" x14ac:dyDescent="0.2">
      <c r="B28" s="4">
        <v>44402</v>
      </c>
      <c r="C28" s="4" t="s">
        <v>334</v>
      </c>
      <c r="D28" s="26" t="s">
        <v>333</v>
      </c>
      <c r="E28" s="27" t="s">
        <v>335</v>
      </c>
      <c r="F28" s="10" t="s">
        <v>2</v>
      </c>
      <c r="G28" s="11" t="s">
        <v>21</v>
      </c>
      <c r="H28" s="12">
        <v>-130</v>
      </c>
      <c r="I28" s="13">
        <f>SUMIF(WellsFargo[[#Headers],[Ledger Name]]:WellsFargo[[#This Row],[Ledger Name]],WellsFargo[[#This Row],[Ledger Name]],WellsFargo[[#Headers],[Amount]]:WellsFargo[[#This Row],[Amount]])</f>
        <v>40</v>
      </c>
      <c r="J28" s="28" t="s">
        <v>330</v>
      </c>
      <c r="K28" s="9"/>
    </row>
    <row r="29" spans="2:11" s="8" customFormat="1" ht="30" customHeight="1" x14ac:dyDescent="0.2">
      <c r="B29" s="4" t="s">
        <v>23</v>
      </c>
      <c r="C29" s="4" t="s">
        <v>334</v>
      </c>
      <c r="D29" s="26" t="s">
        <v>333</v>
      </c>
      <c r="E29" s="27" t="s">
        <v>335</v>
      </c>
      <c r="F29" s="10" t="s">
        <v>2</v>
      </c>
      <c r="G29" s="11" t="s">
        <v>24</v>
      </c>
      <c r="H29" s="12">
        <v>-40</v>
      </c>
      <c r="I29" s="13">
        <f>SUMIF(WellsFargo[[#Headers],[Ledger Name]]:WellsFargo[[#This Row],[Ledger Name]],WellsFargo[[#This Row],[Ledger Name]],WellsFargo[[#Headers],[Amount]]:WellsFargo[[#This Row],[Amount]])</f>
        <v>0</v>
      </c>
      <c r="J29" s="28" t="s">
        <v>330</v>
      </c>
      <c r="K29" s="9"/>
    </row>
    <row r="30" spans="2:11" s="8" customFormat="1" ht="30" customHeight="1" x14ac:dyDescent="0.2">
      <c r="B30" s="4">
        <v>43882</v>
      </c>
      <c r="C30" s="4" t="s">
        <v>334</v>
      </c>
      <c r="D30" s="26" t="s">
        <v>333</v>
      </c>
      <c r="E30" s="27" t="s">
        <v>335</v>
      </c>
      <c r="F30" s="10" t="s">
        <v>25</v>
      </c>
      <c r="G30" s="11" t="s">
        <v>26</v>
      </c>
      <c r="H30" s="12">
        <v>300</v>
      </c>
      <c r="I30" s="13">
        <f>SUMIF(WellsFargo[[#Headers],[Ledger Name]]:WellsFargo[[#This Row],[Ledger Name]],WellsFargo[[#This Row],[Ledger Name]],WellsFargo[[#Headers],[Amount]]:WellsFargo[[#This Row],[Amount]])</f>
        <v>300</v>
      </c>
      <c r="J30" s="28" t="s">
        <v>330</v>
      </c>
      <c r="K30" s="9"/>
    </row>
    <row r="31" spans="2:11" s="8" customFormat="1" ht="30" customHeight="1" x14ac:dyDescent="0.2">
      <c r="B31" s="4">
        <v>43971</v>
      </c>
      <c r="C31" s="4" t="s">
        <v>334</v>
      </c>
      <c r="D31" s="26" t="s">
        <v>333</v>
      </c>
      <c r="E31" s="27" t="s">
        <v>335</v>
      </c>
      <c r="F31" s="10" t="s">
        <v>25</v>
      </c>
      <c r="G31" s="11" t="s">
        <v>27</v>
      </c>
      <c r="H31" s="12">
        <v>900</v>
      </c>
      <c r="I31" s="13">
        <f>SUMIF(WellsFargo[[#Headers],[Ledger Name]]:WellsFargo[[#This Row],[Ledger Name]],WellsFargo[[#This Row],[Ledger Name]],WellsFargo[[#Headers],[Amount]]:WellsFargo[[#This Row],[Amount]])</f>
        <v>1200</v>
      </c>
      <c r="J31" s="28" t="s">
        <v>330</v>
      </c>
      <c r="K31" s="9"/>
    </row>
    <row r="32" spans="2:11" s="8" customFormat="1" ht="30" customHeight="1" x14ac:dyDescent="0.2">
      <c r="B32" s="4">
        <v>44002</v>
      </c>
      <c r="C32" s="4" t="s">
        <v>334</v>
      </c>
      <c r="D32" s="26" t="s">
        <v>333</v>
      </c>
      <c r="E32" s="27" t="s">
        <v>335</v>
      </c>
      <c r="F32" s="10" t="s">
        <v>25</v>
      </c>
      <c r="G32" s="11" t="s">
        <v>28</v>
      </c>
      <c r="H32" s="12">
        <v>600</v>
      </c>
      <c r="I32" s="13">
        <f>SUMIF(WellsFargo[[#Headers],[Ledger Name]]:WellsFargo[[#This Row],[Ledger Name]],WellsFargo[[#This Row],[Ledger Name]],WellsFargo[[#Headers],[Amount]]:WellsFargo[[#This Row],[Amount]])</f>
        <v>1800</v>
      </c>
      <c r="J32" s="28" t="s">
        <v>330</v>
      </c>
      <c r="K32" s="9"/>
    </row>
    <row r="33" spans="2:11" s="8" customFormat="1" ht="30" customHeight="1" x14ac:dyDescent="0.2">
      <c r="B33" s="4">
        <v>44032</v>
      </c>
      <c r="C33" s="4" t="s">
        <v>334</v>
      </c>
      <c r="D33" s="26" t="s">
        <v>333</v>
      </c>
      <c r="E33" s="27" t="s">
        <v>335</v>
      </c>
      <c r="F33" s="10" t="s">
        <v>25</v>
      </c>
      <c r="G33" s="11" t="s">
        <v>29</v>
      </c>
      <c r="H33" s="12">
        <v>300</v>
      </c>
      <c r="I33" s="13">
        <f>SUMIF(WellsFargo[[#Headers],[Ledger Name]]:WellsFargo[[#This Row],[Ledger Name]],WellsFargo[[#This Row],[Ledger Name]],WellsFargo[[#Headers],[Amount]]:WellsFargo[[#This Row],[Amount]])</f>
        <v>2100</v>
      </c>
      <c r="J33" s="28" t="s">
        <v>330</v>
      </c>
      <c r="K33" s="9"/>
    </row>
    <row r="34" spans="2:11" s="8" customFormat="1" ht="30" customHeight="1" x14ac:dyDescent="0.2">
      <c r="B34" s="4">
        <v>44063</v>
      </c>
      <c r="C34" s="4" t="s">
        <v>334</v>
      </c>
      <c r="D34" s="26" t="s">
        <v>333</v>
      </c>
      <c r="E34" s="27" t="s">
        <v>335</v>
      </c>
      <c r="F34" s="10" t="s">
        <v>25</v>
      </c>
      <c r="G34" s="11" t="s">
        <v>30</v>
      </c>
      <c r="H34" s="12">
        <v>300</v>
      </c>
      <c r="I34" s="13">
        <f>SUMIF(WellsFargo[[#Headers],[Ledger Name]]:WellsFargo[[#This Row],[Ledger Name]],WellsFargo[[#This Row],[Ledger Name]],WellsFargo[[#Headers],[Amount]]:WellsFargo[[#This Row],[Amount]])</f>
        <v>2400</v>
      </c>
      <c r="J34" s="28" t="s">
        <v>330</v>
      </c>
      <c r="K34" s="9"/>
    </row>
    <row r="35" spans="2:11" s="8" customFormat="1" ht="30" customHeight="1" x14ac:dyDescent="0.2">
      <c r="B35" s="4">
        <v>44197</v>
      </c>
      <c r="C35" s="4" t="s">
        <v>334</v>
      </c>
      <c r="D35" s="26" t="s">
        <v>333</v>
      </c>
      <c r="E35" s="27" t="s">
        <v>335</v>
      </c>
      <c r="F35" s="10" t="s">
        <v>25</v>
      </c>
      <c r="G35" s="11" t="s">
        <v>31</v>
      </c>
      <c r="H35" s="12">
        <v>-650</v>
      </c>
      <c r="I35" s="13">
        <f>SUMIF(WellsFargo[[#Headers],[Ledger Name]]:WellsFargo[[#This Row],[Ledger Name]],WellsFargo[[#This Row],[Ledger Name]],WellsFargo[[#Headers],[Amount]]:WellsFargo[[#This Row],[Amount]])</f>
        <v>1750</v>
      </c>
      <c r="J35" s="28" t="s">
        <v>330</v>
      </c>
      <c r="K35" s="9"/>
    </row>
    <row r="36" spans="2:11" s="8" customFormat="1" ht="30" customHeight="1" x14ac:dyDescent="0.2">
      <c r="B36" s="4">
        <v>44198</v>
      </c>
      <c r="C36" s="4" t="s">
        <v>334</v>
      </c>
      <c r="D36" s="26" t="s">
        <v>333</v>
      </c>
      <c r="E36" s="27" t="s">
        <v>335</v>
      </c>
      <c r="F36" s="10" t="s">
        <v>25</v>
      </c>
      <c r="G36" s="11" t="s">
        <v>32</v>
      </c>
      <c r="H36" s="12">
        <v>590</v>
      </c>
      <c r="I36" s="13">
        <f>SUMIF(WellsFargo[[#Headers],[Ledger Name]]:WellsFargo[[#This Row],[Ledger Name]],WellsFargo[[#This Row],[Ledger Name]],WellsFargo[[#Headers],[Amount]]:WellsFargo[[#This Row],[Amount]])</f>
        <v>2340</v>
      </c>
      <c r="J36" s="28" t="s">
        <v>330</v>
      </c>
      <c r="K36" s="9"/>
    </row>
    <row r="37" spans="2:11" s="8" customFormat="1" ht="30" customHeight="1" x14ac:dyDescent="0.2">
      <c r="B37" s="4">
        <v>44198</v>
      </c>
      <c r="C37" s="4" t="s">
        <v>334</v>
      </c>
      <c r="D37" s="26" t="s">
        <v>333</v>
      </c>
      <c r="E37" s="27" t="s">
        <v>335</v>
      </c>
      <c r="F37" s="10" t="s">
        <v>25</v>
      </c>
      <c r="G37" s="11" t="s">
        <v>33</v>
      </c>
      <c r="H37" s="12">
        <v>-25</v>
      </c>
      <c r="I37" s="13">
        <f>SUMIF(WellsFargo[[#Headers],[Ledger Name]]:WellsFargo[[#This Row],[Ledger Name]],WellsFargo[[#This Row],[Ledger Name]],WellsFargo[[#Headers],[Amount]]:WellsFargo[[#This Row],[Amount]])</f>
        <v>2315</v>
      </c>
      <c r="J37" s="28" t="s">
        <v>330</v>
      </c>
      <c r="K37" s="9"/>
    </row>
    <row r="38" spans="2:11" s="8" customFormat="1" ht="30" customHeight="1" x14ac:dyDescent="0.2">
      <c r="B38" s="4">
        <v>44211</v>
      </c>
      <c r="C38" s="4" t="s">
        <v>334</v>
      </c>
      <c r="D38" s="26" t="s">
        <v>333</v>
      </c>
      <c r="E38" s="27" t="s">
        <v>335</v>
      </c>
      <c r="F38" s="10" t="s">
        <v>25</v>
      </c>
      <c r="G38" s="11" t="s">
        <v>12</v>
      </c>
      <c r="H38" s="12">
        <v>-719</v>
      </c>
      <c r="I38" s="13">
        <f>SUMIF(WellsFargo[[#Headers],[Ledger Name]]:WellsFargo[[#This Row],[Ledger Name]],WellsFargo[[#This Row],[Ledger Name]],WellsFargo[[#Headers],[Amount]]:WellsFargo[[#This Row],[Amount]])</f>
        <v>1596</v>
      </c>
      <c r="J38" s="28" t="s">
        <v>330</v>
      </c>
      <c r="K38" s="9"/>
    </row>
    <row r="39" spans="2:11" s="8" customFormat="1" ht="30" customHeight="1" x14ac:dyDescent="0.2">
      <c r="B39" s="4">
        <v>44211</v>
      </c>
      <c r="C39" s="4" t="s">
        <v>334</v>
      </c>
      <c r="D39" s="26" t="s">
        <v>333</v>
      </c>
      <c r="E39" s="27" t="s">
        <v>335</v>
      </c>
      <c r="F39" s="10" t="s">
        <v>25</v>
      </c>
      <c r="G39" s="11" t="s">
        <v>13</v>
      </c>
      <c r="H39" s="12">
        <v>-996</v>
      </c>
      <c r="I39" s="13">
        <f>SUMIF(WellsFargo[[#Headers],[Ledger Name]]:WellsFargo[[#This Row],[Ledger Name]],WellsFargo[[#This Row],[Ledger Name]],WellsFargo[[#Headers],[Amount]]:WellsFargo[[#This Row],[Amount]])</f>
        <v>600</v>
      </c>
      <c r="J39" s="28" t="s">
        <v>330</v>
      </c>
      <c r="K39" s="9"/>
    </row>
    <row r="40" spans="2:11" s="8" customFormat="1" ht="30" customHeight="1" x14ac:dyDescent="0.2">
      <c r="B40" s="4">
        <v>44220</v>
      </c>
      <c r="C40" s="4" t="s">
        <v>334</v>
      </c>
      <c r="D40" s="26" t="s">
        <v>333</v>
      </c>
      <c r="E40" s="27" t="s">
        <v>335</v>
      </c>
      <c r="F40" s="10" t="s">
        <v>25</v>
      </c>
      <c r="G40" s="11" t="s">
        <v>14</v>
      </c>
      <c r="H40" s="12">
        <v>-600</v>
      </c>
      <c r="I40" s="13">
        <f>SUMIF(WellsFargo[[#Headers],[Ledger Name]]:WellsFargo[[#This Row],[Ledger Name]],WellsFargo[[#This Row],[Ledger Name]],WellsFargo[[#Headers],[Amount]]:WellsFargo[[#This Row],[Amount]])</f>
        <v>0</v>
      </c>
      <c r="J40" s="28" t="s">
        <v>330</v>
      </c>
      <c r="K40" s="9"/>
    </row>
    <row r="41" spans="2:11" s="8" customFormat="1" ht="30" customHeight="1" x14ac:dyDescent="0.2">
      <c r="B41" s="4">
        <v>43466</v>
      </c>
      <c r="C41" s="4" t="s">
        <v>334</v>
      </c>
      <c r="D41" s="26" t="s">
        <v>333</v>
      </c>
      <c r="E41" s="27" t="s">
        <v>335</v>
      </c>
      <c r="F41" s="10" t="s">
        <v>34</v>
      </c>
      <c r="G41" s="11" t="s">
        <v>35</v>
      </c>
      <c r="H41" s="12">
        <v>5000</v>
      </c>
      <c r="I41" s="13">
        <f>SUMIF(WellsFargo[[#Headers],[Ledger Name]]:WellsFargo[[#This Row],[Ledger Name]],WellsFargo[[#This Row],[Ledger Name]],WellsFargo[[#Headers],[Amount]]:WellsFargo[[#This Row],[Amount]])</f>
        <v>5000</v>
      </c>
      <c r="J41" s="28" t="s">
        <v>330</v>
      </c>
      <c r="K41" s="9"/>
    </row>
    <row r="42" spans="2:11" s="8" customFormat="1" ht="30" customHeight="1" x14ac:dyDescent="0.2">
      <c r="B42" s="4">
        <v>44197</v>
      </c>
      <c r="C42" s="4" t="s">
        <v>334</v>
      </c>
      <c r="D42" s="26" t="s">
        <v>333</v>
      </c>
      <c r="E42" s="27" t="s">
        <v>335</v>
      </c>
      <c r="F42" s="10" t="s">
        <v>34</v>
      </c>
      <c r="G42" s="11" t="s">
        <v>36</v>
      </c>
      <c r="H42" s="12">
        <v>82</v>
      </c>
      <c r="I42" s="13">
        <f>SUMIF(WellsFargo[[#Headers],[Ledger Name]]:WellsFargo[[#This Row],[Ledger Name]],WellsFargo[[#This Row],[Ledger Name]],WellsFargo[[#Headers],[Amount]]:WellsFargo[[#This Row],[Amount]])</f>
        <v>5082</v>
      </c>
      <c r="J42" s="28" t="s">
        <v>330</v>
      </c>
      <c r="K42" s="9"/>
    </row>
    <row r="43" spans="2:11" s="8" customFormat="1" ht="30" customHeight="1" x14ac:dyDescent="0.2">
      <c r="B43" s="4">
        <v>44216</v>
      </c>
      <c r="C43" s="4" t="s">
        <v>334</v>
      </c>
      <c r="D43" s="26" t="s">
        <v>333</v>
      </c>
      <c r="E43" s="27" t="s">
        <v>335</v>
      </c>
      <c r="F43" s="10" t="s">
        <v>34</v>
      </c>
      <c r="G43" s="11" t="s">
        <v>37</v>
      </c>
      <c r="H43" s="12">
        <v>-82</v>
      </c>
      <c r="I43" s="13">
        <f>SUMIF(WellsFargo[[#Headers],[Ledger Name]]:WellsFargo[[#This Row],[Ledger Name]],WellsFargo[[#This Row],[Ledger Name]],WellsFargo[[#Headers],[Amount]]:WellsFargo[[#This Row],[Amount]])</f>
        <v>5000</v>
      </c>
      <c r="J43" s="28" t="s">
        <v>330</v>
      </c>
      <c r="K43" s="9"/>
    </row>
    <row r="44" spans="2:11" s="8" customFormat="1" ht="30" customHeight="1" x14ac:dyDescent="0.2">
      <c r="B44" s="4">
        <v>44228</v>
      </c>
      <c r="C44" s="4" t="s">
        <v>334</v>
      </c>
      <c r="D44" s="26" t="s">
        <v>333</v>
      </c>
      <c r="E44" s="27" t="s">
        <v>335</v>
      </c>
      <c r="F44" s="10" t="s">
        <v>34</v>
      </c>
      <c r="G44" s="11" t="s">
        <v>38</v>
      </c>
      <c r="H44" s="12">
        <v>900</v>
      </c>
      <c r="I44" s="13">
        <f>SUMIF(WellsFargo[[#Headers],[Ledger Name]]:WellsFargo[[#This Row],[Ledger Name]],WellsFargo[[#This Row],[Ledger Name]],WellsFargo[[#Headers],[Amount]]:WellsFargo[[#This Row],[Amount]])</f>
        <v>5900</v>
      </c>
      <c r="J44" s="28" t="s">
        <v>330</v>
      </c>
      <c r="K44" s="9"/>
    </row>
    <row r="45" spans="2:11" s="8" customFormat="1" ht="30" customHeight="1" x14ac:dyDescent="0.2">
      <c r="B45" s="4">
        <v>44265</v>
      </c>
      <c r="C45" s="4" t="s">
        <v>334</v>
      </c>
      <c r="D45" s="26" t="s">
        <v>333</v>
      </c>
      <c r="E45" s="27" t="s">
        <v>335</v>
      </c>
      <c r="F45" s="10" t="s">
        <v>34</v>
      </c>
      <c r="G45" s="11" t="s">
        <v>39</v>
      </c>
      <c r="H45" s="12">
        <v>470</v>
      </c>
      <c r="I45" s="13">
        <f>SUMIF(WellsFargo[[#Headers],[Ledger Name]]:WellsFargo[[#This Row],[Ledger Name]],WellsFargo[[#This Row],[Ledger Name]],WellsFargo[[#Headers],[Amount]]:WellsFargo[[#This Row],[Amount]])</f>
        <v>6370</v>
      </c>
      <c r="J45" s="28" t="s">
        <v>330</v>
      </c>
      <c r="K45" s="9"/>
    </row>
    <row r="46" spans="2:11" s="8" customFormat="1" ht="30" customHeight="1" x14ac:dyDescent="0.2">
      <c r="B46" s="4">
        <v>44161</v>
      </c>
      <c r="C46" s="4" t="s">
        <v>334</v>
      </c>
      <c r="D46" s="26" t="s">
        <v>333</v>
      </c>
      <c r="E46" s="27" t="s">
        <v>335</v>
      </c>
      <c r="F46" s="10" t="s">
        <v>40</v>
      </c>
      <c r="G46" s="15" t="s">
        <v>41</v>
      </c>
      <c r="H46" s="16">
        <v>6.275E-2</v>
      </c>
      <c r="I46" s="17">
        <f>SUMIF(WellsFargo[[#Headers],[Ledger Name]]:WellsFargo[[#This Row],[Ledger Name]],WellsFargo[[#This Row],[Ledger Name]],WellsFargo[[#Headers],[Amount]]:WellsFargo[[#This Row],[Amount]])</f>
        <v>6.275E-2</v>
      </c>
      <c r="J46" s="28" t="s">
        <v>342</v>
      </c>
      <c r="K46" s="9"/>
    </row>
    <row r="47" spans="2:11" s="8" customFormat="1" ht="30" customHeight="1" x14ac:dyDescent="0.2">
      <c r="B47" s="4">
        <v>44174</v>
      </c>
      <c r="C47" s="4" t="s">
        <v>334</v>
      </c>
      <c r="D47" s="26" t="s">
        <v>333</v>
      </c>
      <c r="E47" s="27" t="s">
        <v>335</v>
      </c>
      <c r="F47" s="10" t="s">
        <v>40</v>
      </c>
      <c r="G47" s="15" t="s">
        <v>42</v>
      </c>
      <c r="H47" s="16">
        <v>0.11878</v>
      </c>
      <c r="I47" s="17">
        <f>SUMIF(WellsFargo[[#Headers],[Ledger Name]]:WellsFargo[[#This Row],[Ledger Name]],WellsFargo[[#This Row],[Ledger Name]],WellsFargo[[#Headers],[Amount]]:WellsFargo[[#This Row],[Amount]])</f>
        <v>0.18153</v>
      </c>
      <c r="J47" s="28" t="s">
        <v>342</v>
      </c>
      <c r="K47" s="9"/>
    </row>
    <row r="48" spans="2:11" s="8" customFormat="1" ht="30" customHeight="1" x14ac:dyDescent="0.2">
      <c r="B48" s="4">
        <v>44223</v>
      </c>
      <c r="C48" s="4" t="s">
        <v>334</v>
      </c>
      <c r="D48" s="26" t="s">
        <v>333</v>
      </c>
      <c r="E48" s="27" t="s">
        <v>335</v>
      </c>
      <c r="F48" s="10" t="s">
        <v>40</v>
      </c>
      <c r="G48" s="15" t="s">
        <v>43</v>
      </c>
      <c r="H48" s="16">
        <v>6.6320000000000004E-2</v>
      </c>
      <c r="I48" s="17">
        <f>SUMIF(WellsFargo[[#Headers],[Ledger Name]]:WellsFargo[[#This Row],[Ledger Name]],WellsFargo[[#This Row],[Ledger Name]],WellsFargo[[#Headers],[Amount]]:WellsFargo[[#This Row],[Amount]])</f>
        <v>0.24785000000000001</v>
      </c>
      <c r="J48" s="28" t="s">
        <v>342</v>
      </c>
      <c r="K48" s="9"/>
    </row>
    <row r="49" spans="2:11" s="8" customFormat="1" ht="30" customHeight="1" x14ac:dyDescent="0.2">
      <c r="B49" s="4">
        <v>44252</v>
      </c>
      <c r="C49" s="4" t="s">
        <v>334</v>
      </c>
      <c r="D49" s="26" t="s">
        <v>333</v>
      </c>
      <c r="E49" s="27" t="s">
        <v>335</v>
      </c>
      <c r="F49" s="10" t="s">
        <v>40</v>
      </c>
      <c r="G49" s="15" t="s">
        <v>44</v>
      </c>
      <c r="H49" s="16">
        <v>-2.9999999999999997E-4</v>
      </c>
      <c r="I49" s="17">
        <f>SUMIF(WellsFargo[[#Headers],[Ledger Name]]:WellsFargo[[#This Row],[Ledger Name]],WellsFargo[[#This Row],[Ledger Name]],WellsFargo[[#Headers],[Amount]]:WellsFargo[[#This Row],[Amount]])</f>
        <v>0.24755000000000002</v>
      </c>
      <c r="J49" s="28" t="s">
        <v>342</v>
      </c>
      <c r="K49" s="9"/>
    </row>
    <row r="50" spans="2:11" s="8" customFormat="1" ht="30" customHeight="1" x14ac:dyDescent="0.2">
      <c r="B50" s="4">
        <v>44256</v>
      </c>
      <c r="C50" s="4" t="s">
        <v>334</v>
      </c>
      <c r="D50" s="26" t="s">
        <v>333</v>
      </c>
      <c r="E50" s="27" t="s">
        <v>335</v>
      </c>
      <c r="F50" s="10" t="s">
        <v>40</v>
      </c>
      <c r="G50" s="15" t="s">
        <v>45</v>
      </c>
      <c r="H50" s="16">
        <v>5.1159999999999997E-2</v>
      </c>
      <c r="I50" s="17">
        <f>SUMIF(WellsFargo[[#Headers],[Ledger Name]]:WellsFargo[[#This Row],[Ledger Name]],WellsFargo[[#This Row],[Ledger Name]],WellsFargo[[#Headers],[Amount]]:WellsFargo[[#This Row],[Amount]])</f>
        <v>0.29871000000000003</v>
      </c>
      <c r="J50" s="28" t="s">
        <v>342</v>
      </c>
      <c r="K50" s="9"/>
    </row>
    <row r="51" spans="2:11" s="8" customFormat="1" ht="30" customHeight="1" x14ac:dyDescent="0.2">
      <c r="B51" s="4">
        <v>44257</v>
      </c>
      <c r="C51" s="4" t="s">
        <v>334</v>
      </c>
      <c r="D51" s="26" t="s">
        <v>333</v>
      </c>
      <c r="E51" s="27" t="s">
        <v>335</v>
      </c>
      <c r="F51" s="10" t="s">
        <v>40</v>
      </c>
      <c r="G51" s="15" t="s">
        <v>46</v>
      </c>
      <c r="H51" s="16">
        <v>1.0189999999999999E-2</v>
      </c>
      <c r="I51" s="17">
        <f>SUMIF(WellsFargo[[#Headers],[Ledger Name]]:WellsFargo[[#This Row],[Ledger Name]],WellsFargo[[#This Row],[Ledger Name]],WellsFargo[[#Headers],[Amount]]:WellsFargo[[#This Row],[Amount]])</f>
        <v>0.30890000000000001</v>
      </c>
      <c r="J51" s="28" t="s">
        <v>342</v>
      </c>
      <c r="K51" s="9"/>
    </row>
    <row r="52" spans="2:11" s="8" customFormat="1" ht="30" customHeight="1" x14ac:dyDescent="0.2">
      <c r="B52" s="4">
        <v>44279</v>
      </c>
      <c r="C52" s="4" t="s">
        <v>334</v>
      </c>
      <c r="D52" s="26" t="s">
        <v>333</v>
      </c>
      <c r="E52" s="27" t="s">
        <v>335</v>
      </c>
      <c r="F52" s="10" t="s">
        <v>40</v>
      </c>
      <c r="G52" s="15" t="s">
        <v>45</v>
      </c>
      <c r="H52" s="16">
        <v>4.6870000000000002E-2</v>
      </c>
      <c r="I52" s="17">
        <f>SUMIF(WellsFargo[[#Headers],[Ledger Name]]:WellsFargo[[#This Row],[Ledger Name]],WellsFargo[[#This Row],[Ledger Name]],WellsFargo[[#Headers],[Amount]]:WellsFargo[[#This Row],[Amount]])</f>
        <v>0.35577000000000003</v>
      </c>
      <c r="J52" s="28" t="s">
        <v>342</v>
      </c>
      <c r="K52" s="9"/>
    </row>
    <row r="53" spans="2:11" s="8" customFormat="1" ht="30" customHeight="1" x14ac:dyDescent="0.2">
      <c r="B53" s="4">
        <v>44280</v>
      </c>
      <c r="C53" s="4" t="s">
        <v>334</v>
      </c>
      <c r="D53" s="26" t="s">
        <v>333</v>
      </c>
      <c r="E53" s="27" t="s">
        <v>335</v>
      </c>
      <c r="F53" s="10" t="s">
        <v>40</v>
      </c>
      <c r="G53" s="15" t="s">
        <v>46</v>
      </c>
      <c r="H53" s="16">
        <v>9.4999999999999998E-3</v>
      </c>
      <c r="I53" s="17">
        <f>SUMIF(WellsFargo[[#Headers],[Ledger Name]]:WellsFargo[[#This Row],[Ledger Name]],WellsFargo[[#This Row],[Ledger Name]],WellsFargo[[#Headers],[Amount]]:WellsFargo[[#This Row],[Amount]])</f>
        <v>0.36527000000000004</v>
      </c>
      <c r="J53" s="28" t="s">
        <v>342</v>
      </c>
      <c r="K53" s="9"/>
    </row>
    <row r="54" spans="2:11" s="8" customFormat="1" ht="30" customHeight="1" x14ac:dyDescent="0.2">
      <c r="B54" s="4">
        <v>44313</v>
      </c>
      <c r="C54" s="4" t="s">
        <v>334</v>
      </c>
      <c r="D54" s="26" t="s">
        <v>333</v>
      </c>
      <c r="E54" s="27" t="s">
        <v>335</v>
      </c>
      <c r="F54" s="10" t="s">
        <v>40</v>
      </c>
      <c r="G54" s="15" t="s">
        <v>45</v>
      </c>
      <c r="H54" s="16">
        <v>4.4909999999999999E-2</v>
      </c>
      <c r="I54" s="17">
        <f>SUMIF(WellsFargo[[#Headers],[Ledger Name]]:WellsFargo[[#This Row],[Ledger Name]],WellsFargo[[#This Row],[Ledger Name]],WellsFargo[[#Headers],[Amount]]:WellsFargo[[#This Row],[Amount]])</f>
        <v>0.41018000000000004</v>
      </c>
      <c r="J54" s="28" t="s">
        <v>342</v>
      </c>
      <c r="K54" s="9"/>
    </row>
    <row r="55" spans="2:11" s="8" customFormat="1" ht="30" customHeight="1" x14ac:dyDescent="0.2">
      <c r="B55" s="4">
        <v>44314</v>
      </c>
      <c r="C55" s="4" t="s">
        <v>334</v>
      </c>
      <c r="D55" s="26" t="s">
        <v>333</v>
      </c>
      <c r="E55" s="27" t="s">
        <v>335</v>
      </c>
      <c r="F55" s="10" t="s">
        <v>40</v>
      </c>
      <c r="G55" s="15" t="s">
        <v>45</v>
      </c>
      <c r="H55" s="16">
        <v>4.546E-2</v>
      </c>
      <c r="I55" s="17">
        <f>SUMIF(WellsFargo[[#Headers],[Ledger Name]]:WellsFargo[[#This Row],[Ledger Name]],WellsFargo[[#This Row],[Ledger Name]],WellsFargo[[#Headers],[Amount]]:WellsFargo[[#This Row],[Amount]])</f>
        <v>0.45564000000000004</v>
      </c>
      <c r="J55" s="28" t="s">
        <v>342</v>
      </c>
      <c r="K55" s="9"/>
    </row>
    <row r="56" spans="2:11" s="8" customFormat="1" ht="30" customHeight="1" x14ac:dyDescent="0.2">
      <c r="B56" s="4">
        <v>44315</v>
      </c>
      <c r="C56" s="4" t="s">
        <v>334</v>
      </c>
      <c r="D56" s="26" t="s">
        <v>333</v>
      </c>
      <c r="E56" s="27" t="s">
        <v>335</v>
      </c>
      <c r="F56" s="10" t="s">
        <v>40</v>
      </c>
      <c r="G56" s="15" t="s">
        <v>45</v>
      </c>
      <c r="H56" s="16">
        <v>4.5990000000000003E-2</v>
      </c>
      <c r="I56" s="17">
        <f>SUMIF(WellsFargo[[#Headers],[Ledger Name]]:WellsFargo[[#This Row],[Ledger Name]],WellsFargo[[#This Row],[Ledger Name]],WellsFargo[[#Headers],[Amount]]:WellsFargo[[#This Row],[Amount]])</f>
        <v>0.50163000000000002</v>
      </c>
      <c r="J56" s="28" t="s">
        <v>342</v>
      </c>
      <c r="K56" s="9"/>
    </row>
    <row r="57" spans="2:11" s="8" customFormat="1" ht="30" customHeight="1" x14ac:dyDescent="0.2">
      <c r="B57" s="4">
        <v>44316</v>
      </c>
      <c r="C57" s="4" t="s">
        <v>334</v>
      </c>
      <c r="D57" s="26" t="s">
        <v>333</v>
      </c>
      <c r="E57" s="27" t="s">
        <v>335</v>
      </c>
      <c r="F57" s="10" t="s">
        <v>40</v>
      </c>
      <c r="G57" s="15" t="s">
        <v>45</v>
      </c>
      <c r="H57" s="16">
        <v>4.5310000000000003E-2</v>
      </c>
      <c r="I57" s="17">
        <f>SUMIF(WellsFargo[[#Headers],[Ledger Name]]:WellsFargo[[#This Row],[Ledger Name]],WellsFargo[[#This Row],[Ledger Name]],WellsFargo[[#Headers],[Amount]]:WellsFargo[[#This Row],[Amount]])</f>
        <v>0.54693999999999998</v>
      </c>
      <c r="J57" s="28" t="s">
        <v>342</v>
      </c>
      <c r="K57" s="9"/>
    </row>
    <row r="58" spans="2:11" s="8" customFormat="1" ht="30" customHeight="1" x14ac:dyDescent="0.2">
      <c r="B58" s="4">
        <v>44317</v>
      </c>
      <c r="C58" s="4" t="s">
        <v>334</v>
      </c>
      <c r="D58" s="26" t="s">
        <v>333</v>
      </c>
      <c r="E58" s="27" t="s">
        <v>335</v>
      </c>
      <c r="F58" s="10" t="s">
        <v>40</v>
      </c>
      <c r="G58" s="15" t="s">
        <v>45</v>
      </c>
      <c r="H58" s="16">
        <v>4.2770000000000002E-2</v>
      </c>
      <c r="I58" s="17">
        <f>SUMIF(WellsFargo[[#Headers],[Ledger Name]]:WellsFargo[[#This Row],[Ledger Name]],WellsFargo[[#This Row],[Ledger Name]],WellsFargo[[#Headers],[Amount]]:WellsFargo[[#This Row],[Amount]])</f>
        <v>0.58970999999999996</v>
      </c>
      <c r="J58" s="28" t="s">
        <v>342</v>
      </c>
      <c r="K58" s="9"/>
    </row>
    <row r="59" spans="2:11" s="8" customFormat="1" ht="30" customHeight="1" x14ac:dyDescent="0.2">
      <c r="B59" s="4">
        <v>44318</v>
      </c>
      <c r="C59" s="4" t="s">
        <v>334</v>
      </c>
      <c r="D59" s="26" t="s">
        <v>333</v>
      </c>
      <c r="E59" s="27" t="s">
        <v>335</v>
      </c>
      <c r="F59" s="10" t="s">
        <v>40</v>
      </c>
      <c r="G59" s="15" t="s">
        <v>45</v>
      </c>
      <c r="H59" s="16">
        <v>4.2540000000000001E-2</v>
      </c>
      <c r="I59" s="17">
        <f>SUMIF(WellsFargo[[#Headers],[Ledger Name]]:WellsFargo[[#This Row],[Ledger Name]],WellsFargo[[#This Row],[Ledger Name]],WellsFargo[[#Headers],[Amount]]:WellsFargo[[#This Row],[Amount]])</f>
        <v>0.63224999999999998</v>
      </c>
      <c r="J59" s="28" t="s">
        <v>342</v>
      </c>
      <c r="K59" s="9"/>
    </row>
    <row r="60" spans="2:11" s="8" customFormat="1" ht="30" customHeight="1" x14ac:dyDescent="0.2">
      <c r="B60" s="4">
        <v>44319</v>
      </c>
      <c r="C60" s="4" t="s">
        <v>334</v>
      </c>
      <c r="D60" s="26" t="s">
        <v>333</v>
      </c>
      <c r="E60" s="27" t="s">
        <v>335</v>
      </c>
      <c r="F60" s="10" t="s">
        <v>40</v>
      </c>
      <c r="G60" s="15" t="s">
        <v>45</v>
      </c>
      <c r="H60" s="16">
        <v>4.4689729999999997E-2</v>
      </c>
      <c r="I60" s="17">
        <f>SUMIF(WellsFargo[[#Headers],[Ledger Name]]:WellsFargo[[#This Row],[Ledger Name]],WellsFargo[[#This Row],[Ledger Name]],WellsFargo[[#Headers],[Amount]]:WellsFargo[[#This Row],[Amount]])</f>
        <v>0.67693972999999996</v>
      </c>
      <c r="J60" s="28" t="s">
        <v>342</v>
      </c>
      <c r="K60" s="9"/>
    </row>
    <row r="61" spans="2:11" s="8" customFormat="1" ht="30" customHeight="1" x14ac:dyDescent="0.2">
      <c r="B61" s="4">
        <v>44320</v>
      </c>
      <c r="C61" s="4" t="s">
        <v>334</v>
      </c>
      <c r="D61" s="26" t="s">
        <v>333</v>
      </c>
      <c r="E61" s="27" t="s">
        <v>335</v>
      </c>
      <c r="F61" s="10" t="s">
        <v>40</v>
      </c>
      <c r="G61" s="15" t="s">
        <v>45</v>
      </c>
      <c r="H61" s="16">
        <v>4.4888020000000001E-2</v>
      </c>
      <c r="I61" s="17">
        <f>SUMIF(WellsFargo[[#Headers],[Ledger Name]]:WellsFargo[[#This Row],[Ledger Name]],WellsFargo[[#This Row],[Ledger Name]],WellsFargo[[#Headers],[Amount]]:WellsFargo[[#This Row],[Amount]])</f>
        <v>0.72182774999999999</v>
      </c>
      <c r="J61" s="28" t="s">
        <v>342</v>
      </c>
      <c r="K61" s="9"/>
    </row>
    <row r="62" spans="2:11" s="8" customFormat="1" ht="30" customHeight="1" x14ac:dyDescent="0.2">
      <c r="B62" s="4">
        <v>44448</v>
      </c>
      <c r="C62" s="4" t="s">
        <v>334</v>
      </c>
      <c r="D62" s="26" t="s">
        <v>333</v>
      </c>
      <c r="E62" s="27" t="s">
        <v>335</v>
      </c>
      <c r="F62" s="10" t="s">
        <v>40</v>
      </c>
      <c r="G62" s="15" t="s">
        <v>47</v>
      </c>
      <c r="H62" s="16">
        <v>1.5140000000000001E-2</v>
      </c>
      <c r="I62" s="17">
        <f>SUMIF(WellsFargo[[#Headers],[Ledger Name]]:WellsFargo[[#This Row],[Ledger Name]],WellsFargo[[#This Row],[Ledger Name]],WellsFargo[[#Headers],[Amount]]:WellsFargo[[#This Row],[Amount]])</f>
        <v>0.73696775000000003</v>
      </c>
      <c r="J62" s="28" t="s">
        <v>342</v>
      </c>
      <c r="K62" s="9"/>
    </row>
    <row r="63" spans="2:11" s="8" customFormat="1" ht="30" customHeight="1" x14ac:dyDescent="0.2">
      <c r="B63" s="4">
        <v>43783</v>
      </c>
      <c r="C63" s="4" t="s">
        <v>334</v>
      </c>
      <c r="D63" s="26" t="s">
        <v>333</v>
      </c>
      <c r="E63" s="27" t="s">
        <v>335</v>
      </c>
      <c r="F63" s="10" t="s">
        <v>48</v>
      </c>
      <c r="G63" s="11" t="s">
        <v>49</v>
      </c>
      <c r="H63" s="12">
        <v>50</v>
      </c>
      <c r="I63" s="13">
        <f>SUMIF(WellsFargo[[#Headers],[Ledger Name]]:WellsFargo[[#This Row],[Ledger Name]],WellsFargo[[#This Row],[Ledger Name]],WellsFargo[[#Headers],[Amount]]:WellsFargo[[#This Row],[Amount]])</f>
        <v>50</v>
      </c>
      <c r="J63" s="28" t="s">
        <v>330</v>
      </c>
      <c r="K63" s="9"/>
    </row>
    <row r="64" spans="2:11" s="8" customFormat="1" ht="30" customHeight="1" x14ac:dyDescent="0.2">
      <c r="B64" s="4">
        <v>43796</v>
      </c>
      <c r="C64" s="4" t="s">
        <v>334</v>
      </c>
      <c r="D64" s="26" t="s">
        <v>333</v>
      </c>
      <c r="E64" s="27" t="s">
        <v>335</v>
      </c>
      <c r="F64" s="10" t="s">
        <v>48</v>
      </c>
      <c r="G64" s="11" t="s">
        <v>50</v>
      </c>
      <c r="H64" s="12">
        <v>50</v>
      </c>
      <c r="I64" s="13">
        <f>SUMIF(WellsFargo[[#Headers],[Ledger Name]]:WellsFargo[[#This Row],[Ledger Name]],WellsFargo[[#This Row],[Ledger Name]],WellsFargo[[#Headers],[Amount]]:WellsFargo[[#This Row],[Amount]])</f>
        <v>100</v>
      </c>
      <c r="J64" s="28" t="s">
        <v>330</v>
      </c>
      <c r="K64" s="9"/>
    </row>
    <row r="65" spans="2:11" s="8" customFormat="1" ht="30" customHeight="1" x14ac:dyDescent="0.2">
      <c r="B65" s="4">
        <v>43811</v>
      </c>
      <c r="C65" s="4" t="s">
        <v>334</v>
      </c>
      <c r="D65" s="26" t="s">
        <v>333</v>
      </c>
      <c r="E65" s="27" t="s">
        <v>335</v>
      </c>
      <c r="F65" s="10" t="s">
        <v>48</v>
      </c>
      <c r="G65" s="11" t="s">
        <v>51</v>
      </c>
      <c r="H65" s="12">
        <v>50</v>
      </c>
      <c r="I65" s="13">
        <f>SUMIF(WellsFargo[[#Headers],[Ledger Name]]:WellsFargo[[#This Row],[Ledger Name]],WellsFargo[[#This Row],[Ledger Name]],WellsFargo[[#Headers],[Amount]]:WellsFargo[[#This Row],[Amount]])</f>
        <v>150</v>
      </c>
      <c r="J65" s="28" t="s">
        <v>330</v>
      </c>
      <c r="K65" s="9"/>
    </row>
    <row r="66" spans="2:11" s="8" customFormat="1" ht="30" customHeight="1" x14ac:dyDescent="0.2">
      <c r="B66" s="4">
        <v>43831</v>
      </c>
      <c r="C66" s="4" t="s">
        <v>334</v>
      </c>
      <c r="D66" s="26" t="s">
        <v>333</v>
      </c>
      <c r="E66" s="27" t="s">
        <v>335</v>
      </c>
      <c r="F66" s="10" t="s">
        <v>48</v>
      </c>
      <c r="G66" s="11" t="s">
        <v>52</v>
      </c>
      <c r="H66" s="12">
        <v>60</v>
      </c>
      <c r="I66" s="13">
        <f>SUMIF(WellsFargo[[#Headers],[Ledger Name]]:WellsFargo[[#This Row],[Ledger Name]],WellsFargo[[#This Row],[Ledger Name]],WellsFargo[[#Headers],[Amount]]:WellsFargo[[#This Row],[Amount]])</f>
        <v>210</v>
      </c>
      <c r="J66" s="28" t="s">
        <v>330</v>
      </c>
      <c r="K66" s="9"/>
    </row>
    <row r="67" spans="2:11" s="8" customFormat="1" ht="30" customHeight="1" x14ac:dyDescent="0.2">
      <c r="B67" s="4">
        <v>43867</v>
      </c>
      <c r="C67" s="4" t="s">
        <v>334</v>
      </c>
      <c r="D67" s="26" t="s">
        <v>333</v>
      </c>
      <c r="E67" s="27" t="s">
        <v>335</v>
      </c>
      <c r="F67" s="10" t="s">
        <v>48</v>
      </c>
      <c r="G67" s="11" t="s">
        <v>53</v>
      </c>
      <c r="H67" s="12">
        <v>100</v>
      </c>
      <c r="I67" s="13">
        <f>SUMIF(WellsFargo[[#Headers],[Ledger Name]]:WellsFargo[[#This Row],[Ledger Name]],WellsFargo[[#This Row],[Ledger Name]],WellsFargo[[#Headers],[Amount]]:WellsFargo[[#This Row],[Amount]])</f>
        <v>310</v>
      </c>
      <c r="J67" s="28" t="s">
        <v>330</v>
      </c>
      <c r="K67" s="9"/>
    </row>
    <row r="68" spans="2:11" s="8" customFormat="1" ht="30" customHeight="1" x14ac:dyDescent="0.2">
      <c r="B68" s="4">
        <v>43889</v>
      </c>
      <c r="C68" s="4" t="s">
        <v>334</v>
      </c>
      <c r="D68" s="26" t="s">
        <v>333</v>
      </c>
      <c r="E68" s="27" t="s">
        <v>335</v>
      </c>
      <c r="F68" s="10" t="s">
        <v>48</v>
      </c>
      <c r="G68" s="11" t="s">
        <v>54</v>
      </c>
      <c r="H68" s="12">
        <v>60</v>
      </c>
      <c r="I68" s="13">
        <f>SUMIF(WellsFargo[[#Headers],[Ledger Name]]:WellsFargo[[#This Row],[Ledger Name]],WellsFargo[[#This Row],[Ledger Name]],WellsFargo[[#Headers],[Amount]]:WellsFargo[[#This Row],[Amount]])</f>
        <v>370</v>
      </c>
      <c r="J68" s="28" t="s">
        <v>330</v>
      </c>
      <c r="K68" s="9"/>
    </row>
    <row r="69" spans="2:11" s="8" customFormat="1" ht="30" customHeight="1" x14ac:dyDescent="0.2">
      <c r="B69" s="4">
        <v>43923</v>
      </c>
      <c r="C69" s="4" t="s">
        <v>334</v>
      </c>
      <c r="D69" s="26" t="s">
        <v>333</v>
      </c>
      <c r="E69" s="27" t="s">
        <v>335</v>
      </c>
      <c r="F69" s="10" t="s">
        <v>48</v>
      </c>
      <c r="G69" s="11" t="s">
        <v>55</v>
      </c>
      <c r="H69" s="12">
        <v>50</v>
      </c>
      <c r="I69" s="13">
        <f>SUMIF(WellsFargo[[#Headers],[Ledger Name]]:WellsFargo[[#This Row],[Ledger Name]],WellsFargo[[#This Row],[Ledger Name]],WellsFargo[[#Headers],[Amount]]:WellsFargo[[#This Row],[Amount]])</f>
        <v>420</v>
      </c>
      <c r="J69" s="28" t="s">
        <v>330</v>
      </c>
      <c r="K69" s="9"/>
    </row>
    <row r="70" spans="2:11" s="8" customFormat="1" ht="30" customHeight="1" x14ac:dyDescent="0.2">
      <c r="B70" s="4">
        <v>43965</v>
      </c>
      <c r="C70" s="4" t="s">
        <v>334</v>
      </c>
      <c r="D70" s="26" t="s">
        <v>333</v>
      </c>
      <c r="E70" s="27" t="s">
        <v>335</v>
      </c>
      <c r="F70" s="10" t="s">
        <v>48</v>
      </c>
      <c r="G70" s="11" t="s">
        <v>56</v>
      </c>
      <c r="H70" s="12">
        <v>25</v>
      </c>
      <c r="I70" s="13">
        <f>SUMIF(WellsFargo[[#Headers],[Ledger Name]]:WellsFargo[[#This Row],[Ledger Name]],WellsFargo[[#This Row],[Ledger Name]],WellsFargo[[#Headers],[Amount]]:WellsFargo[[#This Row],[Amount]])</f>
        <v>445</v>
      </c>
      <c r="J70" s="28" t="s">
        <v>330</v>
      </c>
      <c r="K70" s="9"/>
    </row>
    <row r="71" spans="2:11" s="8" customFormat="1" ht="30" customHeight="1" x14ac:dyDescent="0.2">
      <c r="B71" s="4">
        <v>44010</v>
      </c>
      <c r="C71" s="4" t="s">
        <v>334</v>
      </c>
      <c r="D71" s="26" t="s">
        <v>333</v>
      </c>
      <c r="E71" s="27" t="s">
        <v>335</v>
      </c>
      <c r="F71" s="10" t="s">
        <v>48</v>
      </c>
      <c r="G71" s="11" t="s">
        <v>57</v>
      </c>
      <c r="H71" s="12">
        <v>25</v>
      </c>
      <c r="I71" s="13">
        <v>470</v>
      </c>
      <c r="J71" s="28" t="s">
        <v>330</v>
      </c>
      <c r="K71" s="9"/>
    </row>
    <row r="72" spans="2:11" s="8" customFormat="1" ht="30" customHeight="1" x14ac:dyDescent="0.2">
      <c r="B72" s="4">
        <v>44026</v>
      </c>
      <c r="C72" s="4" t="s">
        <v>334</v>
      </c>
      <c r="D72" s="26" t="s">
        <v>333</v>
      </c>
      <c r="E72" s="27" t="s">
        <v>335</v>
      </c>
      <c r="F72" s="10" t="s">
        <v>48</v>
      </c>
      <c r="G72" s="11" t="s">
        <v>58</v>
      </c>
      <c r="H72" s="12">
        <v>25</v>
      </c>
      <c r="I72" s="13">
        <f>SUMIF(WellsFargo[[#Headers],[Ledger Name]]:WellsFargo[[#This Row],[Ledger Name]],WellsFargo[[#This Row],[Ledger Name]],WellsFargo[[#Headers],[Amount]]:WellsFargo[[#This Row],[Amount]])</f>
        <v>495</v>
      </c>
      <c r="J72" s="28" t="s">
        <v>330</v>
      </c>
      <c r="K72" s="9"/>
    </row>
    <row r="73" spans="2:11" s="8" customFormat="1" ht="30" customHeight="1" x14ac:dyDescent="0.2">
      <c r="B73" s="4">
        <v>44061</v>
      </c>
      <c r="C73" s="4" t="s">
        <v>334</v>
      </c>
      <c r="D73" s="26" t="s">
        <v>333</v>
      </c>
      <c r="E73" s="27" t="s">
        <v>335</v>
      </c>
      <c r="F73" s="10" t="s">
        <v>48</v>
      </c>
      <c r="G73" s="11" t="s">
        <v>59</v>
      </c>
      <c r="H73" s="12">
        <v>25</v>
      </c>
      <c r="I73" s="13">
        <f>SUMIF(WellsFargo[[#Headers],[Ledger Name]]:WellsFargo[[#This Row],[Ledger Name]],WellsFargo[[#This Row],[Ledger Name]],WellsFargo[[#Headers],[Amount]]:WellsFargo[[#This Row],[Amount]])</f>
        <v>520</v>
      </c>
      <c r="J73" s="28" t="s">
        <v>330</v>
      </c>
      <c r="K73" s="9"/>
    </row>
    <row r="74" spans="2:11" s="8" customFormat="1" ht="30" customHeight="1" x14ac:dyDescent="0.2">
      <c r="B74" s="4">
        <v>44065</v>
      </c>
      <c r="C74" s="4" t="s">
        <v>334</v>
      </c>
      <c r="D74" s="26" t="s">
        <v>333</v>
      </c>
      <c r="E74" s="27" t="s">
        <v>335</v>
      </c>
      <c r="F74" s="10" t="s">
        <v>48</v>
      </c>
      <c r="G74" s="11" t="s">
        <v>60</v>
      </c>
      <c r="H74" s="12">
        <v>25</v>
      </c>
      <c r="I74" s="13">
        <f>SUMIF(WellsFargo[[#Headers],[Ledger Name]]:WellsFargo[[#This Row],[Ledger Name]],WellsFargo[[#This Row],[Ledger Name]],WellsFargo[[#Headers],[Amount]]:WellsFargo[[#This Row],[Amount]])</f>
        <v>545</v>
      </c>
      <c r="J74" s="28" t="s">
        <v>330</v>
      </c>
      <c r="K74" s="9"/>
    </row>
    <row r="75" spans="2:11" s="8" customFormat="1" ht="30" customHeight="1" x14ac:dyDescent="0.2">
      <c r="B75" s="4">
        <v>44077</v>
      </c>
      <c r="C75" s="4" t="s">
        <v>334</v>
      </c>
      <c r="D75" s="26" t="s">
        <v>333</v>
      </c>
      <c r="E75" s="27" t="s">
        <v>335</v>
      </c>
      <c r="F75" s="10" t="s">
        <v>48</v>
      </c>
      <c r="G75" s="11" t="s">
        <v>61</v>
      </c>
      <c r="H75" s="12">
        <v>25</v>
      </c>
      <c r="I75" s="13">
        <f>SUMIF(WellsFargo[[#Headers],[Ledger Name]]:WellsFargo[[#This Row],[Ledger Name]],WellsFargo[[#This Row],[Ledger Name]],WellsFargo[[#Headers],[Amount]]:WellsFargo[[#This Row],[Amount]])</f>
        <v>570</v>
      </c>
      <c r="J75" s="28" t="s">
        <v>330</v>
      </c>
      <c r="K75" s="9"/>
    </row>
    <row r="76" spans="2:11" s="8" customFormat="1" ht="30" customHeight="1" x14ac:dyDescent="0.2">
      <c r="B76" s="4">
        <v>44228</v>
      </c>
      <c r="C76" s="4" t="s">
        <v>334</v>
      </c>
      <c r="D76" s="26" t="s">
        <v>333</v>
      </c>
      <c r="E76" s="27" t="s">
        <v>335</v>
      </c>
      <c r="F76" s="10" t="s">
        <v>48</v>
      </c>
      <c r="G76" s="11" t="s">
        <v>62</v>
      </c>
      <c r="H76" s="12">
        <v>-570</v>
      </c>
      <c r="I76" s="13">
        <v>0</v>
      </c>
      <c r="J76" s="28" t="s">
        <v>330</v>
      </c>
      <c r="K76" s="9"/>
    </row>
    <row r="77" spans="2:11" s="8" customFormat="1" ht="30" customHeight="1" x14ac:dyDescent="0.2">
      <c r="B77" s="4">
        <v>43997</v>
      </c>
      <c r="C77" s="4" t="s">
        <v>334</v>
      </c>
      <c r="D77" s="26" t="s">
        <v>333</v>
      </c>
      <c r="E77" s="27" t="s">
        <v>335</v>
      </c>
      <c r="F77" s="10" t="s">
        <v>63</v>
      </c>
      <c r="G77" s="11" t="s">
        <v>64</v>
      </c>
      <c r="H77" s="12">
        <v>150</v>
      </c>
      <c r="I77" s="13">
        <f>SUMIF(WellsFargo[[#Headers],[Ledger Name]]:WellsFargo[[#This Row],[Ledger Name]],WellsFargo[[#This Row],[Ledger Name]],WellsFargo[[#Headers],[Amount]]:WellsFargo[[#This Row],[Amount]])</f>
        <v>150</v>
      </c>
      <c r="J77" s="28" t="s">
        <v>330</v>
      </c>
      <c r="K77" s="9"/>
    </row>
    <row r="78" spans="2:11" s="8" customFormat="1" ht="30" x14ac:dyDescent="0.2">
      <c r="B78" s="4">
        <v>44017</v>
      </c>
      <c r="C78" s="4" t="s">
        <v>334</v>
      </c>
      <c r="D78" s="26" t="s">
        <v>333</v>
      </c>
      <c r="E78" s="27" t="s">
        <v>335</v>
      </c>
      <c r="F78" s="10" t="s">
        <v>63</v>
      </c>
      <c r="G78" s="11" t="s">
        <v>65</v>
      </c>
      <c r="H78" s="12">
        <v>170</v>
      </c>
      <c r="I78" s="13">
        <f>SUMIF(WellsFargo[[#Headers],[Ledger Name]]:WellsFargo[[#This Row],[Ledger Name]],WellsFargo[[#This Row],[Ledger Name]],WellsFargo[[#Headers],[Amount]]:WellsFargo[[#This Row],[Amount]])</f>
        <v>320</v>
      </c>
      <c r="J78" s="28" t="s">
        <v>330</v>
      </c>
      <c r="K78" s="9"/>
    </row>
    <row r="79" spans="2:11" s="8" customFormat="1" ht="30" customHeight="1" x14ac:dyDescent="0.2">
      <c r="B79" s="4">
        <v>44228</v>
      </c>
      <c r="C79" s="4" t="s">
        <v>334</v>
      </c>
      <c r="D79" s="26" t="s">
        <v>333</v>
      </c>
      <c r="E79" s="27" t="s">
        <v>335</v>
      </c>
      <c r="F79" s="10" t="s">
        <v>63</v>
      </c>
      <c r="G79" s="11" t="s">
        <v>66</v>
      </c>
      <c r="H79" s="12">
        <v>-320</v>
      </c>
      <c r="I79" s="13">
        <f>SUMIF(WellsFargo[[#Headers],[Ledger Name]]:WellsFargo[[#This Row],[Ledger Name]],WellsFargo[[#This Row],[Ledger Name]],WellsFargo[[#Headers],[Amount]]:WellsFargo[[#This Row],[Amount]])</f>
        <v>0</v>
      </c>
      <c r="J79" s="28" t="s">
        <v>330</v>
      </c>
      <c r="K79" s="9"/>
    </row>
    <row r="80" spans="2:11" s="8" customFormat="1" ht="30" customHeight="1" x14ac:dyDescent="0.2">
      <c r="B80" s="4">
        <v>43840</v>
      </c>
      <c r="C80" s="4" t="s">
        <v>334</v>
      </c>
      <c r="D80" s="26" t="s">
        <v>333</v>
      </c>
      <c r="E80" s="27" t="s">
        <v>335</v>
      </c>
      <c r="F80" s="10" t="s">
        <v>67</v>
      </c>
      <c r="G80" s="11" t="s">
        <v>68</v>
      </c>
      <c r="H80" s="12">
        <v>-100</v>
      </c>
      <c r="I80" s="13">
        <f>SUMIF(WellsFargo[[#Headers],[Ledger Name]]:WellsFargo[[#This Row],[Ledger Name]],WellsFargo[[#This Row],[Ledger Name]],WellsFargo[[#Headers],[Amount]]:WellsFargo[[#This Row],[Amount]])</f>
        <v>-100</v>
      </c>
      <c r="J80" s="28" t="s">
        <v>330</v>
      </c>
      <c r="K80" s="9"/>
    </row>
    <row r="81" spans="2:11" s="8" customFormat="1" ht="30" customHeight="1" x14ac:dyDescent="0.2">
      <c r="B81" s="4">
        <v>43840</v>
      </c>
      <c r="C81" s="4" t="s">
        <v>334</v>
      </c>
      <c r="D81" s="26" t="s">
        <v>333</v>
      </c>
      <c r="E81" s="27" t="s">
        <v>335</v>
      </c>
      <c r="F81" s="10" t="s">
        <v>67</v>
      </c>
      <c r="G81" s="11" t="s">
        <v>69</v>
      </c>
      <c r="H81" s="12">
        <v>30</v>
      </c>
      <c r="I81" s="13">
        <f>SUMIF(WellsFargo[[#Headers],[Ledger Name]]:WellsFargo[[#This Row],[Ledger Name]],WellsFargo[[#This Row],[Ledger Name]],WellsFargo[[#Headers],[Amount]]:WellsFargo[[#This Row],[Amount]])</f>
        <v>-70</v>
      </c>
      <c r="J81" s="28" t="s">
        <v>330</v>
      </c>
      <c r="K81" s="9"/>
    </row>
    <row r="82" spans="2:11" s="8" customFormat="1" ht="30" customHeight="1" x14ac:dyDescent="0.2">
      <c r="B82" s="4">
        <v>44061</v>
      </c>
      <c r="C82" s="4" t="s">
        <v>334</v>
      </c>
      <c r="D82" s="26" t="s">
        <v>333</v>
      </c>
      <c r="E82" s="27" t="s">
        <v>335</v>
      </c>
      <c r="F82" s="10" t="s">
        <v>67</v>
      </c>
      <c r="G82" s="11" t="s">
        <v>69</v>
      </c>
      <c r="H82" s="12">
        <v>303</v>
      </c>
      <c r="I82" s="13">
        <f>SUMIF(WellsFargo[[#Headers],[Ledger Name]]:WellsFargo[[#This Row],[Ledger Name]],WellsFargo[[#This Row],[Ledger Name]],WellsFargo[[#Headers],[Amount]]:WellsFargo[[#This Row],[Amount]])</f>
        <v>233</v>
      </c>
      <c r="J82" s="28" t="s">
        <v>330</v>
      </c>
      <c r="K82" s="9"/>
    </row>
    <row r="83" spans="2:11" s="8" customFormat="1" ht="30" customHeight="1" x14ac:dyDescent="0.2">
      <c r="B83" s="4">
        <v>44068</v>
      </c>
      <c r="C83" s="4" t="s">
        <v>334</v>
      </c>
      <c r="D83" s="26" t="s">
        <v>333</v>
      </c>
      <c r="E83" s="27" t="s">
        <v>335</v>
      </c>
      <c r="F83" s="10" t="s">
        <v>67</v>
      </c>
      <c r="G83" s="11" t="s">
        <v>69</v>
      </c>
      <c r="H83" s="12">
        <v>76.5</v>
      </c>
      <c r="I83" s="13">
        <f>SUMIF(WellsFargo[[#Headers],[Ledger Name]]:WellsFargo[[#This Row],[Ledger Name]],WellsFargo[[#This Row],[Ledger Name]],WellsFargo[[#Headers],[Amount]]:WellsFargo[[#This Row],[Amount]])</f>
        <v>309.5</v>
      </c>
      <c r="J83" s="28" t="s">
        <v>330</v>
      </c>
      <c r="K83" s="9"/>
    </row>
    <row r="84" spans="2:11" s="8" customFormat="1" ht="30" customHeight="1" x14ac:dyDescent="0.2">
      <c r="B84" s="4">
        <v>44125</v>
      </c>
      <c r="C84" s="4" t="s">
        <v>334</v>
      </c>
      <c r="D84" s="26" t="s">
        <v>333</v>
      </c>
      <c r="E84" s="27" t="s">
        <v>335</v>
      </c>
      <c r="F84" s="10" t="s">
        <v>67</v>
      </c>
      <c r="G84" s="11" t="s">
        <v>70</v>
      </c>
      <c r="H84" s="12">
        <v>-5</v>
      </c>
      <c r="I84" s="13">
        <f>SUMIF(WellsFargo[[#Headers],[Ledger Name]]:WellsFargo[[#This Row],[Ledger Name]],WellsFargo[[#This Row],[Ledger Name]],WellsFargo[[#Headers],[Amount]]:WellsFargo[[#This Row],[Amount]])</f>
        <v>304.5</v>
      </c>
      <c r="J84" s="28" t="s">
        <v>330</v>
      </c>
      <c r="K84" s="9"/>
    </row>
    <row r="85" spans="2:11" s="8" customFormat="1" ht="30" customHeight="1" x14ac:dyDescent="0.2">
      <c r="B85" s="5">
        <v>44131</v>
      </c>
      <c r="C85" s="4" t="s">
        <v>334</v>
      </c>
      <c r="D85" s="26" t="s">
        <v>333</v>
      </c>
      <c r="E85" s="27" t="s">
        <v>335</v>
      </c>
      <c r="F85" s="10" t="s">
        <v>67</v>
      </c>
      <c r="G85" s="11" t="s">
        <v>71</v>
      </c>
      <c r="H85" s="12">
        <v>46.5</v>
      </c>
      <c r="I85" s="13">
        <f>SUMIF(WellsFargo[[#Headers],[Ledger Name]]:WellsFargo[[#This Row],[Ledger Name]],WellsFargo[[#This Row],[Ledger Name]],WellsFargo[[#Headers],[Amount]]:WellsFargo[[#This Row],[Amount]])</f>
        <v>351</v>
      </c>
      <c r="J85" s="28" t="s">
        <v>330</v>
      </c>
      <c r="K85" s="9"/>
    </row>
    <row r="86" spans="2:11" s="8" customFormat="1" ht="30" customHeight="1" x14ac:dyDescent="0.2">
      <c r="B86" s="4">
        <v>44136</v>
      </c>
      <c r="C86" s="4" t="s">
        <v>334</v>
      </c>
      <c r="D86" s="26" t="s">
        <v>333</v>
      </c>
      <c r="E86" s="27" t="s">
        <v>335</v>
      </c>
      <c r="F86" s="10" t="s">
        <v>67</v>
      </c>
      <c r="G86" s="11" t="s">
        <v>72</v>
      </c>
      <c r="H86" s="12">
        <v>-100</v>
      </c>
      <c r="I86" s="13">
        <f>SUMIF(WellsFargo[[#Headers],[Ledger Name]]:WellsFargo[[#This Row],[Ledger Name]],WellsFargo[[#This Row],[Ledger Name]],WellsFargo[[#Headers],[Amount]]:WellsFargo[[#This Row],[Amount]])</f>
        <v>251</v>
      </c>
      <c r="J86" s="28" t="s">
        <v>330</v>
      </c>
      <c r="K86" s="9"/>
    </row>
    <row r="87" spans="2:11" s="8" customFormat="1" ht="30" customHeight="1" x14ac:dyDescent="0.2">
      <c r="B87" s="4">
        <v>44137</v>
      </c>
      <c r="C87" s="4" t="s">
        <v>334</v>
      </c>
      <c r="D87" s="26" t="s">
        <v>333</v>
      </c>
      <c r="E87" s="27" t="s">
        <v>335</v>
      </c>
      <c r="F87" s="10" t="s">
        <v>67</v>
      </c>
      <c r="G87" s="11" t="s">
        <v>73</v>
      </c>
      <c r="H87" s="12">
        <v>-11</v>
      </c>
      <c r="I87" s="13">
        <f>SUMIF(WellsFargo[[#Headers],[Ledger Name]]:WellsFargo[[#This Row],[Ledger Name]],WellsFargo[[#This Row],[Ledger Name]],WellsFargo[[#Headers],[Amount]]:WellsFargo[[#This Row],[Amount]])</f>
        <v>240</v>
      </c>
      <c r="J87" s="28" t="s">
        <v>330</v>
      </c>
      <c r="K87" s="9"/>
    </row>
    <row r="88" spans="2:11" s="8" customFormat="1" ht="30" customHeight="1" x14ac:dyDescent="0.2">
      <c r="B88" s="4">
        <v>44139</v>
      </c>
      <c r="C88" s="4" t="s">
        <v>334</v>
      </c>
      <c r="D88" s="26" t="s">
        <v>333</v>
      </c>
      <c r="E88" s="27" t="s">
        <v>335</v>
      </c>
      <c r="F88" s="10" t="s">
        <v>67</v>
      </c>
      <c r="G88" s="11" t="s">
        <v>74</v>
      </c>
      <c r="H88" s="12">
        <v>236</v>
      </c>
      <c r="I88" s="13">
        <f>SUMIF(WellsFargo[[#Headers],[Ledger Name]]:WellsFargo[[#This Row],[Ledger Name]],WellsFargo[[#This Row],[Ledger Name]],WellsFargo[[#Headers],[Amount]]:WellsFargo[[#This Row],[Amount]])</f>
        <v>476</v>
      </c>
      <c r="J88" s="28" t="s">
        <v>330</v>
      </c>
      <c r="K88" s="9"/>
    </row>
    <row r="89" spans="2:11" s="8" customFormat="1" ht="30" customHeight="1" x14ac:dyDescent="0.2">
      <c r="B89" s="4">
        <v>44141</v>
      </c>
      <c r="C89" s="4" t="s">
        <v>334</v>
      </c>
      <c r="D89" s="26" t="s">
        <v>333</v>
      </c>
      <c r="E89" s="27" t="s">
        <v>335</v>
      </c>
      <c r="F89" s="10" t="s">
        <v>67</v>
      </c>
      <c r="G89" s="11" t="s">
        <v>75</v>
      </c>
      <c r="H89" s="12">
        <v>-476</v>
      </c>
      <c r="I89" s="13">
        <f>SUMIF(WellsFargo[[#Headers],[Ledger Name]]:WellsFargo[[#This Row],[Ledger Name]],WellsFargo[[#This Row],[Ledger Name]],WellsFargo[[#Headers],[Amount]]:WellsFargo[[#This Row],[Amount]])</f>
        <v>0</v>
      </c>
      <c r="J89" s="28" t="s">
        <v>330</v>
      </c>
      <c r="K89" s="9"/>
    </row>
    <row r="90" spans="2:11" s="8" customFormat="1" ht="30" customHeight="1" x14ac:dyDescent="0.2">
      <c r="B90" s="4">
        <v>44159</v>
      </c>
      <c r="C90" s="4" t="s">
        <v>334</v>
      </c>
      <c r="D90" s="26" t="s">
        <v>333</v>
      </c>
      <c r="E90" s="27" t="s">
        <v>335</v>
      </c>
      <c r="F90" s="10" t="s">
        <v>67</v>
      </c>
      <c r="G90" s="11" t="s">
        <v>76</v>
      </c>
      <c r="H90" s="12">
        <v>600</v>
      </c>
      <c r="I90" s="13">
        <f>SUMIF(WellsFargo[[#Headers],[Ledger Name]]:WellsFargo[[#This Row],[Ledger Name]],WellsFargo[[#This Row],[Ledger Name]],WellsFargo[[#Headers],[Amount]]:WellsFargo[[#This Row],[Amount]])</f>
        <v>600</v>
      </c>
      <c r="J90" s="28" t="s">
        <v>330</v>
      </c>
      <c r="K90" s="9"/>
    </row>
    <row r="91" spans="2:11" s="8" customFormat="1" ht="30" customHeight="1" x14ac:dyDescent="0.2">
      <c r="B91" s="4">
        <v>44161</v>
      </c>
      <c r="C91" s="4" t="s">
        <v>334</v>
      </c>
      <c r="D91" s="26" t="s">
        <v>333</v>
      </c>
      <c r="E91" s="27" t="s">
        <v>335</v>
      </c>
      <c r="F91" s="10" t="s">
        <v>67</v>
      </c>
      <c r="G91" s="11" t="s">
        <v>77</v>
      </c>
      <c r="H91" s="12">
        <v>-20</v>
      </c>
      <c r="I91" s="13">
        <f>SUMIF(WellsFargo[[#Headers],[Ledger Name]]:WellsFargo[[#This Row],[Ledger Name]],WellsFargo[[#This Row],[Ledger Name]],WellsFargo[[#Headers],[Amount]]:WellsFargo[[#This Row],[Amount]])</f>
        <v>580</v>
      </c>
      <c r="J91" s="28" t="s">
        <v>330</v>
      </c>
      <c r="K91" s="9"/>
    </row>
    <row r="92" spans="2:11" s="8" customFormat="1" ht="30" customHeight="1" x14ac:dyDescent="0.2">
      <c r="B92" s="4">
        <v>44166</v>
      </c>
      <c r="C92" s="4" t="s">
        <v>334</v>
      </c>
      <c r="D92" s="26" t="s">
        <v>333</v>
      </c>
      <c r="E92" s="27" t="s">
        <v>335</v>
      </c>
      <c r="F92" s="10" t="s">
        <v>67</v>
      </c>
      <c r="G92" s="11" t="s">
        <v>78</v>
      </c>
      <c r="H92" s="12">
        <v>45</v>
      </c>
      <c r="I92" s="13">
        <f>SUMIF(WellsFargo[[#Headers],[Ledger Name]]:WellsFargo[[#This Row],[Ledger Name]],WellsFargo[[#This Row],[Ledger Name]],WellsFargo[[#Headers],[Amount]]:WellsFargo[[#This Row],[Amount]])</f>
        <v>625</v>
      </c>
      <c r="J92" s="28" t="s">
        <v>330</v>
      </c>
      <c r="K92" s="9"/>
    </row>
    <row r="93" spans="2:11" s="8" customFormat="1" ht="30" customHeight="1" x14ac:dyDescent="0.2">
      <c r="B93" s="4">
        <v>44168</v>
      </c>
      <c r="C93" s="4" t="s">
        <v>334</v>
      </c>
      <c r="D93" s="26" t="s">
        <v>333</v>
      </c>
      <c r="E93" s="27" t="s">
        <v>335</v>
      </c>
      <c r="F93" s="10" t="s">
        <v>67</v>
      </c>
      <c r="G93" s="11" t="s">
        <v>79</v>
      </c>
      <c r="H93" s="12">
        <v>88.6</v>
      </c>
      <c r="I93" s="13">
        <f>SUMIF(WellsFargo[[#Headers],[Ledger Name]]:WellsFargo[[#This Row],[Ledger Name]],WellsFargo[[#This Row],[Ledger Name]],WellsFargo[[#Headers],[Amount]]:WellsFargo[[#This Row],[Amount]])</f>
        <v>713.6</v>
      </c>
      <c r="J93" s="28" t="s">
        <v>330</v>
      </c>
      <c r="K93" s="9"/>
    </row>
    <row r="94" spans="2:11" s="8" customFormat="1" ht="30" customHeight="1" x14ac:dyDescent="0.2">
      <c r="B94" s="4">
        <v>44172</v>
      </c>
      <c r="C94" s="4" t="s">
        <v>334</v>
      </c>
      <c r="D94" s="26" t="s">
        <v>333</v>
      </c>
      <c r="E94" s="27" t="s">
        <v>335</v>
      </c>
      <c r="F94" s="10" t="s">
        <v>67</v>
      </c>
      <c r="G94" s="11" t="s">
        <v>80</v>
      </c>
      <c r="H94" s="12">
        <v>-593</v>
      </c>
      <c r="I94" s="13">
        <f>SUMIF(WellsFargo[[#Headers],[Ledger Name]]:WellsFargo[[#This Row],[Ledger Name]],WellsFargo[[#This Row],[Ledger Name]],WellsFargo[[#Headers],[Amount]]:WellsFargo[[#This Row],[Amount]])</f>
        <v>120.60000000000002</v>
      </c>
      <c r="J94" s="28" t="s">
        <v>330</v>
      </c>
      <c r="K94" s="9"/>
    </row>
    <row r="95" spans="2:11" s="8" customFormat="1" ht="30" customHeight="1" x14ac:dyDescent="0.2">
      <c r="B95" s="4">
        <v>44175</v>
      </c>
      <c r="C95" s="4" t="s">
        <v>334</v>
      </c>
      <c r="D95" s="26" t="s">
        <v>333</v>
      </c>
      <c r="E95" s="27" t="s">
        <v>335</v>
      </c>
      <c r="F95" s="10" t="s">
        <v>67</v>
      </c>
      <c r="G95" s="11" t="s">
        <v>81</v>
      </c>
      <c r="H95" s="12">
        <v>35</v>
      </c>
      <c r="I95" s="13">
        <f>SUMIF(WellsFargo[[#Headers],[Ledger Name]]:WellsFargo[[#This Row],[Ledger Name]],WellsFargo[[#This Row],[Ledger Name]],WellsFargo[[#Headers],[Amount]]:WellsFargo[[#This Row],[Amount]])</f>
        <v>155.60000000000002</v>
      </c>
      <c r="J95" s="28" t="s">
        <v>330</v>
      </c>
      <c r="K95" s="9"/>
    </row>
    <row r="96" spans="2:11" s="8" customFormat="1" ht="30" customHeight="1" x14ac:dyDescent="0.2">
      <c r="B96" s="4">
        <v>44194</v>
      </c>
      <c r="C96" s="4" t="s">
        <v>334</v>
      </c>
      <c r="D96" s="26" t="s">
        <v>333</v>
      </c>
      <c r="E96" s="27" t="s">
        <v>335</v>
      </c>
      <c r="F96" s="10" t="s">
        <v>67</v>
      </c>
      <c r="G96" s="11" t="s">
        <v>82</v>
      </c>
      <c r="H96" s="12">
        <v>400</v>
      </c>
      <c r="I96" s="13">
        <f>SUMIF(WellsFargo[[#Headers],[Ledger Name]]:WellsFargo[[#This Row],[Ledger Name]],WellsFargo[[#This Row],[Ledger Name]],WellsFargo[[#Headers],[Amount]]:WellsFargo[[#This Row],[Amount]])</f>
        <v>555.6</v>
      </c>
      <c r="J96" s="28" t="s">
        <v>330</v>
      </c>
      <c r="K96" s="9"/>
    </row>
    <row r="97" spans="2:11" s="8" customFormat="1" ht="30" customHeight="1" x14ac:dyDescent="0.2">
      <c r="B97" s="4">
        <v>44195</v>
      </c>
      <c r="C97" s="4" t="s">
        <v>334</v>
      </c>
      <c r="D97" s="26" t="s">
        <v>333</v>
      </c>
      <c r="E97" s="27" t="s">
        <v>335</v>
      </c>
      <c r="F97" s="10" t="s">
        <v>67</v>
      </c>
      <c r="G97" s="11" t="s">
        <v>83</v>
      </c>
      <c r="H97" s="12">
        <v>45</v>
      </c>
      <c r="I97" s="13">
        <f>SUMIF(WellsFargo[[#Headers],[Ledger Name]]:WellsFargo[[#This Row],[Ledger Name]],WellsFargo[[#This Row],[Ledger Name]],WellsFargo[[#Headers],[Amount]]:WellsFargo[[#This Row],[Amount]])</f>
        <v>600.6</v>
      </c>
      <c r="J97" s="28" t="s">
        <v>330</v>
      </c>
      <c r="K97" s="9"/>
    </row>
    <row r="98" spans="2:11" s="8" customFormat="1" ht="30" customHeight="1" x14ac:dyDescent="0.2">
      <c r="B98" s="4">
        <v>44201</v>
      </c>
      <c r="C98" s="4" t="s">
        <v>334</v>
      </c>
      <c r="D98" s="26" t="s">
        <v>333</v>
      </c>
      <c r="E98" s="27" t="s">
        <v>335</v>
      </c>
      <c r="F98" s="10" t="s">
        <v>67</v>
      </c>
      <c r="G98" s="11" t="s">
        <v>84</v>
      </c>
      <c r="H98" s="12">
        <v>214.4</v>
      </c>
      <c r="I98" s="13">
        <f>SUMIF(WellsFargo[[#Headers],[Ledger Name]]:WellsFargo[[#This Row],[Ledger Name]],WellsFargo[[#This Row],[Ledger Name]],WellsFargo[[#Headers],[Amount]]:WellsFargo[[#This Row],[Amount]])</f>
        <v>815</v>
      </c>
      <c r="J98" s="28" t="s">
        <v>330</v>
      </c>
      <c r="K98" s="9"/>
    </row>
    <row r="99" spans="2:11" s="8" customFormat="1" ht="30" customHeight="1" x14ac:dyDescent="0.2">
      <c r="B99" s="4">
        <v>44202</v>
      </c>
      <c r="C99" s="4" t="s">
        <v>334</v>
      </c>
      <c r="D99" s="26" t="s">
        <v>333</v>
      </c>
      <c r="E99" s="27" t="s">
        <v>335</v>
      </c>
      <c r="F99" s="10" t="s">
        <v>67</v>
      </c>
      <c r="G99" s="11" t="s">
        <v>85</v>
      </c>
      <c r="H99" s="12">
        <v>-200</v>
      </c>
      <c r="I99" s="13">
        <f>SUMIF(WellsFargo[[#Headers],[Ledger Name]]:WellsFargo[[#This Row],[Ledger Name]],WellsFargo[[#This Row],[Ledger Name]],WellsFargo[[#Headers],[Amount]]:WellsFargo[[#This Row],[Amount]])</f>
        <v>615</v>
      </c>
      <c r="J99" s="28" t="s">
        <v>330</v>
      </c>
      <c r="K99" s="9"/>
    </row>
    <row r="100" spans="2:11" s="8" customFormat="1" ht="30" customHeight="1" x14ac:dyDescent="0.2">
      <c r="B100" s="4">
        <v>44203</v>
      </c>
      <c r="C100" s="4" t="s">
        <v>334</v>
      </c>
      <c r="D100" s="26" t="s">
        <v>333</v>
      </c>
      <c r="E100" s="27" t="s">
        <v>335</v>
      </c>
      <c r="F100" s="10" t="s">
        <v>67</v>
      </c>
      <c r="G100" s="11" t="s">
        <v>86</v>
      </c>
      <c r="H100" s="12">
        <v>-500</v>
      </c>
      <c r="I100" s="13">
        <f>SUMIF(WellsFargo[[#Headers],[Ledger Name]]:WellsFargo[[#This Row],[Ledger Name]],WellsFargo[[#This Row],[Ledger Name]],WellsFargo[[#Headers],[Amount]]:WellsFargo[[#This Row],[Amount]])</f>
        <v>115</v>
      </c>
      <c r="J100" s="28" t="s">
        <v>330</v>
      </c>
      <c r="K100" s="9"/>
    </row>
    <row r="101" spans="2:11" s="8" customFormat="1" ht="30" customHeight="1" x14ac:dyDescent="0.2">
      <c r="B101" s="4">
        <v>44213</v>
      </c>
      <c r="C101" s="4" t="s">
        <v>334</v>
      </c>
      <c r="D101" s="26" t="s">
        <v>333</v>
      </c>
      <c r="E101" s="27" t="s">
        <v>335</v>
      </c>
      <c r="F101" s="10" t="s">
        <v>67</v>
      </c>
      <c r="G101" s="11" t="s">
        <v>87</v>
      </c>
      <c r="H101" s="12">
        <v>-41</v>
      </c>
      <c r="I101" s="13">
        <f>SUMIF(WellsFargo[[#Headers],[Ledger Name]]:WellsFargo[[#This Row],[Ledger Name]],WellsFargo[[#This Row],[Ledger Name]],WellsFargo[[#Headers],[Amount]]:WellsFargo[[#This Row],[Amount]])</f>
        <v>74</v>
      </c>
      <c r="J101" s="28" t="s">
        <v>330</v>
      </c>
      <c r="K101" s="9"/>
    </row>
    <row r="102" spans="2:11" s="8" customFormat="1" ht="30" customHeight="1" x14ac:dyDescent="0.2">
      <c r="B102" s="4">
        <v>44217</v>
      </c>
      <c r="C102" s="4" t="s">
        <v>334</v>
      </c>
      <c r="D102" s="26" t="s">
        <v>333</v>
      </c>
      <c r="E102" s="27" t="s">
        <v>335</v>
      </c>
      <c r="F102" s="10" t="s">
        <v>67</v>
      </c>
      <c r="G102" s="11" t="s">
        <v>88</v>
      </c>
      <c r="H102" s="12">
        <v>30</v>
      </c>
      <c r="I102" s="13">
        <f>SUMIF(WellsFargo[[#Headers],[Ledger Name]]:WellsFargo[[#This Row],[Ledger Name]],WellsFargo[[#This Row],[Ledger Name]],WellsFargo[[#Headers],[Amount]]:WellsFargo[[#This Row],[Amount]])</f>
        <v>104</v>
      </c>
      <c r="J102" s="28" t="s">
        <v>330</v>
      </c>
      <c r="K102" s="9"/>
    </row>
    <row r="103" spans="2:11" s="8" customFormat="1" ht="30" customHeight="1" x14ac:dyDescent="0.2">
      <c r="B103" s="4">
        <v>44217</v>
      </c>
      <c r="C103" s="4" t="s">
        <v>334</v>
      </c>
      <c r="D103" s="26" t="s">
        <v>333</v>
      </c>
      <c r="E103" s="27" t="s">
        <v>335</v>
      </c>
      <c r="F103" s="10" t="s">
        <v>67</v>
      </c>
      <c r="G103" s="11" t="s">
        <v>341</v>
      </c>
      <c r="H103" s="12">
        <v>64.599999999999994</v>
      </c>
      <c r="I103" s="13">
        <f>SUMIF(WellsFargo[[#Headers],[Ledger Name]]:WellsFargo[[#This Row],[Ledger Name]],WellsFargo[[#This Row],[Ledger Name]],WellsFargo[[#Headers],[Amount]]:WellsFargo[[#This Row],[Amount]])</f>
        <v>168.6</v>
      </c>
      <c r="J103" s="28" t="s">
        <v>330</v>
      </c>
      <c r="K103" s="9"/>
    </row>
    <row r="104" spans="2:11" s="8" customFormat="1" ht="30" customHeight="1" x14ac:dyDescent="0.2">
      <c r="B104" s="4">
        <v>44239</v>
      </c>
      <c r="C104" s="4" t="s">
        <v>334</v>
      </c>
      <c r="D104" s="26" t="s">
        <v>333</v>
      </c>
      <c r="E104" s="27" t="s">
        <v>335</v>
      </c>
      <c r="F104" s="10" t="s">
        <v>67</v>
      </c>
      <c r="G104" s="11" t="s">
        <v>341</v>
      </c>
      <c r="H104" s="12">
        <v>359.4</v>
      </c>
      <c r="I104" s="13">
        <f>SUMIF(WellsFargo[[#Headers],[Ledger Name]]:WellsFargo[[#This Row],[Ledger Name]],WellsFargo[[#This Row],[Ledger Name]],WellsFargo[[#Headers],[Amount]]:WellsFargo[[#This Row],[Amount]])</f>
        <v>528</v>
      </c>
      <c r="J104" s="28" t="s">
        <v>330</v>
      </c>
      <c r="K104" s="9"/>
    </row>
    <row r="105" spans="2:11" s="8" customFormat="1" ht="30" customHeight="1" x14ac:dyDescent="0.2">
      <c r="B105" s="4">
        <v>44243</v>
      </c>
      <c r="C105" s="4" t="s">
        <v>334</v>
      </c>
      <c r="D105" s="26" t="s">
        <v>333</v>
      </c>
      <c r="E105" s="27" t="s">
        <v>335</v>
      </c>
      <c r="F105" s="10" t="s">
        <v>67</v>
      </c>
      <c r="G105" s="11" t="s">
        <v>341</v>
      </c>
      <c r="H105" s="12">
        <v>25</v>
      </c>
      <c r="I105" s="13">
        <f>SUMIF(WellsFargo[[#Headers],[Ledger Name]]:WellsFargo[[#This Row],[Ledger Name]],WellsFargo[[#This Row],[Ledger Name]],WellsFargo[[#Headers],[Amount]]:WellsFargo[[#This Row],[Amount]])</f>
        <v>553</v>
      </c>
      <c r="J105" s="28" t="s">
        <v>330</v>
      </c>
      <c r="K105" s="9"/>
    </row>
    <row r="106" spans="2:11" s="8" customFormat="1" ht="30" customHeight="1" x14ac:dyDescent="0.2">
      <c r="B106" s="4">
        <v>44244</v>
      </c>
      <c r="C106" s="4" t="s">
        <v>334</v>
      </c>
      <c r="D106" s="26" t="s">
        <v>333</v>
      </c>
      <c r="E106" s="27" t="s">
        <v>335</v>
      </c>
      <c r="F106" s="10" t="s">
        <v>67</v>
      </c>
      <c r="G106" s="11" t="s">
        <v>89</v>
      </c>
      <c r="H106" s="12">
        <v>-100</v>
      </c>
      <c r="I106" s="13">
        <f>SUMIF(WellsFargo[[#Headers],[Ledger Name]]:WellsFargo[[#This Row],[Ledger Name]],WellsFargo[[#This Row],[Ledger Name]],WellsFargo[[#Headers],[Amount]]:WellsFargo[[#This Row],[Amount]])</f>
        <v>453</v>
      </c>
      <c r="J106" s="28" t="s">
        <v>330</v>
      </c>
      <c r="K106" s="9"/>
    </row>
    <row r="107" spans="2:11" s="8" customFormat="1" ht="30" customHeight="1" x14ac:dyDescent="0.2">
      <c r="B107" s="4">
        <v>44244</v>
      </c>
      <c r="C107" s="4" t="s">
        <v>334</v>
      </c>
      <c r="D107" s="26" t="s">
        <v>333</v>
      </c>
      <c r="E107" s="27" t="s">
        <v>335</v>
      </c>
      <c r="F107" s="10" t="s">
        <v>67</v>
      </c>
      <c r="G107" s="11" t="s">
        <v>341</v>
      </c>
      <c r="H107" s="12">
        <v>49.28</v>
      </c>
      <c r="I107" s="13">
        <f>SUMIF(WellsFargo[[#Headers],[Ledger Name]]:WellsFargo[[#This Row],[Ledger Name]],WellsFargo[[#This Row],[Ledger Name]],WellsFargo[[#Headers],[Amount]]:WellsFargo[[#This Row],[Amount]])</f>
        <v>502.28</v>
      </c>
      <c r="J107" s="28" t="s">
        <v>330</v>
      </c>
      <c r="K107" s="9"/>
    </row>
    <row r="108" spans="2:11" s="8" customFormat="1" ht="30" customHeight="1" x14ac:dyDescent="0.2">
      <c r="B108" s="4">
        <v>44260</v>
      </c>
      <c r="C108" s="4" t="s">
        <v>334</v>
      </c>
      <c r="D108" s="26" t="s">
        <v>333</v>
      </c>
      <c r="E108" s="27" t="s">
        <v>335</v>
      </c>
      <c r="F108" s="10" t="s">
        <v>67</v>
      </c>
      <c r="G108" s="11" t="s">
        <v>90</v>
      </c>
      <c r="H108" s="12">
        <v>-18.95</v>
      </c>
      <c r="I108" s="13">
        <f>SUMIF(WellsFargo[[#Headers],[Ledger Name]]:WellsFargo[[#This Row],[Ledger Name]],WellsFargo[[#This Row],[Ledger Name]],WellsFargo[[#Headers],[Amount]]:WellsFargo[[#This Row],[Amount]])</f>
        <v>483.33</v>
      </c>
      <c r="J108" s="28" t="s">
        <v>330</v>
      </c>
      <c r="K108" s="9"/>
    </row>
    <row r="109" spans="2:11" s="8" customFormat="1" ht="30" customHeight="1" x14ac:dyDescent="0.2">
      <c r="B109" s="4">
        <v>44264</v>
      </c>
      <c r="C109" s="4" t="s">
        <v>334</v>
      </c>
      <c r="D109" s="26" t="s">
        <v>333</v>
      </c>
      <c r="E109" s="27" t="s">
        <v>335</v>
      </c>
      <c r="F109" s="10" t="s">
        <v>67</v>
      </c>
      <c r="G109" s="11" t="s">
        <v>91</v>
      </c>
      <c r="H109" s="12">
        <v>183.77</v>
      </c>
      <c r="I109" s="13">
        <f>SUMIF(WellsFargo[[#Headers],[Ledger Name]]:WellsFargo[[#This Row],[Ledger Name]],WellsFargo[[#This Row],[Ledger Name]],WellsFargo[[#Headers],[Amount]]:WellsFargo[[#This Row],[Amount]])</f>
        <v>667.1</v>
      </c>
      <c r="J109" s="28" t="s">
        <v>330</v>
      </c>
      <c r="K109" s="9"/>
    </row>
    <row r="110" spans="2:11" s="8" customFormat="1" ht="30" customHeight="1" x14ac:dyDescent="0.2">
      <c r="B110" s="4">
        <v>44264</v>
      </c>
      <c r="C110" s="4" t="s">
        <v>334</v>
      </c>
      <c r="D110" s="26" t="s">
        <v>333</v>
      </c>
      <c r="E110" s="27" t="s">
        <v>335</v>
      </c>
      <c r="F110" s="10" t="s">
        <v>67</v>
      </c>
      <c r="G110" s="11" t="s">
        <v>92</v>
      </c>
      <c r="H110" s="12">
        <v>-200</v>
      </c>
      <c r="I110" s="13">
        <f>SUMIF(WellsFargo[[#Headers],[Ledger Name]]:WellsFargo[[#This Row],[Ledger Name]],WellsFargo[[#This Row],[Ledger Name]],WellsFargo[[#Headers],[Amount]]:WellsFargo[[#This Row],[Amount]])</f>
        <v>467.1</v>
      </c>
      <c r="J110" s="28" t="s">
        <v>330</v>
      </c>
      <c r="K110" s="9"/>
    </row>
    <row r="111" spans="2:11" s="8" customFormat="1" ht="30" customHeight="1" x14ac:dyDescent="0.2">
      <c r="B111" s="4">
        <v>44285</v>
      </c>
      <c r="C111" s="4" t="s">
        <v>334</v>
      </c>
      <c r="D111" s="26" t="s">
        <v>333</v>
      </c>
      <c r="E111" s="27" t="s">
        <v>335</v>
      </c>
      <c r="F111" s="10" t="s">
        <v>67</v>
      </c>
      <c r="G111" s="11" t="s">
        <v>93</v>
      </c>
      <c r="H111" s="12">
        <v>-50</v>
      </c>
      <c r="I111" s="13">
        <f>SUMIF(WellsFargo[[#Headers],[Ledger Name]]:WellsFargo[[#This Row],[Ledger Name]],WellsFargo[[#This Row],[Ledger Name]],WellsFargo[[#Headers],[Amount]]:WellsFargo[[#This Row],[Amount]])</f>
        <v>417.1</v>
      </c>
      <c r="J111" s="28" t="s">
        <v>330</v>
      </c>
      <c r="K111" s="9"/>
    </row>
    <row r="112" spans="2:11" s="8" customFormat="1" ht="30" customHeight="1" x14ac:dyDescent="0.2">
      <c r="B112" s="4">
        <v>44285</v>
      </c>
      <c r="C112" s="4" t="s">
        <v>334</v>
      </c>
      <c r="D112" s="26" t="s">
        <v>333</v>
      </c>
      <c r="E112" s="27" t="s">
        <v>335</v>
      </c>
      <c r="F112" s="10" t="s">
        <v>67</v>
      </c>
      <c r="G112" s="11" t="s">
        <v>94</v>
      </c>
      <c r="H112" s="12">
        <v>300</v>
      </c>
      <c r="I112" s="13">
        <f>SUMIF(WellsFargo[[#Headers],[Ledger Name]]:WellsFargo[[#This Row],[Ledger Name]],WellsFargo[[#This Row],[Ledger Name]],WellsFargo[[#Headers],[Amount]]:WellsFargo[[#This Row],[Amount]])</f>
        <v>717.1</v>
      </c>
      <c r="J112" s="28" t="s">
        <v>330</v>
      </c>
      <c r="K112" s="9"/>
    </row>
    <row r="113" spans="2:11" s="8" customFormat="1" ht="30" customHeight="1" x14ac:dyDescent="0.2">
      <c r="B113" s="4">
        <v>44286</v>
      </c>
      <c r="C113" s="4" t="s">
        <v>334</v>
      </c>
      <c r="D113" s="26" t="s">
        <v>333</v>
      </c>
      <c r="E113" s="27" t="s">
        <v>335</v>
      </c>
      <c r="F113" s="10" t="s">
        <v>67</v>
      </c>
      <c r="G113" s="11" t="s">
        <v>95</v>
      </c>
      <c r="H113" s="12">
        <v>-100</v>
      </c>
      <c r="I113" s="13">
        <f>SUMIF(WellsFargo[[#Headers],[Ledger Name]]:WellsFargo[[#This Row],[Ledger Name]],WellsFargo[[#This Row],[Ledger Name]],WellsFargo[[#Headers],[Amount]]:WellsFargo[[#This Row],[Amount]])</f>
        <v>617.1</v>
      </c>
      <c r="J113" s="28" t="s">
        <v>330</v>
      </c>
      <c r="K113" s="9"/>
    </row>
    <row r="114" spans="2:11" s="8" customFormat="1" ht="30" customHeight="1" x14ac:dyDescent="0.2">
      <c r="B114" s="4">
        <v>44287</v>
      </c>
      <c r="C114" s="4" t="s">
        <v>334</v>
      </c>
      <c r="D114" s="26" t="s">
        <v>333</v>
      </c>
      <c r="E114" s="27" t="s">
        <v>335</v>
      </c>
      <c r="F114" s="10" t="s">
        <v>67</v>
      </c>
      <c r="G114" s="11" t="s">
        <v>96</v>
      </c>
      <c r="H114" s="12">
        <v>51.73</v>
      </c>
      <c r="I114" s="13">
        <f>SUMIF(WellsFargo[[#Headers],[Ledger Name]]:WellsFargo[[#This Row],[Ledger Name]],WellsFargo[[#This Row],[Ledger Name]],WellsFargo[[#Headers],[Amount]]:WellsFargo[[#This Row],[Amount]])</f>
        <v>668.83</v>
      </c>
      <c r="J114" s="28" t="s">
        <v>330</v>
      </c>
      <c r="K114" s="9"/>
    </row>
    <row r="115" spans="2:11" s="8" customFormat="1" ht="30" customHeight="1" x14ac:dyDescent="0.2">
      <c r="B115" s="4">
        <v>44290</v>
      </c>
      <c r="C115" s="4" t="s">
        <v>334</v>
      </c>
      <c r="D115" s="26" t="s">
        <v>333</v>
      </c>
      <c r="E115" s="27" t="s">
        <v>335</v>
      </c>
      <c r="F115" s="10" t="s">
        <v>67</v>
      </c>
      <c r="G115" s="11" t="s">
        <v>97</v>
      </c>
      <c r="H115" s="12">
        <v>-160</v>
      </c>
      <c r="I115" s="13">
        <f>SUMIF(WellsFargo[[#Headers],[Ledger Name]]:WellsFargo[[#This Row],[Ledger Name]],WellsFargo[[#This Row],[Ledger Name]],WellsFargo[[#Headers],[Amount]]:WellsFargo[[#This Row],[Amount]])</f>
        <v>508.83000000000004</v>
      </c>
      <c r="J115" s="28" t="s">
        <v>330</v>
      </c>
      <c r="K115" s="9"/>
    </row>
    <row r="116" spans="2:11" s="8" customFormat="1" ht="30" customHeight="1" x14ac:dyDescent="0.2">
      <c r="B116" s="4">
        <v>44306</v>
      </c>
      <c r="C116" s="4" t="s">
        <v>334</v>
      </c>
      <c r="D116" s="26" t="s">
        <v>333</v>
      </c>
      <c r="E116" s="27" t="s">
        <v>335</v>
      </c>
      <c r="F116" s="10" t="s">
        <v>67</v>
      </c>
      <c r="G116" s="11" t="s">
        <v>98</v>
      </c>
      <c r="H116" s="12">
        <v>285.14999999999998</v>
      </c>
      <c r="I116" s="13">
        <f>SUMIF(WellsFargo[[#Headers],[Ledger Name]]:WellsFargo[[#This Row],[Ledger Name]],WellsFargo[[#This Row],[Ledger Name]],WellsFargo[[#Headers],[Amount]]:WellsFargo[[#This Row],[Amount]])</f>
        <v>793.98</v>
      </c>
      <c r="J116" s="28" t="s">
        <v>330</v>
      </c>
      <c r="K116" s="9"/>
    </row>
    <row r="117" spans="2:11" s="8" customFormat="1" ht="30" customHeight="1" x14ac:dyDescent="0.2">
      <c r="B117" s="4">
        <v>44317</v>
      </c>
      <c r="C117" s="4" t="s">
        <v>334</v>
      </c>
      <c r="D117" s="26" t="s">
        <v>333</v>
      </c>
      <c r="E117" s="27" t="s">
        <v>335</v>
      </c>
      <c r="F117" s="10" t="s">
        <v>67</v>
      </c>
      <c r="G117" s="11" t="s">
        <v>99</v>
      </c>
      <c r="H117" s="12">
        <v>-150</v>
      </c>
      <c r="I117" s="13">
        <f>SUMIF(WellsFargo[[#Headers],[Ledger Name]]:WellsFargo[[#This Row],[Ledger Name]],WellsFargo[[#This Row],[Ledger Name]],WellsFargo[[#Headers],[Amount]]:WellsFargo[[#This Row],[Amount]])</f>
        <v>643.98</v>
      </c>
      <c r="J117" s="28" t="s">
        <v>330</v>
      </c>
      <c r="K117" s="9"/>
    </row>
    <row r="118" spans="2:11" s="8" customFormat="1" ht="30" customHeight="1" x14ac:dyDescent="0.2">
      <c r="B118" s="4">
        <v>44323</v>
      </c>
      <c r="C118" s="4" t="s">
        <v>334</v>
      </c>
      <c r="D118" s="26" t="s">
        <v>333</v>
      </c>
      <c r="E118" s="27" t="s">
        <v>335</v>
      </c>
      <c r="F118" s="10" t="s">
        <v>67</v>
      </c>
      <c r="G118" s="11" t="s">
        <v>100</v>
      </c>
      <c r="H118" s="12">
        <v>-200</v>
      </c>
      <c r="I118" s="13">
        <f>SUMIF(WellsFargo[[#Headers],[Ledger Name]]:WellsFargo[[#This Row],[Ledger Name]],WellsFargo[[#This Row],[Ledger Name]],WellsFargo[[#Headers],[Amount]]:WellsFargo[[#This Row],[Amount]])</f>
        <v>443.98</v>
      </c>
      <c r="J118" s="28" t="s">
        <v>330</v>
      </c>
      <c r="K118" s="9"/>
    </row>
    <row r="119" spans="2:11" s="8" customFormat="1" ht="30" customHeight="1" x14ac:dyDescent="0.2">
      <c r="B119" s="4">
        <v>44326</v>
      </c>
      <c r="C119" s="4" t="s">
        <v>334</v>
      </c>
      <c r="D119" s="26" t="s">
        <v>333</v>
      </c>
      <c r="E119" s="27" t="s">
        <v>335</v>
      </c>
      <c r="F119" s="10" t="s">
        <v>67</v>
      </c>
      <c r="G119" s="11" t="s">
        <v>101</v>
      </c>
      <c r="H119" s="12">
        <f>108.49-2.71</f>
        <v>105.78</v>
      </c>
      <c r="I119" s="13">
        <f>SUMIF(WellsFargo[[#Headers],[Ledger Name]]:WellsFargo[[#This Row],[Ledger Name]],WellsFargo[[#This Row],[Ledger Name]],WellsFargo[[#Headers],[Amount]]:WellsFargo[[#This Row],[Amount]])</f>
        <v>549.76</v>
      </c>
      <c r="J119" s="28" t="s">
        <v>330</v>
      </c>
      <c r="K119" s="9"/>
    </row>
    <row r="120" spans="2:11" s="8" customFormat="1" ht="30" customHeight="1" x14ac:dyDescent="0.2">
      <c r="B120" s="4">
        <v>44326</v>
      </c>
      <c r="C120" s="4" t="s">
        <v>334</v>
      </c>
      <c r="D120" s="26" t="s">
        <v>333</v>
      </c>
      <c r="E120" s="27" t="s">
        <v>335</v>
      </c>
      <c r="F120" s="10" t="s">
        <v>67</v>
      </c>
      <c r="G120" s="11" t="s">
        <v>97</v>
      </c>
      <c r="H120" s="12">
        <v>-155</v>
      </c>
      <c r="I120" s="13">
        <f>SUMIF(WellsFargo[[#Headers],[Ledger Name]]:WellsFargo[[#This Row],[Ledger Name]],WellsFargo[[#This Row],[Ledger Name]],WellsFargo[[#Headers],[Amount]]:WellsFargo[[#This Row],[Amount]])</f>
        <v>394.76</v>
      </c>
      <c r="J120" s="28" t="s">
        <v>330</v>
      </c>
      <c r="K120" s="9"/>
    </row>
    <row r="121" spans="2:11" s="8" customFormat="1" ht="30" customHeight="1" x14ac:dyDescent="0.2">
      <c r="B121" s="4">
        <v>44326</v>
      </c>
      <c r="C121" s="4" t="s">
        <v>334</v>
      </c>
      <c r="D121" s="26" t="s">
        <v>333</v>
      </c>
      <c r="E121" s="27" t="s">
        <v>335</v>
      </c>
      <c r="F121" s="10" t="s">
        <v>67</v>
      </c>
      <c r="G121" s="11" t="s">
        <v>102</v>
      </c>
      <c r="H121" s="12">
        <v>254.1</v>
      </c>
      <c r="I121" s="13">
        <f>SUMIF(WellsFargo[[#Headers],[Ledger Name]]:WellsFargo[[#This Row],[Ledger Name]],WellsFargo[[#This Row],[Ledger Name]],WellsFargo[[#Headers],[Amount]]:WellsFargo[[#This Row],[Amount]])</f>
        <v>648.86</v>
      </c>
      <c r="J121" s="28" t="s">
        <v>330</v>
      </c>
      <c r="K121" s="9"/>
    </row>
    <row r="122" spans="2:11" s="8" customFormat="1" ht="30" customHeight="1" x14ac:dyDescent="0.2">
      <c r="B122" s="4">
        <v>44336</v>
      </c>
      <c r="C122" s="4" t="s">
        <v>334</v>
      </c>
      <c r="D122" s="26" t="s">
        <v>333</v>
      </c>
      <c r="E122" s="27" t="s">
        <v>335</v>
      </c>
      <c r="F122" s="10" t="s">
        <v>67</v>
      </c>
      <c r="G122" s="15" t="s">
        <v>103</v>
      </c>
      <c r="H122" s="12">
        <v>300</v>
      </c>
      <c r="I122" s="13">
        <f>SUMIF(WellsFargo[[#Headers],[Ledger Name]]:WellsFargo[[#This Row],[Ledger Name]],WellsFargo[[#This Row],[Ledger Name]],WellsFargo[[#Headers],[Amount]]:WellsFargo[[#This Row],[Amount]])</f>
        <v>948.86</v>
      </c>
      <c r="J122" s="28" t="s">
        <v>330</v>
      </c>
      <c r="K122" s="9"/>
    </row>
    <row r="123" spans="2:11" s="8" customFormat="1" ht="30" customHeight="1" x14ac:dyDescent="0.2">
      <c r="B123" s="4">
        <v>44336</v>
      </c>
      <c r="C123" s="4" t="s">
        <v>334</v>
      </c>
      <c r="D123" s="26" t="s">
        <v>333</v>
      </c>
      <c r="E123" s="27" t="s">
        <v>335</v>
      </c>
      <c r="F123" s="10" t="s">
        <v>67</v>
      </c>
      <c r="G123" s="15" t="s">
        <v>104</v>
      </c>
      <c r="H123" s="12">
        <v>-100</v>
      </c>
      <c r="I123" s="13">
        <f>SUMIF(WellsFargo[[#Headers],[Ledger Name]]:WellsFargo[[#This Row],[Ledger Name]],WellsFargo[[#This Row],[Ledger Name]],WellsFargo[[#Headers],[Amount]]:WellsFargo[[#This Row],[Amount]])</f>
        <v>848.86</v>
      </c>
      <c r="J123" s="28" t="s">
        <v>330</v>
      </c>
      <c r="K123" s="9"/>
    </row>
    <row r="124" spans="2:11" s="8" customFormat="1" ht="30" customHeight="1" x14ac:dyDescent="0.2">
      <c r="B124" s="4">
        <v>44349</v>
      </c>
      <c r="C124" s="4" t="s">
        <v>334</v>
      </c>
      <c r="D124" s="26" t="s">
        <v>333</v>
      </c>
      <c r="E124" s="27" t="s">
        <v>335</v>
      </c>
      <c r="F124" s="10" t="s">
        <v>67</v>
      </c>
      <c r="G124" s="15" t="s">
        <v>105</v>
      </c>
      <c r="H124" s="12">
        <v>-220</v>
      </c>
      <c r="I124" s="13">
        <f>SUMIF(WellsFargo[[#Headers],[Ledger Name]]:WellsFargo[[#This Row],[Ledger Name]],WellsFargo[[#This Row],[Ledger Name]],WellsFargo[[#Headers],[Amount]]:WellsFargo[[#This Row],[Amount]])</f>
        <v>628.86</v>
      </c>
      <c r="J124" s="28" t="s">
        <v>330</v>
      </c>
      <c r="K124" s="9"/>
    </row>
    <row r="125" spans="2:11" s="8" customFormat="1" ht="30" customHeight="1" x14ac:dyDescent="0.2">
      <c r="B125" s="4">
        <v>44356</v>
      </c>
      <c r="C125" s="4" t="s">
        <v>334</v>
      </c>
      <c r="D125" s="26" t="s">
        <v>333</v>
      </c>
      <c r="E125" s="27" t="s">
        <v>335</v>
      </c>
      <c r="F125" s="10" t="s">
        <v>67</v>
      </c>
      <c r="G125" s="15" t="s">
        <v>106</v>
      </c>
      <c r="H125" s="12">
        <v>-130</v>
      </c>
      <c r="I125" s="13">
        <f>SUMIF(WellsFargo[[#Headers],[Ledger Name]]:WellsFargo[[#This Row],[Ledger Name]],WellsFargo[[#This Row],[Ledger Name]],WellsFargo[[#Headers],[Amount]]:WellsFargo[[#This Row],[Amount]])</f>
        <v>498.86</v>
      </c>
      <c r="J125" s="28" t="s">
        <v>330</v>
      </c>
      <c r="K125" s="9"/>
    </row>
    <row r="126" spans="2:11" s="8" customFormat="1" ht="30" customHeight="1" x14ac:dyDescent="0.2">
      <c r="B126" s="4">
        <v>44357</v>
      </c>
      <c r="C126" s="4" t="s">
        <v>334</v>
      </c>
      <c r="D126" s="26" t="s">
        <v>333</v>
      </c>
      <c r="E126" s="27" t="s">
        <v>335</v>
      </c>
      <c r="F126" s="10" t="s">
        <v>67</v>
      </c>
      <c r="G126" s="11" t="s">
        <v>107</v>
      </c>
      <c r="H126" s="12">
        <v>135</v>
      </c>
      <c r="I126" s="13">
        <f>SUMIF(WellsFargo[[#Headers],[Ledger Name]]:WellsFargo[[#This Row],[Ledger Name]],WellsFargo[[#This Row],[Ledger Name]],WellsFargo[[#Headers],[Amount]]:WellsFargo[[#This Row],[Amount]])</f>
        <v>633.86</v>
      </c>
      <c r="J126" s="28" t="s">
        <v>330</v>
      </c>
      <c r="K126" s="9"/>
    </row>
    <row r="127" spans="2:11" s="8" customFormat="1" ht="30" customHeight="1" x14ac:dyDescent="0.2">
      <c r="B127" s="4">
        <v>44358</v>
      </c>
      <c r="C127" s="4" t="s">
        <v>334</v>
      </c>
      <c r="D127" s="26" t="s">
        <v>333</v>
      </c>
      <c r="E127" s="27" t="s">
        <v>335</v>
      </c>
      <c r="F127" s="10" t="s">
        <v>67</v>
      </c>
      <c r="G127" s="11" t="s">
        <v>108</v>
      </c>
      <c r="H127" s="12">
        <v>56.19</v>
      </c>
      <c r="I127" s="13">
        <f>SUMIF(WellsFargo[[#Headers],[Ledger Name]]:WellsFargo[[#This Row],[Ledger Name]],WellsFargo[[#This Row],[Ledger Name]],WellsFargo[[#Headers],[Amount]]:WellsFargo[[#This Row],[Amount]])</f>
        <v>690.05</v>
      </c>
      <c r="J127" s="28" t="s">
        <v>330</v>
      </c>
      <c r="K127" s="9"/>
    </row>
    <row r="128" spans="2:11" s="8" customFormat="1" ht="30" customHeight="1" x14ac:dyDescent="0.2">
      <c r="B128" s="4">
        <v>44365</v>
      </c>
      <c r="C128" s="4" t="s">
        <v>334</v>
      </c>
      <c r="D128" s="26" t="s">
        <v>333</v>
      </c>
      <c r="E128" s="27" t="s">
        <v>335</v>
      </c>
      <c r="F128" s="10" t="s">
        <v>67</v>
      </c>
      <c r="G128" s="11" t="s">
        <v>109</v>
      </c>
      <c r="H128" s="12">
        <v>40</v>
      </c>
      <c r="I128" s="13">
        <f>SUMIF(WellsFargo[[#Headers],[Ledger Name]]:WellsFargo[[#This Row],[Ledger Name]],WellsFargo[[#This Row],[Ledger Name]],WellsFargo[[#Headers],[Amount]]:WellsFargo[[#This Row],[Amount]])</f>
        <v>730.05</v>
      </c>
      <c r="J128" s="28" t="s">
        <v>330</v>
      </c>
      <c r="K128" s="9"/>
    </row>
    <row r="129" spans="2:11" s="8" customFormat="1" ht="30" customHeight="1" x14ac:dyDescent="0.2">
      <c r="B129" s="4">
        <v>44375</v>
      </c>
      <c r="C129" s="4" t="s">
        <v>334</v>
      </c>
      <c r="D129" s="26" t="s">
        <v>333</v>
      </c>
      <c r="E129" s="27" t="s">
        <v>335</v>
      </c>
      <c r="F129" s="10" t="s">
        <v>67</v>
      </c>
      <c r="G129" s="11" t="s">
        <v>110</v>
      </c>
      <c r="H129" s="12">
        <v>119.76</v>
      </c>
      <c r="I129" s="13">
        <f>SUMIF(WellsFargo[[#Headers],[Ledger Name]]:WellsFargo[[#This Row],[Ledger Name]],WellsFargo[[#This Row],[Ledger Name]],WellsFargo[[#Headers],[Amount]]:WellsFargo[[#This Row],[Amount]])</f>
        <v>849.81</v>
      </c>
      <c r="J129" s="28" t="s">
        <v>330</v>
      </c>
      <c r="K129" s="9"/>
    </row>
    <row r="130" spans="2:11" s="8" customFormat="1" ht="30" customHeight="1" x14ac:dyDescent="0.2">
      <c r="B130" s="4">
        <v>44379</v>
      </c>
      <c r="C130" s="4" t="s">
        <v>334</v>
      </c>
      <c r="D130" s="26" t="s">
        <v>333</v>
      </c>
      <c r="E130" s="27" t="s">
        <v>335</v>
      </c>
      <c r="F130" s="10" t="s">
        <v>67</v>
      </c>
      <c r="G130" s="11" t="s">
        <v>111</v>
      </c>
      <c r="H130" s="12">
        <v>38.6</v>
      </c>
      <c r="I130" s="13">
        <f>SUMIF(WellsFargo[[#Headers],[Ledger Name]]:WellsFargo[[#This Row],[Ledger Name]],WellsFargo[[#This Row],[Ledger Name]],WellsFargo[[#Headers],[Amount]]:WellsFargo[[#This Row],[Amount]])</f>
        <v>888.41</v>
      </c>
      <c r="J130" s="28" t="s">
        <v>330</v>
      </c>
      <c r="K130" s="9"/>
    </row>
    <row r="131" spans="2:11" s="8" customFormat="1" ht="30" customHeight="1" x14ac:dyDescent="0.2">
      <c r="B131" s="4">
        <v>44379</v>
      </c>
      <c r="C131" s="4" t="s">
        <v>334</v>
      </c>
      <c r="D131" s="26" t="s">
        <v>333</v>
      </c>
      <c r="E131" s="27" t="s">
        <v>335</v>
      </c>
      <c r="F131" s="10" t="s">
        <v>67</v>
      </c>
      <c r="G131" s="15" t="s">
        <v>112</v>
      </c>
      <c r="H131" s="12">
        <v>-150</v>
      </c>
      <c r="I131" s="13">
        <f>SUMIF(WellsFargo[[#Headers],[Ledger Name]]:WellsFargo[[#This Row],[Ledger Name]],WellsFargo[[#This Row],[Ledger Name]],WellsFargo[[#Headers],[Amount]]:WellsFargo[[#This Row],[Amount]])</f>
        <v>738.41</v>
      </c>
      <c r="J131" s="28" t="s">
        <v>330</v>
      </c>
      <c r="K131" s="9"/>
    </row>
    <row r="132" spans="2:11" s="8" customFormat="1" ht="30" customHeight="1" x14ac:dyDescent="0.2">
      <c r="B132" s="4">
        <v>44386</v>
      </c>
      <c r="C132" s="4" t="s">
        <v>334</v>
      </c>
      <c r="D132" s="26" t="s">
        <v>333</v>
      </c>
      <c r="E132" s="27" t="s">
        <v>335</v>
      </c>
      <c r="F132" s="10" t="s">
        <v>67</v>
      </c>
      <c r="G132" s="11" t="s">
        <v>113</v>
      </c>
      <c r="H132" s="12">
        <v>200.8</v>
      </c>
      <c r="I132" s="13">
        <f>SUMIF(WellsFargo[[#Headers],[Ledger Name]]:WellsFargo[[#This Row],[Ledger Name]],WellsFargo[[#This Row],[Ledger Name]],WellsFargo[[#Headers],[Amount]]:WellsFargo[[#This Row],[Amount]])</f>
        <v>939.21</v>
      </c>
      <c r="J132" s="28" t="s">
        <v>330</v>
      </c>
      <c r="K132" s="9"/>
    </row>
    <row r="133" spans="2:11" s="8" customFormat="1" ht="30" customHeight="1" x14ac:dyDescent="0.2">
      <c r="B133" s="4">
        <v>44386</v>
      </c>
      <c r="C133" s="4" t="s">
        <v>334</v>
      </c>
      <c r="D133" s="26" t="s">
        <v>333</v>
      </c>
      <c r="E133" s="27" t="s">
        <v>335</v>
      </c>
      <c r="F133" s="10" t="s">
        <v>67</v>
      </c>
      <c r="G133" s="15" t="s">
        <v>112</v>
      </c>
      <c r="H133" s="12">
        <v>-150</v>
      </c>
      <c r="I133" s="13">
        <f>SUMIF(WellsFargo[[#Headers],[Ledger Name]]:WellsFargo[[#This Row],[Ledger Name]],WellsFargo[[#This Row],[Ledger Name]],WellsFargo[[#Headers],[Amount]]:WellsFargo[[#This Row],[Amount]])</f>
        <v>789.21</v>
      </c>
      <c r="J133" s="28" t="s">
        <v>330</v>
      </c>
      <c r="K133" s="9"/>
    </row>
    <row r="134" spans="2:11" s="8" customFormat="1" ht="30" customHeight="1" x14ac:dyDescent="0.2">
      <c r="B134" s="4">
        <v>44399</v>
      </c>
      <c r="C134" s="4" t="s">
        <v>334</v>
      </c>
      <c r="D134" s="26" t="s">
        <v>333</v>
      </c>
      <c r="E134" s="27" t="s">
        <v>335</v>
      </c>
      <c r="F134" s="10" t="s">
        <v>67</v>
      </c>
      <c r="G134" s="11" t="s">
        <v>114</v>
      </c>
      <c r="H134" s="12">
        <v>-60</v>
      </c>
      <c r="I134" s="13">
        <f>SUMIF(WellsFargo[[#Headers],[Ledger Name]]:WellsFargo[[#This Row],[Ledger Name]],WellsFargo[[#This Row],[Ledger Name]],WellsFargo[[#Headers],[Amount]]:WellsFargo[[#This Row],[Amount]])</f>
        <v>729.21</v>
      </c>
      <c r="J134" s="28" t="s">
        <v>330</v>
      </c>
      <c r="K134" s="9"/>
    </row>
    <row r="135" spans="2:11" s="8" customFormat="1" ht="30" customHeight="1" x14ac:dyDescent="0.2">
      <c r="B135" s="4">
        <v>44399</v>
      </c>
      <c r="C135" s="4" t="s">
        <v>334</v>
      </c>
      <c r="D135" s="26" t="s">
        <v>333</v>
      </c>
      <c r="E135" s="27" t="s">
        <v>335</v>
      </c>
      <c r="F135" s="10" t="s">
        <v>67</v>
      </c>
      <c r="G135" s="11" t="s">
        <v>115</v>
      </c>
      <c r="H135" s="12">
        <v>-130</v>
      </c>
      <c r="I135" s="13">
        <f>SUMIF(WellsFargo[[#Headers],[Ledger Name]]:WellsFargo[[#This Row],[Ledger Name]],WellsFargo[[#This Row],[Ledger Name]],WellsFargo[[#Headers],[Amount]]:WellsFargo[[#This Row],[Amount]])</f>
        <v>599.21</v>
      </c>
      <c r="J135" s="28" t="s">
        <v>330</v>
      </c>
      <c r="K135" s="9"/>
    </row>
    <row r="136" spans="2:11" s="8" customFormat="1" ht="30" customHeight="1" x14ac:dyDescent="0.2">
      <c r="B136" s="4">
        <v>44407</v>
      </c>
      <c r="C136" s="4" t="s">
        <v>334</v>
      </c>
      <c r="D136" s="26" t="s">
        <v>333</v>
      </c>
      <c r="E136" s="27" t="s">
        <v>335</v>
      </c>
      <c r="F136" s="10" t="s">
        <v>67</v>
      </c>
      <c r="G136" s="11" t="s">
        <v>116</v>
      </c>
      <c r="H136" s="12">
        <v>43.9</v>
      </c>
      <c r="I136" s="13">
        <f>SUMIF(WellsFargo[[#Headers],[Ledger Name]]:WellsFargo[[#This Row],[Ledger Name]],WellsFargo[[#This Row],[Ledger Name]],WellsFargo[[#Headers],[Amount]]:WellsFargo[[#This Row],[Amount]])</f>
        <v>643.11</v>
      </c>
      <c r="J136" s="28" t="s">
        <v>330</v>
      </c>
      <c r="K136" s="9"/>
    </row>
    <row r="137" spans="2:11" s="8" customFormat="1" ht="30" customHeight="1" x14ac:dyDescent="0.2">
      <c r="B137" s="4">
        <v>44407</v>
      </c>
      <c r="C137" s="4" t="s">
        <v>334</v>
      </c>
      <c r="D137" s="26" t="s">
        <v>333</v>
      </c>
      <c r="E137" s="27" t="s">
        <v>335</v>
      </c>
      <c r="F137" s="10" t="s">
        <v>67</v>
      </c>
      <c r="G137" s="11" t="s">
        <v>116</v>
      </c>
      <c r="H137" s="12">
        <v>216.7</v>
      </c>
      <c r="I137" s="13">
        <f>SUMIF(WellsFargo[[#Headers],[Ledger Name]]:WellsFargo[[#This Row],[Ledger Name]],WellsFargo[[#This Row],[Ledger Name]],WellsFargo[[#Headers],[Amount]]:WellsFargo[[#This Row],[Amount]])</f>
        <v>859.81</v>
      </c>
      <c r="J137" s="28" t="s">
        <v>330</v>
      </c>
      <c r="K137" s="9"/>
    </row>
    <row r="138" spans="2:11" s="8" customFormat="1" ht="30" customHeight="1" x14ac:dyDescent="0.2">
      <c r="B138" s="4">
        <v>44417</v>
      </c>
      <c r="C138" s="4" t="s">
        <v>334</v>
      </c>
      <c r="D138" s="26" t="s">
        <v>333</v>
      </c>
      <c r="E138" s="27" t="s">
        <v>335</v>
      </c>
      <c r="F138" s="10" t="s">
        <v>67</v>
      </c>
      <c r="G138" s="11" t="s">
        <v>117</v>
      </c>
      <c r="H138" s="12">
        <v>-470</v>
      </c>
      <c r="I138" s="13">
        <f>SUMIF(WellsFargo[[#Headers],[Ledger Name]]:WellsFargo[[#This Row],[Ledger Name]],WellsFargo[[#This Row],[Ledger Name]],WellsFargo[[#Headers],[Amount]]:WellsFargo[[#This Row],[Amount]])</f>
        <v>389.80999999999995</v>
      </c>
      <c r="J138" s="28" t="s">
        <v>330</v>
      </c>
      <c r="K138" s="9"/>
    </row>
    <row r="139" spans="2:11" s="8" customFormat="1" ht="30" customHeight="1" x14ac:dyDescent="0.2">
      <c r="B139" s="4">
        <v>44428</v>
      </c>
      <c r="C139" s="4" t="s">
        <v>334</v>
      </c>
      <c r="D139" s="26" t="s">
        <v>333</v>
      </c>
      <c r="E139" s="27" t="s">
        <v>335</v>
      </c>
      <c r="F139" s="10" t="s">
        <v>67</v>
      </c>
      <c r="G139" s="11" t="s">
        <v>118</v>
      </c>
      <c r="H139" s="12">
        <v>45</v>
      </c>
      <c r="I139" s="13">
        <f>SUMIF(WellsFargo[[#Headers],[Ledger Name]]:WellsFargo[[#This Row],[Ledger Name]],WellsFargo[[#This Row],[Ledger Name]],WellsFargo[[#Headers],[Amount]]:WellsFargo[[#This Row],[Amount]])</f>
        <v>434.80999999999995</v>
      </c>
      <c r="J139" s="28" t="s">
        <v>330</v>
      </c>
      <c r="K139" s="9"/>
    </row>
    <row r="140" spans="2:11" s="8" customFormat="1" ht="30" customHeight="1" x14ac:dyDescent="0.2">
      <c r="B140" s="4">
        <v>44442</v>
      </c>
      <c r="C140" s="4" t="s">
        <v>334</v>
      </c>
      <c r="D140" s="26" t="s">
        <v>333</v>
      </c>
      <c r="E140" s="27" t="s">
        <v>335</v>
      </c>
      <c r="F140" s="10" t="s">
        <v>67</v>
      </c>
      <c r="G140" s="11" t="s">
        <v>118</v>
      </c>
      <c r="H140" s="12">
        <v>266.08999999999997</v>
      </c>
      <c r="I140" s="13">
        <f>SUMIF(WellsFargo[[#Headers],[Ledger Name]]:WellsFargo[[#This Row],[Ledger Name]],WellsFargo[[#This Row],[Ledger Name]],WellsFargo[[#Headers],[Amount]]:WellsFargo[[#This Row],[Amount]])</f>
        <v>700.89999999999986</v>
      </c>
      <c r="J140" s="28" t="s">
        <v>330</v>
      </c>
      <c r="K140" s="9"/>
    </row>
    <row r="141" spans="2:11" s="8" customFormat="1" ht="30" customHeight="1" x14ac:dyDescent="0.2">
      <c r="B141" s="4">
        <v>44442</v>
      </c>
      <c r="C141" s="4" t="s">
        <v>334</v>
      </c>
      <c r="D141" s="26" t="s">
        <v>333</v>
      </c>
      <c r="E141" s="27" t="s">
        <v>335</v>
      </c>
      <c r="F141" s="10" t="s">
        <v>67</v>
      </c>
      <c r="G141" s="11" t="s">
        <v>118</v>
      </c>
      <c r="H141" s="12">
        <v>40.79</v>
      </c>
      <c r="I141" s="13">
        <f>SUMIF(WellsFargo[[#Headers],[Ledger Name]]:WellsFargo[[#This Row],[Ledger Name]],WellsFargo[[#This Row],[Ledger Name]],WellsFargo[[#Headers],[Amount]]:WellsFargo[[#This Row],[Amount]])</f>
        <v>741.68999999999983</v>
      </c>
      <c r="J141" s="28" t="s">
        <v>330</v>
      </c>
      <c r="K141" s="9"/>
    </row>
    <row r="142" spans="2:11" s="8" customFormat="1" ht="30" customHeight="1" x14ac:dyDescent="0.2">
      <c r="B142" s="4">
        <v>44445</v>
      </c>
      <c r="C142" s="4" t="s">
        <v>334</v>
      </c>
      <c r="D142" s="26" t="s">
        <v>333</v>
      </c>
      <c r="E142" s="27" t="s">
        <v>335</v>
      </c>
      <c r="F142" s="10" t="s">
        <v>67</v>
      </c>
      <c r="G142" s="15" t="s">
        <v>112</v>
      </c>
      <c r="H142" s="12">
        <v>-150</v>
      </c>
      <c r="I142" s="13">
        <f>SUMIF(WellsFargo[[#Headers],[Ledger Name]]:WellsFargo[[#This Row],[Ledger Name]],WellsFargo[[#This Row],[Ledger Name]],WellsFargo[[#Headers],[Amount]]:WellsFargo[[#This Row],[Amount]])</f>
        <v>591.68999999999983</v>
      </c>
      <c r="J142" s="28" t="s">
        <v>330</v>
      </c>
      <c r="K142" s="9"/>
    </row>
    <row r="143" spans="2:11" s="8" customFormat="1" ht="30" customHeight="1" x14ac:dyDescent="0.2">
      <c r="B143" s="4">
        <v>44448</v>
      </c>
      <c r="C143" s="4" t="s">
        <v>334</v>
      </c>
      <c r="D143" s="26" t="s">
        <v>333</v>
      </c>
      <c r="E143" s="27" t="s">
        <v>335</v>
      </c>
      <c r="F143" s="10" t="s">
        <v>67</v>
      </c>
      <c r="G143" s="11" t="s">
        <v>119</v>
      </c>
      <c r="H143" s="12">
        <v>52.8</v>
      </c>
      <c r="I143" s="13">
        <f>SUMIF(WellsFargo[[#Headers],[Ledger Name]]:WellsFargo[[#This Row],[Ledger Name]],WellsFargo[[#This Row],[Ledger Name]],WellsFargo[[#Headers],[Amount]]:WellsFargo[[#This Row],[Amount]])</f>
        <v>644.48999999999978</v>
      </c>
      <c r="J143" s="28" t="s">
        <v>330</v>
      </c>
      <c r="K143" s="9"/>
    </row>
    <row r="144" spans="2:11" s="8" customFormat="1" ht="30" customHeight="1" x14ac:dyDescent="0.2">
      <c r="B144" s="4">
        <v>44452</v>
      </c>
      <c r="C144" s="4" t="s">
        <v>334</v>
      </c>
      <c r="D144" s="26" t="s">
        <v>333</v>
      </c>
      <c r="E144" s="27" t="s">
        <v>335</v>
      </c>
      <c r="F144" s="10" t="s">
        <v>67</v>
      </c>
      <c r="G144" s="15" t="s">
        <v>120</v>
      </c>
      <c r="H144" s="12">
        <v>-120</v>
      </c>
      <c r="I144" s="13">
        <f>SUMIF(WellsFargo[[#Headers],[Ledger Name]]:WellsFargo[[#This Row],[Ledger Name]],WellsFargo[[#This Row],[Ledger Name]],WellsFargo[[#Headers],[Amount]]:WellsFargo[[#This Row],[Amount]])</f>
        <v>524.48999999999978</v>
      </c>
      <c r="J144" s="28" t="s">
        <v>330</v>
      </c>
      <c r="K144" s="9"/>
    </row>
    <row r="145" spans="2:11" s="8" customFormat="1" ht="30" customHeight="1" x14ac:dyDescent="0.2">
      <c r="B145" s="4">
        <v>44455</v>
      </c>
      <c r="C145" s="4" t="s">
        <v>334</v>
      </c>
      <c r="D145" s="26" t="s">
        <v>333</v>
      </c>
      <c r="E145" s="27" t="s">
        <v>335</v>
      </c>
      <c r="F145" s="10" t="s">
        <v>67</v>
      </c>
      <c r="G145" s="15" t="s">
        <v>121</v>
      </c>
      <c r="H145" s="12">
        <v>-100</v>
      </c>
      <c r="I145" s="13">
        <f>SUMIF(WellsFargo[[#Headers],[Ledger Name]]:WellsFargo[[#This Row],[Ledger Name]],WellsFargo[[#This Row],[Ledger Name]],WellsFargo[[#Headers],[Amount]]:WellsFargo[[#This Row],[Amount]])</f>
        <v>424.48999999999978</v>
      </c>
      <c r="J145" s="28" t="s">
        <v>330</v>
      </c>
      <c r="K145" s="9"/>
    </row>
    <row r="146" spans="2:11" s="8" customFormat="1" ht="30" customHeight="1" x14ac:dyDescent="0.2">
      <c r="B146" s="4">
        <v>44466</v>
      </c>
      <c r="C146" s="4" t="s">
        <v>334</v>
      </c>
      <c r="D146" s="26" t="s">
        <v>333</v>
      </c>
      <c r="E146" s="27" t="s">
        <v>335</v>
      </c>
      <c r="F146" s="10" t="s">
        <v>67</v>
      </c>
      <c r="G146" s="15" t="s">
        <v>122</v>
      </c>
      <c r="H146" s="12">
        <v>-424.49</v>
      </c>
      <c r="I146" s="13">
        <f>SUMIF(WellsFargo[[#Headers],[Ledger Name]]:WellsFargo[[#This Row],[Ledger Name]],WellsFargo[[#This Row],[Ledger Name]],WellsFargo[[#Headers],[Amount]]:WellsFargo[[#This Row],[Amount]])</f>
        <v>-2.2737367544323206E-13</v>
      </c>
      <c r="J146" s="28" t="s">
        <v>330</v>
      </c>
      <c r="K146" s="9"/>
    </row>
    <row r="147" spans="2:11" s="8" customFormat="1" ht="30" customHeight="1" x14ac:dyDescent="0.2">
      <c r="B147" s="4">
        <v>44466</v>
      </c>
      <c r="C147" s="4" t="s">
        <v>334</v>
      </c>
      <c r="D147" s="26" t="s">
        <v>333</v>
      </c>
      <c r="E147" s="27" t="s">
        <v>335</v>
      </c>
      <c r="F147" s="10" t="s">
        <v>67</v>
      </c>
      <c r="G147" s="15" t="s">
        <v>123</v>
      </c>
      <c r="H147" s="12">
        <v>-200</v>
      </c>
      <c r="I147" s="13">
        <f>SUMIF(WellsFargo[[#Headers],[Ledger Name]]:WellsFargo[[#This Row],[Ledger Name]],WellsFargo[[#This Row],[Ledger Name]],WellsFargo[[#Headers],[Amount]]:WellsFargo[[#This Row],[Amount]])</f>
        <v>-200.00000000000023</v>
      </c>
      <c r="J147" s="28" t="s">
        <v>330</v>
      </c>
      <c r="K147" s="9"/>
    </row>
    <row r="148" spans="2:11" s="8" customFormat="1" ht="30" customHeight="1" x14ac:dyDescent="0.2">
      <c r="B148" s="4">
        <v>44467</v>
      </c>
      <c r="C148" s="4" t="s">
        <v>334</v>
      </c>
      <c r="D148" s="26" t="s">
        <v>333</v>
      </c>
      <c r="E148" s="27" t="s">
        <v>335</v>
      </c>
      <c r="F148" s="10" t="s">
        <v>67</v>
      </c>
      <c r="G148" s="15" t="s">
        <v>124</v>
      </c>
      <c r="H148" s="12">
        <v>300</v>
      </c>
      <c r="I148" s="13">
        <f>SUMIF(WellsFargo[[#Headers],[Ledger Name]]:WellsFargo[[#This Row],[Ledger Name]],WellsFargo[[#This Row],[Ledger Name]],WellsFargo[[#Headers],[Amount]]:WellsFargo[[#This Row],[Amount]])</f>
        <v>99.999999999999773</v>
      </c>
      <c r="J148" s="28" t="s">
        <v>330</v>
      </c>
      <c r="K148" s="9"/>
    </row>
    <row r="149" spans="2:11" s="8" customFormat="1" ht="30" customHeight="1" x14ac:dyDescent="0.2">
      <c r="B149" s="4">
        <v>44474</v>
      </c>
      <c r="C149" s="4" t="s">
        <v>334</v>
      </c>
      <c r="D149" s="26" t="s">
        <v>333</v>
      </c>
      <c r="E149" s="27" t="s">
        <v>335</v>
      </c>
      <c r="F149" s="10" t="s">
        <v>67</v>
      </c>
      <c r="G149" s="15" t="s">
        <v>104</v>
      </c>
      <c r="H149" s="12">
        <v>-100</v>
      </c>
      <c r="I149" s="13">
        <f>SUMIF(WellsFargo[[#Headers],[Ledger Name]]:WellsFargo[[#This Row],[Ledger Name]],WellsFargo[[#This Row],[Ledger Name]],WellsFargo[[#Headers],[Amount]]:WellsFargo[[#This Row],[Amount]])</f>
        <v>-2.2737367544323206E-13</v>
      </c>
      <c r="J149" s="28" t="s">
        <v>330</v>
      </c>
      <c r="K149" s="9"/>
    </row>
    <row r="150" spans="2:11" s="8" customFormat="1" ht="30" customHeight="1" x14ac:dyDescent="0.2">
      <c r="B150" s="4">
        <v>44478</v>
      </c>
      <c r="C150" s="4" t="s">
        <v>334</v>
      </c>
      <c r="D150" s="26" t="s">
        <v>333</v>
      </c>
      <c r="E150" s="27" t="s">
        <v>335</v>
      </c>
      <c r="F150" s="10" t="s">
        <v>67</v>
      </c>
      <c r="G150" s="15" t="s">
        <v>125</v>
      </c>
      <c r="H150" s="12">
        <v>300.73</v>
      </c>
      <c r="I150" s="13">
        <f>SUMIF(WellsFargo[[#Headers],[Ledger Name]]:WellsFargo[[#This Row],[Ledger Name]],WellsFargo[[#This Row],[Ledger Name]],WellsFargo[[#Headers],[Amount]]:WellsFargo[[#This Row],[Amount]])</f>
        <v>300.72999999999979</v>
      </c>
      <c r="J150" s="28" t="s">
        <v>330</v>
      </c>
      <c r="K150" s="9"/>
    </row>
    <row r="151" spans="2:11" s="8" customFormat="1" ht="30" customHeight="1" x14ac:dyDescent="0.2">
      <c r="B151" s="4">
        <v>44480</v>
      </c>
      <c r="C151" s="4" t="s">
        <v>334</v>
      </c>
      <c r="D151" s="26" t="s">
        <v>333</v>
      </c>
      <c r="E151" s="27" t="s">
        <v>335</v>
      </c>
      <c r="F151" s="10" t="s">
        <v>67</v>
      </c>
      <c r="G151" s="15" t="s">
        <v>126</v>
      </c>
      <c r="H151" s="12">
        <v>-10</v>
      </c>
      <c r="I151" s="13">
        <f>SUMIF(WellsFargo[[#Headers],[Ledger Name]]:WellsFargo[[#This Row],[Ledger Name]],WellsFargo[[#This Row],[Ledger Name]],WellsFargo[[#Headers],[Amount]]:WellsFargo[[#This Row],[Amount]])</f>
        <v>290.72999999999979</v>
      </c>
      <c r="J151" s="28" t="s">
        <v>330</v>
      </c>
      <c r="K151" s="9"/>
    </row>
    <row r="152" spans="2:11" s="8" customFormat="1" ht="30" customHeight="1" x14ac:dyDescent="0.2">
      <c r="B152" s="4">
        <v>44199</v>
      </c>
      <c r="C152" s="4" t="s">
        <v>334</v>
      </c>
      <c r="D152" s="26" t="s">
        <v>333</v>
      </c>
      <c r="E152" s="27" t="s">
        <v>335</v>
      </c>
      <c r="F152" s="10" t="s">
        <v>127</v>
      </c>
      <c r="G152" s="15" t="s">
        <v>128</v>
      </c>
      <c r="H152" s="16">
        <v>1.491E-2</v>
      </c>
      <c r="I152" s="17">
        <f>SUMIF(WellsFargo[[#Headers],[Ledger Name]]:WellsFargo[[#This Row],[Ledger Name]],WellsFargo[[#This Row],[Ledger Name]],WellsFargo[[#Headers],[Amount]]:WellsFargo[[#This Row],[Amount]])</f>
        <v>1.491E-2</v>
      </c>
      <c r="J152" s="28" t="s">
        <v>342</v>
      </c>
      <c r="K152" s="9"/>
    </row>
    <row r="153" spans="2:11" s="8" customFormat="1" ht="30" customHeight="1" x14ac:dyDescent="0.2">
      <c r="B153" s="4">
        <v>44220</v>
      </c>
      <c r="C153" s="4" t="s">
        <v>334</v>
      </c>
      <c r="D153" s="26" t="s">
        <v>333</v>
      </c>
      <c r="E153" s="27" t="s">
        <v>335</v>
      </c>
      <c r="F153" s="10" t="s">
        <v>127</v>
      </c>
      <c r="G153" s="15" t="s">
        <v>129</v>
      </c>
      <c r="H153" s="16">
        <v>3.0699999999999998E-3</v>
      </c>
      <c r="I153" s="17">
        <f>SUMIF(WellsFargo[[#Headers],[Ledger Name]]:WellsFargo[[#This Row],[Ledger Name]],WellsFargo[[#This Row],[Ledger Name]],WellsFargo[[#Headers],[Amount]]:WellsFargo[[#This Row],[Amount]])</f>
        <v>1.7979999999999999E-2</v>
      </c>
      <c r="J153" s="28" t="s">
        <v>342</v>
      </c>
      <c r="K153" s="9"/>
    </row>
    <row r="154" spans="2:11" s="8" customFormat="1" ht="30" customHeight="1" x14ac:dyDescent="0.2">
      <c r="B154" s="4">
        <v>44269</v>
      </c>
      <c r="C154" s="4" t="s">
        <v>334</v>
      </c>
      <c r="D154" s="26" t="s">
        <v>333</v>
      </c>
      <c r="E154" s="27" t="s">
        <v>335</v>
      </c>
      <c r="F154" s="10" t="s">
        <v>127</v>
      </c>
      <c r="G154" s="15" t="s">
        <v>130</v>
      </c>
      <c r="H154" s="16">
        <v>6.5700000000000003E-3</v>
      </c>
      <c r="I154" s="17">
        <f>SUMIF(WellsFargo[[#Headers],[Ledger Name]]:WellsFargo[[#This Row],[Ledger Name]],WellsFargo[[#This Row],[Ledger Name]],WellsFargo[[#Headers],[Amount]]:WellsFargo[[#This Row],[Amount]])</f>
        <v>2.4549999999999999E-2</v>
      </c>
      <c r="J154" s="28" t="s">
        <v>342</v>
      </c>
      <c r="K154" s="9"/>
    </row>
    <row r="155" spans="2:11" s="8" customFormat="1" ht="30" customHeight="1" x14ac:dyDescent="0.2">
      <c r="B155" s="4">
        <v>44203</v>
      </c>
      <c r="C155" s="4" t="s">
        <v>334</v>
      </c>
      <c r="D155" s="26" t="s">
        <v>333</v>
      </c>
      <c r="E155" s="27" t="s">
        <v>335</v>
      </c>
      <c r="F155" s="10" t="s">
        <v>131</v>
      </c>
      <c r="G155" s="15" t="s">
        <v>128</v>
      </c>
      <c r="H155" s="16">
        <v>1.73E-3</v>
      </c>
      <c r="I155" s="17">
        <f>SUMIF(WellsFargo[[#Headers],[Ledger Name]]:WellsFargo[[#This Row],[Ledger Name]],WellsFargo[[#This Row],[Ledger Name]],WellsFargo[[#Headers],[Amount]]:WellsFargo[[#This Row],[Amount]])</f>
        <v>1.73E-3</v>
      </c>
      <c r="J155" s="28" t="s">
        <v>342</v>
      </c>
      <c r="K155" s="9"/>
    </row>
    <row r="156" spans="2:11" s="8" customFormat="1" ht="30" customHeight="1" x14ac:dyDescent="0.2">
      <c r="B156" s="4">
        <v>44286</v>
      </c>
      <c r="C156" s="4" t="s">
        <v>334</v>
      </c>
      <c r="D156" s="26" t="s">
        <v>333</v>
      </c>
      <c r="E156" s="27" t="s">
        <v>335</v>
      </c>
      <c r="F156" s="10" t="s">
        <v>131</v>
      </c>
      <c r="G156" s="15" t="s">
        <v>129</v>
      </c>
      <c r="H156" s="16">
        <v>1.2619999999999999E-2</v>
      </c>
      <c r="I156" s="17">
        <f>SUMIF(WellsFargo[[#Headers],[Ledger Name]]:WellsFargo[[#This Row],[Ledger Name]],WellsFargo[[#This Row],[Ledger Name]],WellsFargo[[#Headers],[Amount]]:WellsFargo[[#This Row],[Amount]])</f>
        <v>1.435E-2</v>
      </c>
      <c r="J156" s="28" t="s">
        <v>342</v>
      </c>
      <c r="K156" s="9"/>
    </row>
    <row r="157" spans="2:11" s="8" customFormat="1" ht="30" customHeight="1" x14ac:dyDescent="0.2">
      <c r="B157" s="4">
        <v>44483</v>
      </c>
      <c r="C157" s="4" t="s">
        <v>334</v>
      </c>
      <c r="D157" s="26" t="s">
        <v>333</v>
      </c>
      <c r="E157" s="27" t="s">
        <v>335</v>
      </c>
      <c r="F157" s="10" t="s">
        <v>67</v>
      </c>
      <c r="G157" s="15" t="s">
        <v>132</v>
      </c>
      <c r="H157" s="12">
        <v>102.77</v>
      </c>
      <c r="I157" s="13">
        <f>SUMIF(WellsFargo[[#Headers],[Ledger Name]]:WellsFargo[[#This Row],[Ledger Name]],WellsFargo[[#This Row],[Ledger Name]],WellsFargo[[#Headers],[Amount]]:WellsFargo[[#This Row],[Amount]])</f>
        <v>393.49999999999977</v>
      </c>
      <c r="J157" s="28" t="s">
        <v>330</v>
      </c>
      <c r="K157" s="9"/>
    </row>
    <row r="158" spans="2:11" s="8" customFormat="1" ht="30" customHeight="1" x14ac:dyDescent="0.2">
      <c r="B158" s="4">
        <v>44488</v>
      </c>
      <c r="C158" s="4" t="s">
        <v>334</v>
      </c>
      <c r="D158" s="26" t="s">
        <v>333</v>
      </c>
      <c r="E158" s="27" t="s">
        <v>335</v>
      </c>
      <c r="F158" s="10" t="s">
        <v>133</v>
      </c>
      <c r="G158" s="15" t="s">
        <v>134</v>
      </c>
      <c r="H158" s="16">
        <v>0.28841109999999998</v>
      </c>
      <c r="I158" s="17">
        <f>SUMIF(WellsFargo[[#Headers],[Ledger Name]]:WellsFargo[[#This Row],[Ledger Name]],WellsFargo[[#This Row],[Ledger Name]],WellsFargo[[#Headers],[Amount]]:WellsFargo[[#This Row],[Amount]])</f>
        <v>0.28841109999999998</v>
      </c>
      <c r="J158" s="28" t="s">
        <v>342</v>
      </c>
      <c r="K158" s="9"/>
    </row>
    <row r="159" spans="2:11" s="8" customFormat="1" ht="30" customHeight="1" x14ac:dyDescent="0.2">
      <c r="B159" s="4">
        <v>44489</v>
      </c>
      <c r="C159" s="4" t="s">
        <v>334</v>
      </c>
      <c r="D159" s="26" t="s">
        <v>333</v>
      </c>
      <c r="E159" s="27" t="s">
        <v>335</v>
      </c>
      <c r="F159" s="10" t="s">
        <v>133</v>
      </c>
      <c r="G159" s="15" t="s">
        <v>135</v>
      </c>
      <c r="H159" s="16">
        <v>-3.125E-2</v>
      </c>
      <c r="I159" s="17">
        <f>SUMIF(WellsFargo[[#Headers],[Ledger Name]]:WellsFargo[[#This Row],[Ledger Name]],WellsFargo[[#This Row],[Ledger Name]],WellsFargo[[#Headers],[Amount]]:WellsFargo[[#This Row],[Amount]])</f>
        <v>0.25716109999999998</v>
      </c>
      <c r="J159" s="28" t="s">
        <v>342</v>
      </c>
      <c r="K159" s="9"/>
    </row>
    <row r="160" spans="2:11" s="8" customFormat="1" ht="30" customHeight="1" x14ac:dyDescent="0.2">
      <c r="B160" s="4">
        <v>44489</v>
      </c>
      <c r="C160" s="4" t="s">
        <v>334</v>
      </c>
      <c r="D160" s="26" t="s">
        <v>333</v>
      </c>
      <c r="E160" s="27" t="s">
        <v>335</v>
      </c>
      <c r="F160" s="10" t="s">
        <v>67</v>
      </c>
      <c r="G160" s="15" t="s">
        <v>136</v>
      </c>
      <c r="H160" s="12">
        <v>-60</v>
      </c>
      <c r="I160" s="13">
        <f>SUMIF(WellsFargo[[#Headers],[Ledger Name]]:WellsFargo[[#This Row],[Ledger Name]],WellsFargo[[#This Row],[Ledger Name]],WellsFargo[[#Headers],[Amount]]:WellsFargo[[#This Row],[Amount]])</f>
        <v>333.49999999999977</v>
      </c>
      <c r="J160" s="28" t="s">
        <v>330</v>
      </c>
      <c r="K160" s="9"/>
    </row>
    <row r="161" spans="2:11" s="8" customFormat="1" ht="30" customHeight="1" x14ac:dyDescent="0.2">
      <c r="B161" s="4">
        <v>44489</v>
      </c>
      <c r="C161" s="4" t="s">
        <v>334</v>
      </c>
      <c r="D161" s="26" t="s">
        <v>333</v>
      </c>
      <c r="E161" s="27" t="s">
        <v>335</v>
      </c>
      <c r="F161" s="10" t="s">
        <v>131</v>
      </c>
      <c r="G161" s="15" t="s">
        <v>137</v>
      </c>
      <c r="H161" s="16">
        <f>-150/66000</f>
        <v>-2.2727272727272726E-3</v>
      </c>
      <c r="I161" s="17">
        <f>SUMIF(WellsFargo[[#Headers],[Ledger Name]]:WellsFargo[[#This Row],[Ledger Name]],WellsFargo[[#This Row],[Ledger Name]],WellsFargo[[#Headers],[Amount]]:WellsFargo[[#This Row],[Amount]])</f>
        <v>1.2077272727272728E-2</v>
      </c>
      <c r="J161" s="28" t="s">
        <v>342</v>
      </c>
      <c r="K161" s="9"/>
    </row>
    <row r="162" spans="2:11" s="8" customFormat="1" ht="30" customHeight="1" x14ac:dyDescent="0.2">
      <c r="B162" s="4">
        <v>44489</v>
      </c>
      <c r="C162" s="4" t="s">
        <v>334</v>
      </c>
      <c r="D162" s="26" t="s">
        <v>333</v>
      </c>
      <c r="E162" s="27" t="s">
        <v>335</v>
      </c>
      <c r="F162" s="10" t="s">
        <v>67</v>
      </c>
      <c r="G162" s="15" t="s">
        <v>138</v>
      </c>
      <c r="H162" s="12">
        <v>150</v>
      </c>
      <c r="I162" s="13">
        <f>SUMIF(WellsFargo[[#Headers],[Ledger Name]]:WellsFargo[[#This Row],[Ledger Name]],WellsFargo[[#This Row],[Ledger Name]],WellsFargo[[#Headers],[Amount]]:WellsFargo[[#This Row],[Amount]])</f>
        <v>483.49999999999977</v>
      </c>
      <c r="J162" s="28" t="s">
        <v>330</v>
      </c>
      <c r="K162" s="9"/>
    </row>
    <row r="163" spans="2:11" s="8" customFormat="1" ht="30" customHeight="1" x14ac:dyDescent="0.2">
      <c r="B163" s="4">
        <v>44496</v>
      </c>
      <c r="C163" s="4" t="s">
        <v>334</v>
      </c>
      <c r="D163" s="26" t="s">
        <v>333</v>
      </c>
      <c r="E163" s="27" t="s">
        <v>335</v>
      </c>
      <c r="F163" s="10" t="s">
        <v>34</v>
      </c>
      <c r="G163" s="15" t="s">
        <v>139</v>
      </c>
      <c r="H163" s="12">
        <v>-500</v>
      </c>
      <c r="I163" s="13">
        <f>SUMIF(WellsFargo[[#Headers],[Ledger Name]]:WellsFargo[[#This Row],[Ledger Name]],WellsFargo[[#This Row],[Ledger Name]],WellsFargo[[#Headers],[Amount]]:WellsFargo[[#This Row],[Amount]])</f>
        <v>5870</v>
      </c>
      <c r="J163" s="28" t="s">
        <v>330</v>
      </c>
      <c r="K163" s="9"/>
    </row>
    <row r="164" spans="2:11" s="8" customFormat="1" ht="30" customHeight="1" x14ac:dyDescent="0.2">
      <c r="B164" s="4">
        <v>44501</v>
      </c>
      <c r="C164" s="4" t="s">
        <v>334</v>
      </c>
      <c r="D164" s="26" t="s">
        <v>333</v>
      </c>
      <c r="E164" s="27" t="s">
        <v>335</v>
      </c>
      <c r="F164" s="10" t="s">
        <v>67</v>
      </c>
      <c r="G164" s="11" t="s">
        <v>140</v>
      </c>
      <c r="H164" s="12">
        <v>73.92</v>
      </c>
      <c r="I164" s="13">
        <f>SUMIF(WellsFargo[[#Headers],[Ledger Name]]:WellsFargo[[#This Row],[Ledger Name]],WellsFargo[[#This Row],[Ledger Name]],WellsFargo[[#Headers],[Amount]]:WellsFargo[[#This Row],[Amount]])</f>
        <v>557.41999999999973</v>
      </c>
      <c r="J164" s="28" t="s">
        <v>330</v>
      </c>
      <c r="K164" s="9"/>
    </row>
    <row r="165" spans="2:11" s="8" customFormat="1" ht="30" customHeight="1" x14ac:dyDescent="0.2">
      <c r="B165" s="4">
        <v>44509</v>
      </c>
      <c r="C165" s="4" t="s">
        <v>334</v>
      </c>
      <c r="D165" s="26" t="s">
        <v>333</v>
      </c>
      <c r="E165" s="27" t="s">
        <v>335</v>
      </c>
      <c r="F165" s="10" t="s">
        <v>67</v>
      </c>
      <c r="G165" s="11" t="s">
        <v>141</v>
      </c>
      <c r="H165" s="12">
        <v>-300</v>
      </c>
      <c r="I165" s="13">
        <f>SUMIF(WellsFargo[[#Headers],[Ledger Name]]:WellsFargo[[#This Row],[Ledger Name]],WellsFargo[[#This Row],[Ledger Name]],WellsFargo[[#Headers],[Amount]]:WellsFargo[[#This Row],[Amount]])</f>
        <v>257.41999999999973</v>
      </c>
      <c r="J165" s="28" t="s">
        <v>330</v>
      </c>
      <c r="K165" s="9"/>
    </row>
    <row r="166" spans="2:11" s="8" customFormat="1" ht="30" customHeight="1" x14ac:dyDescent="0.2">
      <c r="B166" s="4">
        <v>44510</v>
      </c>
      <c r="C166" s="4" t="s">
        <v>334</v>
      </c>
      <c r="D166" s="26" t="s">
        <v>333</v>
      </c>
      <c r="E166" s="27" t="s">
        <v>335</v>
      </c>
      <c r="F166" s="10" t="s">
        <v>67</v>
      </c>
      <c r="G166" s="15" t="s">
        <v>142</v>
      </c>
      <c r="H166" s="12">
        <v>-250</v>
      </c>
      <c r="I166" s="13">
        <f>SUMIF(WellsFargo[[#Headers],[Ledger Name]]:WellsFargo[[#This Row],[Ledger Name]],WellsFargo[[#This Row],[Ledger Name]],WellsFargo[[#Headers],[Amount]]:WellsFargo[[#This Row],[Amount]])</f>
        <v>7.4199999999997317</v>
      </c>
      <c r="J166" s="28" t="s">
        <v>330</v>
      </c>
      <c r="K166" s="9"/>
    </row>
    <row r="167" spans="2:11" s="8" customFormat="1" ht="30" customHeight="1" x14ac:dyDescent="0.2">
      <c r="B167" s="4">
        <v>44511</v>
      </c>
      <c r="C167" s="4" t="s">
        <v>334</v>
      </c>
      <c r="D167" s="26" t="s">
        <v>333</v>
      </c>
      <c r="E167" s="27" t="s">
        <v>335</v>
      </c>
      <c r="F167" s="10" t="s">
        <v>40</v>
      </c>
      <c r="G167" s="15" t="s">
        <v>143</v>
      </c>
      <c r="H167" s="16">
        <v>-4.638101E-2</v>
      </c>
      <c r="I167" s="17">
        <f>SUMIF(WellsFargo[[#Headers],[Ledger Name]]:WellsFargo[[#This Row],[Ledger Name]],WellsFargo[[#This Row],[Ledger Name]],WellsFargo[[#Headers],[Amount]]:WellsFargo[[#This Row],[Amount]])</f>
        <v>0.69058674000000009</v>
      </c>
      <c r="J167" s="28" t="s">
        <v>342</v>
      </c>
      <c r="K167" s="9"/>
    </row>
    <row r="168" spans="2:11" s="8" customFormat="1" ht="30" customHeight="1" x14ac:dyDescent="0.2">
      <c r="B168" s="4">
        <v>44512</v>
      </c>
      <c r="C168" s="4" t="s">
        <v>334</v>
      </c>
      <c r="D168" s="26" t="s">
        <v>333</v>
      </c>
      <c r="E168" s="27" t="s">
        <v>335</v>
      </c>
      <c r="F168" s="10" t="s">
        <v>34</v>
      </c>
      <c r="G168" s="15" t="s">
        <v>144</v>
      </c>
      <c r="H168" s="12">
        <v>-103</v>
      </c>
      <c r="I168" s="13">
        <f>SUMIF(WellsFargo[[#Headers],[Ledger Name]]:WellsFargo[[#This Row],[Ledger Name]],WellsFargo[[#This Row],[Ledger Name]],WellsFargo[[#Headers],[Amount]]:WellsFargo[[#This Row],[Amount]])</f>
        <v>5767</v>
      </c>
      <c r="J168" s="28" t="s">
        <v>330</v>
      </c>
      <c r="K168" s="9"/>
    </row>
    <row r="169" spans="2:11" s="8" customFormat="1" ht="30" customHeight="1" x14ac:dyDescent="0.2">
      <c r="B169" s="4">
        <v>44516</v>
      </c>
      <c r="C169" s="4" t="s">
        <v>334</v>
      </c>
      <c r="D169" s="26" t="s">
        <v>333</v>
      </c>
      <c r="E169" s="27" t="s">
        <v>335</v>
      </c>
      <c r="F169" s="10" t="s">
        <v>67</v>
      </c>
      <c r="G169" s="11" t="s">
        <v>119</v>
      </c>
      <c r="H169" s="12">
        <v>243.38</v>
      </c>
      <c r="I169" s="13">
        <f>SUMIF(WellsFargo[[#Headers],[Ledger Name]]:WellsFargo[[#This Row],[Ledger Name]],WellsFargo[[#This Row],[Ledger Name]],WellsFargo[[#Headers],[Amount]]:WellsFargo[[#This Row],[Amount]])</f>
        <v>250.79999999999973</v>
      </c>
      <c r="J169" s="28" t="s">
        <v>330</v>
      </c>
      <c r="K169" s="9"/>
    </row>
    <row r="170" spans="2:11" s="8" customFormat="1" ht="30" customHeight="1" x14ac:dyDescent="0.2">
      <c r="B170" s="4">
        <v>44530</v>
      </c>
      <c r="C170" s="4" t="s">
        <v>334</v>
      </c>
      <c r="D170" s="26" t="s">
        <v>333</v>
      </c>
      <c r="E170" s="27" t="s">
        <v>335</v>
      </c>
      <c r="F170" s="10" t="s">
        <v>67</v>
      </c>
      <c r="G170" s="15" t="s">
        <v>120</v>
      </c>
      <c r="H170" s="12">
        <v>-120</v>
      </c>
      <c r="I170" s="13">
        <f>SUMIF(WellsFargo[[#Headers],[Ledger Name]]:WellsFargo[[#This Row],[Ledger Name]],WellsFargo[[#This Row],[Ledger Name]],WellsFargo[[#Headers],[Amount]]:WellsFargo[[#This Row],[Amount]])</f>
        <v>130.79999999999973</v>
      </c>
      <c r="J170" s="28" t="s">
        <v>330</v>
      </c>
      <c r="K170" s="9"/>
    </row>
    <row r="171" spans="2:11" s="8" customFormat="1" ht="30" customHeight="1" x14ac:dyDescent="0.2">
      <c r="B171" s="4">
        <v>44530</v>
      </c>
      <c r="C171" s="4" t="s">
        <v>334</v>
      </c>
      <c r="D171" s="26" t="s">
        <v>333</v>
      </c>
      <c r="E171" s="27" t="s">
        <v>335</v>
      </c>
      <c r="F171" s="10" t="s">
        <v>67</v>
      </c>
      <c r="G171" s="15" t="s">
        <v>145</v>
      </c>
      <c r="H171" s="12">
        <v>-30</v>
      </c>
      <c r="I171" s="13">
        <f>SUMIF(WellsFargo[[#Headers],[Ledger Name]]:WellsFargo[[#This Row],[Ledger Name]],WellsFargo[[#This Row],[Ledger Name]],WellsFargo[[#Headers],[Amount]]:WellsFargo[[#This Row],[Amount]])</f>
        <v>100.79999999999973</v>
      </c>
      <c r="J171" s="28" t="s">
        <v>330</v>
      </c>
      <c r="K171" s="9"/>
    </row>
    <row r="172" spans="2:11" s="8" customFormat="1" ht="30" customHeight="1" x14ac:dyDescent="0.2">
      <c r="B172" s="4">
        <v>44530</v>
      </c>
      <c r="C172" s="4" t="s">
        <v>334</v>
      </c>
      <c r="D172" s="26" t="s">
        <v>333</v>
      </c>
      <c r="E172" s="27" t="s">
        <v>335</v>
      </c>
      <c r="F172" s="10" t="s">
        <v>67</v>
      </c>
      <c r="G172" s="11" t="s">
        <v>119</v>
      </c>
      <c r="H172" s="12">
        <v>331.06</v>
      </c>
      <c r="I172" s="13">
        <f>SUMIF(WellsFargo[[#Headers],[Ledger Name]]:WellsFargo[[#This Row],[Ledger Name]],WellsFargo[[#This Row],[Ledger Name]],WellsFargo[[#Headers],[Amount]]:WellsFargo[[#This Row],[Amount]])</f>
        <v>431.85999999999973</v>
      </c>
      <c r="J172" s="28" t="s">
        <v>330</v>
      </c>
      <c r="K172" s="9"/>
    </row>
    <row r="173" spans="2:11" s="8" customFormat="1" ht="30" customHeight="1" x14ac:dyDescent="0.2">
      <c r="B173" s="4">
        <v>44530</v>
      </c>
      <c r="C173" s="4" t="s">
        <v>334</v>
      </c>
      <c r="D173" s="26" t="s">
        <v>333</v>
      </c>
      <c r="E173" s="27" t="s">
        <v>335</v>
      </c>
      <c r="F173" s="10" t="s">
        <v>67</v>
      </c>
      <c r="G173" s="11" t="s">
        <v>146</v>
      </c>
      <c r="H173" s="12">
        <v>-2</v>
      </c>
      <c r="I173" s="13">
        <f>SUMIF(WellsFargo[[#Headers],[Ledger Name]]:WellsFargo[[#This Row],[Ledger Name]],WellsFargo[[#This Row],[Ledger Name]],WellsFargo[[#Headers],[Amount]]:WellsFargo[[#This Row],[Amount]])</f>
        <v>429.85999999999973</v>
      </c>
      <c r="J173" s="28" t="s">
        <v>330</v>
      </c>
      <c r="K173" s="9"/>
    </row>
    <row r="174" spans="2:11" s="8" customFormat="1" ht="30" customHeight="1" x14ac:dyDescent="0.2">
      <c r="B174" s="4">
        <v>44540</v>
      </c>
      <c r="C174" s="4" t="s">
        <v>334</v>
      </c>
      <c r="D174" s="26" t="s">
        <v>333</v>
      </c>
      <c r="E174" s="27" t="s">
        <v>335</v>
      </c>
      <c r="F174" s="10" t="s">
        <v>67</v>
      </c>
      <c r="G174" s="11" t="s">
        <v>119</v>
      </c>
      <c r="H174" s="12">
        <v>134.91</v>
      </c>
      <c r="I174" s="13">
        <f>SUMIF(WellsFargo[[#Headers],[Ledger Name]]:WellsFargo[[#This Row],[Ledger Name]],WellsFargo[[#This Row],[Ledger Name]],WellsFargo[[#Headers],[Amount]]:WellsFargo[[#This Row],[Amount]])</f>
        <v>564.76999999999975</v>
      </c>
      <c r="J174" s="28" t="s">
        <v>330</v>
      </c>
      <c r="K174" s="9"/>
    </row>
    <row r="175" spans="2:11" s="8" customFormat="1" ht="30" customHeight="1" x14ac:dyDescent="0.2">
      <c r="B175" s="4">
        <v>44544</v>
      </c>
      <c r="C175" s="4" t="s">
        <v>334</v>
      </c>
      <c r="D175" s="26" t="s">
        <v>333</v>
      </c>
      <c r="E175" s="27" t="s">
        <v>335</v>
      </c>
      <c r="F175" s="10" t="s">
        <v>67</v>
      </c>
      <c r="G175" s="15" t="s">
        <v>147</v>
      </c>
      <c r="H175" s="12">
        <v>-85</v>
      </c>
      <c r="I175" s="13">
        <f>SUMIF(WellsFargo[[#Headers],[Ledger Name]]:WellsFargo[[#This Row],[Ledger Name]],WellsFargo[[#This Row],[Ledger Name]],WellsFargo[[#Headers],[Amount]]:WellsFargo[[#This Row],[Amount]])</f>
        <v>479.76999999999975</v>
      </c>
      <c r="J175" s="28" t="s">
        <v>330</v>
      </c>
      <c r="K175" s="9"/>
    </row>
    <row r="176" spans="2:11" s="8" customFormat="1" ht="30" customHeight="1" x14ac:dyDescent="0.2">
      <c r="B176" s="4">
        <v>44547</v>
      </c>
      <c r="C176" s="4" t="s">
        <v>334</v>
      </c>
      <c r="D176" s="26" t="s">
        <v>333</v>
      </c>
      <c r="E176" s="27" t="s">
        <v>335</v>
      </c>
      <c r="F176" s="10" t="s">
        <v>67</v>
      </c>
      <c r="G176" s="15" t="s">
        <v>148</v>
      </c>
      <c r="H176" s="12">
        <v>-100</v>
      </c>
      <c r="I176" s="13">
        <f>SUMIF(WellsFargo[[#Headers],[Ledger Name]]:WellsFargo[[#This Row],[Ledger Name]],WellsFargo[[#This Row],[Ledger Name]],WellsFargo[[#Headers],[Amount]]:WellsFargo[[#This Row],[Amount]])</f>
        <v>379.76999999999975</v>
      </c>
      <c r="J176" s="28" t="s">
        <v>330</v>
      </c>
      <c r="K176" s="9"/>
    </row>
    <row r="177" spans="2:11" s="8" customFormat="1" ht="30" customHeight="1" x14ac:dyDescent="0.2">
      <c r="B177" s="4">
        <v>44571</v>
      </c>
      <c r="C177" s="4" t="s">
        <v>334</v>
      </c>
      <c r="D177" s="26" t="s">
        <v>333</v>
      </c>
      <c r="E177" s="27" t="s">
        <v>335</v>
      </c>
      <c r="F177" s="10" t="s">
        <v>67</v>
      </c>
      <c r="G177" s="15" t="s">
        <v>149</v>
      </c>
      <c r="H177" s="12">
        <v>-165</v>
      </c>
      <c r="I177" s="13">
        <f>SUMIF(WellsFargo[[#Headers],[Ledger Name]]:WellsFargo[[#This Row],[Ledger Name]],WellsFargo[[#This Row],[Ledger Name]],WellsFargo[[#Headers],[Amount]]:WellsFargo[[#This Row],[Amount]])</f>
        <v>214.76999999999975</v>
      </c>
      <c r="J177" s="28" t="s">
        <v>330</v>
      </c>
      <c r="K177" s="9"/>
    </row>
    <row r="178" spans="2:11" s="8" customFormat="1" ht="30" customHeight="1" x14ac:dyDescent="0.2">
      <c r="B178" s="4">
        <v>44567</v>
      </c>
      <c r="C178" s="4" t="s">
        <v>334</v>
      </c>
      <c r="D178" s="26" t="s">
        <v>333</v>
      </c>
      <c r="E178" s="27" t="s">
        <v>335</v>
      </c>
      <c r="F178" s="10" t="s">
        <v>40</v>
      </c>
      <c r="G178" s="15" t="s">
        <v>150</v>
      </c>
      <c r="H178" s="16">
        <v>1.143544E-2</v>
      </c>
      <c r="I178" s="17">
        <f>SUMIF(WellsFargo[[#Headers],[Ledger Name]]:WellsFargo[[#This Row],[Ledger Name]],WellsFargo[[#This Row],[Ledger Name]],WellsFargo[[#Headers],[Amount]]:WellsFargo[[#This Row],[Amount]])</f>
        <v>0.70202218000000005</v>
      </c>
      <c r="J178" s="28" t="s">
        <v>342</v>
      </c>
      <c r="K178" s="9"/>
    </row>
    <row r="179" spans="2:11" s="8" customFormat="1" ht="30" customHeight="1" x14ac:dyDescent="0.2">
      <c r="B179" s="4">
        <v>44567</v>
      </c>
      <c r="C179" s="4" t="s">
        <v>334</v>
      </c>
      <c r="D179" s="26" t="s">
        <v>333</v>
      </c>
      <c r="E179" s="27" t="s">
        <v>335</v>
      </c>
      <c r="F179" s="10" t="s">
        <v>151</v>
      </c>
      <c r="G179" s="15" t="s">
        <v>152</v>
      </c>
      <c r="H179" s="16">
        <v>7.2506299999999996E-2</v>
      </c>
      <c r="I179" s="17">
        <f>SUMIF(WellsFargo[[#Headers],[Ledger Name]]:WellsFargo[[#This Row],[Ledger Name]],WellsFargo[[#This Row],[Ledger Name]],WellsFargo[[#Headers],[Amount]]:WellsFargo[[#This Row],[Amount]])</f>
        <v>7.2506299999999996E-2</v>
      </c>
      <c r="J179" s="28" t="s">
        <v>330</v>
      </c>
      <c r="K179" s="9"/>
    </row>
    <row r="180" spans="2:11" s="8" customFormat="1" ht="30" customHeight="1" x14ac:dyDescent="0.2">
      <c r="B180" s="4">
        <v>44574</v>
      </c>
      <c r="C180" s="4" t="s">
        <v>334</v>
      </c>
      <c r="D180" s="26" t="s">
        <v>333</v>
      </c>
      <c r="E180" s="27" t="s">
        <v>335</v>
      </c>
      <c r="F180" s="10" t="s">
        <v>67</v>
      </c>
      <c r="G180" s="11" t="s">
        <v>140</v>
      </c>
      <c r="H180" s="12">
        <v>294.06</v>
      </c>
      <c r="I180" s="13">
        <f>SUMIF(WellsFargo[[#Headers],[Ledger Name]]:WellsFargo[[#This Row],[Ledger Name]],WellsFargo[[#This Row],[Ledger Name]],WellsFargo[[#Headers],[Amount]]:WellsFargo[[#This Row],[Amount]])</f>
        <v>508.82999999999976</v>
      </c>
      <c r="J180" s="28" t="s">
        <v>330</v>
      </c>
      <c r="K180" s="9"/>
    </row>
    <row r="181" spans="2:11" s="8" customFormat="1" ht="30" customHeight="1" x14ac:dyDescent="0.2">
      <c r="B181" s="4">
        <v>44581</v>
      </c>
      <c r="C181" s="4" t="s">
        <v>334</v>
      </c>
      <c r="D181" s="26" t="s">
        <v>333</v>
      </c>
      <c r="E181" s="27" t="s">
        <v>335</v>
      </c>
      <c r="F181" s="10" t="s">
        <v>67</v>
      </c>
      <c r="G181" s="11" t="s">
        <v>119</v>
      </c>
      <c r="H181" s="12">
        <v>42.53</v>
      </c>
      <c r="I181" s="13">
        <f>SUMIF(WellsFargo[[#Headers],[Ledger Name]]:WellsFargo[[#This Row],[Ledger Name]],WellsFargo[[#This Row],[Ledger Name]],WellsFargo[[#Headers],[Amount]]:WellsFargo[[#This Row],[Amount]])</f>
        <v>551.35999999999979</v>
      </c>
      <c r="J181" s="28" t="s">
        <v>330</v>
      </c>
      <c r="K181" s="9"/>
    </row>
    <row r="182" spans="2:11" s="8" customFormat="1" ht="30" customHeight="1" x14ac:dyDescent="0.2">
      <c r="B182" s="4">
        <v>44581</v>
      </c>
      <c r="C182" s="4" t="s">
        <v>334</v>
      </c>
      <c r="D182" s="26" t="s">
        <v>333</v>
      </c>
      <c r="E182" s="27" t="s">
        <v>335</v>
      </c>
      <c r="F182" s="10" t="s">
        <v>67</v>
      </c>
      <c r="G182" s="11" t="s">
        <v>153</v>
      </c>
      <c r="H182" s="12">
        <v>-52.71</v>
      </c>
      <c r="I182" s="13">
        <f>SUMIF(WellsFargo[[#Headers],[Ledger Name]]:WellsFargo[[#This Row],[Ledger Name]],WellsFargo[[#This Row],[Ledger Name]],WellsFargo[[#Headers],[Amount]]:WellsFargo[[#This Row],[Amount]])</f>
        <v>498.64999999999981</v>
      </c>
      <c r="J182" s="28" t="s">
        <v>330</v>
      </c>
      <c r="K182" s="9"/>
    </row>
    <row r="183" spans="2:11" s="8" customFormat="1" ht="30" customHeight="1" x14ac:dyDescent="0.2">
      <c r="B183" s="4">
        <v>44590</v>
      </c>
      <c r="C183" s="4" t="s">
        <v>334</v>
      </c>
      <c r="D183" s="26" t="s">
        <v>333</v>
      </c>
      <c r="E183" s="27" t="s">
        <v>335</v>
      </c>
      <c r="F183" s="10" t="s">
        <v>67</v>
      </c>
      <c r="G183" s="11" t="s">
        <v>154</v>
      </c>
      <c r="H183" s="12">
        <v>-30</v>
      </c>
      <c r="I183" s="13">
        <f>SUMIF(WellsFargo[[#Headers],[Ledger Name]]:WellsFargo[[#This Row],[Ledger Name]],WellsFargo[[#This Row],[Ledger Name]],WellsFargo[[#Headers],[Amount]]:WellsFargo[[#This Row],[Amount]])</f>
        <v>468.64999999999981</v>
      </c>
      <c r="J183" s="28" t="s">
        <v>330</v>
      </c>
      <c r="K183" s="9"/>
    </row>
    <row r="184" spans="2:11" s="8" customFormat="1" ht="30" customHeight="1" x14ac:dyDescent="0.2">
      <c r="B184" s="4">
        <v>44590</v>
      </c>
      <c r="C184" s="4" t="s">
        <v>334</v>
      </c>
      <c r="D184" s="26" t="s">
        <v>333</v>
      </c>
      <c r="E184" s="27" t="s">
        <v>335</v>
      </c>
      <c r="F184" s="10" t="s">
        <v>67</v>
      </c>
      <c r="G184" s="11" t="s">
        <v>155</v>
      </c>
      <c r="H184" s="12">
        <f>-612500/4000</f>
        <v>-153.125</v>
      </c>
      <c r="I184" s="13">
        <f>SUMIF(WellsFargo[[#Headers],[Ledger Name]]:WellsFargo[[#This Row],[Ledger Name]],WellsFargo[[#This Row],[Ledger Name]],WellsFargo[[#Headers],[Amount]]:WellsFargo[[#This Row],[Amount]])</f>
        <v>315.52499999999981</v>
      </c>
      <c r="J184" s="28" t="s">
        <v>330</v>
      </c>
      <c r="K184" s="9"/>
    </row>
    <row r="185" spans="2:11" s="8" customFormat="1" ht="30" customHeight="1" x14ac:dyDescent="0.2">
      <c r="B185" s="4">
        <v>44590</v>
      </c>
      <c r="C185" s="4" t="s">
        <v>334</v>
      </c>
      <c r="D185" s="26" t="s">
        <v>333</v>
      </c>
      <c r="E185" s="27" t="s">
        <v>335</v>
      </c>
      <c r="F185" s="10" t="s">
        <v>67</v>
      </c>
      <c r="G185" s="11" t="s">
        <v>156</v>
      </c>
      <c r="H185" s="12">
        <v>-100</v>
      </c>
      <c r="I185" s="13">
        <f>SUMIF(WellsFargo[[#Headers],[Ledger Name]]:WellsFargo[[#This Row],[Ledger Name]],WellsFargo[[#This Row],[Ledger Name]],WellsFargo[[#Headers],[Amount]]:WellsFargo[[#This Row],[Amount]])</f>
        <v>215.52499999999981</v>
      </c>
      <c r="J185" s="28" t="s">
        <v>330</v>
      </c>
      <c r="K185" s="9"/>
    </row>
    <row r="186" spans="2:11" s="8" customFormat="1" ht="30" customHeight="1" x14ac:dyDescent="0.2">
      <c r="B186" s="4">
        <v>44590</v>
      </c>
      <c r="C186" s="4" t="s">
        <v>334</v>
      </c>
      <c r="D186" s="26" t="s">
        <v>333</v>
      </c>
      <c r="E186" s="27" t="s">
        <v>335</v>
      </c>
      <c r="F186" s="10" t="s">
        <v>67</v>
      </c>
      <c r="G186" s="11" t="s">
        <v>157</v>
      </c>
      <c r="H186" s="12">
        <f>-300000/4000</f>
        <v>-75</v>
      </c>
      <c r="I186" s="13">
        <f>SUMIF(WellsFargo[[#Headers],[Ledger Name]]:WellsFargo[[#This Row],[Ledger Name]],WellsFargo[[#This Row],[Ledger Name]],WellsFargo[[#Headers],[Amount]]:WellsFargo[[#This Row],[Amount]])</f>
        <v>140.52499999999981</v>
      </c>
      <c r="J186" s="28" t="s">
        <v>330</v>
      </c>
      <c r="K186" s="9"/>
    </row>
    <row r="187" spans="2:11" s="8" customFormat="1" ht="30" customHeight="1" x14ac:dyDescent="0.2">
      <c r="B187" s="4">
        <v>44587</v>
      </c>
      <c r="C187" s="4" t="s">
        <v>334</v>
      </c>
      <c r="D187" s="26" t="s">
        <v>333</v>
      </c>
      <c r="E187" s="27" t="s">
        <v>335</v>
      </c>
      <c r="F187" s="10" t="s">
        <v>40</v>
      </c>
      <c r="G187" s="11" t="s">
        <v>150</v>
      </c>
      <c r="H187" s="16">
        <v>6.5700000000000003E-3</v>
      </c>
      <c r="I187" s="17">
        <f>SUMIF(WellsFargo[[#Headers],[Ledger Name]]:WellsFargo[[#This Row],[Ledger Name]],WellsFargo[[#This Row],[Ledger Name]],WellsFargo[[#Headers],[Amount]]:WellsFargo[[#This Row],[Amount]])</f>
        <v>0.70859218000000002</v>
      </c>
      <c r="J187" s="28" t="s">
        <v>342</v>
      </c>
      <c r="K187" s="9"/>
    </row>
    <row r="188" spans="2:11" s="8" customFormat="1" ht="30" customHeight="1" x14ac:dyDescent="0.2">
      <c r="B188" s="4">
        <v>44587</v>
      </c>
      <c r="C188" s="4" t="s">
        <v>334</v>
      </c>
      <c r="D188" s="26" t="s">
        <v>333</v>
      </c>
      <c r="E188" s="27" t="s">
        <v>335</v>
      </c>
      <c r="F188" s="10" t="s">
        <v>151</v>
      </c>
      <c r="G188" s="15" t="s">
        <v>152</v>
      </c>
      <c r="H188" s="16">
        <v>6.5700000000000003E-3</v>
      </c>
      <c r="I188" s="17">
        <f>SUMIF(WellsFargo[[#Headers],[Ledger Name]]:WellsFargo[[#This Row],[Ledger Name]],WellsFargo[[#This Row],[Ledger Name]],WellsFargo[[#Headers],[Amount]]:WellsFargo[[#This Row],[Amount]])</f>
        <v>7.9076300000000002E-2</v>
      </c>
      <c r="J188" s="28" t="s">
        <v>330</v>
      </c>
      <c r="K188" s="9"/>
    </row>
    <row r="189" spans="2:11" s="8" customFormat="1" ht="30" customHeight="1" x14ac:dyDescent="0.2">
      <c r="B189" s="4">
        <v>44595</v>
      </c>
      <c r="C189" s="4" t="s">
        <v>334</v>
      </c>
      <c r="D189" s="26" t="s">
        <v>333</v>
      </c>
      <c r="E189" s="27" t="s">
        <v>335</v>
      </c>
      <c r="F189" s="10" t="s">
        <v>67</v>
      </c>
      <c r="G189" s="15" t="s">
        <v>158</v>
      </c>
      <c r="H189" s="12">
        <v>-30</v>
      </c>
      <c r="I189" s="13">
        <f>SUMIF(WellsFargo[[#Headers],[Ledger Name]]:WellsFargo[[#This Row],[Ledger Name]],WellsFargo[[#This Row],[Ledger Name]],WellsFargo[[#Headers],[Amount]]:WellsFargo[[#This Row],[Amount]])</f>
        <v>110.52499999999981</v>
      </c>
      <c r="J189" s="28" t="s">
        <v>330</v>
      </c>
      <c r="K189" s="9"/>
    </row>
    <row r="190" spans="2:11" s="8" customFormat="1" ht="30" customHeight="1" x14ac:dyDescent="0.2">
      <c r="B190" s="4">
        <v>44595</v>
      </c>
      <c r="C190" s="4" t="s">
        <v>334</v>
      </c>
      <c r="D190" s="26" t="s">
        <v>333</v>
      </c>
      <c r="E190" s="27" t="s">
        <v>335</v>
      </c>
      <c r="F190" s="10" t="s">
        <v>67</v>
      </c>
      <c r="G190" s="15" t="s">
        <v>159</v>
      </c>
      <c r="H190" s="12">
        <f>-100000/4000</f>
        <v>-25</v>
      </c>
      <c r="I190" s="13">
        <f>SUMIF(WellsFargo[[#Headers],[Ledger Name]]:WellsFargo[[#This Row],[Ledger Name]],WellsFargo[[#This Row],[Ledger Name]],WellsFargo[[#Headers],[Amount]]:WellsFargo[[#This Row],[Amount]])</f>
        <v>85.524999999999807</v>
      </c>
      <c r="J190" s="28" t="s">
        <v>330</v>
      </c>
      <c r="K190" s="9"/>
    </row>
    <row r="191" spans="2:11" s="8" customFormat="1" ht="30" customHeight="1" x14ac:dyDescent="0.2">
      <c r="B191" s="4">
        <v>44595</v>
      </c>
      <c r="C191" s="4" t="s">
        <v>334</v>
      </c>
      <c r="D191" s="26" t="s">
        <v>333</v>
      </c>
      <c r="E191" s="27" t="s">
        <v>335</v>
      </c>
      <c r="F191" s="10" t="s">
        <v>67</v>
      </c>
      <c r="G191" s="15" t="s">
        <v>160</v>
      </c>
      <c r="H191" s="12">
        <f>-70000/4000</f>
        <v>-17.5</v>
      </c>
      <c r="I191" s="13">
        <f>SUMIF(WellsFargo[[#Headers],[Ledger Name]]:WellsFargo[[#This Row],[Ledger Name]],WellsFargo[[#This Row],[Ledger Name]],WellsFargo[[#Headers],[Amount]]:WellsFargo[[#This Row],[Amount]])</f>
        <v>68.024999999999807</v>
      </c>
      <c r="J191" s="28" t="s">
        <v>330</v>
      </c>
      <c r="K191" s="9"/>
    </row>
    <row r="192" spans="2:11" s="8" customFormat="1" ht="30" customHeight="1" x14ac:dyDescent="0.2">
      <c r="B192" s="4">
        <v>44599</v>
      </c>
      <c r="C192" s="4" t="s">
        <v>334</v>
      </c>
      <c r="D192" s="26" t="s">
        <v>333</v>
      </c>
      <c r="E192" s="27" t="s">
        <v>335</v>
      </c>
      <c r="F192" s="10" t="s">
        <v>67</v>
      </c>
      <c r="G192" s="11" t="s">
        <v>140</v>
      </c>
      <c r="H192" s="12">
        <v>42.53</v>
      </c>
      <c r="I192" s="13">
        <f>SUMIF(WellsFargo[[#Headers],[Ledger Name]]:WellsFargo[[#This Row],[Ledger Name]],WellsFargo[[#This Row],[Ledger Name]],WellsFargo[[#Headers],[Amount]]:WellsFargo[[#This Row],[Amount]])</f>
        <v>110.55499999999981</v>
      </c>
      <c r="J192" s="28" t="s">
        <v>330</v>
      </c>
      <c r="K192" s="9"/>
    </row>
    <row r="193" spans="2:11" s="8" customFormat="1" ht="30" customHeight="1" x14ac:dyDescent="0.2">
      <c r="B193" s="4">
        <v>44599</v>
      </c>
      <c r="C193" s="4" t="s">
        <v>334</v>
      </c>
      <c r="D193" s="26" t="s">
        <v>333</v>
      </c>
      <c r="E193" s="27" t="s">
        <v>335</v>
      </c>
      <c r="F193" s="10" t="s">
        <v>67</v>
      </c>
      <c r="G193" s="11" t="s">
        <v>140</v>
      </c>
      <c r="H193" s="12">
        <v>125.5</v>
      </c>
      <c r="I193" s="13">
        <f>SUMIF(WellsFargo[[#Headers],[Ledger Name]]:WellsFargo[[#This Row],[Ledger Name]],WellsFargo[[#This Row],[Ledger Name]],WellsFargo[[#Headers],[Amount]]:WellsFargo[[#This Row],[Amount]])</f>
        <v>236.05499999999981</v>
      </c>
      <c r="J193" s="28" t="s">
        <v>330</v>
      </c>
      <c r="K193" s="9"/>
    </row>
    <row r="194" spans="2:11" s="8" customFormat="1" ht="30" customHeight="1" x14ac:dyDescent="0.2">
      <c r="B194" s="4">
        <v>44610</v>
      </c>
      <c r="C194" s="4" t="s">
        <v>334</v>
      </c>
      <c r="D194" s="26" t="s">
        <v>333</v>
      </c>
      <c r="E194" s="27" t="s">
        <v>335</v>
      </c>
      <c r="F194" s="10" t="s">
        <v>67</v>
      </c>
      <c r="G194" s="11" t="s">
        <v>161</v>
      </c>
      <c r="H194" s="12">
        <v>-96.24</v>
      </c>
      <c r="I194" s="13">
        <f>SUMIF(WellsFargo[[#Headers],[Ledger Name]]:WellsFargo[[#This Row],[Ledger Name]],WellsFargo[[#This Row],[Ledger Name]],WellsFargo[[#Headers],[Amount]]:WellsFargo[[#This Row],[Amount]])</f>
        <v>139.81499999999983</v>
      </c>
      <c r="J194" s="28" t="s">
        <v>330</v>
      </c>
      <c r="K194" s="9"/>
    </row>
    <row r="195" spans="2:11" s="8" customFormat="1" ht="30" customHeight="1" x14ac:dyDescent="0.2">
      <c r="B195" s="4">
        <v>44612</v>
      </c>
      <c r="C195" s="4" t="s">
        <v>334</v>
      </c>
      <c r="D195" s="26" t="s">
        <v>333</v>
      </c>
      <c r="E195" s="27" t="s">
        <v>335</v>
      </c>
      <c r="F195" s="10" t="s">
        <v>67</v>
      </c>
      <c r="G195" s="11" t="s">
        <v>140</v>
      </c>
      <c r="H195" s="12">
        <v>239.3</v>
      </c>
      <c r="I195" s="13">
        <f>SUMIF(WellsFargo[[#Headers],[Ledger Name]]:WellsFargo[[#This Row],[Ledger Name]],WellsFargo[[#This Row],[Ledger Name]],WellsFargo[[#Headers],[Amount]]:WellsFargo[[#This Row],[Amount]])</f>
        <v>379.11499999999984</v>
      </c>
      <c r="J195" s="28" t="s">
        <v>330</v>
      </c>
      <c r="K195" s="9"/>
    </row>
    <row r="196" spans="2:11" s="8" customFormat="1" ht="30" customHeight="1" x14ac:dyDescent="0.2">
      <c r="B196" s="4">
        <v>44616</v>
      </c>
      <c r="C196" s="4" t="s">
        <v>334</v>
      </c>
      <c r="D196" s="26" t="s">
        <v>333</v>
      </c>
      <c r="E196" s="27" t="s">
        <v>335</v>
      </c>
      <c r="F196" s="10" t="s">
        <v>67</v>
      </c>
      <c r="G196" s="11" t="s">
        <v>140</v>
      </c>
      <c r="H196" s="12">
        <v>109.46</v>
      </c>
      <c r="I196" s="13">
        <f>SUMIF(WellsFargo[[#Headers],[Ledger Name]]:WellsFargo[[#This Row],[Ledger Name]],WellsFargo[[#This Row],[Ledger Name]],WellsFargo[[#Headers],[Amount]]:WellsFargo[[#This Row],[Amount]])</f>
        <v>488.57499999999982</v>
      </c>
      <c r="J196" s="28" t="s">
        <v>330</v>
      </c>
      <c r="K196" s="9"/>
    </row>
    <row r="197" spans="2:11" s="8" customFormat="1" ht="30" customHeight="1" x14ac:dyDescent="0.2">
      <c r="B197" s="4">
        <v>44616</v>
      </c>
      <c r="C197" s="4" t="s">
        <v>334</v>
      </c>
      <c r="D197" s="26" t="s">
        <v>333</v>
      </c>
      <c r="E197" s="27" t="s">
        <v>335</v>
      </c>
      <c r="F197" s="10" t="s">
        <v>67</v>
      </c>
      <c r="G197" s="11" t="s">
        <v>140</v>
      </c>
      <c r="H197" s="12">
        <v>102.77</v>
      </c>
      <c r="I197" s="13">
        <f>SUMIF(WellsFargo[[#Headers],[Ledger Name]]:WellsFargo[[#This Row],[Ledger Name]],WellsFargo[[#This Row],[Ledger Name]],WellsFargo[[#Headers],[Amount]]:WellsFargo[[#This Row],[Amount]])</f>
        <v>591.3449999999998</v>
      </c>
      <c r="J197" s="28" t="s">
        <v>330</v>
      </c>
      <c r="K197" s="9"/>
    </row>
    <row r="198" spans="2:11" s="8" customFormat="1" ht="30" customHeight="1" x14ac:dyDescent="0.2">
      <c r="B198" s="4">
        <v>44616</v>
      </c>
      <c r="C198" s="4" t="s">
        <v>334</v>
      </c>
      <c r="D198" s="26" t="s">
        <v>333</v>
      </c>
      <c r="E198" s="27" t="s">
        <v>335</v>
      </c>
      <c r="F198" s="10" t="s">
        <v>67</v>
      </c>
      <c r="G198" s="11" t="s">
        <v>162</v>
      </c>
      <c r="H198" s="12">
        <v>50</v>
      </c>
      <c r="I198" s="13">
        <f>SUMIF(WellsFargo[[#Headers],[Ledger Name]]:WellsFargo[[#This Row],[Ledger Name]],WellsFargo[[#This Row],[Ledger Name]],WellsFargo[[#Headers],[Amount]]:WellsFargo[[#This Row],[Amount]])</f>
        <v>641.3449999999998</v>
      </c>
      <c r="J198" s="28" t="s">
        <v>330</v>
      </c>
      <c r="K198" s="9"/>
    </row>
    <row r="199" spans="2:11" s="8" customFormat="1" ht="30" customHeight="1" x14ac:dyDescent="0.2">
      <c r="B199" s="4">
        <v>44617</v>
      </c>
      <c r="C199" s="4" t="s">
        <v>334</v>
      </c>
      <c r="D199" s="26" t="s">
        <v>333</v>
      </c>
      <c r="E199" s="27" t="s">
        <v>335</v>
      </c>
      <c r="F199" s="10" t="s">
        <v>40</v>
      </c>
      <c r="G199" s="11" t="s">
        <v>150</v>
      </c>
      <c r="H199" s="16">
        <v>6.3499999999999997E-3</v>
      </c>
      <c r="I199" s="17">
        <f>SUMIF(WellsFargo[[#Headers],[Ledger Name]]:WellsFargo[[#This Row],[Ledger Name]],WellsFargo[[#This Row],[Ledger Name]],WellsFargo[[#Headers],[Amount]]:WellsFargo[[#This Row],[Amount]])</f>
        <v>0.71494217999999998</v>
      </c>
      <c r="J199" s="28" t="s">
        <v>342</v>
      </c>
      <c r="K199" s="9"/>
    </row>
    <row r="200" spans="2:11" s="8" customFormat="1" ht="30" customHeight="1" x14ac:dyDescent="0.2">
      <c r="B200" s="4">
        <v>44617</v>
      </c>
      <c r="C200" s="4" t="s">
        <v>334</v>
      </c>
      <c r="D200" s="26" t="s">
        <v>333</v>
      </c>
      <c r="E200" s="27" t="s">
        <v>335</v>
      </c>
      <c r="F200" s="10" t="s">
        <v>151</v>
      </c>
      <c r="G200" s="15" t="s">
        <v>152</v>
      </c>
      <c r="H200" s="16">
        <v>9.171E-2</v>
      </c>
      <c r="I200" s="17">
        <f>SUMIF(WellsFargo[[#Headers],[Ledger Name]]:WellsFargo[[#This Row],[Ledger Name]],WellsFargo[[#This Row],[Ledger Name]],WellsFargo[[#Headers],[Amount]]:WellsFargo[[#This Row],[Amount]])</f>
        <v>0.1707863</v>
      </c>
      <c r="J200" s="28" t="s">
        <v>330</v>
      </c>
      <c r="K200" s="9"/>
    </row>
    <row r="201" spans="2:11" s="8" customFormat="1" ht="30" customHeight="1" x14ac:dyDescent="0.2">
      <c r="B201" s="4">
        <v>44635</v>
      </c>
      <c r="C201" s="4" t="s">
        <v>334</v>
      </c>
      <c r="D201" s="26" t="s">
        <v>333</v>
      </c>
      <c r="E201" s="27" t="s">
        <v>335</v>
      </c>
      <c r="F201" s="10" t="s">
        <v>67</v>
      </c>
      <c r="G201" s="15" t="s">
        <v>163</v>
      </c>
      <c r="H201" s="12">
        <v>-300</v>
      </c>
      <c r="I201" s="13">
        <f>SUMIF(WellsFargo[[#Headers],[Ledger Name]]:WellsFargo[[#This Row],[Ledger Name]],WellsFargo[[#This Row],[Ledger Name]],WellsFargo[[#Headers],[Amount]]:WellsFargo[[#This Row],[Amount]])</f>
        <v>341.3449999999998</v>
      </c>
      <c r="J201" s="28" t="s">
        <v>330</v>
      </c>
      <c r="K201" s="9"/>
    </row>
    <row r="202" spans="2:11" s="8" customFormat="1" ht="30" customHeight="1" x14ac:dyDescent="0.2">
      <c r="B202" s="4">
        <v>44642</v>
      </c>
      <c r="C202" s="4" t="s">
        <v>334</v>
      </c>
      <c r="D202" s="26" t="s">
        <v>333</v>
      </c>
      <c r="E202" s="27" t="s">
        <v>335</v>
      </c>
      <c r="F202" s="10" t="s">
        <v>67</v>
      </c>
      <c r="G202" s="11" t="s">
        <v>119</v>
      </c>
      <c r="H202" s="12">
        <v>182</v>
      </c>
      <c r="I202" s="13">
        <f>SUMIF(WellsFargo[[#Headers],[Ledger Name]]:WellsFargo[[#This Row],[Ledger Name]],WellsFargo[[#This Row],[Ledger Name]],WellsFargo[[#Headers],[Amount]]:WellsFargo[[#This Row],[Amount]])</f>
        <v>523.3449999999998</v>
      </c>
      <c r="J202" s="28" t="s">
        <v>330</v>
      </c>
      <c r="K202" s="9"/>
    </row>
    <row r="203" spans="2:11" s="8" customFormat="1" ht="30" customHeight="1" x14ac:dyDescent="0.2">
      <c r="B203" s="4">
        <v>44650</v>
      </c>
      <c r="C203" s="4" t="s">
        <v>334</v>
      </c>
      <c r="D203" s="26" t="s">
        <v>333</v>
      </c>
      <c r="E203" s="27" t="s">
        <v>335</v>
      </c>
      <c r="F203" s="10" t="s">
        <v>67</v>
      </c>
      <c r="G203" s="11" t="s">
        <v>164</v>
      </c>
      <c r="H203" s="12">
        <v>-50</v>
      </c>
      <c r="I203" s="13">
        <f>SUMIF(WellsFargo[[#Headers],[Ledger Name]]:WellsFargo[[#This Row],[Ledger Name]],WellsFargo[[#This Row],[Ledger Name]],WellsFargo[[#Headers],[Amount]]:WellsFargo[[#This Row],[Amount]])</f>
        <v>473.3449999999998</v>
      </c>
      <c r="J203" s="28" t="s">
        <v>330</v>
      </c>
      <c r="K203" s="9"/>
    </row>
    <row r="204" spans="2:11" s="8" customFormat="1" ht="30" customHeight="1" x14ac:dyDescent="0.2">
      <c r="B204" s="4">
        <v>44650</v>
      </c>
      <c r="C204" s="4" t="s">
        <v>334</v>
      </c>
      <c r="D204" s="26" t="s">
        <v>333</v>
      </c>
      <c r="E204" s="27" t="s">
        <v>335</v>
      </c>
      <c r="F204" s="10" t="s">
        <v>67</v>
      </c>
      <c r="G204" s="11" t="s">
        <v>165</v>
      </c>
      <c r="H204" s="12">
        <v>200</v>
      </c>
      <c r="I204" s="13">
        <f>SUMIF(WellsFargo[[#Headers],[Ledger Name]]:WellsFargo[[#This Row],[Ledger Name]],WellsFargo[[#This Row],[Ledger Name]],WellsFargo[[#Headers],[Amount]]:WellsFargo[[#This Row],[Amount]])</f>
        <v>673.3449999999998</v>
      </c>
      <c r="J204" s="28" t="s">
        <v>330</v>
      </c>
      <c r="K204" s="9"/>
    </row>
    <row r="205" spans="2:11" s="8" customFormat="1" ht="30" customHeight="1" x14ac:dyDescent="0.2">
      <c r="B205" s="4">
        <v>44658</v>
      </c>
      <c r="C205" s="4" t="s">
        <v>334</v>
      </c>
      <c r="D205" s="26" t="s">
        <v>333</v>
      </c>
      <c r="E205" s="27" t="s">
        <v>335</v>
      </c>
      <c r="F205" s="10" t="s">
        <v>67</v>
      </c>
      <c r="G205" s="11" t="s">
        <v>166</v>
      </c>
      <c r="H205" s="12">
        <v>45</v>
      </c>
      <c r="I205" s="13">
        <f>SUMIF(WellsFargo[[#Headers],[Ledger Name]]:WellsFargo[[#This Row],[Ledger Name]],WellsFargo[[#This Row],[Ledger Name]],WellsFargo[[#Headers],[Amount]]:WellsFargo[[#This Row],[Amount]])</f>
        <v>718.3449999999998</v>
      </c>
      <c r="J205" s="28" t="s">
        <v>330</v>
      </c>
      <c r="K205" s="9"/>
    </row>
    <row r="206" spans="2:11" s="8" customFormat="1" ht="30" customHeight="1" x14ac:dyDescent="0.2">
      <c r="B206" s="4">
        <v>44669</v>
      </c>
      <c r="C206" s="4" t="s">
        <v>334</v>
      </c>
      <c r="D206" s="26" t="s">
        <v>333</v>
      </c>
      <c r="E206" s="27" t="s">
        <v>335</v>
      </c>
      <c r="F206" s="10" t="s">
        <v>67</v>
      </c>
      <c r="G206" s="15" t="s">
        <v>167</v>
      </c>
      <c r="H206" s="12">
        <v>-89</v>
      </c>
      <c r="I206" s="13">
        <f>SUMIF(WellsFargo[[#Headers],[Ledger Name]]:WellsFargo[[#This Row],[Ledger Name]],WellsFargo[[#This Row],[Ledger Name]],WellsFargo[[#Headers],[Amount]]:WellsFargo[[#This Row],[Amount]])</f>
        <v>629.3449999999998</v>
      </c>
      <c r="J206" s="28" t="s">
        <v>330</v>
      </c>
      <c r="K206" s="9"/>
    </row>
    <row r="207" spans="2:11" s="8" customFormat="1" ht="30" customHeight="1" x14ac:dyDescent="0.2">
      <c r="B207" s="4">
        <v>44671</v>
      </c>
      <c r="C207" s="4" t="s">
        <v>334</v>
      </c>
      <c r="D207" s="26" t="s">
        <v>333</v>
      </c>
      <c r="E207" s="27" t="s">
        <v>335</v>
      </c>
      <c r="F207" s="10" t="s">
        <v>67</v>
      </c>
      <c r="G207" s="11" t="s">
        <v>168</v>
      </c>
      <c r="H207" s="12">
        <v>17.260000000000002</v>
      </c>
      <c r="I207" s="13">
        <f>SUMIF(WellsFargo[[#Headers],[Ledger Name]]:WellsFargo[[#This Row],[Ledger Name]],WellsFargo[[#This Row],[Ledger Name]],WellsFargo[[#Headers],[Amount]]:WellsFargo[[#This Row],[Amount]])</f>
        <v>646.60499999999979</v>
      </c>
      <c r="J207" s="28" t="s">
        <v>330</v>
      </c>
      <c r="K207" s="9"/>
    </row>
    <row r="208" spans="2:11" s="8" customFormat="1" ht="30" customHeight="1" x14ac:dyDescent="0.2">
      <c r="B208" s="4">
        <v>44640</v>
      </c>
      <c r="C208" s="4" t="s">
        <v>334</v>
      </c>
      <c r="D208" s="26" t="s">
        <v>333</v>
      </c>
      <c r="E208" s="27" t="s">
        <v>335</v>
      </c>
      <c r="F208" s="10" t="s">
        <v>169</v>
      </c>
      <c r="G208" s="11" t="s">
        <v>170</v>
      </c>
      <c r="H208" s="12">
        <v>150</v>
      </c>
      <c r="I208" s="13">
        <f>SUMIF(WellsFargo[[#Headers],[Ledger Name]]:WellsFargo[[#This Row],[Ledger Name]],WellsFargo[[#This Row],[Ledger Name]],WellsFargo[[#Headers],[Amount]]:WellsFargo[[#This Row],[Amount]])</f>
        <v>150</v>
      </c>
      <c r="J208" s="28" t="s">
        <v>330</v>
      </c>
      <c r="K208" s="9"/>
    </row>
    <row r="209" spans="2:11" s="8" customFormat="1" ht="30" customHeight="1" x14ac:dyDescent="0.2">
      <c r="B209" s="4">
        <v>44640</v>
      </c>
      <c r="C209" s="4" t="s">
        <v>334</v>
      </c>
      <c r="D209" s="26" t="s">
        <v>333</v>
      </c>
      <c r="E209" s="27" t="s">
        <v>335</v>
      </c>
      <c r="F209" s="10" t="s">
        <v>169</v>
      </c>
      <c r="G209" s="11" t="s">
        <v>171</v>
      </c>
      <c r="H209" s="12">
        <v>-85</v>
      </c>
      <c r="I209" s="13">
        <f>SUMIF(WellsFargo[[#Headers],[Ledger Name]]:WellsFargo[[#This Row],[Ledger Name]],WellsFargo[[#This Row],[Ledger Name]],WellsFargo[[#Headers],[Amount]]:WellsFargo[[#This Row],[Amount]])</f>
        <v>65</v>
      </c>
      <c r="J209" s="28" t="s">
        <v>330</v>
      </c>
      <c r="K209" s="9"/>
    </row>
    <row r="210" spans="2:11" s="8" customFormat="1" ht="30" customHeight="1" x14ac:dyDescent="0.2">
      <c r="B210" s="4">
        <v>44672</v>
      </c>
      <c r="C210" s="4" t="s">
        <v>334</v>
      </c>
      <c r="D210" s="26" t="s">
        <v>333</v>
      </c>
      <c r="E210" s="27" t="s">
        <v>335</v>
      </c>
      <c r="F210" s="10" t="s">
        <v>169</v>
      </c>
      <c r="G210" s="11" t="s">
        <v>172</v>
      </c>
      <c r="H210" s="12">
        <v>150</v>
      </c>
      <c r="I210" s="13">
        <f>SUMIF(WellsFargo[[#Headers],[Ledger Name]]:WellsFargo[[#This Row],[Ledger Name]],WellsFargo[[#This Row],[Ledger Name]],WellsFargo[[#Headers],[Amount]]:WellsFargo[[#This Row],[Amount]])</f>
        <v>215</v>
      </c>
      <c r="J210" s="28" t="s">
        <v>330</v>
      </c>
      <c r="K210" s="9"/>
    </row>
    <row r="211" spans="2:11" s="8" customFormat="1" ht="30" customHeight="1" x14ac:dyDescent="0.2">
      <c r="B211" s="4">
        <v>44672</v>
      </c>
      <c r="C211" s="4" t="s">
        <v>334</v>
      </c>
      <c r="D211" s="26" t="s">
        <v>333</v>
      </c>
      <c r="E211" s="27" t="s">
        <v>335</v>
      </c>
      <c r="F211" s="10" t="s">
        <v>40</v>
      </c>
      <c r="G211" s="11" t="s">
        <v>150</v>
      </c>
      <c r="H211" s="18">
        <v>5.9300000000000004E-3</v>
      </c>
      <c r="I211" s="17">
        <f>SUMIF(WellsFargo[[#Headers],[Ledger Name]]:WellsFargo[[#This Row],[Ledger Name]],WellsFargo[[#This Row],[Ledger Name]],WellsFargo[[#Headers],[Amount]]:WellsFargo[[#This Row],[Amount]])</f>
        <v>0.72087217999999997</v>
      </c>
      <c r="J211" s="28" t="s">
        <v>342</v>
      </c>
      <c r="K211" s="9"/>
    </row>
    <row r="212" spans="2:11" s="8" customFormat="1" ht="30" customHeight="1" x14ac:dyDescent="0.2">
      <c r="B212" s="4">
        <v>44672</v>
      </c>
      <c r="C212" s="4" t="s">
        <v>334</v>
      </c>
      <c r="D212" s="26" t="s">
        <v>333</v>
      </c>
      <c r="E212" s="27" t="s">
        <v>335</v>
      </c>
      <c r="F212" s="10" t="s">
        <v>151</v>
      </c>
      <c r="G212" s="15" t="s">
        <v>152</v>
      </c>
      <c r="H212" s="18">
        <v>8.0310000000000006E-2</v>
      </c>
      <c r="I212" s="17">
        <f>SUMIF(WellsFargo[[#Headers],[Ledger Name]]:WellsFargo[[#This Row],[Ledger Name]],WellsFargo[[#This Row],[Ledger Name]],WellsFargo[[#Headers],[Amount]]:WellsFargo[[#This Row],[Amount]])</f>
        <v>0.25109629999999999</v>
      </c>
      <c r="J212" s="28" t="s">
        <v>330</v>
      </c>
      <c r="K212" s="9"/>
    </row>
    <row r="213" spans="2:11" s="8" customFormat="1" ht="30" customHeight="1" x14ac:dyDescent="0.2">
      <c r="B213" s="4">
        <v>44672</v>
      </c>
      <c r="C213" s="4" t="s">
        <v>334</v>
      </c>
      <c r="D213" s="26" t="s">
        <v>333</v>
      </c>
      <c r="E213" s="27" t="s">
        <v>335</v>
      </c>
      <c r="F213" s="10" t="s">
        <v>169</v>
      </c>
      <c r="G213" s="15" t="s">
        <v>173</v>
      </c>
      <c r="H213" s="19">
        <v>-100</v>
      </c>
      <c r="I213" s="13">
        <f>SUMIF(WellsFargo[[#Headers],[Ledger Name]]:WellsFargo[[#This Row],[Ledger Name]],WellsFargo[[#This Row],[Ledger Name]],WellsFargo[[#Headers],[Amount]]:WellsFargo[[#This Row],[Amount]])</f>
        <v>115</v>
      </c>
      <c r="J213" s="28" t="s">
        <v>330</v>
      </c>
      <c r="K213" s="9"/>
    </row>
    <row r="214" spans="2:11" s="8" customFormat="1" ht="30" customHeight="1" x14ac:dyDescent="0.2">
      <c r="B214" s="4">
        <v>44678</v>
      </c>
      <c r="C214" s="4" t="s">
        <v>334</v>
      </c>
      <c r="D214" s="26" t="s">
        <v>333</v>
      </c>
      <c r="E214" s="27" t="s">
        <v>335</v>
      </c>
      <c r="F214" s="10" t="s">
        <v>67</v>
      </c>
      <c r="G214" s="11" t="s">
        <v>168</v>
      </c>
      <c r="H214" s="19">
        <v>45</v>
      </c>
      <c r="I214" s="13">
        <f>SUMIF(WellsFargo[[#Headers],[Ledger Name]]:WellsFargo[[#This Row],[Ledger Name]],WellsFargo[[#This Row],[Ledger Name]],WellsFargo[[#Headers],[Amount]]:WellsFargo[[#This Row],[Amount]])</f>
        <v>691.60499999999979</v>
      </c>
      <c r="J214" s="28" t="s">
        <v>330</v>
      </c>
      <c r="K214" s="9"/>
    </row>
    <row r="215" spans="2:11" s="8" customFormat="1" ht="30" customHeight="1" x14ac:dyDescent="0.2">
      <c r="B215" s="4">
        <v>44686</v>
      </c>
      <c r="C215" s="4" t="s">
        <v>334</v>
      </c>
      <c r="D215" s="26" t="s">
        <v>333</v>
      </c>
      <c r="E215" s="27" t="s">
        <v>335</v>
      </c>
      <c r="F215" s="10" t="s">
        <v>169</v>
      </c>
      <c r="G215" s="11" t="s">
        <v>174</v>
      </c>
      <c r="H215" s="19">
        <v>-64</v>
      </c>
      <c r="I215" s="13">
        <f>SUMIF(WellsFargo[[#Headers],[Ledger Name]]:WellsFargo[[#This Row],[Ledger Name]],WellsFargo[[#This Row],[Ledger Name]],WellsFargo[[#Headers],[Amount]]:WellsFargo[[#This Row],[Amount]])</f>
        <v>51</v>
      </c>
      <c r="J215" s="28" t="s">
        <v>330</v>
      </c>
      <c r="K215" s="9"/>
    </row>
    <row r="216" spans="2:11" s="8" customFormat="1" ht="30" customHeight="1" x14ac:dyDescent="0.2">
      <c r="B216" s="4">
        <v>44689</v>
      </c>
      <c r="C216" s="4" t="s">
        <v>334</v>
      </c>
      <c r="D216" s="26" t="s">
        <v>333</v>
      </c>
      <c r="E216" s="27" t="s">
        <v>335</v>
      </c>
      <c r="F216" s="10" t="s">
        <v>67</v>
      </c>
      <c r="G216" s="11" t="s">
        <v>168</v>
      </c>
      <c r="H216" s="19">
        <v>99</v>
      </c>
      <c r="I216" s="13">
        <f>SUMIF(WellsFargo[[#Headers],[Ledger Name]]:WellsFargo[[#This Row],[Ledger Name]],WellsFargo[[#This Row],[Ledger Name]],WellsFargo[[#Headers],[Amount]]:WellsFargo[[#This Row],[Amount]])</f>
        <v>790.60499999999979</v>
      </c>
      <c r="J216" s="28" t="s">
        <v>330</v>
      </c>
      <c r="K216" s="9"/>
    </row>
    <row r="217" spans="2:11" s="8" customFormat="1" ht="30" customHeight="1" x14ac:dyDescent="0.2">
      <c r="B217" s="4">
        <v>44700</v>
      </c>
      <c r="C217" s="4" t="s">
        <v>334</v>
      </c>
      <c r="D217" s="26" t="s">
        <v>333</v>
      </c>
      <c r="E217" s="27" t="s">
        <v>335</v>
      </c>
      <c r="F217" s="10" t="s">
        <v>67</v>
      </c>
      <c r="G217" s="11" t="s">
        <v>140</v>
      </c>
      <c r="H217" s="19">
        <v>126.67</v>
      </c>
      <c r="I217" s="13">
        <f>SUMIF(WellsFargo[[#Headers],[Ledger Name]]:WellsFargo[[#This Row],[Ledger Name]],WellsFargo[[#This Row],[Ledger Name]],WellsFargo[[#Headers],[Amount]]:WellsFargo[[#This Row],[Amount]])</f>
        <v>917.27499999999975</v>
      </c>
      <c r="J217" s="28" t="s">
        <v>330</v>
      </c>
      <c r="K217" s="9"/>
    </row>
    <row r="218" spans="2:11" s="8" customFormat="1" ht="30" customHeight="1" x14ac:dyDescent="0.2">
      <c r="B218" s="4">
        <v>44705</v>
      </c>
      <c r="C218" s="4" t="s">
        <v>334</v>
      </c>
      <c r="D218" s="26" t="s">
        <v>333</v>
      </c>
      <c r="E218" s="27" t="s">
        <v>335</v>
      </c>
      <c r="F218" s="10" t="s">
        <v>67</v>
      </c>
      <c r="G218" s="11" t="s">
        <v>175</v>
      </c>
      <c r="H218" s="19">
        <v>-57.33</v>
      </c>
      <c r="I218" s="13">
        <f>SUMIF(WellsFargo[[#Headers],[Ledger Name]]:WellsFargo[[#This Row],[Ledger Name]],WellsFargo[[#This Row],[Ledger Name]],WellsFargo[[#Headers],[Amount]]:WellsFargo[[#This Row],[Amount]])</f>
        <v>859.94499999999971</v>
      </c>
      <c r="J218" s="28" t="s">
        <v>330</v>
      </c>
      <c r="K218" s="9"/>
    </row>
    <row r="219" spans="2:11" s="8" customFormat="1" ht="30" customHeight="1" x14ac:dyDescent="0.2">
      <c r="B219" s="4">
        <v>44707</v>
      </c>
      <c r="C219" s="4" t="s">
        <v>334</v>
      </c>
      <c r="D219" s="26" t="s">
        <v>333</v>
      </c>
      <c r="E219" s="27" t="s">
        <v>335</v>
      </c>
      <c r="F219" s="10" t="s">
        <v>67</v>
      </c>
      <c r="G219" s="11" t="s">
        <v>176</v>
      </c>
      <c r="H219" s="19">
        <v>-50</v>
      </c>
      <c r="I219" s="13">
        <f>SUMIF(WellsFargo[[#Headers],[Ledger Name]]:WellsFargo[[#This Row],[Ledger Name]],WellsFargo[[#This Row],[Ledger Name]],WellsFargo[[#Headers],[Amount]]:WellsFargo[[#This Row],[Amount]])</f>
        <v>809.94499999999971</v>
      </c>
      <c r="J219" s="28" t="s">
        <v>330</v>
      </c>
      <c r="K219" s="9"/>
    </row>
    <row r="220" spans="2:11" s="8" customFormat="1" ht="30" customHeight="1" x14ac:dyDescent="0.2">
      <c r="B220" s="4">
        <v>44714</v>
      </c>
      <c r="C220" s="4" t="s">
        <v>334</v>
      </c>
      <c r="D220" s="26" t="s">
        <v>333</v>
      </c>
      <c r="E220" s="27" t="s">
        <v>335</v>
      </c>
      <c r="F220" s="10" t="s">
        <v>67</v>
      </c>
      <c r="G220" s="11" t="s">
        <v>177</v>
      </c>
      <c r="H220" s="19">
        <v>170</v>
      </c>
      <c r="I220" s="13">
        <f>SUMIF(WellsFargo[[#Headers],[Ledger Name]]:WellsFargo[[#This Row],[Ledger Name]],WellsFargo[[#This Row],[Ledger Name]],WellsFargo[[#Headers],[Amount]]:WellsFargo[[#This Row],[Amount]])</f>
        <v>979.94499999999971</v>
      </c>
      <c r="J220" s="28" t="s">
        <v>330</v>
      </c>
      <c r="K220" s="9"/>
    </row>
    <row r="221" spans="2:11" s="8" customFormat="1" ht="30" customHeight="1" x14ac:dyDescent="0.2">
      <c r="B221" s="4">
        <v>44714</v>
      </c>
      <c r="C221" s="4" t="s">
        <v>334</v>
      </c>
      <c r="D221" s="26" t="s">
        <v>333</v>
      </c>
      <c r="E221" s="27" t="s">
        <v>335</v>
      </c>
      <c r="F221" s="10" t="s">
        <v>67</v>
      </c>
      <c r="G221" s="11" t="s">
        <v>178</v>
      </c>
      <c r="H221" s="19">
        <v>-280</v>
      </c>
      <c r="I221" s="13">
        <f>SUMIF(WellsFargo[[#Headers],[Ledger Name]]:WellsFargo[[#This Row],[Ledger Name]],WellsFargo[[#This Row],[Ledger Name]],WellsFargo[[#Headers],[Amount]]:WellsFargo[[#This Row],[Amount]])</f>
        <v>699.94499999999971</v>
      </c>
      <c r="J221" s="28" t="s">
        <v>330</v>
      </c>
      <c r="K221" s="9"/>
    </row>
    <row r="222" spans="2:11" s="8" customFormat="1" ht="30" customHeight="1" x14ac:dyDescent="0.2">
      <c r="B222" s="4">
        <v>44718</v>
      </c>
      <c r="C222" s="4" t="s">
        <v>334</v>
      </c>
      <c r="D222" s="26" t="s">
        <v>333</v>
      </c>
      <c r="E222" s="27" t="s">
        <v>335</v>
      </c>
      <c r="F222" s="10" t="s">
        <v>67</v>
      </c>
      <c r="G222" s="11" t="s">
        <v>140</v>
      </c>
      <c r="H222" s="19">
        <v>85.56</v>
      </c>
      <c r="I222" s="13">
        <f>SUMIF(WellsFargo[[#Headers],[Ledger Name]]:WellsFargo[[#This Row],[Ledger Name]],WellsFargo[[#This Row],[Ledger Name]],WellsFargo[[#Headers],[Amount]]:WellsFargo[[#This Row],[Amount]])</f>
        <v>785.50499999999965</v>
      </c>
      <c r="J222" s="28" t="s">
        <v>330</v>
      </c>
      <c r="K222" s="9"/>
    </row>
    <row r="223" spans="2:11" s="8" customFormat="1" ht="30" customHeight="1" x14ac:dyDescent="0.2">
      <c r="B223" s="4">
        <v>44701</v>
      </c>
      <c r="C223" s="4" t="s">
        <v>334</v>
      </c>
      <c r="D223" s="26" t="s">
        <v>333</v>
      </c>
      <c r="E223" s="27" t="s">
        <v>335</v>
      </c>
      <c r="F223" s="10" t="s">
        <v>169</v>
      </c>
      <c r="G223" s="15" t="s">
        <v>179</v>
      </c>
      <c r="H223" s="19">
        <v>-150</v>
      </c>
      <c r="I223" s="13">
        <f>SUMIF(WellsFargo[[#Headers],[Ledger Name]]:WellsFargo[[#This Row],[Ledger Name]],WellsFargo[[#This Row],[Ledger Name]],WellsFargo[[#Headers],[Amount]]:WellsFargo[[#This Row],[Amount]])</f>
        <v>-99</v>
      </c>
      <c r="J223" s="28" t="s">
        <v>330</v>
      </c>
      <c r="K223" s="9"/>
    </row>
    <row r="224" spans="2:11" s="8" customFormat="1" ht="30" customHeight="1" x14ac:dyDescent="0.2">
      <c r="B224" s="4">
        <v>44718</v>
      </c>
      <c r="C224" s="4" t="s">
        <v>334</v>
      </c>
      <c r="D224" s="26" t="s">
        <v>333</v>
      </c>
      <c r="E224" s="27" t="s">
        <v>335</v>
      </c>
      <c r="F224" s="10" t="s">
        <v>169</v>
      </c>
      <c r="G224" s="11" t="s">
        <v>180</v>
      </c>
      <c r="H224" s="19">
        <v>150</v>
      </c>
      <c r="I224" s="13">
        <f>SUMIF(WellsFargo[[#Headers],[Ledger Name]]:WellsFargo[[#This Row],[Ledger Name]],WellsFargo[[#This Row],[Ledger Name]],WellsFargo[[#Headers],[Amount]]:WellsFargo[[#This Row],[Amount]])</f>
        <v>51</v>
      </c>
      <c r="J224" s="28" t="s">
        <v>330</v>
      </c>
      <c r="K224" s="9"/>
    </row>
    <row r="225" spans="2:11" s="8" customFormat="1" ht="30" customHeight="1" x14ac:dyDescent="0.2">
      <c r="B225" s="4">
        <v>44718</v>
      </c>
      <c r="C225" s="4" t="s">
        <v>334</v>
      </c>
      <c r="D225" s="26" t="s">
        <v>333</v>
      </c>
      <c r="E225" s="27" t="s">
        <v>335</v>
      </c>
      <c r="F225" s="10" t="s">
        <v>169</v>
      </c>
      <c r="G225" s="11" t="s">
        <v>181</v>
      </c>
      <c r="H225" s="19">
        <v>150</v>
      </c>
      <c r="I225" s="13">
        <f>SUMIF(WellsFargo[[#Headers],[Ledger Name]]:WellsFargo[[#This Row],[Ledger Name]],WellsFargo[[#This Row],[Ledger Name]],WellsFargo[[#Headers],[Amount]]:WellsFargo[[#This Row],[Amount]])</f>
        <v>201</v>
      </c>
      <c r="J225" s="28" t="s">
        <v>330</v>
      </c>
      <c r="K225" s="9"/>
    </row>
    <row r="226" spans="2:11" s="8" customFormat="1" ht="30" customHeight="1" x14ac:dyDescent="0.2">
      <c r="B226" s="4">
        <v>44725</v>
      </c>
      <c r="C226" s="4" t="s">
        <v>334</v>
      </c>
      <c r="D226" s="26" t="s">
        <v>333</v>
      </c>
      <c r="E226" s="27" t="s">
        <v>335</v>
      </c>
      <c r="F226" s="10" t="s">
        <v>67</v>
      </c>
      <c r="G226" s="11" t="s">
        <v>119</v>
      </c>
      <c r="H226" s="19">
        <v>100</v>
      </c>
      <c r="I226" s="13">
        <f>SUMIF(WellsFargo[[#Headers],[Ledger Name]]:WellsFargo[[#This Row],[Ledger Name]],WellsFargo[[#This Row],[Ledger Name]],WellsFargo[[#Headers],[Amount]]:WellsFargo[[#This Row],[Amount]])</f>
        <v>885.50499999999965</v>
      </c>
      <c r="J226" s="28" t="s">
        <v>330</v>
      </c>
      <c r="K226" s="9"/>
    </row>
    <row r="227" spans="2:11" s="8" customFormat="1" ht="30" customHeight="1" x14ac:dyDescent="0.2">
      <c r="B227" s="4">
        <v>44725</v>
      </c>
      <c r="C227" s="4" t="s">
        <v>334</v>
      </c>
      <c r="D227" s="26" t="s">
        <v>333</v>
      </c>
      <c r="E227" s="27" t="s">
        <v>335</v>
      </c>
      <c r="F227" s="10" t="s">
        <v>67</v>
      </c>
      <c r="G227" s="11" t="s">
        <v>182</v>
      </c>
      <c r="H227" s="19">
        <v>-100</v>
      </c>
      <c r="I227" s="13">
        <f>SUMIF(WellsFargo[[#Headers],[Ledger Name]]:WellsFargo[[#This Row],[Ledger Name]],WellsFargo[[#This Row],[Ledger Name]],WellsFargo[[#Headers],[Amount]]:WellsFargo[[#This Row],[Amount]])</f>
        <v>785.50499999999965</v>
      </c>
      <c r="J227" s="28" t="s">
        <v>330</v>
      </c>
      <c r="K227" s="9"/>
    </row>
    <row r="228" spans="2:11" s="8" customFormat="1" ht="30" customHeight="1" x14ac:dyDescent="0.2">
      <c r="B228" s="4">
        <v>44725</v>
      </c>
      <c r="C228" s="4" t="s">
        <v>334</v>
      </c>
      <c r="D228" s="26" t="s">
        <v>333</v>
      </c>
      <c r="E228" s="27" t="s">
        <v>335</v>
      </c>
      <c r="F228" s="10" t="s">
        <v>67</v>
      </c>
      <c r="G228" s="11" t="s">
        <v>183</v>
      </c>
      <c r="H228" s="19">
        <v>-80</v>
      </c>
      <c r="I228" s="13">
        <f>SUMIF(WellsFargo[[#Headers],[Ledger Name]]:WellsFargo[[#This Row],[Ledger Name]],WellsFargo[[#This Row],[Ledger Name]],WellsFargo[[#Headers],[Amount]]:WellsFargo[[#This Row],[Amount]])</f>
        <v>705.50499999999965</v>
      </c>
      <c r="J228" s="28" t="s">
        <v>330</v>
      </c>
      <c r="K228" s="9"/>
    </row>
    <row r="229" spans="2:11" s="8" customFormat="1" ht="30" customHeight="1" x14ac:dyDescent="0.2">
      <c r="B229" s="4">
        <v>44728</v>
      </c>
      <c r="C229" s="4" t="s">
        <v>334</v>
      </c>
      <c r="D229" s="26" t="s">
        <v>333</v>
      </c>
      <c r="E229" s="27" t="s">
        <v>335</v>
      </c>
      <c r="F229" s="10" t="s">
        <v>67</v>
      </c>
      <c r="G229" s="11" t="s">
        <v>182</v>
      </c>
      <c r="H229" s="19">
        <v>-100</v>
      </c>
      <c r="I229" s="13">
        <f>SUMIF(WellsFargo[[#Headers],[Ledger Name]]:WellsFargo[[#This Row],[Ledger Name]],WellsFargo[[#This Row],[Ledger Name]],WellsFargo[[#Headers],[Amount]]:WellsFargo[[#This Row],[Amount]])</f>
        <v>605.50499999999965</v>
      </c>
      <c r="J229" s="28" t="s">
        <v>330</v>
      </c>
      <c r="K229" s="9"/>
    </row>
    <row r="230" spans="2:11" s="8" customFormat="1" ht="30" customHeight="1" x14ac:dyDescent="0.2">
      <c r="B230" s="4">
        <v>44733</v>
      </c>
      <c r="C230" s="4" t="s">
        <v>334</v>
      </c>
      <c r="D230" s="26" t="s">
        <v>333</v>
      </c>
      <c r="E230" s="27" t="s">
        <v>335</v>
      </c>
      <c r="F230" s="10" t="s">
        <v>67</v>
      </c>
      <c r="G230" s="11" t="s">
        <v>176</v>
      </c>
      <c r="H230" s="19">
        <v>-50</v>
      </c>
      <c r="I230" s="13">
        <f>SUMIF(WellsFargo[[#Headers],[Ledger Name]]:WellsFargo[[#This Row],[Ledger Name]],WellsFargo[[#This Row],[Ledger Name]],WellsFargo[[#Headers],[Amount]]:WellsFargo[[#This Row],[Amount]])</f>
        <v>555.50499999999965</v>
      </c>
      <c r="J230" s="28" t="s">
        <v>330</v>
      </c>
      <c r="K230" s="9"/>
    </row>
    <row r="231" spans="2:11" s="8" customFormat="1" ht="30" customHeight="1" x14ac:dyDescent="0.2">
      <c r="B231" s="4">
        <v>44778</v>
      </c>
      <c r="C231" s="4" t="s">
        <v>334</v>
      </c>
      <c r="D231" s="26" t="s">
        <v>333</v>
      </c>
      <c r="E231" s="27" t="s">
        <v>335</v>
      </c>
      <c r="F231" s="10" t="s">
        <v>40</v>
      </c>
      <c r="G231" s="11" t="s">
        <v>184</v>
      </c>
      <c r="H231" s="18">
        <f>-(3200/22400)</f>
        <v>-0.14285714285714285</v>
      </c>
      <c r="I231" s="17">
        <f>SUMIF(WellsFargo[[#Headers],[Ledger Name]]:WellsFargo[[#This Row],[Ledger Name]],WellsFargo[[#This Row],[Ledger Name]],WellsFargo[[#Headers],[Amount]]:WellsFargo[[#This Row],[Amount]])</f>
        <v>0.57801503714285718</v>
      </c>
      <c r="J231" s="28" t="s">
        <v>342</v>
      </c>
      <c r="K231" s="9"/>
    </row>
    <row r="232" spans="2:11" s="8" customFormat="1" ht="30" customHeight="1" x14ac:dyDescent="0.2">
      <c r="B232" s="4">
        <v>44784</v>
      </c>
      <c r="C232" s="4" t="s">
        <v>334</v>
      </c>
      <c r="D232" s="26" t="s">
        <v>333</v>
      </c>
      <c r="E232" s="27" t="s">
        <v>335</v>
      </c>
      <c r="F232" s="10" t="s">
        <v>40</v>
      </c>
      <c r="G232" s="11" t="s">
        <v>185</v>
      </c>
      <c r="H232" s="18">
        <f>-(2000/24142)</f>
        <v>-8.2843177864302869E-2</v>
      </c>
      <c r="I232" s="17">
        <f>SUMIF(WellsFargo[[#Headers],[Ledger Name]]:WellsFargo[[#This Row],[Ledger Name]],WellsFargo[[#This Row],[Ledger Name]],WellsFargo[[#Headers],[Amount]]:WellsFargo[[#This Row],[Amount]])</f>
        <v>0.49517185927855434</v>
      </c>
      <c r="J232" s="28" t="s">
        <v>342</v>
      </c>
      <c r="K232" s="9"/>
    </row>
    <row r="233" spans="2:11" s="8" customFormat="1" ht="30" customHeight="1" x14ac:dyDescent="0.2">
      <c r="B233" s="4">
        <v>44792</v>
      </c>
      <c r="C233" s="4" t="s">
        <v>334</v>
      </c>
      <c r="D233" s="26" t="s">
        <v>333</v>
      </c>
      <c r="E233" s="27" t="s">
        <v>335</v>
      </c>
      <c r="F233" s="10" t="s">
        <v>40</v>
      </c>
      <c r="G233" s="11" t="s">
        <v>186</v>
      </c>
      <c r="H233" s="18">
        <v>-9.3280000000000002E-2</v>
      </c>
      <c r="I233" s="17">
        <f>SUMIF(WellsFargo[[#Headers],[Ledger Name]]:WellsFargo[[#This Row],[Ledger Name]],WellsFargo[[#This Row],[Ledger Name]],WellsFargo[[#Headers],[Amount]]:WellsFargo[[#This Row],[Amount]])</f>
        <v>0.40189185927855431</v>
      </c>
      <c r="J233" s="28" t="s">
        <v>342</v>
      </c>
      <c r="K233" s="9"/>
    </row>
    <row r="234" spans="2:11" s="8" customFormat="1" ht="30" customHeight="1" x14ac:dyDescent="0.2">
      <c r="B234" s="4">
        <v>44733</v>
      </c>
      <c r="C234" s="4" t="s">
        <v>334</v>
      </c>
      <c r="D234" s="26" t="s">
        <v>333</v>
      </c>
      <c r="E234" s="27" t="s">
        <v>335</v>
      </c>
      <c r="F234" s="10" t="s">
        <v>67</v>
      </c>
      <c r="G234" s="11" t="s">
        <v>119</v>
      </c>
      <c r="H234" s="19">
        <v>47</v>
      </c>
      <c r="I234" s="13">
        <f>SUMIF(WellsFargo[[#Headers],[Ledger Name]]:WellsFargo[[#This Row],[Ledger Name]],WellsFargo[[#This Row],[Ledger Name]],WellsFargo[[#Headers],[Amount]]:WellsFargo[[#This Row],[Amount]])</f>
        <v>602.50499999999965</v>
      </c>
      <c r="J234" s="28" t="s">
        <v>330</v>
      </c>
      <c r="K234" s="9"/>
    </row>
    <row r="235" spans="2:11" s="8" customFormat="1" ht="30" customHeight="1" x14ac:dyDescent="0.2">
      <c r="B235" s="4">
        <v>44733</v>
      </c>
      <c r="C235" s="4" t="s">
        <v>334</v>
      </c>
      <c r="D235" s="26" t="s">
        <v>333</v>
      </c>
      <c r="E235" s="27" t="s">
        <v>335</v>
      </c>
      <c r="F235" s="10" t="s">
        <v>67</v>
      </c>
      <c r="G235" s="11" t="s">
        <v>187</v>
      </c>
      <c r="H235" s="19">
        <v>-15</v>
      </c>
      <c r="I235" s="13">
        <f>SUMIF(WellsFargo[[#Headers],[Ledger Name]]:WellsFargo[[#This Row],[Ledger Name]],WellsFargo[[#This Row],[Ledger Name]],WellsFargo[[#Headers],[Amount]]:WellsFargo[[#This Row],[Amount]])</f>
        <v>587.50499999999965</v>
      </c>
      <c r="J235" s="28" t="s">
        <v>330</v>
      </c>
      <c r="K235" s="9"/>
    </row>
    <row r="236" spans="2:11" s="8" customFormat="1" ht="30" customHeight="1" x14ac:dyDescent="0.2">
      <c r="B236" s="4">
        <v>44796</v>
      </c>
      <c r="C236" s="4" t="s">
        <v>334</v>
      </c>
      <c r="D236" s="26" t="s">
        <v>333</v>
      </c>
      <c r="E236" s="27" t="s">
        <v>335</v>
      </c>
      <c r="F236" s="10" t="s">
        <v>67</v>
      </c>
      <c r="G236" s="11" t="s">
        <v>188</v>
      </c>
      <c r="H236" s="19">
        <v>-20</v>
      </c>
      <c r="I236" s="13">
        <f>SUMIF(WellsFargo[[#Headers],[Ledger Name]]:WellsFargo[[#This Row],[Ledger Name]],WellsFargo[[#This Row],[Ledger Name]],WellsFargo[[#Headers],[Amount]]:WellsFargo[[#This Row],[Amount]])</f>
        <v>567.50499999999965</v>
      </c>
      <c r="J236" s="28" t="s">
        <v>330</v>
      </c>
      <c r="K236" s="9"/>
    </row>
    <row r="237" spans="2:11" s="8" customFormat="1" ht="30" customHeight="1" x14ac:dyDescent="0.2">
      <c r="B237" s="4">
        <v>44796</v>
      </c>
      <c r="C237" s="4" t="s">
        <v>334</v>
      </c>
      <c r="D237" s="26" t="s">
        <v>333</v>
      </c>
      <c r="E237" s="27" t="s">
        <v>335</v>
      </c>
      <c r="F237" s="10" t="s">
        <v>67</v>
      </c>
      <c r="G237" s="11" t="s">
        <v>189</v>
      </c>
      <c r="H237" s="19">
        <v>200</v>
      </c>
      <c r="I237" s="13">
        <f>SUMIF(WellsFargo[[#Headers],[Ledger Name]]:WellsFargo[[#This Row],[Ledger Name]],WellsFargo[[#This Row],[Ledger Name]],WellsFargo[[#Headers],[Amount]]:WellsFargo[[#This Row],[Amount]])</f>
        <v>767.50499999999965</v>
      </c>
      <c r="J237" s="28" t="s">
        <v>330</v>
      </c>
      <c r="K237" s="9"/>
    </row>
    <row r="238" spans="2:11" s="8" customFormat="1" ht="30" customHeight="1" x14ac:dyDescent="0.2">
      <c r="B238" s="4">
        <v>44799</v>
      </c>
      <c r="C238" s="4" t="s">
        <v>334</v>
      </c>
      <c r="D238" s="26" t="s">
        <v>333</v>
      </c>
      <c r="E238" s="27" t="s">
        <v>335</v>
      </c>
      <c r="F238" s="10" t="s">
        <v>67</v>
      </c>
      <c r="G238" s="11" t="s">
        <v>119</v>
      </c>
      <c r="H238" s="19">
        <v>150</v>
      </c>
      <c r="I238" s="13">
        <f>SUMIF(WellsFargo[[#Headers],[Ledger Name]]:WellsFargo[[#This Row],[Ledger Name]],WellsFargo[[#This Row],[Ledger Name]],WellsFargo[[#Headers],[Amount]]:WellsFargo[[#This Row],[Amount]])</f>
        <v>917.50499999999965</v>
      </c>
      <c r="J238" s="28" t="s">
        <v>330</v>
      </c>
      <c r="K238" s="9"/>
    </row>
    <row r="239" spans="2:11" s="8" customFormat="1" ht="30" customHeight="1" x14ac:dyDescent="0.2">
      <c r="B239" s="4">
        <v>44805</v>
      </c>
      <c r="C239" s="4" t="s">
        <v>334</v>
      </c>
      <c r="D239" s="26" t="s">
        <v>333</v>
      </c>
      <c r="E239" s="27" t="s">
        <v>335</v>
      </c>
      <c r="F239" s="10" t="s">
        <v>67</v>
      </c>
      <c r="G239" s="11" t="s">
        <v>189</v>
      </c>
      <c r="H239" s="19">
        <v>19.77</v>
      </c>
      <c r="I239" s="13">
        <f>SUMIF(WellsFargo[[#Headers],[Ledger Name]]:WellsFargo[[#This Row],[Ledger Name]],WellsFargo[[#This Row],[Ledger Name]],WellsFargo[[#Headers],[Amount]]:WellsFargo[[#This Row],[Amount]])</f>
        <v>937.27499999999964</v>
      </c>
      <c r="J239" s="28" t="s">
        <v>330</v>
      </c>
      <c r="K239" s="9"/>
    </row>
    <row r="240" spans="2:11" s="8" customFormat="1" ht="30" customHeight="1" x14ac:dyDescent="0.2">
      <c r="B240" s="4">
        <v>44806</v>
      </c>
      <c r="C240" s="4" t="s">
        <v>334</v>
      </c>
      <c r="D240" s="26" t="s">
        <v>333</v>
      </c>
      <c r="E240" s="27" t="s">
        <v>335</v>
      </c>
      <c r="F240" s="10" t="s">
        <v>67</v>
      </c>
      <c r="G240" s="11" t="s">
        <v>190</v>
      </c>
      <c r="H240" s="19">
        <v>1000</v>
      </c>
      <c r="I240" s="13">
        <f>SUMIF(WellsFargo[[#Headers],[Ledger Name]]:WellsFargo[[#This Row],[Ledger Name]],WellsFargo[[#This Row],[Ledger Name]],WellsFargo[[#Headers],[Amount]]:WellsFargo[[#This Row],[Amount]])</f>
        <v>1937.2749999999996</v>
      </c>
      <c r="J240" s="28" t="s">
        <v>330</v>
      </c>
      <c r="K240" s="9"/>
    </row>
    <row r="241" spans="1:11" s="8" customFormat="1" ht="30" customHeight="1" x14ac:dyDescent="0.2">
      <c r="B241" s="4">
        <v>44809</v>
      </c>
      <c r="C241" s="4" t="s">
        <v>334</v>
      </c>
      <c r="D241" s="26" t="s">
        <v>333</v>
      </c>
      <c r="E241" s="27" t="s">
        <v>335</v>
      </c>
      <c r="F241" s="10" t="s">
        <v>67</v>
      </c>
      <c r="G241" s="11" t="s">
        <v>191</v>
      </c>
      <c r="H241" s="19">
        <v>-528</v>
      </c>
      <c r="I241" s="13">
        <f>SUMIF(WellsFargo[[#Headers],[Ledger Name]]:WellsFargo[[#This Row],[Ledger Name]],WellsFargo[[#This Row],[Ledger Name]],WellsFargo[[#Headers],[Amount]]:WellsFargo[[#This Row],[Amount]])</f>
        <v>1409.2749999999996</v>
      </c>
      <c r="J241" s="28" t="s">
        <v>330</v>
      </c>
      <c r="K241" s="9"/>
    </row>
    <row r="242" spans="1:11" s="8" customFormat="1" ht="30" customHeight="1" x14ac:dyDescent="0.2">
      <c r="B242" s="4">
        <v>44809</v>
      </c>
      <c r="C242" s="4" t="s">
        <v>334</v>
      </c>
      <c r="D242" s="26" t="s">
        <v>333</v>
      </c>
      <c r="E242" s="27" t="s">
        <v>335</v>
      </c>
      <c r="F242" s="10" t="s">
        <v>40</v>
      </c>
      <c r="G242" s="11" t="s">
        <v>192</v>
      </c>
      <c r="H242" s="18">
        <v>-0.28029700000000002</v>
      </c>
      <c r="I242" s="18">
        <f>SUMIF(WellsFargo[[#Headers],[Ledger Name]]:WellsFargo[[#This Row],[Ledger Name]],WellsFargo[[#This Row],[Ledger Name]],WellsFargo[[#Headers],[Amount]]:WellsFargo[[#This Row],[Amount]])</f>
        <v>0.12159485927855429</v>
      </c>
      <c r="J242" s="28" t="s">
        <v>342</v>
      </c>
      <c r="K242" s="9"/>
    </row>
    <row r="243" spans="1:11" s="8" customFormat="1" ht="30" customHeight="1" x14ac:dyDescent="0.2">
      <c r="B243" s="4">
        <v>44813</v>
      </c>
      <c r="C243" s="4" t="s">
        <v>334</v>
      </c>
      <c r="D243" s="26" t="s">
        <v>333</v>
      </c>
      <c r="E243" s="27" t="s">
        <v>335</v>
      </c>
      <c r="F243" s="10" t="s">
        <v>67</v>
      </c>
      <c r="G243" s="11" t="s">
        <v>193</v>
      </c>
      <c r="H243" s="19">
        <v>-130</v>
      </c>
      <c r="I243" s="12">
        <f>SUMIF(WellsFargo[[#Headers],[Ledger Name]]:WellsFargo[[#This Row],[Ledger Name]],WellsFargo[[#This Row],[Ledger Name]],WellsFargo[[#Headers],[Amount]]:WellsFargo[[#This Row],[Amount]])</f>
        <v>1279.2749999999996</v>
      </c>
      <c r="J243" s="28" t="s">
        <v>330</v>
      </c>
      <c r="K243" s="9"/>
    </row>
    <row r="244" spans="1:11" s="8" customFormat="1" ht="30" customHeight="1" x14ac:dyDescent="0.2">
      <c r="B244" s="4">
        <v>44813</v>
      </c>
      <c r="C244" s="4" t="s">
        <v>334</v>
      </c>
      <c r="D244" s="26" t="s">
        <v>333</v>
      </c>
      <c r="E244" s="27" t="s">
        <v>335</v>
      </c>
      <c r="F244" s="10" t="s">
        <v>67</v>
      </c>
      <c r="G244" s="11" t="s">
        <v>194</v>
      </c>
      <c r="H244" s="19">
        <v>1000</v>
      </c>
      <c r="I244" s="12">
        <f>SUMIF(WellsFargo[[#Headers],[Ledger Name]]:WellsFargo[[#This Row],[Ledger Name]],WellsFargo[[#This Row],[Ledger Name]],WellsFargo[[#Headers],[Amount]]:WellsFargo[[#This Row],[Amount]])</f>
        <v>2279.2749999999996</v>
      </c>
      <c r="J244" s="28" t="s">
        <v>330</v>
      </c>
      <c r="K244" s="9"/>
    </row>
    <row r="245" spans="1:11" s="8" customFormat="1" ht="30" customHeight="1" x14ac:dyDescent="0.2">
      <c r="B245" s="4">
        <v>44813</v>
      </c>
      <c r="C245" s="4" t="s">
        <v>334</v>
      </c>
      <c r="D245" s="26" t="s">
        <v>333</v>
      </c>
      <c r="E245" s="27" t="s">
        <v>335</v>
      </c>
      <c r="F245" s="10" t="s">
        <v>67</v>
      </c>
      <c r="G245" s="11" t="s">
        <v>195</v>
      </c>
      <c r="H245" s="19">
        <v>-56</v>
      </c>
      <c r="I245" s="12">
        <f>SUMIF(WellsFargo[[#Headers],[Ledger Name]]:WellsFargo[[#This Row],[Ledger Name]],WellsFargo[[#This Row],[Ledger Name]],WellsFargo[[#Headers],[Amount]]:WellsFargo[[#This Row],[Amount]])</f>
        <v>2223.2749999999996</v>
      </c>
      <c r="J245" s="28" t="s">
        <v>330</v>
      </c>
      <c r="K245" s="9"/>
    </row>
    <row r="246" spans="1:11" s="8" customFormat="1" ht="30" customHeight="1" x14ac:dyDescent="0.2">
      <c r="B246" s="4">
        <v>44813</v>
      </c>
      <c r="C246" s="4" t="s">
        <v>334</v>
      </c>
      <c r="D246" s="26" t="s">
        <v>333</v>
      </c>
      <c r="E246" s="27" t="s">
        <v>335</v>
      </c>
      <c r="F246" s="10" t="s">
        <v>40</v>
      </c>
      <c r="G246" s="11" t="s">
        <v>196</v>
      </c>
      <c r="H246" s="18">
        <f>-(1500/21200)</f>
        <v>-7.0754716981132074E-2</v>
      </c>
      <c r="I246" s="18">
        <f>SUMIF(WellsFargo[[#Headers],[Ledger Name]]:WellsFargo[[#This Row],[Ledger Name]],WellsFargo[[#This Row],[Ledger Name]],WellsFargo[[#Headers],[Amount]]:WellsFargo[[#This Row],[Amount]])</f>
        <v>5.0840142297422217E-2</v>
      </c>
      <c r="J246" s="28" t="s">
        <v>342</v>
      </c>
      <c r="K246" s="9"/>
    </row>
    <row r="247" spans="1:11" s="8" customFormat="1" ht="30" customHeight="1" x14ac:dyDescent="0.2">
      <c r="A247" s="20"/>
      <c r="B247" s="4">
        <v>44838</v>
      </c>
      <c r="C247" s="4" t="s">
        <v>334</v>
      </c>
      <c r="D247" s="26" t="s">
        <v>333</v>
      </c>
      <c r="E247" s="27" t="s">
        <v>335</v>
      </c>
      <c r="F247" s="10" t="s">
        <v>67</v>
      </c>
      <c r="G247" s="11" t="s">
        <v>197</v>
      </c>
      <c r="H247" s="19">
        <v>-260</v>
      </c>
      <c r="I247" s="12">
        <f>SUMIF(WellsFargo[[#Headers],[Ledger Name]]:WellsFargo[[#This Row],[Ledger Name]],WellsFargo[[#This Row],[Ledger Name]],WellsFargo[[#Headers],[Amount]]:WellsFargo[[#This Row],[Amount]])</f>
        <v>1963.2749999999996</v>
      </c>
      <c r="J247" s="28" t="s">
        <v>330</v>
      </c>
      <c r="K247" s="9"/>
    </row>
    <row r="248" spans="1:11" s="8" customFormat="1" ht="30" customHeight="1" x14ac:dyDescent="0.2">
      <c r="A248" s="20"/>
      <c r="B248" s="4">
        <v>45226</v>
      </c>
      <c r="C248" s="4" t="s">
        <v>334</v>
      </c>
      <c r="D248" s="26" t="s">
        <v>333</v>
      </c>
      <c r="E248" s="27" t="s">
        <v>335</v>
      </c>
      <c r="F248" s="10" t="s">
        <v>67</v>
      </c>
      <c r="G248" s="11" t="s">
        <v>198</v>
      </c>
      <c r="H248" s="19">
        <v>-30</v>
      </c>
      <c r="I248" s="12">
        <f>SUMIF(WellsFargo[[#Headers],[Ledger Name]]:WellsFargo[[#This Row],[Ledger Name]],WellsFargo[[#This Row],[Ledger Name]],WellsFargo[[#Headers],[Amount]]:WellsFargo[[#This Row],[Amount]])</f>
        <v>1933.2749999999996</v>
      </c>
      <c r="J248" s="28" t="s">
        <v>330</v>
      </c>
      <c r="K248" s="9"/>
    </row>
    <row r="249" spans="1:11" s="8" customFormat="1" ht="30" customHeight="1" x14ac:dyDescent="0.2">
      <c r="A249" s="20"/>
      <c r="B249" s="4">
        <v>45230</v>
      </c>
      <c r="C249" s="4" t="s">
        <v>334</v>
      </c>
      <c r="D249" s="26" t="s">
        <v>333</v>
      </c>
      <c r="E249" s="27" t="s">
        <v>335</v>
      </c>
      <c r="F249" s="10" t="s">
        <v>67</v>
      </c>
      <c r="G249" s="11" t="s">
        <v>199</v>
      </c>
      <c r="H249" s="19">
        <v>-125</v>
      </c>
      <c r="I249" s="12">
        <f>SUMIF(WellsFargo[[#Headers],[Ledger Name]]:WellsFargo[[#This Row],[Ledger Name]],WellsFargo[[#This Row],[Ledger Name]],WellsFargo[[#Headers],[Amount]]:WellsFargo[[#This Row],[Amount]])</f>
        <v>1808.2749999999996</v>
      </c>
      <c r="J249" s="28" t="s">
        <v>330</v>
      </c>
      <c r="K249" s="9"/>
    </row>
    <row r="250" spans="1:11" s="8" customFormat="1" ht="30" customHeight="1" x14ac:dyDescent="0.2">
      <c r="A250" s="20"/>
      <c r="B250" s="4">
        <v>45230</v>
      </c>
      <c r="C250" s="4" t="s">
        <v>334</v>
      </c>
      <c r="D250" s="26" t="s">
        <v>333</v>
      </c>
      <c r="E250" s="27" t="s">
        <v>335</v>
      </c>
      <c r="F250" s="10" t="s">
        <v>67</v>
      </c>
      <c r="G250" s="11" t="s">
        <v>200</v>
      </c>
      <c r="H250" s="19">
        <v>200</v>
      </c>
      <c r="I250" s="12">
        <f>SUMIF(WellsFargo[[#Headers],[Ledger Name]]:WellsFargo[[#This Row],[Ledger Name]],WellsFargo[[#This Row],[Ledger Name]],WellsFargo[[#Headers],[Amount]]:WellsFargo[[#This Row],[Amount]])</f>
        <v>2008.2749999999996</v>
      </c>
      <c r="J250" s="28" t="s">
        <v>330</v>
      </c>
      <c r="K250" s="9"/>
    </row>
    <row r="251" spans="1:11" s="8" customFormat="1" ht="30" customHeight="1" x14ac:dyDescent="0.2">
      <c r="A251" s="20"/>
      <c r="B251" s="4">
        <v>44837</v>
      </c>
      <c r="C251" s="4" t="s">
        <v>334</v>
      </c>
      <c r="D251" s="26" t="s">
        <v>333</v>
      </c>
      <c r="E251" s="27" t="s">
        <v>335</v>
      </c>
      <c r="F251" s="10" t="s">
        <v>67</v>
      </c>
      <c r="G251" s="11" t="s">
        <v>201</v>
      </c>
      <c r="H251" s="19">
        <v>3000</v>
      </c>
      <c r="I251" s="12">
        <f>SUMIF(WellsFargo[[#Headers],[Ledger Name]]:WellsFargo[[#This Row],[Ledger Name]],WellsFargo[[#This Row],[Ledger Name]],WellsFargo[[#Headers],[Amount]]:WellsFargo[[#This Row],[Amount]])</f>
        <v>5008.2749999999996</v>
      </c>
      <c r="J251" s="28" t="s">
        <v>330</v>
      </c>
      <c r="K251" s="9"/>
    </row>
    <row r="252" spans="1:11" s="8" customFormat="1" ht="30" customHeight="1" x14ac:dyDescent="0.2">
      <c r="A252" s="20"/>
      <c r="B252" s="4">
        <v>44837</v>
      </c>
      <c r="C252" s="4" t="s">
        <v>334</v>
      </c>
      <c r="D252" s="26" t="s">
        <v>333</v>
      </c>
      <c r="E252" s="27" t="s">
        <v>335</v>
      </c>
      <c r="F252" s="10" t="s">
        <v>67</v>
      </c>
      <c r="G252" s="11" t="s">
        <v>201</v>
      </c>
      <c r="H252" s="19">
        <v>2000</v>
      </c>
      <c r="I252" s="12">
        <f>SUMIF(WellsFargo[[#Headers],[Ledger Name]]:WellsFargo[[#This Row],[Ledger Name]],WellsFargo[[#This Row],[Ledger Name]],WellsFargo[[#Headers],[Amount]]:WellsFargo[[#This Row],[Amount]])</f>
        <v>7008.2749999999996</v>
      </c>
      <c r="J252" s="28" t="s">
        <v>330</v>
      </c>
      <c r="K252" s="9"/>
    </row>
    <row r="253" spans="1:11" s="8" customFormat="1" ht="30" customHeight="1" x14ac:dyDescent="0.2">
      <c r="A253" s="20"/>
      <c r="B253" s="4">
        <v>44874</v>
      </c>
      <c r="C253" s="4" t="s">
        <v>334</v>
      </c>
      <c r="D253" s="26" t="s">
        <v>333</v>
      </c>
      <c r="E253" s="27" t="s">
        <v>335</v>
      </c>
      <c r="F253" s="10" t="s">
        <v>34</v>
      </c>
      <c r="G253" s="11" t="s">
        <v>202</v>
      </c>
      <c r="H253" s="12">
        <v>-60</v>
      </c>
      <c r="I253" s="12">
        <f>SUMIF(WellsFargo[[#Headers],[Ledger Name]]:WellsFargo[[#This Row],[Ledger Name]],WellsFargo[[#This Row],[Ledger Name]],WellsFargo[[#Headers],[Amount]]:WellsFargo[[#This Row],[Amount]])</f>
        <v>5707</v>
      </c>
      <c r="J253" s="28" t="s">
        <v>330</v>
      </c>
      <c r="K253" s="9"/>
    </row>
    <row r="254" spans="1:11" s="8" customFormat="1" ht="30" customHeight="1" x14ac:dyDescent="0.2">
      <c r="A254" s="20"/>
      <c r="B254" s="4">
        <v>44875</v>
      </c>
      <c r="C254" s="4" t="s">
        <v>334</v>
      </c>
      <c r="D254" s="26" t="s">
        <v>333</v>
      </c>
      <c r="E254" s="27" t="s">
        <v>335</v>
      </c>
      <c r="F254" s="10" t="s">
        <v>67</v>
      </c>
      <c r="G254" s="11" t="s">
        <v>203</v>
      </c>
      <c r="H254" s="19">
        <v>-30</v>
      </c>
      <c r="I254" s="12">
        <f>SUMIF(WellsFargo[[#Headers],[Ledger Name]]:WellsFargo[[#This Row],[Ledger Name]],WellsFargo[[#This Row],[Ledger Name]],WellsFargo[[#Headers],[Amount]]:WellsFargo[[#This Row],[Amount]])</f>
        <v>6978.2749999999996</v>
      </c>
      <c r="J254" s="28" t="s">
        <v>330</v>
      </c>
      <c r="K254" s="9"/>
    </row>
    <row r="255" spans="1:11" s="8" customFormat="1" ht="30" customHeight="1" x14ac:dyDescent="0.2">
      <c r="A255" s="20"/>
      <c r="B255" s="4">
        <v>44897</v>
      </c>
      <c r="C255" s="4" t="s">
        <v>334</v>
      </c>
      <c r="D255" s="26" t="s">
        <v>333</v>
      </c>
      <c r="E255" s="27" t="s">
        <v>335</v>
      </c>
      <c r="F255" s="10" t="s">
        <v>67</v>
      </c>
      <c r="G255" s="11" t="s">
        <v>168</v>
      </c>
      <c r="H255" s="19">
        <v>55.69</v>
      </c>
      <c r="I255" s="12">
        <f>SUMIF(WellsFargo[[#Headers],[Ledger Name]]:WellsFargo[[#This Row],[Ledger Name]],WellsFargo[[#This Row],[Ledger Name]],WellsFargo[[#Headers],[Amount]]:WellsFargo[[#This Row],[Amount]])</f>
        <v>7033.9649999999992</v>
      </c>
      <c r="J255" s="28" t="s">
        <v>330</v>
      </c>
      <c r="K255" s="9"/>
    </row>
    <row r="256" spans="1:11" s="8" customFormat="1" ht="30" customHeight="1" x14ac:dyDescent="0.2">
      <c r="A256" s="20"/>
      <c r="B256" s="4">
        <v>44897</v>
      </c>
      <c r="C256" s="4" t="s">
        <v>334</v>
      </c>
      <c r="D256" s="26" t="s">
        <v>333</v>
      </c>
      <c r="E256" s="27" t="s">
        <v>335</v>
      </c>
      <c r="F256" s="10" t="s">
        <v>67</v>
      </c>
      <c r="G256" s="11" t="s">
        <v>204</v>
      </c>
      <c r="H256" s="19">
        <v>-100</v>
      </c>
      <c r="I256" s="12">
        <f>SUMIF(WellsFargo[[#Headers],[Ledger Name]]:WellsFargo[[#This Row],[Ledger Name]],WellsFargo[[#This Row],[Ledger Name]],WellsFargo[[#Headers],[Amount]]:WellsFargo[[#This Row],[Amount]])</f>
        <v>6933.9649999999992</v>
      </c>
      <c r="J256" s="28" t="s">
        <v>330</v>
      </c>
      <c r="K256" s="9"/>
    </row>
    <row r="257" spans="1:11" s="8" customFormat="1" ht="30" customHeight="1" x14ac:dyDescent="0.2">
      <c r="A257" s="20"/>
      <c r="B257" s="4">
        <v>44914</v>
      </c>
      <c r="C257" s="4" t="s">
        <v>334</v>
      </c>
      <c r="D257" s="26" t="s">
        <v>333</v>
      </c>
      <c r="E257" s="27" t="s">
        <v>335</v>
      </c>
      <c r="F257" s="10" t="s">
        <v>67</v>
      </c>
      <c r="G257" s="11" t="s">
        <v>204</v>
      </c>
      <c r="H257" s="19">
        <v>-300</v>
      </c>
      <c r="I257" s="12">
        <f>SUMIF(WellsFargo[[#Headers],[Ledger Name]]:WellsFargo[[#This Row],[Ledger Name]],WellsFargo[[#This Row],[Ledger Name]],WellsFargo[[#Headers],[Amount]]:WellsFargo[[#This Row],[Amount]])</f>
        <v>6633.9649999999992</v>
      </c>
      <c r="J257" s="28" t="s">
        <v>330</v>
      </c>
      <c r="K257" s="9"/>
    </row>
    <row r="258" spans="1:11" s="8" customFormat="1" ht="30" customHeight="1" x14ac:dyDescent="0.2">
      <c r="A258" s="20"/>
      <c r="B258" s="4">
        <v>44914</v>
      </c>
      <c r="C258" s="4" t="s">
        <v>334</v>
      </c>
      <c r="D258" s="26" t="s">
        <v>333</v>
      </c>
      <c r="E258" s="27" t="s">
        <v>335</v>
      </c>
      <c r="F258" s="10" t="s">
        <v>67</v>
      </c>
      <c r="G258" s="11" t="s">
        <v>205</v>
      </c>
      <c r="H258" s="19">
        <v>50</v>
      </c>
      <c r="I258" s="12">
        <f>SUMIF(WellsFargo[[#Headers],[Ledger Name]]:WellsFargo[[#This Row],[Ledger Name]],WellsFargo[[#This Row],[Ledger Name]],WellsFargo[[#Headers],[Amount]]:WellsFargo[[#This Row],[Amount]])</f>
        <v>6683.9649999999992</v>
      </c>
      <c r="J258" s="28" t="s">
        <v>330</v>
      </c>
      <c r="K258" s="9"/>
    </row>
    <row r="259" spans="1:11" s="8" customFormat="1" ht="30" customHeight="1" x14ac:dyDescent="0.2">
      <c r="A259" s="20"/>
      <c r="B259" s="4">
        <v>44914</v>
      </c>
      <c r="C259" s="4" t="s">
        <v>334</v>
      </c>
      <c r="D259" s="26" t="s">
        <v>333</v>
      </c>
      <c r="E259" s="27" t="s">
        <v>335</v>
      </c>
      <c r="F259" s="10" t="s">
        <v>67</v>
      </c>
      <c r="G259" s="11" t="s">
        <v>206</v>
      </c>
      <c r="H259" s="19">
        <v>50</v>
      </c>
      <c r="I259" s="12">
        <f>SUMIF(WellsFargo[[#Headers],[Ledger Name]]:WellsFargo[[#This Row],[Ledger Name]],WellsFargo[[#This Row],[Ledger Name]],WellsFargo[[#Headers],[Amount]]:WellsFargo[[#This Row],[Amount]])</f>
        <v>6733.9649999999992</v>
      </c>
      <c r="J259" s="28" t="s">
        <v>330</v>
      </c>
      <c r="K259" s="9"/>
    </row>
    <row r="260" spans="1:11" s="8" customFormat="1" ht="30" customHeight="1" x14ac:dyDescent="0.2">
      <c r="A260" s="20"/>
      <c r="B260" s="4">
        <v>44914</v>
      </c>
      <c r="C260" s="4" t="s">
        <v>334</v>
      </c>
      <c r="D260" s="26" t="s">
        <v>333</v>
      </c>
      <c r="E260" s="27" t="s">
        <v>335</v>
      </c>
      <c r="F260" s="10" t="s">
        <v>34</v>
      </c>
      <c r="G260" s="11" t="s">
        <v>207</v>
      </c>
      <c r="H260" s="12">
        <v>-50</v>
      </c>
      <c r="I260" s="12">
        <f>SUMIF(WellsFargo[[#Headers],[Ledger Name]]:WellsFargo[[#This Row],[Ledger Name]],WellsFargo[[#This Row],[Ledger Name]],WellsFargo[[#Headers],[Amount]]:WellsFargo[[#This Row],[Amount]])</f>
        <v>5657</v>
      </c>
      <c r="J260" s="28" t="s">
        <v>330</v>
      </c>
      <c r="K260" s="9"/>
    </row>
    <row r="261" spans="1:11" s="8" customFormat="1" ht="30" customHeight="1" x14ac:dyDescent="0.2">
      <c r="A261" s="20"/>
      <c r="B261" s="4">
        <v>44566</v>
      </c>
      <c r="C261" s="4" t="s">
        <v>334</v>
      </c>
      <c r="D261" s="26" t="s">
        <v>333</v>
      </c>
      <c r="E261" s="27" t="s">
        <v>335</v>
      </c>
      <c r="F261" s="10" t="s">
        <v>67</v>
      </c>
      <c r="G261" s="11" t="s">
        <v>208</v>
      </c>
      <c r="H261" s="19">
        <v>-150</v>
      </c>
      <c r="I261" s="12">
        <f>SUMIF(WellsFargo[[#Headers],[Ledger Name]]:WellsFargo[[#This Row],[Ledger Name]],WellsFargo[[#This Row],[Ledger Name]],WellsFargo[[#Headers],[Amount]]:WellsFargo[[#This Row],[Amount]])</f>
        <v>6583.9649999999992</v>
      </c>
      <c r="J261" s="28" t="s">
        <v>330</v>
      </c>
      <c r="K261" s="9"/>
    </row>
    <row r="262" spans="1:11" s="8" customFormat="1" ht="30" customHeight="1" x14ac:dyDescent="0.2">
      <c r="A262" s="20"/>
      <c r="B262" s="4">
        <v>44944</v>
      </c>
      <c r="C262" s="4" t="s">
        <v>334</v>
      </c>
      <c r="D262" s="26" t="s">
        <v>333</v>
      </c>
      <c r="E262" s="27" t="s">
        <v>335</v>
      </c>
      <c r="F262" s="10" t="s">
        <v>67</v>
      </c>
      <c r="G262" s="11" t="s">
        <v>209</v>
      </c>
      <c r="H262" s="19">
        <v>-25</v>
      </c>
      <c r="I262" s="12">
        <f>SUMIF(WellsFargo[[#Headers],[Ledger Name]]:WellsFargo[[#This Row],[Ledger Name]],WellsFargo[[#This Row],[Ledger Name]],WellsFargo[[#Headers],[Amount]]:WellsFargo[[#This Row],[Amount]])</f>
        <v>6558.9649999999992</v>
      </c>
      <c r="J262" s="28" t="s">
        <v>330</v>
      </c>
      <c r="K262" s="9"/>
    </row>
    <row r="263" spans="1:11" s="8" customFormat="1" ht="30" customHeight="1" x14ac:dyDescent="0.2">
      <c r="A263" s="20"/>
      <c r="B263" s="4">
        <v>44966</v>
      </c>
      <c r="C263" s="4" t="s">
        <v>334</v>
      </c>
      <c r="D263" s="26" t="s">
        <v>333</v>
      </c>
      <c r="E263" s="27" t="s">
        <v>335</v>
      </c>
      <c r="F263" s="10" t="s">
        <v>67</v>
      </c>
      <c r="G263" s="11" t="s">
        <v>210</v>
      </c>
      <c r="H263" s="19">
        <v>-100</v>
      </c>
      <c r="I263" s="12">
        <f>SUMIF(WellsFargo[[#Headers],[Ledger Name]]:WellsFargo[[#This Row],[Ledger Name]],WellsFargo[[#This Row],[Ledger Name]],WellsFargo[[#Headers],[Amount]]:WellsFargo[[#This Row],[Amount]])</f>
        <v>6458.9649999999992</v>
      </c>
      <c r="J263" s="28" t="s">
        <v>330</v>
      </c>
      <c r="K263" s="9"/>
    </row>
    <row r="264" spans="1:11" s="8" customFormat="1" ht="30" customHeight="1" x14ac:dyDescent="0.2">
      <c r="A264" s="20"/>
      <c r="B264" s="4">
        <v>44991</v>
      </c>
      <c r="C264" s="4" t="s">
        <v>334</v>
      </c>
      <c r="D264" s="26" t="s">
        <v>333</v>
      </c>
      <c r="E264" s="27" t="s">
        <v>335</v>
      </c>
      <c r="F264" s="10" t="s">
        <v>67</v>
      </c>
      <c r="G264" s="11" t="s">
        <v>211</v>
      </c>
      <c r="H264" s="19">
        <v>76</v>
      </c>
      <c r="I264" s="12">
        <f>SUMIF(WellsFargo[[#Headers],[Ledger Name]]:WellsFargo[[#This Row],[Ledger Name]],WellsFargo[[#This Row],[Ledger Name]],WellsFargo[[#Headers],[Amount]]:WellsFargo[[#This Row],[Amount]])</f>
        <v>6534.9649999999992</v>
      </c>
      <c r="J264" s="28" t="s">
        <v>330</v>
      </c>
      <c r="K264" s="9"/>
    </row>
    <row r="265" spans="1:11" s="8" customFormat="1" ht="30" customHeight="1" x14ac:dyDescent="0.2">
      <c r="A265" s="20"/>
      <c r="B265" s="4">
        <v>45008</v>
      </c>
      <c r="C265" s="4" t="s">
        <v>334</v>
      </c>
      <c r="D265" s="26" t="s">
        <v>333</v>
      </c>
      <c r="E265" s="27" t="s">
        <v>335</v>
      </c>
      <c r="F265" s="10" t="s">
        <v>212</v>
      </c>
      <c r="G265" s="11" t="s">
        <v>213</v>
      </c>
      <c r="H265" s="19">
        <v>27</v>
      </c>
      <c r="I265" s="12">
        <f>SUMIF(WellsFargo[[#Headers],[Ledger Name]]:WellsFargo[[#This Row],[Ledger Name]],WellsFargo[[#This Row],[Ledger Name]],WellsFargo[[#Headers],[Amount]]:WellsFargo[[#This Row],[Amount]])</f>
        <v>27</v>
      </c>
      <c r="J265" s="28" t="s">
        <v>330</v>
      </c>
      <c r="K265" s="9"/>
    </row>
    <row r="266" spans="1:11" s="8" customFormat="1" ht="30" customHeight="1" x14ac:dyDescent="0.2">
      <c r="A266" s="20"/>
      <c r="B266" s="4">
        <v>45008</v>
      </c>
      <c r="C266" s="4" t="s">
        <v>334</v>
      </c>
      <c r="D266" s="26" t="s">
        <v>333</v>
      </c>
      <c r="E266" s="27" t="s">
        <v>335</v>
      </c>
      <c r="F266" s="10" t="s">
        <v>212</v>
      </c>
      <c r="G266" s="11" t="s">
        <v>213</v>
      </c>
      <c r="H266" s="19">
        <v>157</v>
      </c>
      <c r="I266" s="12">
        <f>SUMIF(WellsFargo[[#Headers],[Ledger Name]]:WellsFargo[[#This Row],[Ledger Name]],WellsFargo[[#This Row],[Ledger Name]],WellsFargo[[#Headers],[Amount]]:WellsFargo[[#This Row],[Amount]])</f>
        <v>184</v>
      </c>
      <c r="J266" s="28" t="s">
        <v>330</v>
      </c>
      <c r="K266" s="9"/>
    </row>
    <row r="267" spans="1:11" s="8" customFormat="1" ht="30" customHeight="1" x14ac:dyDescent="0.2">
      <c r="A267" s="20"/>
      <c r="B267" s="4">
        <v>45008</v>
      </c>
      <c r="C267" s="4" t="s">
        <v>334</v>
      </c>
      <c r="D267" s="26" t="s">
        <v>333</v>
      </c>
      <c r="E267" s="27" t="s">
        <v>335</v>
      </c>
      <c r="F267" s="10" t="s">
        <v>212</v>
      </c>
      <c r="G267" s="11" t="s">
        <v>213</v>
      </c>
      <c r="H267" s="19">
        <v>100</v>
      </c>
      <c r="I267" s="12">
        <f>SUMIF(WellsFargo[[#Headers],[Ledger Name]]:WellsFargo[[#This Row],[Ledger Name]],WellsFargo[[#This Row],[Ledger Name]],WellsFargo[[#Headers],[Amount]]:WellsFargo[[#This Row],[Amount]])</f>
        <v>284</v>
      </c>
      <c r="J267" s="28" t="s">
        <v>330</v>
      </c>
      <c r="K267" s="9"/>
    </row>
    <row r="268" spans="1:11" s="8" customFormat="1" ht="30" customHeight="1" x14ac:dyDescent="0.2">
      <c r="A268" s="20"/>
      <c r="B268" s="4">
        <v>45011</v>
      </c>
      <c r="C268" s="4" t="s">
        <v>334</v>
      </c>
      <c r="D268" s="26" t="s">
        <v>333</v>
      </c>
      <c r="E268" s="27" t="s">
        <v>335</v>
      </c>
      <c r="F268" s="10" t="s">
        <v>67</v>
      </c>
      <c r="G268" s="11" t="s">
        <v>214</v>
      </c>
      <c r="H268" s="19">
        <v>-120</v>
      </c>
      <c r="I268" s="12">
        <f>SUMIF(WellsFargo[[#Headers],[Ledger Name]]:WellsFargo[[#This Row],[Ledger Name]],WellsFargo[[#This Row],[Ledger Name]],WellsFargo[[#Headers],[Amount]]:WellsFargo[[#This Row],[Amount]])</f>
        <v>6414.9649999999992</v>
      </c>
      <c r="J268" s="28" t="s">
        <v>330</v>
      </c>
      <c r="K268" s="9"/>
    </row>
    <row r="269" spans="1:11" s="8" customFormat="1" ht="30" customHeight="1" x14ac:dyDescent="0.2">
      <c r="A269" s="20"/>
      <c r="B269" s="4">
        <v>45036</v>
      </c>
      <c r="C269" s="4" t="s">
        <v>334</v>
      </c>
      <c r="D269" s="26" t="s">
        <v>333</v>
      </c>
      <c r="E269" s="27" t="s">
        <v>335</v>
      </c>
      <c r="F269" s="10" t="s">
        <v>67</v>
      </c>
      <c r="G269" s="11" t="s">
        <v>215</v>
      </c>
      <c r="H269" s="19">
        <v>-20</v>
      </c>
      <c r="I269" s="12">
        <f>SUMIF(WellsFargo[[#Headers],[Ledger Name]]:WellsFargo[[#This Row],[Ledger Name]],WellsFargo[[#This Row],[Ledger Name]],WellsFargo[[#Headers],[Amount]]:WellsFargo[[#This Row],[Amount]])</f>
        <v>6394.9649999999992</v>
      </c>
      <c r="J269" s="28" t="s">
        <v>330</v>
      </c>
      <c r="K269" s="9"/>
    </row>
    <row r="270" spans="1:11" s="8" customFormat="1" ht="30" customHeight="1" x14ac:dyDescent="0.2">
      <c r="A270" s="20"/>
      <c r="B270" s="4">
        <v>45044</v>
      </c>
      <c r="C270" s="4" t="s">
        <v>334</v>
      </c>
      <c r="D270" s="26" t="s">
        <v>333</v>
      </c>
      <c r="E270" s="27" t="s">
        <v>335</v>
      </c>
      <c r="F270" s="10" t="s">
        <v>67</v>
      </c>
      <c r="G270" s="11" t="s">
        <v>216</v>
      </c>
      <c r="H270" s="19">
        <v>-20</v>
      </c>
      <c r="I270" s="12">
        <f>SUMIF(WellsFargo[[#Headers],[Ledger Name]]:WellsFargo[[#This Row],[Ledger Name]],WellsFargo[[#This Row],[Ledger Name]],WellsFargo[[#Headers],[Amount]]:WellsFargo[[#This Row],[Amount]])</f>
        <v>6374.9649999999992</v>
      </c>
      <c r="J270" s="28" t="s">
        <v>330</v>
      </c>
      <c r="K270" s="9"/>
    </row>
    <row r="271" spans="1:11" s="8" customFormat="1" ht="30" customHeight="1" x14ac:dyDescent="0.2">
      <c r="A271" s="20"/>
      <c r="B271" s="4">
        <v>45048</v>
      </c>
      <c r="C271" s="4" t="s">
        <v>334</v>
      </c>
      <c r="D271" s="26" t="s">
        <v>333</v>
      </c>
      <c r="E271" s="27" t="s">
        <v>335</v>
      </c>
      <c r="F271" s="10" t="s">
        <v>67</v>
      </c>
      <c r="G271" s="11" t="s">
        <v>217</v>
      </c>
      <c r="H271" s="19">
        <v>-40</v>
      </c>
      <c r="I271" s="12">
        <f>SUMIF(WellsFargo[[#Headers],[Ledger Name]]:WellsFargo[[#This Row],[Ledger Name]],WellsFargo[[#This Row],[Ledger Name]],WellsFargo[[#Headers],[Amount]]:WellsFargo[[#This Row],[Amount]])</f>
        <v>6334.9649999999992</v>
      </c>
      <c r="J271" s="28" t="s">
        <v>330</v>
      </c>
      <c r="K271" s="9"/>
    </row>
    <row r="272" spans="1:11" s="8" customFormat="1" ht="30" customHeight="1" x14ac:dyDescent="0.2">
      <c r="A272" s="20"/>
      <c r="B272" s="4">
        <v>45048</v>
      </c>
      <c r="C272" s="4" t="s">
        <v>334</v>
      </c>
      <c r="D272" s="26" t="s">
        <v>333</v>
      </c>
      <c r="E272" s="27" t="s">
        <v>335</v>
      </c>
      <c r="F272" s="10" t="s">
        <v>67</v>
      </c>
      <c r="G272" s="11" t="s">
        <v>218</v>
      </c>
      <c r="H272" s="19">
        <v>-300</v>
      </c>
      <c r="I272" s="12">
        <f>SUMIF(WellsFargo[[#Headers],[Ledger Name]]:WellsFargo[[#This Row],[Ledger Name]],WellsFargo[[#This Row],[Ledger Name]],WellsFargo[[#Headers],[Amount]]:WellsFargo[[#This Row],[Amount]])</f>
        <v>6034.9649999999992</v>
      </c>
      <c r="J272" s="28" t="s">
        <v>330</v>
      </c>
      <c r="K272" s="9"/>
    </row>
    <row r="273" spans="1:11" s="8" customFormat="1" ht="30" customHeight="1" x14ac:dyDescent="0.2">
      <c r="A273" s="20"/>
      <c r="B273" s="4">
        <v>45049</v>
      </c>
      <c r="C273" s="4" t="s">
        <v>334</v>
      </c>
      <c r="D273" s="26" t="s">
        <v>333</v>
      </c>
      <c r="E273" s="27" t="s">
        <v>335</v>
      </c>
      <c r="F273" s="10" t="s">
        <v>67</v>
      </c>
      <c r="G273" s="11" t="s">
        <v>219</v>
      </c>
      <c r="H273" s="19">
        <v>-60</v>
      </c>
      <c r="I273" s="12">
        <f>SUMIF(WellsFargo[[#Headers],[Ledger Name]]:WellsFargo[[#This Row],[Ledger Name]],WellsFargo[[#This Row],[Ledger Name]],WellsFargo[[#Headers],[Amount]]:WellsFargo[[#This Row],[Amount]])</f>
        <v>5974.9649999999992</v>
      </c>
      <c r="J273" s="28" t="s">
        <v>330</v>
      </c>
      <c r="K273" s="9"/>
    </row>
    <row r="274" spans="1:11" s="8" customFormat="1" ht="30" customHeight="1" x14ac:dyDescent="0.2">
      <c r="A274" s="20"/>
      <c r="B274" s="4">
        <v>45049</v>
      </c>
      <c r="C274" s="4" t="s">
        <v>334</v>
      </c>
      <c r="D274" s="26" t="s">
        <v>333</v>
      </c>
      <c r="E274" s="27" t="s">
        <v>335</v>
      </c>
      <c r="F274" s="10" t="s">
        <v>212</v>
      </c>
      <c r="G274" s="11" t="s">
        <v>220</v>
      </c>
      <c r="H274" s="19">
        <v>40</v>
      </c>
      <c r="I274" s="12">
        <f>SUMIF(WellsFargo[[#Headers],[Ledger Name]]:WellsFargo[[#This Row],[Ledger Name]],WellsFargo[[#This Row],[Ledger Name]],WellsFargo[[#Headers],[Amount]]:WellsFargo[[#This Row],[Amount]])</f>
        <v>324</v>
      </c>
      <c r="J274" s="28" t="s">
        <v>330</v>
      </c>
      <c r="K274" s="9"/>
    </row>
    <row r="275" spans="1:11" s="8" customFormat="1" ht="30" customHeight="1" x14ac:dyDescent="0.2">
      <c r="A275" s="20"/>
      <c r="B275" s="4">
        <v>45050</v>
      </c>
      <c r="C275" s="4" t="s">
        <v>334</v>
      </c>
      <c r="D275" s="26" t="s">
        <v>333</v>
      </c>
      <c r="E275" s="27" t="s">
        <v>335</v>
      </c>
      <c r="F275" s="10" t="s">
        <v>212</v>
      </c>
      <c r="G275" s="11" t="s">
        <v>221</v>
      </c>
      <c r="H275" s="19">
        <v>60</v>
      </c>
      <c r="I275" s="12">
        <f>SUMIF(WellsFargo[[#Headers],[Ledger Name]]:WellsFargo[[#This Row],[Ledger Name]],WellsFargo[[#This Row],[Ledger Name]],WellsFargo[[#Headers],[Amount]]:WellsFargo[[#This Row],[Amount]])</f>
        <v>384</v>
      </c>
      <c r="J275" s="28" t="s">
        <v>330</v>
      </c>
      <c r="K275" s="9"/>
    </row>
    <row r="276" spans="1:11" s="8" customFormat="1" ht="30" customHeight="1" x14ac:dyDescent="0.2">
      <c r="A276" s="20"/>
      <c r="B276" s="4">
        <v>45047</v>
      </c>
      <c r="C276" s="4" t="s">
        <v>334</v>
      </c>
      <c r="D276" s="26" t="s">
        <v>333</v>
      </c>
      <c r="E276" s="27" t="s">
        <v>335</v>
      </c>
      <c r="F276" s="10" t="s">
        <v>212</v>
      </c>
      <c r="G276" s="11" t="s">
        <v>222</v>
      </c>
      <c r="H276" s="19">
        <v>160</v>
      </c>
      <c r="I276" s="12">
        <f>SUMIF(WellsFargo[[#Headers],[Ledger Name]]:WellsFargo[[#This Row],[Ledger Name]],WellsFargo[[#This Row],[Ledger Name]],WellsFargo[[#Headers],[Amount]]:WellsFargo[[#This Row],[Amount]])</f>
        <v>544</v>
      </c>
      <c r="J276" s="28" t="s">
        <v>330</v>
      </c>
      <c r="K276" s="9"/>
    </row>
    <row r="277" spans="1:11" s="8" customFormat="1" ht="30" customHeight="1" x14ac:dyDescent="0.2">
      <c r="A277" s="20"/>
      <c r="B277" s="4">
        <v>45078</v>
      </c>
      <c r="C277" s="4" t="s">
        <v>334</v>
      </c>
      <c r="D277" s="26" t="s">
        <v>333</v>
      </c>
      <c r="E277" s="27" t="s">
        <v>335</v>
      </c>
      <c r="F277" s="10" t="s">
        <v>212</v>
      </c>
      <c r="G277" s="11" t="s">
        <v>222</v>
      </c>
      <c r="H277" s="19">
        <v>110</v>
      </c>
      <c r="I277" s="12">
        <f>SUMIF(WellsFargo[[#Headers],[Ledger Name]]:WellsFargo[[#This Row],[Ledger Name]],WellsFargo[[#This Row],[Ledger Name]],WellsFargo[[#Headers],[Amount]]:WellsFargo[[#This Row],[Amount]])</f>
        <v>654</v>
      </c>
      <c r="J277" s="28" t="s">
        <v>330</v>
      </c>
      <c r="K277" s="9"/>
    </row>
    <row r="278" spans="1:11" s="8" customFormat="1" ht="30" customHeight="1" x14ac:dyDescent="0.2">
      <c r="A278" s="20"/>
      <c r="B278" s="4">
        <v>45094</v>
      </c>
      <c r="C278" s="4" t="s">
        <v>334</v>
      </c>
      <c r="D278" s="26" t="s">
        <v>333</v>
      </c>
      <c r="E278" s="27" t="s">
        <v>335</v>
      </c>
      <c r="F278" s="10" t="s">
        <v>212</v>
      </c>
      <c r="G278" s="11" t="s">
        <v>223</v>
      </c>
      <c r="H278" s="19">
        <v>-150</v>
      </c>
      <c r="I278" s="12">
        <f>SUMIF(WellsFargo[[#Headers],[Ledger Name]]:WellsFargo[[#This Row],[Ledger Name]],WellsFargo[[#This Row],[Ledger Name]],WellsFargo[[#Headers],[Amount]]:WellsFargo[[#This Row],[Amount]])</f>
        <v>504</v>
      </c>
      <c r="J278" s="28" t="s">
        <v>330</v>
      </c>
      <c r="K278" s="9"/>
    </row>
    <row r="279" spans="1:11" s="8" customFormat="1" ht="30" customHeight="1" x14ac:dyDescent="0.2">
      <c r="A279" s="20"/>
      <c r="B279" s="4">
        <v>44770</v>
      </c>
      <c r="C279" s="4" t="s">
        <v>334</v>
      </c>
      <c r="D279" s="26" t="s">
        <v>333</v>
      </c>
      <c r="E279" s="27" t="s">
        <v>335</v>
      </c>
      <c r="F279" s="10" t="s">
        <v>34</v>
      </c>
      <c r="G279" s="11" t="s">
        <v>224</v>
      </c>
      <c r="H279" s="12">
        <v>-500</v>
      </c>
      <c r="I279" s="12">
        <f>SUMIF(WellsFargo[[#Headers],[Ledger Name]]:WellsFargo[[#This Row],[Ledger Name]],WellsFargo[[#This Row],[Ledger Name]],WellsFargo[[#Headers],[Amount]]:WellsFargo[[#This Row],[Amount]])</f>
        <v>5157</v>
      </c>
      <c r="J279" s="28" t="s">
        <v>330</v>
      </c>
      <c r="K279" s="9"/>
    </row>
    <row r="280" spans="1:11" s="8" customFormat="1" ht="30" customHeight="1" x14ac:dyDescent="0.2">
      <c r="A280" s="20"/>
      <c r="B280" s="4">
        <v>45099</v>
      </c>
      <c r="C280" s="4" t="s">
        <v>334</v>
      </c>
      <c r="D280" s="26" t="s">
        <v>333</v>
      </c>
      <c r="E280" s="27" t="s">
        <v>335</v>
      </c>
      <c r="F280" s="10" t="s">
        <v>34</v>
      </c>
      <c r="G280" s="11" t="s">
        <v>225</v>
      </c>
      <c r="H280" s="12">
        <v>-500</v>
      </c>
      <c r="I280" s="12">
        <f>SUMIF(WellsFargo[[#Headers],[Ledger Name]]:WellsFargo[[#This Row],[Ledger Name]],WellsFargo[[#This Row],[Ledger Name]],WellsFargo[[#Headers],[Amount]]:WellsFargo[[#This Row],[Amount]])</f>
        <v>4657</v>
      </c>
      <c r="J280" s="28" t="s">
        <v>330</v>
      </c>
      <c r="K280" s="9"/>
    </row>
    <row r="281" spans="1:11" s="8" customFormat="1" ht="30" customHeight="1" x14ac:dyDescent="0.2">
      <c r="A281" s="20"/>
      <c r="B281" s="4">
        <v>45112</v>
      </c>
      <c r="C281" s="4" t="s">
        <v>334</v>
      </c>
      <c r="D281" s="26" t="s">
        <v>333</v>
      </c>
      <c r="E281" s="27" t="s">
        <v>335</v>
      </c>
      <c r="F281" s="10" t="s">
        <v>67</v>
      </c>
      <c r="G281" s="11" t="s">
        <v>226</v>
      </c>
      <c r="H281" s="19">
        <v>-250</v>
      </c>
      <c r="I281" s="12">
        <f>SUMIF(WellsFargo[[#Headers],[Ledger Name]]:WellsFargo[[#This Row],[Ledger Name]],WellsFargo[[#This Row],[Ledger Name]],WellsFargo[[#Headers],[Amount]]:WellsFargo[[#This Row],[Amount]])</f>
        <v>5724.9649999999992</v>
      </c>
      <c r="J281" s="28" t="s">
        <v>330</v>
      </c>
      <c r="K281" s="9"/>
    </row>
    <row r="282" spans="1:11" s="8" customFormat="1" ht="30" customHeight="1" x14ac:dyDescent="0.2">
      <c r="A282" s="20"/>
      <c r="B282" s="4">
        <v>45119</v>
      </c>
      <c r="C282" s="4" t="s">
        <v>334</v>
      </c>
      <c r="D282" s="26" t="s">
        <v>333</v>
      </c>
      <c r="E282" s="27" t="s">
        <v>335</v>
      </c>
      <c r="F282" s="10" t="s">
        <v>63</v>
      </c>
      <c r="G282" s="11" t="s">
        <v>227</v>
      </c>
      <c r="H282" s="19">
        <v>-200</v>
      </c>
      <c r="I282" s="12">
        <f>SUMIF(WellsFargo[[#Headers],[Ledger Name]]:WellsFargo[[#This Row],[Ledger Name]],WellsFargo[[#This Row],[Ledger Name]],WellsFargo[[#Headers],[Amount]]:WellsFargo[[#This Row],[Amount]])</f>
        <v>-200</v>
      </c>
      <c r="J282" s="28" t="s">
        <v>330</v>
      </c>
      <c r="K282" s="9"/>
    </row>
    <row r="283" spans="1:11" s="8" customFormat="1" ht="30" customHeight="1" x14ac:dyDescent="0.2">
      <c r="A283" s="20"/>
      <c r="B283" s="4">
        <v>45120</v>
      </c>
      <c r="C283" s="4" t="s">
        <v>334</v>
      </c>
      <c r="D283" s="26" t="s">
        <v>333</v>
      </c>
      <c r="E283" s="27" t="s">
        <v>335</v>
      </c>
      <c r="F283" s="10" t="s">
        <v>40</v>
      </c>
      <c r="G283" s="11" t="s">
        <v>228</v>
      </c>
      <c r="H283" s="18">
        <v>-5.0840142297422203E-2</v>
      </c>
      <c r="I283" s="18">
        <f>SUMIF(WellsFargo[[#Headers],[Ledger Name]]:WellsFargo[[#This Row],[Ledger Name]],WellsFargo[[#This Row],[Ledger Name]],WellsFargo[[#Headers],[Amount]]:WellsFargo[[#This Row],[Amount]])</f>
        <v>1.3877787807814457E-17</v>
      </c>
      <c r="J283" s="28" t="s">
        <v>342</v>
      </c>
      <c r="K283" s="9"/>
    </row>
    <row r="284" spans="1:11" s="8" customFormat="1" ht="30" customHeight="1" x14ac:dyDescent="0.2">
      <c r="A284" s="20"/>
      <c r="B284" s="4">
        <v>45121</v>
      </c>
      <c r="C284" s="4" t="s">
        <v>334</v>
      </c>
      <c r="D284" s="26" t="s">
        <v>333</v>
      </c>
      <c r="E284" s="27" t="s">
        <v>335</v>
      </c>
      <c r="F284" s="10" t="s">
        <v>127</v>
      </c>
      <c r="G284" s="11" t="s">
        <v>229</v>
      </c>
      <c r="H284" s="16">
        <v>-2.4549999999999999E-2</v>
      </c>
      <c r="I284" s="16">
        <f>SUMIF(WellsFargo[[#Headers],[Ledger Name]]:WellsFargo[[#This Row],[Ledger Name]],WellsFargo[[#This Row],[Ledger Name]],WellsFargo[[#Headers],[Amount]]:WellsFargo[[#This Row],[Amount]])</f>
        <v>0</v>
      </c>
      <c r="J284" s="28" t="s">
        <v>342</v>
      </c>
      <c r="K284" s="9"/>
    </row>
    <row r="285" spans="1:11" s="8" customFormat="1" ht="30" customHeight="1" x14ac:dyDescent="0.2">
      <c r="A285" s="20"/>
      <c r="B285" s="4">
        <v>45606</v>
      </c>
      <c r="C285" s="4" t="s">
        <v>334</v>
      </c>
      <c r="D285" s="26" t="s">
        <v>333</v>
      </c>
      <c r="E285" s="27" t="s">
        <v>335</v>
      </c>
      <c r="F285" s="10" t="s">
        <v>133</v>
      </c>
      <c r="G285" s="11" t="s">
        <v>230</v>
      </c>
      <c r="H285" s="16">
        <v>2.4549999999999999E-2</v>
      </c>
      <c r="I285" s="16">
        <f>SUMIF(WellsFargo[[#Headers],[Ledger Name]]:WellsFargo[[#This Row],[Ledger Name]],WellsFargo[[#This Row],[Ledger Name]],WellsFargo[[#Headers],[Amount]]:WellsFargo[[#This Row],[Amount]])</f>
        <v>0.28171109999999999</v>
      </c>
      <c r="J285" s="28" t="s">
        <v>342</v>
      </c>
      <c r="K285" s="9"/>
    </row>
    <row r="286" spans="1:11" s="8" customFormat="1" ht="30" customHeight="1" x14ac:dyDescent="0.2">
      <c r="A286" s="20"/>
      <c r="B286" s="4">
        <v>45121</v>
      </c>
      <c r="C286" s="4" t="s">
        <v>334</v>
      </c>
      <c r="D286" s="26" t="s">
        <v>333</v>
      </c>
      <c r="E286" s="27" t="s">
        <v>335</v>
      </c>
      <c r="F286" s="10" t="s">
        <v>133</v>
      </c>
      <c r="G286" s="11" t="s">
        <v>231</v>
      </c>
      <c r="H286" s="18">
        <v>5.0840142297422203E-2</v>
      </c>
      <c r="I286" s="18">
        <f>SUMIF(WellsFargo[[#Headers],[Ledger Name]]:WellsFargo[[#This Row],[Ledger Name]],WellsFargo[[#This Row],[Ledger Name]],WellsFargo[[#Headers],[Amount]]:WellsFargo[[#This Row],[Amount]])</f>
        <v>0.33255124229742217</v>
      </c>
      <c r="J286" s="28" t="s">
        <v>342</v>
      </c>
      <c r="K286" s="9"/>
    </row>
    <row r="287" spans="1:11" s="8" customFormat="1" ht="30" customHeight="1" x14ac:dyDescent="0.2">
      <c r="A287" s="20"/>
      <c r="B287" s="4">
        <v>45120</v>
      </c>
      <c r="C287" s="4" t="s">
        <v>334</v>
      </c>
      <c r="D287" s="26" t="s">
        <v>333</v>
      </c>
      <c r="E287" s="27" t="s">
        <v>335</v>
      </c>
      <c r="F287" s="10" t="s">
        <v>212</v>
      </c>
      <c r="G287" s="11" t="s">
        <v>222</v>
      </c>
      <c r="H287" s="19">
        <v>60</v>
      </c>
      <c r="I287" s="12">
        <f>SUMIF(WellsFargo[[#Headers],[Ledger Name]]:WellsFargo[[#This Row],[Ledger Name]],WellsFargo[[#This Row],[Ledger Name]],WellsFargo[[#Headers],[Amount]]:WellsFargo[[#This Row],[Amount]])</f>
        <v>564</v>
      </c>
      <c r="J287" s="28" t="s">
        <v>330</v>
      </c>
      <c r="K287" s="9"/>
    </row>
    <row r="288" spans="1:11" s="8" customFormat="1" ht="30" customHeight="1" x14ac:dyDescent="0.2">
      <c r="A288" s="20"/>
      <c r="B288" s="4">
        <v>45134</v>
      </c>
      <c r="C288" s="4" t="s">
        <v>334</v>
      </c>
      <c r="D288" s="26" t="s">
        <v>333</v>
      </c>
      <c r="E288" s="27" t="s">
        <v>335</v>
      </c>
      <c r="F288" s="10" t="s">
        <v>232</v>
      </c>
      <c r="G288" s="11" t="s">
        <v>233</v>
      </c>
      <c r="H288" s="19">
        <v>500</v>
      </c>
      <c r="I288" s="12">
        <f>SUMIF(WellsFargo[[#Headers],[Ledger Name]]:WellsFargo[[#This Row],[Ledger Name]],WellsFargo[[#This Row],[Ledger Name]],WellsFargo[[#Headers],[Amount]]:WellsFargo[[#This Row],[Amount]])</f>
        <v>500</v>
      </c>
      <c r="J288" s="28" t="s">
        <v>330</v>
      </c>
      <c r="K288" s="9"/>
    </row>
    <row r="289" spans="1:11" s="8" customFormat="1" ht="30" customHeight="1" x14ac:dyDescent="0.2">
      <c r="A289" s="20"/>
      <c r="B289" s="4">
        <v>45135</v>
      </c>
      <c r="C289" s="4" t="s">
        <v>334</v>
      </c>
      <c r="D289" s="26" t="s">
        <v>333</v>
      </c>
      <c r="E289" s="27" t="s">
        <v>335</v>
      </c>
      <c r="F289" s="10" t="s">
        <v>232</v>
      </c>
      <c r="G289" s="11" t="s">
        <v>234</v>
      </c>
      <c r="H289" s="19">
        <v>1000</v>
      </c>
      <c r="I289" s="12">
        <f>SUMIF(WellsFargo[[#Headers],[Ledger Name]]:WellsFargo[[#This Row],[Ledger Name]],WellsFargo[[#This Row],[Ledger Name]],WellsFargo[[#Headers],[Amount]]:WellsFargo[[#This Row],[Amount]])</f>
        <v>1500</v>
      </c>
      <c r="J289" s="28" t="s">
        <v>330</v>
      </c>
      <c r="K289" s="9"/>
    </row>
    <row r="290" spans="1:11" s="8" customFormat="1" ht="30" customHeight="1" x14ac:dyDescent="0.2">
      <c r="A290" s="20"/>
      <c r="B290" s="4">
        <v>45122</v>
      </c>
      <c r="C290" s="4" t="s">
        <v>334</v>
      </c>
      <c r="D290" s="26" t="s">
        <v>333</v>
      </c>
      <c r="E290" s="27" t="s">
        <v>335</v>
      </c>
      <c r="F290" s="10" t="s">
        <v>212</v>
      </c>
      <c r="G290" s="11" t="s">
        <v>222</v>
      </c>
      <c r="H290" s="19">
        <v>40</v>
      </c>
      <c r="I290" s="12">
        <f>SUMIF(WellsFargo[[#Headers],[Ledger Name]]:WellsFargo[[#This Row],[Ledger Name]],WellsFargo[[#This Row],[Ledger Name]],WellsFargo[[#Headers],[Amount]]:WellsFargo[[#This Row],[Amount]])</f>
        <v>604</v>
      </c>
      <c r="J290" s="28" t="s">
        <v>330</v>
      </c>
      <c r="K290" s="9"/>
    </row>
    <row r="291" spans="1:11" s="8" customFormat="1" ht="30" customHeight="1" x14ac:dyDescent="0.2">
      <c r="A291" s="20"/>
      <c r="B291" s="4">
        <v>45140</v>
      </c>
      <c r="C291" s="4" t="s">
        <v>334</v>
      </c>
      <c r="D291" s="26" t="s">
        <v>333</v>
      </c>
      <c r="E291" s="27" t="s">
        <v>335</v>
      </c>
      <c r="F291" s="10" t="s">
        <v>232</v>
      </c>
      <c r="G291" s="11" t="s">
        <v>235</v>
      </c>
      <c r="H291" s="19">
        <v>1500</v>
      </c>
      <c r="I291" s="12">
        <f>SUMIF(WellsFargo[[#Headers],[Ledger Name]]:WellsFargo[[#This Row],[Ledger Name]],WellsFargo[[#This Row],[Ledger Name]],WellsFargo[[#Headers],[Amount]]:WellsFargo[[#This Row],[Amount]])</f>
        <v>3000</v>
      </c>
      <c r="J291" s="28" t="s">
        <v>330</v>
      </c>
      <c r="K291" s="9"/>
    </row>
    <row r="292" spans="1:11" s="8" customFormat="1" ht="30" customHeight="1" x14ac:dyDescent="0.2">
      <c r="A292" s="20"/>
      <c r="B292" s="4">
        <v>45166</v>
      </c>
      <c r="C292" s="4" t="s">
        <v>334</v>
      </c>
      <c r="D292" s="26" t="s">
        <v>333</v>
      </c>
      <c r="E292" s="27" t="s">
        <v>335</v>
      </c>
      <c r="F292" s="10" t="s">
        <v>34</v>
      </c>
      <c r="G292" s="11" t="s">
        <v>236</v>
      </c>
      <c r="H292" s="12">
        <v>-657</v>
      </c>
      <c r="I292" s="12">
        <f>SUMIF(WellsFargo[[#Headers],[Ledger Name]]:WellsFargo[[#This Row],[Ledger Name]],WellsFargo[[#This Row],[Ledger Name]],WellsFargo[[#Headers],[Amount]]:WellsFargo[[#This Row],[Amount]])</f>
        <v>4000</v>
      </c>
      <c r="J292" s="28" t="s">
        <v>330</v>
      </c>
      <c r="K292" s="9"/>
    </row>
    <row r="293" spans="1:11" s="8" customFormat="1" ht="30" customHeight="1" x14ac:dyDescent="0.2">
      <c r="A293" s="20"/>
      <c r="B293" s="4">
        <v>45174</v>
      </c>
      <c r="C293" s="4" t="s">
        <v>334</v>
      </c>
      <c r="D293" s="26" t="s">
        <v>333</v>
      </c>
      <c r="E293" s="27" t="s">
        <v>335</v>
      </c>
      <c r="F293" s="10" t="s">
        <v>67</v>
      </c>
      <c r="G293" s="11" t="s">
        <v>237</v>
      </c>
      <c r="H293" s="19">
        <v>-280</v>
      </c>
      <c r="I293" s="12">
        <f>SUMIF(WellsFargo[[#Headers],[Ledger Name]]:WellsFargo[[#This Row],[Ledger Name]],WellsFargo[[#This Row],[Ledger Name]],WellsFargo[[#Headers],[Amount]]:WellsFargo[[#This Row],[Amount]])</f>
        <v>5444.9649999999992</v>
      </c>
      <c r="J293" s="28" t="s">
        <v>330</v>
      </c>
      <c r="K293" s="9"/>
    </row>
    <row r="294" spans="1:11" s="8" customFormat="1" ht="30" customHeight="1" x14ac:dyDescent="0.2">
      <c r="A294" s="20"/>
      <c r="B294" s="4">
        <v>45184</v>
      </c>
      <c r="C294" s="4" t="s">
        <v>334</v>
      </c>
      <c r="D294" s="26" t="s">
        <v>333</v>
      </c>
      <c r="E294" s="27" t="s">
        <v>335</v>
      </c>
      <c r="F294" s="10" t="s">
        <v>34</v>
      </c>
      <c r="G294" s="11" t="s">
        <v>236</v>
      </c>
      <c r="H294" s="19">
        <v>-500</v>
      </c>
      <c r="I294" s="12">
        <f>SUMIF(WellsFargo[[#Headers],[Ledger Name]]:WellsFargo[[#This Row],[Ledger Name]],WellsFargo[[#This Row],[Ledger Name]],WellsFargo[[#Headers],[Amount]]:WellsFargo[[#This Row],[Amount]])</f>
        <v>3500</v>
      </c>
      <c r="J294" s="28" t="s">
        <v>330</v>
      </c>
      <c r="K294" s="9"/>
    </row>
    <row r="295" spans="1:11" s="8" customFormat="1" ht="30" customHeight="1" x14ac:dyDescent="0.2">
      <c r="A295" s="20"/>
      <c r="B295" s="4">
        <v>45199</v>
      </c>
      <c r="C295" s="4" t="s">
        <v>334</v>
      </c>
      <c r="D295" s="26" t="s">
        <v>333</v>
      </c>
      <c r="E295" s="27" t="s">
        <v>335</v>
      </c>
      <c r="F295" s="10" t="s">
        <v>63</v>
      </c>
      <c r="G295" s="11" t="s">
        <v>238</v>
      </c>
      <c r="H295" s="19">
        <v>150</v>
      </c>
      <c r="I295" s="12">
        <f>SUMIF(WellsFargo[[#Headers],[Ledger Name]]:WellsFargo[[#This Row],[Ledger Name]],WellsFargo[[#This Row],[Ledger Name]],WellsFargo[[#Headers],[Amount]]:WellsFargo[[#This Row],[Amount]])</f>
        <v>-50</v>
      </c>
      <c r="J295" s="28" t="s">
        <v>330</v>
      </c>
      <c r="K295" s="9"/>
    </row>
    <row r="296" spans="1:11" s="8" customFormat="1" ht="30" customHeight="1" x14ac:dyDescent="0.2">
      <c r="A296" s="20"/>
      <c r="B296" s="4">
        <v>45199</v>
      </c>
      <c r="C296" s="4" t="s">
        <v>334</v>
      </c>
      <c r="D296" s="26" t="s">
        <v>333</v>
      </c>
      <c r="E296" s="27" t="s">
        <v>335</v>
      </c>
      <c r="F296" s="10" t="s">
        <v>63</v>
      </c>
      <c r="G296" s="11" t="s">
        <v>239</v>
      </c>
      <c r="H296" s="19">
        <v>-190</v>
      </c>
      <c r="I296" s="12">
        <f>SUMIF(WellsFargo[[#Headers],[Ledger Name]]:WellsFargo[[#This Row],[Ledger Name]],WellsFargo[[#This Row],[Ledger Name]],WellsFargo[[#Headers],[Amount]]:WellsFargo[[#This Row],[Amount]])</f>
        <v>-240</v>
      </c>
      <c r="J296" s="28" t="s">
        <v>330</v>
      </c>
      <c r="K296" s="9"/>
    </row>
    <row r="297" spans="1:11" s="8" customFormat="1" ht="30" customHeight="1" x14ac:dyDescent="0.2">
      <c r="A297" s="20"/>
      <c r="B297" s="4">
        <v>45200</v>
      </c>
      <c r="C297" s="4" t="s">
        <v>334</v>
      </c>
      <c r="D297" s="26" t="s">
        <v>333</v>
      </c>
      <c r="E297" s="27" t="s">
        <v>335</v>
      </c>
      <c r="F297" s="10" t="s">
        <v>240</v>
      </c>
      <c r="G297" s="11" t="s">
        <v>241</v>
      </c>
      <c r="H297" s="19">
        <v>-500</v>
      </c>
      <c r="I297" s="12">
        <f>SUMIF(WellsFargo[[#Headers],[Ledger Name]]:WellsFargo[[#This Row],[Ledger Name]],WellsFargo[[#This Row],[Ledger Name]],WellsFargo[[#Headers],[Amount]]:WellsFargo[[#This Row],[Amount]])</f>
        <v>-500</v>
      </c>
      <c r="J297" s="28" t="s">
        <v>330</v>
      </c>
      <c r="K297" s="9"/>
    </row>
    <row r="298" spans="1:11" s="8" customFormat="1" ht="30" customHeight="1" x14ac:dyDescent="0.2">
      <c r="A298" s="20"/>
      <c r="B298" s="4" t="s">
        <v>242</v>
      </c>
      <c r="C298" s="4" t="s">
        <v>334</v>
      </c>
      <c r="D298" s="26" t="s">
        <v>333</v>
      </c>
      <c r="E298" s="27" t="s">
        <v>335</v>
      </c>
      <c r="F298" s="10" t="s">
        <v>169</v>
      </c>
      <c r="G298" s="11" t="s">
        <v>171</v>
      </c>
      <c r="H298" s="19">
        <v>-201</v>
      </c>
      <c r="I298" s="12">
        <f>SUMIF(WellsFargo[[#Headers],[Ledger Name]]:WellsFargo[[#This Row],[Ledger Name]],WellsFargo[[#This Row],[Ledger Name]],WellsFargo[[#Headers],[Amount]]:WellsFargo[[#This Row],[Amount]])</f>
        <v>0</v>
      </c>
      <c r="J298" s="28" t="s">
        <v>330</v>
      </c>
      <c r="K298" s="9"/>
    </row>
    <row r="299" spans="1:11" s="8" customFormat="1" ht="30" customHeight="1" x14ac:dyDescent="0.2">
      <c r="A299" s="20"/>
      <c r="B299" s="4">
        <v>45209</v>
      </c>
      <c r="C299" s="4" t="s">
        <v>334</v>
      </c>
      <c r="D299" s="26" t="s">
        <v>333</v>
      </c>
      <c r="E299" s="27" t="s">
        <v>335</v>
      </c>
      <c r="F299" s="10" t="s">
        <v>67</v>
      </c>
      <c r="G299" s="11" t="s">
        <v>243</v>
      </c>
      <c r="H299" s="19">
        <v>-25</v>
      </c>
      <c r="I299" s="12">
        <f>SUMIF(WellsFargo[[#Headers],[Ledger Name]]:WellsFargo[[#This Row],[Ledger Name]],WellsFargo[[#This Row],[Ledger Name]],WellsFargo[[#Headers],[Amount]]:WellsFargo[[#This Row],[Amount]])</f>
        <v>5419.9649999999992</v>
      </c>
      <c r="J299" s="28" t="s">
        <v>330</v>
      </c>
      <c r="K299" s="9"/>
    </row>
    <row r="300" spans="1:11" s="8" customFormat="1" ht="30" customHeight="1" x14ac:dyDescent="0.2">
      <c r="A300" s="20"/>
      <c r="B300" s="4">
        <v>45219</v>
      </c>
      <c r="C300" s="4" t="s">
        <v>334</v>
      </c>
      <c r="D300" s="26" t="s">
        <v>333</v>
      </c>
      <c r="E300" s="27" t="s">
        <v>335</v>
      </c>
      <c r="F300" s="10" t="s">
        <v>212</v>
      </c>
      <c r="G300" s="11" t="s">
        <v>244</v>
      </c>
      <c r="H300" s="19">
        <v>-604</v>
      </c>
      <c r="I300" s="12">
        <f>SUMIF(WellsFargo[[#Headers],[Ledger Name]]:WellsFargo[[#This Row],[Ledger Name]],WellsFargo[[#This Row],[Ledger Name]],WellsFargo[[#Headers],[Amount]]:WellsFargo[[#This Row],[Amount]])</f>
        <v>0</v>
      </c>
      <c r="J300" s="28" t="s">
        <v>330</v>
      </c>
      <c r="K300" s="9"/>
    </row>
    <row r="301" spans="1:11" s="8" customFormat="1" ht="30" customHeight="1" x14ac:dyDescent="0.2">
      <c r="A301" s="20"/>
      <c r="B301" s="4">
        <v>45231</v>
      </c>
      <c r="C301" s="4" t="s">
        <v>334</v>
      </c>
      <c r="D301" s="26" t="s">
        <v>333</v>
      </c>
      <c r="E301" s="27" t="s">
        <v>335</v>
      </c>
      <c r="F301" s="10" t="s">
        <v>63</v>
      </c>
      <c r="G301" s="11" t="s">
        <v>245</v>
      </c>
      <c r="H301" s="19">
        <v>50</v>
      </c>
      <c r="I301" s="12">
        <f>SUMIF(WellsFargo[[#Headers],[Ledger Name]]:WellsFargo[[#This Row],[Ledger Name]],WellsFargo[[#This Row],[Ledger Name]],WellsFargo[[#Headers],[Amount]]:WellsFargo[[#This Row],[Amount]])</f>
        <v>-190</v>
      </c>
      <c r="J301" s="28" t="s">
        <v>330</v>
      </c>
      <c r="K301" s="9"/>
    </row>
    <row r="302" spans="1:11" s="8" customFormat="1" ht="30" customHeight="1" x14ac:dyDescent="0.2">
      <c r="A302" s="20"/>
      <c r="B302" s="4">
        <v>45231</v>
      </c>
      <c r="C302" s="4" t="s">
        <v>334</v>
      </c>
      <c r="D302" s="26" t="s">
        <v>333</v>
      </c>
      <c r="E302" s="27" t="s">
        <v>335</v>
      </c>
      <c r="F302" s="10" t="s">
        <v>212</v>
      </c>
      <c r="G302" s="11" t="s">
        <v>222</v>
      </c>
      <c r="H302" s="19">
        <v>100</v>
      </c>
      <c r="I302" s="12">
        <f>SUMIF(WellsFargo[[#Headers],[Ledger Name]]:WellsFargo[[#This Row],[Ledger Name]],WellsFargo[[#This Row],[Ledger Name]],WellsFargo[[#Headers],[Amount]]:WellsFargo[[#This Row],[Amount]])</f>
        <v>100</v>
      </c>
      <c r="J302" s="28" t="s">
        <v>330</v>
      </c>
      <c r="K302" s="9"/>
    </row>
    <row r="303" spans="1:11" s="8" customFormat="1" ht="30" customHeight="1" x14ac:dyDescent="0.2">
      <c r="A303" s="20"/>
      <c r="B303" s="4">
        <v>45245</v>
      </c>
      <c r="C303" s="4" t="s">
        <v>334</v>
      </c>
      <c r="D303" s="26" t="s">
        <v>333</v>
      </c>
      <c r="E303" s="27" t="s">
        <v>335</v>
      </c>
      <c r="F303" s="10" t="s">
        <v>232</v>
      </c>
      <c r="G303" s="11" t="s">
        <v>246</v>
      </c>
      <c r="H303" s="19">
        <v>250</v>
      </c>
      <c r="I303" s="12">
        <f>SUMIF(WellsFargo[[#Headers],[Ledger Name]]:WellsFargo[[#This Row],[Ledger Name]],WellsFargo[[#This Row],[Ledger Name]],WellsFargo[[#Headers],[Amount]]:WellsFargo[[#This Row],[Amount]])</f>
        <v>3250</v>
      </c>
      <c r="J303" s="28" t="s">
        <v>330</v>
      </c>
      <c r="K303" s="9"/>
    </row>
    <row r="304" spans="1:11" s="8" customFormat="1" ht="30" customHeight="1" x14ac:dyDescent="0.2">
      <c r="A304" s="20"/>
      <c r="B304" s="4">
        <v>45250</v>
      </c>
      <c r="C304" s="4" t="s">
        <v>334</v>
      </c>
      <c r="D304" s="26" t="s">
        <v>333</v>
      </c>
      <c r="E304" s="27" t="s">
        <v>335</v>
      </c>
      <c r="F304" s="10" t="s">
        <v>232</v>
      </c>
      <c r="G304" s="11" t="s">
        <v>246</v>
      </c>
      <c r="H304" s="19">
        <v>250</v>
      </c>
      <c r="I304" s="12">
        <f>SUMIF(WellsFargo[[#Headers],[Ledger Name]]:WellsFargo[[#This Row],[Ledger Name]],WellsFargo[[#This Row],[Ledger Name]],WellsFargo[[#Headers],[Amount]]:WellsFargo[[#This Row],[Amount]])</f>
        <v>3500</v>
      </c>
      <c r="J304" s="28" t="s">
        <v>330</v>
      </c>
      <c r="K304" s="9"/>
    </row>
    <row r="305" spans="1:11" s="8" customFormat="1" ht="30" customHeight="1" x14ac:dyDescent="0.2">
      <c r="A305" s="20"/>
      <c r="B305" s="4">
        <v>45261</v>
      </c>
      <c r="C305" s="4" t="s">
        <v>334</v>
      </c>
      <c r="D305" s="26" t="s">
        <v>333</v>
      </c>
      <c r="E305" s="27" t="s">
        <v>335</v>
      </c>
      <c r="F305" s="10" t="s">
        <v>63</v>
      </c>
      <c r="G305" s="11" t="s">
        <v>245</v>
      </c>
      <c r="H305" s="19">
        <v>50</v>
      </c>
      <c r="I305" s="12">
        <f>SUMIF(WellsFargo[[#Headers],[Ledger Name]]:WellsFargo[[#This Row],[Ledger Name]],WellsFargo[[#This Row],[Ledger Name]],WellsFargo[[#Headers],[Amount]]:WellsFargo[[#This Row],[Amount]])</f>
        <v>-140</v>
      </c>
      <c r="J305" s="28" t="s">
        <v>330</v>
      </c>
      <c r="K305" s="9"/>
    </row>
    <row r="306" spans="1:11" s="8" customFormat="1" ht="30" customHeight="1" x14ac:dyDescent="0.2">
      <c r="A306" s="20"/>
      <c r="B306" s="4">
        <v>45261</v>
      </c>
      <c r="C306" s="4" t="s">
        <v>334</v>
      </c>
      <c r="D306" s="26" t="s">
        <v>333</v>
      </c>
      <c r="E306" s="27" t="s">
        <v>335</v>
      </c>
      <c r="F306" s="10" t="s">
        <v>212</v>
      </c>
      <c r="G306" s="11" t="s">
        <v>222</v>
      </c>
      <c r="H306" s="19">
        <v>280</v>
      </c>
      <c r="I306" s="12">
        <f>SUMIF(WellsFargo[[#Headers],[Ledger Name]]:WellsFargo[[#This Row],[Ledger Name]],WellsFargo[[#This Row],[Ledger Name]],WellsFargo[[#Headers],[Amount]]:WellsFargo[[#This Row],[Amount]])</f>
        <v>380</v>
      </c>
      <c r="J306" s="28" t="s">
        <v>330</v>
      </c>
      <c r="K306" s="9"/>
    </row>
    <row r="307" spans="1:11" s="8" customFormat="1" ht="30" customHeight="1" x14ac:dyDescent="0.2">
      <c r="A307" s="20"/>
      <c r="B307" s="4">
        <v>45265</v>
      </c>
      <c r="C307" s="4" t="s">
        <v>334</v>
      </c>
      <c r="D307" s="26" t="s">
        <v>333</v>
      </c>
      <c r="E307" s="27" t="s">
        <v>335</v>
      </c>
      <c r="F307" s="10" t="s">
        <v>232</v>
      </c>
      <c r="G307" s="11" t="s">
        <v>247</v>
      </c>
      <c r="H307" s="19">
        <v>500</v>
      </c>
      <c r="I307" s="12">
        <f>SUMIF(WellsFargo[[#Headers],[Ledger Name]]:WellsFargo[[#This Row],[Ledger Name]],WellsFargo[[#This Row],[Ledger Name]],WellsFargo[[#Headers],[Amount]]:WellsFargo[[#This Row],[Amount]])</f>
        <v>4000</v>
      </c>
      <c r="J307" s="28" t="s">
        <v>330</v>
      </c>
      <c r="K307" s="9"/>
    </row>
    <row r="308" spans="1:11" s="8" customFormat="1" ht="30" customHeight="1" x14ac:dyDescent="0.2">
      <c r="A308" s="20"/>
      <c r="B308" s="4" t="s">
        <v>248</v>
      </c>
      <c r="C308" s="4" t="s">
        <v>334</v>
      </c>
      <c r="D308" s="26" t="s">
        <v>333</v>
      </c>
      <c r="E308" s="27" t="s">
        <v>335</v>
      </c>
      <c r="F308" s="10" t="s">
        <v>34</v>
      </c>
      <c r="G308" s="11" t="s">
        <v>236</v>
      </c>
      <c r="H308" s="19">
        <v>-250</v>
      </c>
      <c r="I308" s="12">
        <f>SUMIF(WellsFargo[[#Headers],[Ledger Name]]:WellsFargo[[#This Row],[Ledger Name]],WellsFargo[[#This Row],[Ledger Name]],WellsFargo[[#Headers],[Amount]]:WellsFargo[[#This Row],[Amount]])</f>
        <v>3250</v>
      </c>
      <c r="J308" s="28" t="s">
        <v>330</v>
      </c>
      <c r="K308" s="9"/>
    </row>
    <row r="309" spans="1:11" s="8" customFormat="1" ht="30" customHeight="1" x14ac:dyDescent="0.2">
      <c r="A309" s="20"/>
      <c r="B309" s="4">
        <v>45264</v>
      </c>
      <c r="C309" s="4" t="s">
        <v>334</v>
      </c>
      <c r="D309" s="26" t="s">
        <v>333</v>
      </c>
      <c r="E309" s="27" t="s">
        <v>335</v>
      </c>
      <c r="F309" s="10" t="s">
        <v>63</v>
      </c>
      <c r="G309" s="11" t="s">
        <v>249</v>
      </c>
      <c r="H309" s="19">
        <v>-150</v>
      </c>
      <c r="I309" s="12">
        <f>SUMIF(WellsFargo[[#Headers],[Ledger Name]]:WellsFargo[[#This Row],[Ledger Name]],WellsFargo[[#This Row],[Ledger Name]],WellsFargo[[#Headers],[Amount]]:WellsFargo[[#This Row],[Amount]])</f>
        <v>-290</v>
      </c>
      <c r="J309" s="28" t="s">
        <v>330</v>
      </c>
      <c r="K309" s="9"/>
    </row>
    <row r="310" spans="1:11" s="8" customFormat="1" ht="30" customHeight="1" x14ac:dyDescent="0.2">
      <c r="A310" s="20"/>
      <c r="B310" s="4">
        <v>45275</v>
      </c>
      <c r="C310" s="4" t="s">
        <v>334</v>
      </c>
      <c r="D310" s="26" t="s">
        <v>333</v>
      </c>
      <c r="E310" s="27" t="s">
        <v>335</v>
      </c>
      <c r="F310" s="10" t="s">
        <v>63</v>
      </c>
      <c r="G310" s="11" t="s">
        <v>250</v>
      </c>
      <c r="H310" s="19">
        <v>200</v>
      </c>
      <c r="I310" s="12">
        <f>SUMIF(WellsFargo[[#Headers],[Ledger Name]]:WellsFargo[[#This Row],[Ledger Name]],WellsFargo[[#This Row],[Ledger Name]],WellsFargo[[#Headers],[Amount]]:WellsFargo[[#This Row],[Amount]])</f>
        <v>-90</v>
      </c>
      <c r="J310" s="28" t="s">
        <v>330</v>
      </c>
      <c r="K310" s="9"/>
    </row>
    <row r="311" spans="1:11" s="8" customFormat="1" ht="30" customHeight="1" x14ac:dyDescent="0.2">
      <c r="A311" s="20"/>
      <c r="B311" s="4">
        <v>45293</v>
      </c>
      <c r="C311" s="4" t="s">
        <v>334</v>
      </c>
      <c r="D311" s="26" t="s">
        <v>333</v>
      </c>
      <c r="E311" s="27" t="s">
        <v>335</v>
      </c>
      <c r="F311" s="10" t="s">
        <v>232</v>
      </c>
      <c r="G311" s="11" t="s">
        <v>251</v>
      </c>
      <c r="H311" s="19">
        <v>250</v>
      </c>
      <c r="I311" s="12">
        <f>SUMIF(WellsFargo[[#Headers],[Ledger Name]]:WellsFargo[[#This Row],[Ledger Name]],WellsFargo[[#This Row],[Ledger Name]],WellsFargo[[#Headers],[Amount]]:WellsFargo[[#This Row],[Amount]])</f>
        <v>4250</v>
      </c>
      <c r="J311" s="28" t="s">
        <v>330</v>
      </c>
      <c r="K311" s="9"/>
    </row>
    <row r="312" spans="1:11" s="8" customFormat="1" ht="30" customHeight="1" x14ac:dyDescent="0.2">
      <c r="A312" s="20"/>
      <c r="B312" s="4">
        <v>45295</v>
      </c>
      <c r="C312" s="4" t="s">
        <v>334</v>
      </c>
      <c r="D312" s="26" t="s">
        <v>333</v>
      </c>
      <c r="E312" s="27" t="s">
        <v>335</v>
      </c>
      <c r="F312" s="10" t="s">
        <v>67</v>
      </c>
      <c r="G312" s="11" t="s">
        <v>210</v>
      </c>
      <c r="H312" s="19">
        <v>-300</v>
      </c>
      <c r="I312" s="12">
        <f>SUMIF(WellsFargo[[#Headers],[Ledger Name]]:WellsFargo[[#This Row],[Ledger Name]],WellsFargo[[#This Row],[Ledger Name]],WellsFargo[[#Headers],[Amount]]:WellsFargo[[#This Row],[Amount]])</f>
        <v>5119.9649999999992</v>
      </c>
      <c r="J312" s="28" t="s">
        <v>330</v>
      </c>
      <c r="K312" s="9"/>
    </row>
    <row r="313" spans="1:11" s="8" customFormat="1" ht="30" customHeight="1" x14ac:dyDescent="0.2">
      <c r="A313" s="20"/>
      <c r="B313" s="4">
        <v>45292</v>
      </c>
      <c r="C313" s="4" t="s">
        <v>334</v>
      </c>
      <c r="D313" s="26" t="s">
        <v>333</v>
      </c>
      <c r="E313" s="27" t="s">
        <v>335</v>
      </c>
      <c r="F313" s="10" t="s">
        <v>212</v>
      </c>
      <c r="G313" s="11" t="s">
        <v>222</v>
      </c>
      <c r="H313" s="19">
        <v>210</v>
      </c>
      <c r="I313" s="12">
        <f>SUMIF(WellsFargo[[#Headers],[Ledger Name]]:WellsFargo[[#This Row],[Ledger Name]],WellsFargo[[#This Row],[Ledger Name]],WellsFargo[[#Headers],[Amount]]:WellsFargo[[#This Row],[Amount]])</f>
        <v>590</v>
      </c>
      <c r="J313" s="28" t="s">
        <v>330</v>
      </c>
      <c r="K313" s="9"/>
    </row>
    <row r="314" spans="1:11" s="8" customFormat="1" ht="30" customHeight="1" x14ac:dyDescent="0.2">
      <c r="A314" s="20"/>
      <c r="B314" s="4">
        <v>45301</v>
      </c>
      <c r="C314" s="4" t="s">
        <v>334</v>
      </c>
      <c r="D314" s="26" t="s">
        <v>333</v>
      </c>
      <c r="E314" s="27" t="s">
        <v>335</v>
      </c>
      <c r="F314" s="10" t="s">
        <v>34</v>
      </c>
      <c r="G314" s="11" t="s">
        <v>236</v>
      </c>
      <c r="H314" s="19">
        <v>-1250</v>
      </c>
      <c r="I314" s="12">
        <f>SUMIF(WellsFargo[[#Headers],[Ledger Name]]:WellsFargo[[#This Row],[Ledger Name]],WellsFargo[[#This Row],[Ledger Name]],WellsFargo[[#Headers],[Amount]]:WellsFargo[[#This Row],[Amount]])</f>
        <v>2000</v>
      </c>
      <c r="J314" s="28" t="s">
        <v>330</v>
      </c>
      <c r="K314" s="9"/>
    </row>
    <row r="315" spans="1:11" s="8" customFormat="1" ht="30" customHeight="1" x14ac:dyDescent="0.2">
      <c r="A315" s="20"/>
      <c r="B315" s="4">
        <v>45324</v>
      </c>
      <c r="C315" s="4" t="s">
        <v>334</v>
      </c>
      <c r="D315" s="26" t="s">
        <v>333</v>
      </c>
      <c r="E315" s="27" t="s">
        <v>335</v>
      </c>
      <c r="F315" s="10" t="s">
        <v>232</v>
      </c>
      <c r="G315" s="11" t="s">
        <v>252</v>
      </c>
      <c r="H315" s="19">
        <v>-182</v>
      </c>
      <c r="I315" s="12">
        <f>SUMIF(WellsFargo[[#Headers],[Ledger Name]]:WellsFargo[[#This Row],[Ledger Name]],WellsFargo[[#This Row],[Ledger Name]],WellsFargo[[#Headers],[Amount]]:WellsFargo[[#This Row],[Amount]])</f>
        <v>4068</v>
      </c>
      <c r="J315" s="28" t="s">
        <v>330</v>
      </c>
      <c r="K315" s="9"/>
    </row>
    <row r="316" spans="1:11" s="8" customFormat="1" ht="30" customHeight="1" x14ac:dyDescent="0.2">
      <c r="A316" s="20"/>
      <c r="B316" s="4">
        <v>45324</v>
      </c>
      <c r="C316" s="4" t="s">
        <v>334</v>
      </c>
      <c r="D316" s="26" t="s">
        <v>333</v>
      </c>
      <c r="E316" s="27" t="s">
        <v>335</v>
      </c>
      <c r="F316" s="10" t="s">
        <v>212</v>
      </c>
      <c r="G316" s="11" t="s">
        <v>222</v>
      </c>
      <c r="H316" s="19">
        <v>210</v>
      </c>
      <c r="I316" s="12">
        <f>SUMIF(WellsFargo[[#Headers],[Ledger Name]]:WellsFargo[[#This Row],[Ledger Name]],WellsFargo[[#This Row],[Ledger Name]],WellsFargo[[#Headers],[Amount]]:WellsFargo[[#This Row],[Amount]])</f>
        <v>800</v>
      </c>
      <c r="J316" s="28" t="s">
        <v>330</v>
      </c>
      <c r="K316" s="9"/>
    </row>
    <row r="317" spans="1:11" s="8" customFormat="1" ht="30" customHeight="1" x14ac:dyDescent="0.2">
      <c r="A317" s="20"/>
      <c r="B317" s="4">
        <v>45324</v>
      </c>
      <c r="C317" s="4" t="s">
        <v>334</v>
      </c>
      <c r="D317" s="26" t="s">
        <v>333</v>
      </c>
      <c r="E317" s="27" t="s">
        <v>335</v>
      </c>
      <c r="F317" s="10" t="s">
        <v>232</v>
      </c>
      <c r="G317" s="11" t="s">
        <v>251</v>
      </c>
      <c r="H317" s="19">
        <v>250</v>
      </c>
      <c r="I317" s="12">
        <f>SUMIF(WellsFargo[[#Headers],[Ledger Name]]:WellsFargo[[#This Row],[Ledger Name]],WellsFargo[[#This Row],[Ledger Name]],WellsFargo[[#Headers],[Amount]]:WellsFargo[[#This Row],[Amount]])</f>
        <v>4318</v>
      </c>
      <c r="J317" s="28" t="s">
        <v>330</v>
      </c>
      <c r="K317" s="9"/>
    </row>
    <row r="318" spans="1:11" s="8" customFormat="1" ht="30" customHeight="1" x14ac:dyDescent="0.2">
      <c r="A318" s="20"/>
      <c r="B318" s="4">
        <v>45184</v>
      </c>
      <c r="C318" s="4" t="s">
        <v>334</v>
      </c>
      <c r="D318" s="26" t="s">
        <v>333</v>
      </c>
      <c r="E318" s="27" t="s">
        <v>335</v>
      </c>
      <c r="F318" s="10" t="s">
        <v>253</v>
      </c>
      <c r="G318" s="11" t="s">
        <v>254</v>
      </c>
      <c r="H318" s="19">
        <v>-100</v>
      </c>
      <c r="I318" s="12">
        <f>SUMIF(WellsFargo[[#Headers],[Ledger Name]]:WellsFargo[[#This Row],[Ledger Name]],WellsFargo[[#This Row],[Ledger Name]],WellsFargo[[#Headers],[Amount]]:WellsFargo[[#This Row],[Amount]])</f>
        <v>-100</v>
      </c>
      <c r="J318" s="28" t="s">
        <v>330</v>
      </c>
      <c r="K318" s="9"/>
    </row>
    <row r="319" spans="1:11" s="8" customFormat="1" ht="30" customHeight="1" x14ac:dyDescent="0.2">
      <c r="A319" s="20"/>
      <c r="B319" s="4">
        <v>45223</v>
      </c>
      <c r="C319" s="4" t="s">
        <v>334</v>
      </c>
      <c r="D319" s="26" t="s">
        <v>333</v>
      </c>
      <c r="E319" s="27" t="s">
        <v>335</v>
      </c>
      <c r="F319" s="10" t="s">
        <v>253</v>
      </c>
      <c r="G319" s="11" t="s">
        <v>255</v>
      </c>
      <c r="H319" s="19">
        <v>-100</v>
      </c>
      <c r="I319" s="12">
        <f>SUMIF(WellsFargo[[#Headers],[Ledger Name]]:WellsFargo[[#This Row],[Ledger Name]],WellsFargo[[#This Row],[Ledger Name]],WellsFargo[[#Headers],[Amount]]:WellsFargo[[#This Row],[Amount]])</f>
        <v>-200</v>
      </c>
      <c r="J319" s="28" t="s">
        <v>330</v>
      </c>
      <c r="K319" s="9"/>
    </row>
    <row r="320" spans="1:11" s="8" customFormat="1" ht="30" customHeight="1" x14ac:dyDescent="0.2">
      <c r="A320" s="20"/>
      <c r="B320" s="4">
        <v>45230</v>
      </c>
      <c r="C320" s="4" t="s">
        <v>334</v>
      </c>
      <c r="D320" s="26" t="s">
        <v>333</v>
      </c>
      <c r="E320" s="27" t="s">
        <v>335</v>
      </c>
      <c r="F320" s="10" t="s">
        <v>253</v>
      </c>
      <c r="G320" s="11" t="s">
        <v>256</v>
      </c>
      <c r="H320" s="19">
        <v>-100</v>
      </c>
      <c r="I320" s="12">
        <f>SUMIF(WellsFargo[[#Headers],[Ledger Name]]:WellsFargo[[#This Row],[Ledger Name]],WellsFargo[[#This Row],[Ledger Name]],WellsFargo[[#Headers],[Amount]]:WellsFargo[[#This Row],[Amount]])</f>
        <v>-300</v>
      </c>
      <c r="J320" s="28" t="s">
        <v>330</v>
      </c>
      <c r="K320" s="9"/>
    </row>
    <row r="321" spans="1:11" s="8" customFormat="1" ht="30" customHeight="1" x14ac:dyDescent="0.2">
      <c r="A321" s="20"/>
      <c r="B321" s="4">
        <v>45633</v>
      </c>
      <c r="C321" s="4" t="s">
        <v>334</v>
      </c>
      <c r="D321" s="26" t="s">
        <v>333</v>
      </c>
      <c r="E321" s="27" t="s">
        <v>335</v>
      </c>
      <c r="F321" s="10" t="s">
        <v>253</v>
      </c>
      <c r="G321" s="11" t="s">
        <v>257</v>
      </c>
      <c r="H321" s="19">
        <v>-100</v>
      </c>
      <c r="I321" s="12">
        <f>SUMIF(WellsFargo[[#Headers],[Ledger Name]]:WellsFargo[[#This Row],[Ledger Name]],WellsFargo[[#This Row],[Ledger Name]],WellsFargo[[#Headers],[Amount]]:WellsFargo[[#This Row],[Amount]])</f>
        <v>-400</v>
      </c>
      <c r="J321" s="28" t="s">
        <v>330</v>
      </c>
      <c r="K321" s="9"/>
    </row>
    <row r="322" spans="1:11" s="8" customFormat="1" ht="30" customHeight="1" x14ac:dyDescent="0.2">
      <c r="A322" s="20"/>
      <c r="B322" s="4">
        <v>45292</v>
      </c>
      <c r="C322" s="4" t="s">
        <v>334</v>
      </c>
      <c r="D322" s="26" t="s">
        <v>333</v>
      </c>
      <c r="E322" s="27" t="s">
        <v>335</v>
      </c>
      <c r="F322" s="10" t="s">
        <v>253</v>
      </c>
      <c r="G322" s="11" t="s">
        <v>258</v>
      </c>
      <c r="H322" s="19">
        <v>-100</v>
      </c>
      <c r="I322" s="12">
        <f>SUMIF(WellsFargo[[#Headers],[Ledger Name]]:WellsFargo[[#This Row],[Ledger Name]],WellsFargo[[#This Row],[Ledger Name]],WellsFargo[[#Headers],[Amount]]:WellsFargo[[#This Row],[Amount]])</f>
        <v>-500</v>
      </c>
      <c r="J322" s="28" t="s">
        <v>330</v>
      </c>
      <c r="K322" s="9"/>
    </row>
    <row r="323" spans="1:11" s="8" customFormat="1" ht="30" customHeight="1" x14ac:dyDescent="0.2">
      <c r="A323" s="20"/>
      <c r="B323" s="4">
        <v>45323</v>
      </c>
      <c r="C323" s="4" t="s">
        <v>334</v>
      </c>
      <c r="D323" s="26" t="s">
        <v>333</v>
      </c>
      <c r="E323" s="27" t="s">
        <v>335</v>
      </c>
      <c r="F323" s="10" t="s">
        <v>253</v>
      </c>
      <c r="G323" s="11" t="s">
        <v>259</v>
      </c>
      <c r="H323" s="19">
        <v>-100</v>
      </c>
      <c r="I323" s="12">
        <f>SUMIF(WellsFargo[[#Headers],[Ledger Name]]:WellsFargo[[#This Row],[Ledger Name]],WellsFargo[[#This Row],[Ledger Name]],WellsFargo[[#Headers],[Amount]]:WellsFargo[[#This Row],[Amount]])</f>
        <v>-600</v>
      </c>
      <c r="J323" s="28" t="s">
        <v>330</v>
      </c>
      <c r="K323" s="9"/>
    </row>
    <row r="324" spans="1:11" s="8" customFormat="1" ht="30" customHeight="1" x14ac:dyDescent="0.2">
      <c r="A324" s="20"/>
      <c r="B324" s="4">
        <v>45351</v>
      </c>
      <c r="C324" s="4" t="s">
        <v>334</v>
      </c>
      <c r="D324" s="26" t="s">
        <v>333</v>
      </c>
      <c r="E324" s="27" t="s">
        <v>335</v>
      </c>
      <c r="F324" s="10" t="s">
        <v>253</v>
      </c>
      <c r="G324" s="11" t="s">
        <v>260</v>
      </c>
      <c r="H324" s="19">
        <v>-100</v>
      </c>
      <c r="I324" s="12">
        <f>SUMIF(WellsFargo[[#Headers],[Ledger Name]]:WellsFargo[[#This Row],[Ledger Name]],WellsFargo[[#This Row],[Ledger Name]],WellsFargo[[#Headers],[Amount]]:WellsFargo[[#This Row],[Amount]])</f>
        <v>-700</v>
      </c>
      <c r="J324" s="28" t="s">
        <v>330</v>
      </c>
      <c r="K324" s="9"/>
    </row>
    <row r="325" spans="1:11" s="8" customFormat="1" ht="30" customHeight="1" x14ac:dyDescent="0.2">
      <c r="A325" s="20"/>
      <c r="B325" s="4" t="s">
        <v>261</v>
      </c>
      <c r="C325" s="4" t="s">
        <v>334</v>
      </c>
      <c r="D325" s="26" t="s">
        <v>333</v>
      </c>
      <c r="E325" s="27" t="s">
        <v>335</v>
      </c>
      <c r="F325" s="10" t="s">
        <v>240</v>
      </c>
      <c r="G325" s="11" t="s">
        <v>262</v>
      </c>
      <c r="H325" s="19">
        <v>500</v>
      </c>
      <c r="I325" s="12">
        <f>SUMIF(WellsFargo[[#Headers],[Ledger Name]]:WellsFargo[[#This Row],[Ledger Name]],WellsFargo[[#This Row],[Ledger Name]],WellsFargo[[#Headers],[Amount]]:WellsFargo[[#This Row],[Amount]])</f>
        <v>0</v>
      </c>
      <c r="J325" s="28" t="s">
        <v>330</v>
      </c>
      <c r="K325" s="9"/>
    </row>
    <row r="326" spans="1:11" s="8" customFormat="1" ht="30" customHeight="1" x14ac:dyDescent="0.2">
      <c r="A326" s="20"/>
      <c r="B326" s="4">
        <v>45333</v>
      </c>
      <c r="C326" s="4" t="s">
        <v>334</v>
      </c>
      <c r="D326" s="26" t="s">
        <v>333</v>
      </c>
      <c r="E326" s="27" t="s">
        <v>335</v>
      </c>
      <c r="F326" s="10" t="s">
        <v>240</v>
      </c>
      <c r="G326" s="11" t="s">
        <v>241</v>
      </c>
      <c r="H326" s="19">
        <v>-300</v>
      </c>
      <c r="I326" s="12">
        <f>SUMIF(WellsFargo[[#Headers],[Ledger Name]]:WellsFargo[[#This Row],[Ledger Name]],WellsFargo[[#This Row],[Ledger Name]],WellsFargo[[#Headers],[Amount]]:WellsFargo[[#This Row],[Amount]])</f>
        <v>-300</v>
      </c>
      <c r="J326" s="28" t="s">
        <v>330</v>
      </c>
      <c r="K326" s="9"/>
    </row>
    <row r="327" spans="1:11" s="8" customFormat="1" ht="30" customHeight="1" x14ac:dyDescent="0.2">
      <c r="A327" s="20"/>
      <c r="B327" s="4">
        <v>45337</v>
      </c>
      <c r="C327" s="4" t="s">
        <v>334</v>
      </c>
      <c r="D327" s="26" t="s">
        <v>333</v>
      </c>
      <c r="E327" s="27" t="s">
        <v>335</v>
      </c>
      <c r="F327" s="10" t="s">
        <v>240</v>
      </c>
      <c r="G327" s="11" t="s">
        <v>262</v>
      </c>
      <c r="H327" s="19">
        <v>300</v>
      </c>
      <c r="I327" s="12">
        <f>SUMIF(WellsFargo[[#Headers],[Ledger Name]]:WellsFargo[[#This Row],[Ledger Name]],WellsFargo[[#This Row],[Ledger Name]],WellsFargo[[#Headers],[Amount]]:WellsFargo[[#This Row],[Amount]])</f>
        <v>0</v>
      </c>
      <c r="J327" s="28" t="s">
        <v>330</v>
      </c>
      <c r="K327" s="9"/>
    </row>
    <row r="328" spans="1:11" s="8" customFormat="1" ht="30" customHeight="1" x14ac:dyDescent="0.2">
      <c r="A328" s="20"/>
      <c r="B328" s="4">
        <v>45352</v>
      </c>
      <c r="C328" s="4" t="s">
        <v>334</v>
      </c>
      <c r="D328" s="26" t="s">
        <v>333</v>
      </c>
      <c r="E328" s="27" t="s">
        <v>335</v>
      </c>
      <c r="F328" s="10" t="s">
        <v>232</v>
      </c>
      <c r="G328" s="11" t="s">
        <v>251</v>
      </c>
      <c r="H328" s="19">
        <v>250</v>
      </c>
      <c r="I328" s="12">
        <f>SUMIF(WellsFargo[[#Headers],[Ledger Name]]:WellsFargo[[#This Row],[Ledger Name]],WellsFargo[[#This Row],[Ledger Name]],WellsFargo[[#Headers],[Amount]]:WellsFargo[[#This Row],[Amount]])</f>
        <v>4568</v>
      </c>
      <c r="J328" s="28" t="s">
        <v>330</v>
      </c>
      <c r="K328" s="9"/>
    </row>
    <row r="329" spans="1:11" s="8" customFormat="1" ht="30" customHeight="1" x14ac:dyDescent="0.2">
      <c r="A329" s="20"/>
      <c r="B329" s="4">
        <v>45352</v>
      </c>
      <c r="C329" s="4" t="s">
        <v>334</v>
      </c>
      <c r="D329" s="26" t="s">
        <v>333</v>
      </c>
      <c r="E329" s="27" t="s">
        <v>335</v>
      </c>
      <c r="F329" s="10" t="s">
        <v>232</v>
      </c>
      <c r="G329" s="11" t="s">
        <v>252</v>
      </c>
      <c r="H329" s="19">
        <v>-233</v>
      </c>
      <c r="I329" s="12">
        <f>SUMIF(WellsFargo[[#Headers],[Ledger Name]]:WellsFargo[[#This Row],[Ledger Name]],WellsFargo[[#This Row],[Ledger Name]],WellsFargo[[#Headers],[Amount]]:WellsFargo[[#This Row],[Amount]])</f>
        <v>4335</v>
      </c>
      <c r="J329" s="28" t="s">
        <v>330</v>
      </c>
      <c r="K329" s="9"/>
    </row>
    <row r="330" spans="1:11" s="8" customFormat="1" ht="30" customHeight="1" x14ac:dyDescent="0.2">
      <c r="A330" s="20"/>
      <c r="B330" s="4">
        <v>45353</v>
      </c>
      <c r="C330" s="4" t="s">
        <v>334</v>
      </c>
      <c r="D330" s="26" t="s">
        <v>333</v>
      </c>
      <c r="E330" s="27" t="s">
        <v>335</v>
      </c>
      <c r="F330" s="10" t="s">
        <v>212</v>
      </c>
      <c r="G330" s="11" t="s">
        <v>222</v>
      </c>
      <c r="H330" s="19">
        <v>233</v>
      </c>
      <c r="I330" s="12">
        <f>SUMIF(WellsFargo[[#Headers],[Ledger Name]]:WellsFargo[[#This Row],[Ledger Name]],WellsFargo[[#This Row],[Ledger Name]],WellsFargo[[#Headers],[Amount]]:WellsFargo[[#This Row],[Amount]])</f>
        <v>1033</v>
      </c>
      <c r="J330" s="28" t="s">
        <v>330</v>
      </c>
      <c r="K330" s="9"/>
    </row>
    <row r="331" spans="1:11" s="8" customFormat="1" ht="30" customHeight="1" x14ac:dyDescent="0.2">
      <c r="A331" s="20"/>
      <c r="B331" s="4">
        <v>45362</v>
      </c>
      <c r="C331" s="4" t="s">
        <v>334</v>
      </c>
      <c r="D331" s="26" t="s">
        <v>333</v>
      </c>
      <c r="E331" s="27" t="s">
        <v>335</v>
      </c>
      <c r="F331" s="10" t="s">
        <v>263</v>
      </c>
      <c r="G331" s="11" t="s">
        <v>264</v>
      </c>
      <c r="H331" s="19">
        <v>1000</v>
      </c>
      <c r="I331" s="12">
        <f>SUMIF(WellsFargo[[#Headers],[Ledger Name]]:WellsFargo[[#This Row],[Ledger Name]],WellsFargo[[#This Row],[Ledger Name]],WellsFargo[[#Headers],[Amount]]:WellsFargo[[#This Row],[Amount]])</f>
        <v>1000</v>
      </c>
      <c r="J331" s="28" t="s">
        <v>330</v>
      </c>
      <c r="K331" s="9"/>
    </row>
    <row r="332" spans="1:11" s="8" customFormat="1" ht="30" customHeight="1" x14ac:dyDescent="0.2">
      <c r="A332" s="20"/>
      <c r="B332" s="4">
        <v>45364</v>
      </c>
      <c r="C332" s="4" t="s">
        <v>334</v>
      </c>
      <c r="D332" s="26" t="s">
        <v>333</v>
      </c>
      <c r="E332" s="27" t="s">
        <v>335</v>
      </c>
      <c r="F332" s="10" t="s">
        <v>263</v>
      </c>
      <c r="G332" s="11" t="s">
        <v>264</v>
      </c>
      <c r="H332" s="19">
        <v>1000</v>
      </c>
      <c r="I332" s="12">
        <f>SUMIF(WellsFargo[[#Headers],[Ledger Name]]:WellsFargo[[#This Row],[Ledger Name]],WellsFargo[[#This Row],[Ledger Name]],WellsFargo[[#Headers],[Amount]]:WellsFargo[[#This Row],[Amount]])</f>
        <v>2000</v>
      </c>
      <c r="J332" s="28" t="s">
        <v>330</v>
      </c>
      <c r="K332" s="9"/>
    </row>
    <row r="333" spans="1:11" s="8" customFormat="1" ht="30" customHeight="1" x14ac:dyDescent="0.2">
      <c r="A333" s="20"/>
      <c r="B333" s="4">
        <v>45378</v>
      </c>
      <c r="C333" s="4" t="s">
        <v>334</v>
      </c>
      <c r="D333" s="26" t="s">
        <v>333</v>
      </c>
      <c r="E333" s="27" t="s">
        <v>335</v>
      </c>
      <c r="F333" s="10" t="s">
        <v>263</v>
      </c>
      <c r="G333" s="11" t="s">
        <v>265</v>
      </c>
      <c r="H333" s="19">
        <v>-500</v>
      </c>
      <c r="I333" s="12">
        <f>SUMIF(WellsFargo[[#Headers],[Ledger Name]]:WellsFargo[[#This Row],[Ledger Name]],WellsFargo[[#This Row],[Ledger Name]],WellsFargo[[#Headers],[Amount]]:WellsFargo[[#This Row],[Amount]])</f>
        <v>1500</v>
      </c>
      <c r="J333" s="28" t="s">
        <v>330</v>
      </c>
      <c r="K333" s="9"/>
    </row>
    <row r="334" spans="1:11" s="8" customFormat="1" ht="30" customHeight="1" x14ac:dyDescent="0.2">
      <c r="A334" s="20"/>
      <c r="B334" s="4">
        <v>45378</v>
      </c>
      <c r="C334" s="4" t="s">
        <v>334</v>
      </c>
      <c r="D334" s="26" t="s">
        <v>333</v>
      </c>
      <c r="E334" s="27" t="s">
        <v>335</v>
      </c>
      <c r="F334" s="10" t="s">
        <v>263</v>
      </c>
      <c r="G334" s="11" t="s">
        <v>265</v>
      </c>
      <c r="H334" s="19">
        <v>-540</v>
      </c>
      <c r="I334" s="12">
        <f>SUMIF(WellsFargo[[#Headers],[Ledger Name]]:WellsFargo[[#This Row],[Ledger Name]],WellsFargo[[#This Row],[Ledger Name]],WellsFargo[[#Headers],[Amount]]:WellsFargo[[#This Row],[Amount]])</f>
        <v>960</v>
      </c>
      <c r="J334" s="28" t="s">
        <v>330</v>
      </c>
      <c r="K334" s="9"/>
    </row>
    <row r="335" spans="1:11" s="8" customFormat="1" ht="30" customHeight="1" x14ac:dyDescent="0.2">
      <c r="A335" s="20"/>
      <c r="B335" s="4">
        <v>45378</v>
      </c>
      <c r="C335" s="4" t="s">
        <v>334</v>
      </c>
      <c r="D335" s="26" t="s">
        <v>333</v>
      </c>
      <c r="E335" s="27" t="s">
        <v>335</v>
      </c>
      <c r="F335" s="10" t="s">
        <v>263</v>
      </c>
      <c r="G335" s="11" t="s">
        <v>266</v>
      </c>
      <c r="H335" s="19">
        <v>-439</v>
      </c>
      <c r="I335" s="12">
        <f>SUMIF(WellsFargo[[#Headers],[Ledger Name]]:WellsFargo[[#This Row],[Ledger Name]],WellsFargo[[#This Row],[Ledger Name]],WellsFargo[[#Headers],[Amount]]:WellsFargo[[#This Row],[Amount]])</f>
        <v>521</v>
      </c>
      <c r="J335" s="28" t="s">
        <v>330</v>
      </c>
      <c r="K335" s="9"/>
    </row>
    <row r="336" spans="1:11" s="8" customFormat="1" ht="30" customHeight="1" x14ac:dyDescent="0.2">
      <c r="A336" s="20"/>
      <c r="B336" s="4">
        <v>45378</v>
      </c>
      <c r="C336" s="4" t="s">
        <v>334</v>
      </c>
      <c r="D336" s="26" t="s">
        <v>333</v>
      </c>
      <c r="E336" s="27" t="s">
        <v>335</v>
      </c>
      <c r="F336" s="10" t="s">
        <v>263</v>
      </c>
      <c r="G336" s="11" t="s">
        <v>264</v>
      </c>
      <c r="H336" s="19">
        <v>1000</v>
      </c>
      <c r="I336" s="12">
        <f>SUMIF(WellsFargo[[#Headers],[Ledger Name]]:WellsFargo[[#This Row],[Ledger Name]],WellsFargo[[#This Row],[Ledger Name]],WellsFargo[[#Headers],[Amount]]:WellsFargo[[#This Row],[Amount]])</f>
        <v>1521</v>
      </c>
      <c r="J336" s="28" t="s">
        <v>330</v>
      </c>
      <c r="K336" s="9"/>
    </row>
    <row r="337" spans="1:11" s="8" customFormat="1" ht="30" customHeight="1" x14ac:dyDescent="0.2">
      <c r="A337" s="20"/>
      <c r="B337" s="4">
        <v>45385</v>
      </c>
      <c r="C337" s="4" t="s">
        <v>334</v>
      </c>
      <c r="D337" s="26" t="s">
        <v>333</v>
      </c>
      <c r="E337" s="27" t="s">
        <v>335</v>
      </c>
      <c r="F337" s="10" t="s">
        <v>34</v>
      </c>
      <c r="G337" s="11" t="s">
        <v>267</v>
      </c>
      <c r="H337" s="19">
        <v>-1000</v>
      </c>
      <c r="I337" s="12">
        <f>SUMIF(WellsFargo[[#Headers],[Ledger Name]]:WellsFargo[[#This Row],[Ledger Name]],WellsFargo[[#This Row],[Ledger Name]],WellsFargo[[#Headers],[Amount]]:WellsFargo[[#This Row],[Amount]])</f>
        <v>1000</v>
      </c>
      <c r="J337" s="28" t="s">
        <v>330</v>
      </c>
      <c r="K337" s="9"/>
    </row>
    <row r="338" spans="1:11" s="8" customFormat="1" ht="30" customHeight="1" x14ac:dyDescent="0.2">
      <c r="A338" s="20"/>
      <c r="B338" s="4">
        <v>45383</v>
      </c>
      <c r="C338" s="4" t="s">
        <v>334</v>
      </c>
      <c r="D338" s="26" t="s">
        <v>333</v>
      </c>
      <c r="E338" s="27" t="s">
        <v>335</v>
      </c>
      <c r="F338" s="10" t="s">
        <v>232</v>
      </c>
      <c r="G338" s="11" t="s">
        <v>252</v>
      </c>
      <c r="H338" s="19">
        <v>-280</v>
      </c>
      <c r="I338" s="12">
        <f>SUMIF(WellsFargo[[#Headers],[Ledger Name]]:WellsFargo[[#This Row],[Ledger Name]],WellsFargo[[#This Row],[Ledger Name]],WellsFargo[[#Headers],[Amount]]:WellsFargo[[#This Row],[Amount]])</f>
        <v>4055</v>
      </c>
      <c r="J338" s="28" t="s">
        <v>330</v>
      </c>
      <c r="K338" s="9"/>
    </row>
    <row r="339" spans="1:11" s="8" customFormat="1" ht="30" customHeight="1" x14ac:dyDescent="0.2">
      <c r="A339" s="20"/>
      <c r="B339" s="4">
        <v>45383</v>
      </c>
      <c r="C339" s="4" t="s">
        <v>334</v>
      </c>
      <c r="D339" s="26" t="s">
        <v>333</v>
      </c>
      <c r="E339" s="27" t="s">
        <v>335</v>
      </c>
      <c r="F339" s="10" t="s">
        <v>212</v>
      </c>
      <c r="G339" s="11" t="s">
        <v>222</v>
      </c>
      <c r="H339" s="19">
        <v>280</v>
      </c>
      <c r="I339" s="12">
        <f>SUMIF(WellsFargo[[#Headers],[Ledger Name]]:WellsFargo[[#This Row],[Ledger Name]],WellsFargo[[#This Row],[Ledger Name]],WellsFargo[[#Headers],[Amount]]:WellsFargo[[#This Row],[Amount]])</f>
        <v>1313</v>
      </c>
      <c r="J339" s="28" t="s">
        <v>330</v>
      </c>
      <c r="K339" s="9"/>
    </row>
    <row r="340" spans="1:11" s="8" customFormat="1" ht="30" customHeight="1" x14ac:dyDescent="0.2">
      <c r="A340" s="20"/>
      <c r="B340" s="4">
        <v>45380</v>
      </c>
      <c r="C340" s="4" t="s">
        <v>334</v>
      </c>
      <c r="D340" s="26" t="s">
        <v>333</v>
      </c>
      <c r="E340" s="27" t="s">
        <v>335</v>
      </c>
      <c r="F340" s="10" t="s">
        <v>263</v>
      </c>
      <c r="G340" s="11" t="s">
        <v>265</v>
      </c>
      <c r="H340" s="19">
        <v>-50</v>
      </c>
      <c r="I340" s="12">
        <f>SUMIF(WellsFargo[[#Headers],[Ledger Name]]:WellsFargo[[#This Row],[Ledger Name]],WellsFargo[[#This Row],[Ledger Name]],WellsFargo[[#Headers],[Amount]]:WellsFargo[[#This Row],[Amount]])</f>
        <v>1471</v>
      </c>
      <c r="J340" s="28" t="s">
        <v>330</v>
      </c>
      <c r="K340" s="9"/>
    </row>
    <row r="341" spans="1:11" s="8" customFormat="1" ht="30" customHeight="1" x14ac:dyDescent="0.2">
      <c r="A341" s="20"/>
      <c r="B341" s="4">
        <v>45383</v>
      </c>
      <c r="C341" s="4" t="s">
        <v>334</v>
      </c>
      <c r="D341" s="26" t="s">
        <v>333</v>
      </c>
      <c r="E341" s="27" t="s">
        <v>335</v>
      </c>
      <c r="F341" s="10" t="s">
        <v>263</v>
      </c>
      <c r="G341" s="11" t="s">
        <v>266</v>
      </c>
      <c r="H341" s="19">
        <v>-446</v>
      </c>
      <c r="I341" s="12">
        <f>SUMIF(WellsFargo[[#Headers],[Ledger Name]]:WellsFargo[[#This Row],[Ledger Name]],WellsFargo[[#This Row],[Ledger Name]],WellsFargo[[#Headers],[Amount]]:WellsFargo[[#This Row],[Amount]])</f>
        <v>1025</v>
      </c>
      <c r="J341" s="28" t="s">
        <v>330</v>
      </c>
      <c r="K341" s="9"/>
    </row>
    <row r="342" spans="1:11" s="8" customFormat="1" ht="30" customHeight="1" x14ac:dyDescent="0.2">
      <c r="A342" s="20"/>
      <c r="B342" s="4">
        <v>45383</v>
      </c>
      <c r="C342" s="4" t="s">
        <v>334</v>
      </c>
      <c r="D342" s="26" t="s">
        <v>333</v>
      </c>
      <c r="E342" s="27" t="s">
        <v>335</v>
      </c>
      <c r="F342" s="10" t="s">
        <v>232</v>
      </c>
      <c r="G342" s="11" t="s">
        <v>251</v>
      </c>
      <c r="H342" s="19">
        <v>250</v>
      </c>
      <c r="I342" s="12">
        <f>SUMIF(WellsFargo[[#Headers],[Ledger Name]]:WellsFargo[[#This Row],[Ledger Name]],WellsFargo[[#This Row],[Ledger Name]],WellsFargo[[#Headers],[Amount]]:WellsFargo[[#This Row],[Amount]])</f>
        <v>4305</v>
      </c>
      <c r="J342" s="28" t="s">
        <v>330</v>
      </c>
      <c r="K342" s="9"/>
    </row>
    <row r="343" spans="1:11" s="8" customFormat="1" ht="30" customHeight="1" x14ac:dyDescent="0.2">
      <c r="A343" s="20"/>
      <c r="B343" s="4">
        <v>45392</v>
      </c>
      <c r="C343" s="4" t="s">
        <v>334</v>
      </c>
      <c r="D343" s="26" t="s">
        <v>333</v>
      </c>
      <c r="E343" s="27" t="s">
        <v>335</v>
      </c>
      <c r="F343" s="10" t="s">
        <v>263</v>
      </c>
      <c r="G343" s="11" t="s">
        <v>268</v>
      </c>
      <c r="H343" s="19">
        <v>-1000</v>
      </c>
      <c r="I343" s="12">
        <f>SUMIF(WellsFargo[[#Headers],[Ledger Name]]:WellsFargo[[#This Row],[Ledger Name]],WellsFargo[[#This Row],[Ledger Name]],WellsFargo[[#Headers],[Amount]]:WellsFargo[[#This Row],[Amount]])</f>
        <v>25</v>
      </c>
      <c r="J343" s="28" t="s">
        <v>330</v>
      </c>
      <c r="K343" s="9"/>
    </row>
    <row r="344" spans="1:11" s="8" customFormat="1" ht="30" customHeight="1" x14ac:dyDescent="0.2">
      <c r="A344" s="20"/>
      <c r="B344" s="4">
        <v>45396</v>
      </c>
      <c r="C344" s="4" t="s">
        <v>334</v>
      </c>
      <c r="D344" s="26" t="s">
        <v>333</v>
      </c>
      <c r="E344" s="27" t="s">
        <v>335</v>
      </c>
      <c r="F344" s="10" t="s">
        <v>263</v>
      </c>
      <c r="G344" s="11" t="s">
        <v>266</v>
      </c>
      <c r="H344" s="19">
        <v>-25</v>
      </c>
      <c r="I344" s="12">
        <f>SUMIF(WellsFargo[[#Headers],[Ledger Name]]:WellsFargo[[#This Row],[Ledger Name]],WellsFargo[[#This Row],[Ledger Name]],WellsFargo[[#Headers],[Amount]]:WellsFargo[[#This Row],[Amount]])</f>
        <v>0</v>
      </c>
      <c r="J344" s="28" t="s">
        <v>330</v>
      </c>
      <c r="K344" s="9"/>
    </row>
    <row r="345" spans="1:11" s="8" customFormat="1" ht="30" customHeight="1" x14ac:dyDescent="0.2">
      <c r="A345" s="20"/>
      <c r="B345" s="4">
        <v>45396</v>
      </c>
      <c r="C345" s="4" t="s">
        <v>334</v>
      </c>
      <c r="D345" s="26" t="s">
        <v>333</v>
      </c>
      <c r="E345" s="27" t="s">
        <v>335</v>
      </c>
      <c r="F345" s="10" t="s">
        <v>263</v>
      </c>
      <c r="G345" s="11" t="s">
        <v>264</v>
      </c>
      <c r="H345" s="19">
        <v>1000</v>
      </c>
      <c r="I345" s="12">
        <f>SUMIF(WellsFargo[[#Headers],[Ledger Name]]:WellsFargo[[#This Row],[Ledger Name]],WellsFargo[[#This Row],[Ledger Name]],WellsFargo[[#Headers],[Amount]]:WellsFargo[[#This Row],[Amount]])</f>
        <v>1000</v>
      </c>
      <c r="J345" s="28" t="s">
        <v>330</v>
      </c>
      <c r="K345" s="9"/>
    </row>
    <row r="346" spans="1:11" s="8" customFormat="1" ht="30" customHeight="1" x14ac:dyDescent="0.2">
      <c r="A346" s="20"/>
      <c r="B346" s="4">
        <v>45405</v>
      </c>
      <c r="C346" s="4" t="s">
        <v>334</v>
      </c>
      <c r="D346" s="26" t="s">
        <v>333</v>
      </c>
      <c r="E346" s="27" t="s">
        <v>335</v>
      </c>
      <c r="F346" s="10" t="s">
        <v>263</v>
      </c>
      <c r="G346" s="11" t="s">
        <v>269</v>
      </c>
      <c r="H346" s="19">
        <v>-1000</v>
      </c>
      <c r="I346" s="12">
        <f>SUMIF(WellsFargo[[#Headers],[Ledger Name]]:WellsFargo[[#This Row],[Ledger Name]],WellsFargo[[#This Row],[Ledger Name]],WellsFargo[[#Headers],[Amount]]:WellsFargo[[#This Row],[Amount]])</f>
        <v>0</v>
      </c>
      <c r="J346" s="28" t="s">
        <v>330</v>
      </c>
      <c r="K346" s="9"/>
    </row>
    <row r="347" spans="1:11" s="8" customFormat="1" ht="30" customHeight="1" x14ac:dyDescent="0.2">
      <c r="A347" s="20"/>
      <c r="B347" s="4">
        <v>45413</v>
      </c>
      <c r="C347" s="4" t="s">
        <v>334</v>
      </c>
      <c r="D347" s="26" t="s">
        <v>333</v>
      </c>
      <c r="E347" s="27" t="s">
        <v>335</v>
      </c>
      <c r="F347" s="10" t="s">
        <v>232</v>
      </c>
      <c r="G347" s="11" t="s">
        <v>251</v>
      </c>
      <c r="H347" s="19">
        <v>250</v>
      </c>
      <c r="I347" s="12">
        <f>SUMIF(WellsFargo[[#Headers],[Ledger Name]]:WellsFargo[[#This Row],[Ledger Name]],WellsFargo[[#This Row],[Ledger Name]],WellsFargo[[#Headers],[Amount]]:WellsFargo[[#This Row],[Amount]])</f>
        <v>4555</v>
      </c>
      <c r="J347" s="28" t="s">
        <v>330</v>
      </c>
      <c r="K347" s="9"/>
    </row>
    <row r="348" spans="1:11" s="8" customFormat="1" ht="30" customHeight="1" x14ac:dyDescent="0.2">
      <c r="A348" s="20"/>
      <c r="B348" s="4">
        <v>45433</v>
      </c>
      <c r="C348" s="4" t="s">
        <v>334</v>
      </c>
      <c r="D348" s="26" t="s">
        <v>333</v>
      </c>
      <c r="E348" s="27" t="s">
        <v>335</v>
      </c>
      <c r="F348" s="10" t="s">
        <v>232</v>
      </c>
      <c r="G348" s="11" t="s">
        <v>252</v>
      </c>
      <c r="H348" s="19">
        <v>-280</v>
      </c>
      <c r="I348" s="12">
        <f>SUMIF(WellsFargo[[#Headers],[Ledger Name]]:WellsFargo[[#This Row],[Ledger Name]],WellsFargo[[#This Row],[Ledger Name]],WellsFargo[[#Headers],[Amount]]:WellsFargo[[#This Row],[Amount]])</f>
        <v>4275</v>
      </c>
      <c r="J348" s="28" t="s">
        <v>330</v>
      </c>
      <c r="K348" s="9"/>
    </row>
    <row r="349" spans="1:11" s="8" customFormat="1" ht="30" customHeight="1" x14ac:dyDescent="0.2">
      <c r="A349" s="20"/>
      <c r="B349" s="4">
        <v>45435</v>
      </c>
      <c r="C349" s="4" t="s">
        <v>334</v>
      </c>
      <c r="D349" s="26" t="s">
        <v>333</v>
      </c>
      <c r="E349" s="27" t="s">
        <v>335</v>
      </c>
      <c r="F349" s="10" t="s">
        <v>212</v>
      </c>
      <c r="G349" s="11" t="s">
        <v>222</v>
      </c>
      <c r="H349" s="19">
        <v>280</v>
      </c>
      <c r="I349" s="12">
        <f>SUMIF(WellsFargo[[#Headers],[Ledger Name]]:WellsFargo[[#This Row],[Ledger Name]],WellsFargo[[#This Row],[Ledger Name]],WellsFargo[[#Headers],[Amount]]:WellsFargo[[#This Row],[Amount]])</f>
        <v>1593</v>
      </c>
      <c r="J349" s="28" t="s">
        <v>330</v>
      </c>
      <c r="K349" s="9"/>
    </row>
    <row r="350" spans="1:11" s="8" customFormat="1" ht="30" customHeight="1" x14ac:dyDescent="0.2">
      <c r="A350" s="20"/>
      <c r="B350" s="4">
        <v>45310</v>
      </c>
      <c r="C350" s="4" t="s">
        <v>334</v>
      </c>
      <c r="D350" s="26" t="s">
        <v>333</v>
      </c>
      <c r="E350" s="27" t="s">
        <v>335</v>
      </c>
      <c r="F350" s="10" t="s">
        <v>270</v>
      </c>
      <c r="G350" s="11" t="s">
        <v>271</v>
      </c>
      <c r="H350" s="19">
        <v>-8000</v>
      </c>
      <c r="I350" s="12">
        <f>SUMIF(WellsFargo[[#Headers],[Ledger Name]]:WellsFargo[[#This Row],[Ledger Name]],WellsFargo[[#This Row],[Ledger Name]],WellsFargo[[#Headers],[Amount]]:WellsFargo[[#This Row],[Amount]])</f>
        <v>-8000</v>
      </c>
      <c r="J350" s="28" t="s">
        <v>330</v>
      </c>
      <c r="K350" s="9"/>
    </row>
    <row r="351" spans="1:11" s="8" customFormat="1" ht="30" customHeight="1" x14ac:dyDescent="0.2">
      <c r="A351" s="20"/>
      <c r="B351" s="4">
        <v>45338</v>
      </c>
      <c r="C351" s="4" t="s">
        <v>334</v>
      </c>
      <c r="D351" s="26" t="s">
        <v>333</v>
      </c>
      <c r="E351" s="27" t="s">
        <v>335</v>
      </c>
      <c r="F351" s="10" t="s">
        <v>270</v>
      </c>
      <c r="G351" s="11" t="s">
        <v>272</v>
      </c>
      <c r="H351" s="19">
        <v>1000</v>
      </c>
      <c r="I351" s="12">
        <f>SUMIF(WellsFargo[[#Headers],[Ledger Name]]:WellsFargo[[#This Row],[Ledger Name]],WellsFargo[[#This Row],[Ledger Name]],WellsFargo[[#Headers],[Amount]]:WellsFargo[[#This Row],[Amount]])</f>
        <v>-7000</v>
      </c>
      <c r="J351" s="28" t="s">
        <v>330</v>
      </c>
      <c r="K351" s="9"/>
    </row>
    <row r="352" spans="1:11" s="8" customFormat="1" ht="30" customHeight="1" x14ac:dyDescent="0.2">
      <c r="A352" s="20"/>
      <c r="B352" s="4">
        <v>45363</v>
      </c>
      <c r="C352" s="4" t="s">
        <v>334</v>
      </c>
      <c r="D352" s="26" t="s">
        <v>333</v>
      </c>
      <c r="E352" s="27" t="s">
        <v>335</v>
      </c>
      <c r="F352" s="10" t="s">
        <v>270</v>
      </c>
      <c r="G352" s="11" t="s">
        <v>273</v>
      </c>
      <c r="H352" s="19">
        <v>1000</v>
      </c>
      <c r="I352" s="12">
        <f>SUMIF(WellsFargo[[#Headers],[Ledger Name]]:WellsFargo[[#This Row],[Ledger Name]],WellsFargo[[#This Row],[Ledger Name]],WellsFargo[[#Headers],[Amount]]:WellsFargo[[#This Row],[Amount]])</f>
        <v>-6000</v>
      </c>
      <c r="J352" s="28" t="s">
        <v>330</v>
      </c>
      <c r="K352" s="9"/>
    </row>
    <row r="353" spans="1:11" s="8" customFormat="1" ht="30" customHeight="1" x14ac:dyDescent="0.2">
      <c r="A353" s="20"/>
      <c r="B353" s="4">
        <v>45397</v>
      </c>
      <c r="C353" s="4" t="s">
        <v>334</v>
      </c>
      <c r="D353" s="26" t="s">
        <v>333</v>
      </c>
      <c r="E353" s="27" t="s">
        <v>335</v>
      </c>
      <c r="F353" s="10" t="s">
        <v>270</v>
      </c>
      <c r="G353" s="11" t="s">
        <v>274</v>
      </c>
      <c r="H353" s="19">
        <v>1000</v>
      </c>
      <c r="I353" s="12">
        <f>SUMIF(WellsFargo[[#Headers],[Ledger Name]]:WellsFargo[[#This Row],[Ledger Name]],WellsFargo[[#This Row],[Ledger Name]],WellsFargo[[#Headers],[Amount]]:WellsFargo[[#This Row],[Amount]])</f>
        <v>-5000</v>
      </c>
      <c r="J353" s="28" t="s">
        <v>330</v>
      </c>
      <c r="K353" s="9"/>
    </row>
    <row r="354" spans="1:11" s="8" customFormat="1" ht="30" customHeight="1" x14ac:dyDescent="0.2">
      <c r="A354" s="20"/>
      <c r="B354" s="4">
        <v>45449</v>
      </c>
      <c r="C354" s="4" t="s">
        <v>334</v>
      </c>
      <c r="D354" s="26" t="s">
        <v>333</v>
      </c>
      <c r="E354" s="27" t="s">
        <v>335</v>
      </c>
      <c r="F354" s="10" t="s">
        <v>270</v>
      </c>
      <c r="G354" s="11" t="s">
        <v>275</v>
      </c>
      <c r="H354" s="19">
        <v>1000</v>
      </c>
      <c r="I354" s="12">
        <f>SUMIF(WellsFargo[[#Headers],[Ledger Name]]:WellsFargo[[#This Row],[Ledger Name]],WellsFargo[[#This Row],[Ledger Name]],WellsFargo[[#Headers],[Amount]]:WellsFargo[[#This Row],[Amount]])</f>
        <v>-4000</v>
      </c>
      <c r="J354" s="28" t="s">
        <v>330</v>
      </c>
      <c r="K354" s="9"/>
    </row>
    <row r="355" spans="1:11" s="8" customFormat="1" ht="30" customHeight="1" x14ac:dyDescent="0.2">
      <c r="A355" s="20"/>
      <c r="B355" s="4">
        <v>45424</v>
      </c>
      <c r="C355" s="4" t="s">
        <v>334</v>
      </c>
      <c r="D355" s="26" t="s">
        <v>333</v>
      </c>
      <c r="E355" s="27" t="s">
        <v>335</v>
      </c>
      <c r="F355" s="10" t="s">
        <v>34</v>
      </c>
      <c r="G355" s="11" t="s">
        <v>236</v>
      </c>
      <c r="H355" s="19">
        <v>-1000</v>
      </c>
      <c r="I355" s="12">
        <f>SUMIF(WellsFargo[[#Headers],[Ledger Name]]:WellsFargo[[#This Row],[Ledger Name]],WellsFargo[[#This Row],[Ledger Name]],WellsFargo[[#Headers],[Amount]]:WellsFargo[[#This Row],[Amount]])</f>
        <v>0</v>
      </c>
      <c r="J355" s="28" t="s">
        <v>330</v>
      </c>
      <c r="K355" s="9"/>
    </row>
    <row r="356" spans="1:11" s="8" customFormat="1" ht="30" customHeight="1" x14ac:dyDescent="0.2">
      <c r="A356" s="20"/>
      <c r="B356" s="4">
        <v>45447</v>
      </c>
      <c r="C356" s="4" t="s">
        <v>334</v>
      </c>
      <c r="D356" s="26" t="s">
        <v>333</v>
      </c>
      <c r="E356" s="27" t="s">
        <v>335</v>
      </c>
      <c r="F356" s="10" t="s">
        <v>232</v>
      </c>
      <c r="G356" s="11" t="s">
        <v>251</v>
      </c>
      <c r="H356" s="19">
        <v>250</v>
      </c>
      <c r="I356" s="12">
        <f>SUMIF(WellsFargo[[#Headers],[Ledger Name]]:WellsFargo[[#This Row],[Ledger Name]],WellsFargo[[#This Row],[Ledger Name]],WellsFargo[[#Headers],[Amount]]:WellsFargo[[#This Row],[Amount]])</f>
        <v>4525</v>
      </c>
      <c r="J356" s="28" t="s">
        <v>330</v>
      </c>
      <c r="K356" s="9"/>
    </row>
    <row r="357" spans="1:11" s="8" customFormat="1" ht="30" customHeight="1" x14ac:dyDescent="0.2">
      <c r="A357" s="20"/>
      <c r="B357" s="4">
        <v>45447</v>
      </c>
      <c r="C357" s="4" t="s">
        <v>334</v>
      </c>
      <c r="D357" s="26" t="s">
        <v>333</v>
      </c>
      <c r="E357" s="27" t="s">
        <v>335</v>
      </c>
      <c r="F357" s="10" t="s">
        <v>232</v>
      </c>
      <c r="G357" s="11" t="s">
        <v>252</v>
      </c>
      <c r="H357" s="19">
        <v>-280</v>
      </c>
      <c r="I357" s="12">
        <f>SUMIF(WellsFargo[[#Headers],[Ledger Name]]:WellsFargo[[#This Row],[Ledger Name]],WellsFargo[[#This Row],[Ledger Name]],WellsFargo[[#Headers],[Amount]]:WellsFargo[[#This Row],[Amount]])</f>
        <v>4245</v>
      </c>
      <c r="J357" s="28" t="s">
        <v>330</v>
      </c>
      <c r="K357" s="9"/>
    </row>
    <row r="358" spans="1:11" s="8" customFormat="1" ht="30" customHeight="1" x14ac:dyDescent="0.2">
      <c r="A358" s="20"/>
      <c r="B358" s="4">
        <v>45447</v>
      </c>
      <c r="C358" s="4" t="s">
        <v>334</v>
      </c>
      <c r="D358" s="26" t="s">
        <v>333</v>
      </c>
      <c r="E358" s="27" t="s">
        <v>335</v>
      </c>
      <c r="F358" s="10" t="s">
        <v>212</v>
      </c>
      <c r="G358" s="11" t="s">
        <v>222</v>
      </c>
      <c r="H358" s="19">
        <v>280</v>
      </c>
      <c r="I358" s="12">
        <f>SUMIF(WellsFargo[[#Headers],[Ledger Name]]:WellsFargo[[#This Row],[Ledger Name]],WellsFargo[[#This Row],[Ledger Name]],WellsFargo[[#Headers],[Amount]]:WellsFargo[[#This Row],[Amount]])</f>
        <v>1873</v>
      </c>
      <c r="J358" s="28" t="s">
        <v>330</v>
      </c>
      <c r="K358" s="9"/>
    </row>
    <row r="359" spans="1:11" s="8" customFormat="1" ht="30" customHeight="1" x14ac:dyDescent="0.2">
      <c r="A359" s="20"/>
      <c r="B359" s="4">
        <v>45498</v>
      </c>
      <c r="C359" s="4" t="s">
        <v>334</v>
      </c>
      <c r="D359" s="26" t="s">
        <v>333</v>
      </c>
      <c r="E359" s="27" t="s">
        <v>335</v>
      </c>
      <c r="F359" s="10" t="s">
        <v>270</v>
      </c>
      <c r="G359" s="11" t="s">
        <v>274</v>
      </c>
      <c r="H359" s="19">
        <v>1000</v>
      </c>
      <c r="I359" s="12">
        <f>SUMIF(WellsFargo[[#Headers],[Ledger Name]]:WellsFargo[[#This Row],[Ledger Name]],WellsFargo[[#This Row],[Ledger Name]],WellsFargo[[#Headers],[Amount]]:WellsFargo[[#This Row],[Amount]])</f>
        <v>-3000</v>
      </c>
      <c r="J359" s="28" t="s">
        <v>330</v>
      </c>
      <c r="K359" s="9"/>
    </row>
    <row r="360" spans="1:11" s="8" customFormat="1" ht="30" customHeight="1" x14ac:dyDescent="0.2">
      <c r="A360" s="20"/>
      <c r="B360" s="4">
        <v>45450</v>
      </c>
      <c r="C360" s="4" t="s">
        <v>334</v>
      </c>
      <c r="D360" s="26" t="s">
        <v>333</v>
      </c>
      <c r="E360" s="27" t="s">
        <v>335</v>
      </c>
      <c r="F360" s="10" t="s">
        <v>67</v>
      </c>
      <c r="G360" s="11" t="s">
        <v>210</v>
      </c>
      <c r="H360" s="19">
        <v>-450</v>
      </c>
      <c r="I360" s="12">
        <f>SUMIF(WellsFargo[[#Headers],[Ledger Name]]:WellsFargo[[#This Row],[Ledger Name]],WellsFargo[[#This Row],[Ledger Name]],WellsFargo[[#Headers],[Amount]]:WellsFargo[[#This Row],[Amount]])</f>
        <v>4669.9649999999992</v>
      </c>
      <c r="J360" s="28" t="s">
        <v>330</v>
      </c>
      <c r="K360" s="9"/>
    </row>
    <row r="361" spans="1:11" s="8" customFormat="1" ht="30" customHeight="1" x14ac:dyDescent="0.2">
      <c r="A361" s="20"/>
      <c r="B361" s="4">
        <v>45383</v>
      </c>
      <c r="C361" s="4" t="s">
        <v>334</v>
      </c>
      <c r="D361" s="26" t="s">
        <v>333</v>
      </c>
      <c r="E361" s="27" t="s">
        <v>335</v>
      </c>
      <c r="F361" s="10" t="s">
        <v>63</v>
      </c>
      <c r="G361" s="11" t="s">
        <v>69</v>
      </c>
      <c r="H361" s="19">
        <v>50</v>
      </c>
      <c r="I361" s="12">
        <f>SUMIF(WellsFargo[[#Headers],[Ledger Name]]:WellsFargo[[#This Row],[Ledger Name]],WellsFargo[[#This Row],[Ledger Name]],WellsFargo[[#Headers],[Amount]]:WellsFargo[[#This Row],[Amount]])</f>
        <v>-40</v>
      </c>
      <c r="J361" s="28" t="s">
        <v>330</v>
      </c>
      <c r="K361" s="9"/>
    </row>
    <row r="362" spans="1:11" s="8" customFormat="1" ht="30" customHeight="1" x14ac:dyDescent="0.2">
      <c r="A362" s="20"/>
      <c r="B362" s="4">
        <v>45413</v>
      </c>
      <c r="C362" s="4" t="s">
        <v>334</v>
      </c>
      <c r="D362" s="26" t="s">
        <v>333</v>
      </c>
      <c r="E362" s="27" t="s">
        <v>335</v>
      </c>
      <c r="F362" s="10" t="s">
        <v>63</v>
      </c>
      <c r="G362" s="11" t="s">
        <v>69</v>
      </c>
      <c r="H362" s="19">
        <v>40</v>
      </c>
      <c r="I362" s="12">
        <f>SUMIF(WellsFargo[[#Headers],[Ledger Name]]:WellsFargo[[#This Row],[Ledger Name]],WellsFargo[[#This Row],[Ledger Name]],WellsFargo[[#Headers],[Amount]]:WellsFargo[[#This Row],[Amount]])</f>
        <v>0</v>
      </c>
      <c r="J362" s="28" t="s">
        <v>330</v>
      </c>
      <c r="K362" s="9"/>
    </row>
    <row r="363" spans="1:11" s="8" customFormat="1" ht="30" customHeight="1" x14ac:dyDescent="0.2">
      <c r="A363" s="20"/>
      <c r="B363" s="4">
        <v>45422</v>
      </c>
      <c r="C363" s="4" t="s">
        <v>334</v>
      </c>
      <c r="D363" s="26" t="s">
        <v>333</v>
      </c>
      <c r="E363" s="27" t="s">
        <v>335</v>
      </c>
      <c r="F363" s="10" t="s">
        <v>63</v>
      </c>
      <c r="G363" s="11" t="s">
        <v>276</v>
      </c>
      <c r="H363" s="19">
        <v>-150</v>
      </c>
      <c r="I363" s="12">
        <f>SUMIF(WellsFargo[[#Headers],[Ledger Name]]:WellsFargo[[#This Row],[Ledger Name]],WellsFargo[[#This Row],[Ledger Name]],WellsFargo[[#Headers],[Amount]]:WellsFargo[[#This Row],[Amount]])</f>
        <v>-150</v>
      </c>
      <c r="J363" s="28" t="s">
        <v>330</v>
      </c>
      <c r="K363" s="9"/>
    </row>
    <row r="364" spans="1:11" s="8" customFormat="1" ht="30" customHeight="1" x14ac:dyDescent="0.2">
      <c r="A364" s="20"/>
      <c r="B364" s="4">
        <v>45547</v>
      </c>
      <c r="C364" s="4" t="s">
        <v>334</v>
      </c>
      <c r="D364" s="26" t="s">
        <v>333</v>
      </c>
      <c r="E364" s="27" t="s">
        <v>335</v>
      </c>
      <c r="F364" s="10" t="s">
        <v>270</v>
      </c>
      <c r="G364" s="11" t="s">
        <v>277</v>
      </c>
      <c r="H364" s="19">
        <v>500</v>
      </c>
      <c r="I364" s="12">
        <f>SUMIF(WellsFargo[[#Headers],[Ledger Name]]:WellsFargo[[#This Row],[Ledger Name]],WellsFargo[[#This Row],[Ledger Name]],WellsFargo[[#Headers],[Amount]]:WellsFargo[[#This Row],[Amount]])</f>
        <v>-2500</v>
      </c>
      <c r="J364" s="28" t="s">
        <v>330</v>
      </c>
      <c r="K364" s="9"/>
    </row>
    <row r="365" spans="1:11" s="8" customFormat="1" ht="30" customHeight="1" x14ac:dyDescent="0.2">
      <c r="A365" s="20"/>
      <c r="B365" s="4">
        <v>45474</v>
      </c>
      <c r="C365" s="4" t="s">
        <v>334</v>
      </c>
      <c r="D365" s="26" t="s">
        <v>333</v>
      </c>
      <c r="E365" s="27" t="s">
        <v>335</v>
      </c>
      <c r="F365" s="10" t="s">
        <v>232</v>
      </c>
      <c r="G365" s="11" t="s">
        <v>252</v>
      </c>
      <c r="H365" s="19">
        <v>-140</v>
      </c>
      <c r="I365" s="12">
        <f>SUMIF(WellsFargo[[#Headers],[Ledger Name]]:WellsFargo[[#This Row],[Ledger Name]],WellsFargo[[#This Row],[Ledger Name]],WellsFargo[[#Headers],[Amount]]:WellsFargo[[#This Row],[Amount]])</f>
        <v>4105</v>
      </c>
      <c r="J365" s="28" t="s">
        <v>330</v>
      </c>
      <c r="K365" s="9"/>
    </row>
    <row r="366" spans="1:11" s="8" customFormat="1" ht="30" customHeight="1" x14ac:dyDescent="0.2">
      <c r="A366" s="20"/>
      <c r="B366" s="4">
        <v>45475</v>
      </c>
      <c r="C366" s="4" t="s">
        <v>334</v>
      </c>
      <c r="D366" s="26" t="s">
        <v>333</v>
      </c>
      <c r="E366" s="27" t="s">
        <v>335</v>
      </c>
      <c r="F366" s="10" t="s">
        <v>232</v>
      </c>
      <c r="G366" s="11" t="s">
        <v>278</v>
      </c>
      <c r="H366" s="19">
        <v>706</v>
      </c>
      <c r="I366" s="12">
        <f>SUMIF(WellsFargo[[#Headers],[Ledger Name]]:WellsFargo[[#This Row],[Ledger Name]],WellsFargo[[#This Row],[Ledger Name]],WellsFargo[[#Headers],[Amount]]:WellsFargo[[#This Row],[Amount]])</f>
        <v>4811</v>
      </c>
      <c r="J366" s="28" t="s">
        <v>330</v>
      </c>
      <c r="K366" s="9"/>
    </row>
    <row r="367" spans="1:11" s="8" customFormat="1" ht="30" customHeight="1" x14ac:dyDescent="0.2">
      <c r="A367" s="20"/>
      <c r="B367" s="4">
        <v>45474</v>
      </c>
      <c r="C367" s="4" t="s">
        <v>334</v>
      </c>
      <c r="D367" s="26" t="s">
        <v>333</v>
      </c>
      <c r="E367" s="27" t="s">
        <v>335</v>
      </c>
      <c r="F367" s="10" t="s">
        <v>212</v>
      </c>
      <c r="G367" s="11" t="s">
        <v>222</v>
      </c>
      <c r="H367" s="19">
        <v>140</v>
      </c>
      <c r="I367" s="12">
        <f>SUMIF(WellsFargo[[#Headers],[Ledger Name]]:WellsFargo[[#This Row],[Ledger Name]],WellsFargo[[#This Row],[Ledger Name]],WellsFargo[[#Headers],[Amount]]:WellsFargo[[#This Row],[Amount]])</f>
        <v>2013</v>
      </c>
      <c r="J367" s="28" t="s">
        <v>330</v>
      </c>
      <c r="K367" s="9"/>
    </row>
    <row r="368" spans="1:11" s="8" customFormat="1" ht="30" customHeight="1" x14ac:dyDescent="0.2">
      <c r="A368" s="20"/>
      <c r="B368" s="4">
        <v>45483</v>
      </c>
      <c r="C368" s="4" t="s">
        <v>334</v>
      </c>
      <c r="D368" s="26" t="s">
        <v>333</v>
      </c>
      <c r="E368" s="27" t="s">
        <v>335</v>
      </c>
      <c r="F368" s="10" t="s">
        <v>232</v>
      </c>
      <c r="G368" s="11" t="s">
        <v>251</v>
      </c>
      <c r="H368" s="19">
        <v>250</v>
      </c>
      <c r="I368" s="12">
        <f>SUMIF(WellsFargo[[#Headers],[Ledger Name]]:WellsFargo[[#This Row],[Ledger Name]],WellsFargo[[#This Row],[Ledger Name]],WellsFargo[[#Headers],[Amount]]:WellsFargo[[#This Row],[Amount]])</f>
        <v>5061</v>
      </c>
      <c r="J368" s="28" t="s">
        <v>330</v>
      </c>
      <c r="K368" s="9"/>
    </row>
    <row r="369" spans="1:11" s="8" customFormat="1" ht="30" customHeight="1" x14ac:dyDescent="0.2">
      <c r="A369" s="20"/>
      <c r="B369" s="4">
        <v>45457</v>
      </c>
      <c r="C369" s="4" t="s">
        <v>334</v>
      </c>
      <c r="D369" s="26" t="s">
        <v>333</v>
      </c>
      <c r="E369" s="27" t="s">
        <v>335</v>
      </c>
      <c r="F369" s="10" t="s">
        <v>48</v>
      </c>
      <c r="G369" s="11" t="s">
        <v>279</v>
      </c>
      <c r="H369" s="19">
        <v>-701</v>
      </c>
      <c r="I369" s="12">
        <f>SUMIF(WellsFargo[[#Headers],[Ledger Name]]:WellsFargo[[#This Row],[Ledger Name]],WellsFargo[[#This Row],[Ledger Name]],WellsFargo[[#Headers],[Amount]]:WellsFargo[[#This Row],[Amount]])</f>
        <v>-701</v>
      </c>
      <c r="J369" s="28" t="s">
        <v>330</v>
      </c>
      <c r="K369" s="9"/>
    </row>
    <row r="370" spans="1:11" s="8" customFormat="1" ht="30" customHeight="1" x14ac:dyDescent="0.2">
      <c r="A370" s="20"/>
      <c r="B370" s="4">
        <v>45464</v>
      </c>
      <c r="C370" s="4" t="s">
        <v>334</v>
      </c>
      <c r="D370" s="26" t="s">
        <v>333</v>
      </c>
      <c r="E370" s="27" t="s">
        <v>335</v>
      </c>
      <c r="F370" s="10" t="s">
        <v>48</v>
      </c>
      <c r="G370" s="11" t="s">
        <v>280</v>
      </c>
      <c r="H370" s="19">
        <v>101</v>
      </c>
      <c r="I370" s="12">
        <f>SUMIF(WellsFargo[[#Headers],[Ledger Name]]:WellsFargo[[#This Row],[Ledger Name]],WellsFargo[[#This Row],[Ledger Name]],WellsFargo[[#Headers],[Amount]]:WellsFargo[[#This Row],[Amount]])</f>
        <v>-600</v>
      </c>
      <c r="J370" s="28" t="s">
        <v>330</v>
      </c>
      <c r="K370" s="9"/>
    </row>
    <row r="371" spans="1:11" s="8" customFormat="1" ht="30" customHeight="1" x14ac:dyDescent="0.2">
      <c r="A371" s="20"/>
      <c r="B371" s="4">
        <v>45476</v>
      </c>
      <c r="C371" s="4" t="s">
        <v>334</v>
      </c>
      <c r="D371" s="26" t="s">
        <v>333</v>
      </c>
      <c r="E371" s="27" t="s">
        <v>335</v>
      </c>
      <c r="F371" s="10" t="s">
        <v>48</v>
      </c>
      <c r="G371" s="11" t="s">
        <v>280</v>
      </c>
      <c r="H371" s="19">
        <v>100</v>
      </c>
      <c r="I371" s="12">
        <f>SUMIF(WellsFargo[[#Headers],[Ledger Name]]:WellsFargo[[#This Row],[Ledger Name]],WellsFargo[[#This Row],[Ledger Name]],WellsFargo[[#Headers],[Amount]]:WellsFargo[[#This Row],[Amount]])</f>
        <v>-500</v>
      </c>
      <c r="J371" s="28" t="s">
        <v>330</v>
      </c>
      <c r="K371" s="9"/>
    </row>
    <row r="372" spans="1:11" s="8" customFormat="1" ht="30" customHeight="1" x14ac:dyDescent="0.2">
      <c r="A372" s="20"/>
      <c r="B372" s="4">
        <v>45491</v>
      </c>
      <c r="C372" s="4" t="s">
        <v>334</v>
      </c>
      <c r="D372" s="26" t="s">
        <v>333</v>
      </c>
      <c r="E372" s="27" t="s">
        <v>335</v>
      </c>
      <c r="F372" s="10" t="s">
        <v>48</v>
      </c>
      <c r="G372" s="11" t="s">
        <v>280</v>
      </c>
      <c r="H372" s="19">
        <v>100</v>
      </c>
      <c r="I372" s="12">
        <f>SUMIF(WellsFargo[[#Headers],[Ledger Name]]:WellsFargo[[#This Row],[Ledger Name]],WellsFargo[[#This Row],[Ledger Name]],WellsFargo[[#Headers],[Amount]]:WellsFargo[[#This Row],[Amount]])</f>
        <v>-400</v>
      </c>
      <c r="J372" s="28" t="s">
        <v>330</v>
      </c>
      <c r="K372" s="9"/>
    </row>
    <row r="373" spans="1:11" s="8" customFormat="1" ht="30" customHeight="1" x14ac:dyDescent="0.2">
      <c r="A373" s="20"/>
      <c r="B373" s="4">
        <v>45495</v>
      </c>
      <c r="C373" s="4" t="s">
        <v>334</v>
      </c>
      <c r="D373" s="26" t="s">
        <v>333</v>
      </c>
      <c r="E373" s="27" t="s">
        <v>335</v>
      </c>
      <c r="F373" s="10" t="s">
        <v>67</v>
      </c>
      <c r="G373" s="11" t="s">
        <v>281</v>
      </c>
      <c r="H373" s="19">
        <v>-670</v>
      </c>
      <c r="I373" s="12">
        <f>SUMIF(WellsFargo[[#Headers],[Ledger Name]]:WellsFargo[[#This Row],[Ledger Name]],WellsFargo[[#This Row],[Ledger Name]],WellsFargo[[#Headers],[Amount]]:WellsFargo[[#This Row],[Amount]])</f>
        <v>3999.9649999999992</v>
      </c>
      <c r="J373" s="28" t="s">
        <v>330</v>
      </c>
      <c r="K373" s="9"/>
    </row>
    <row r="374" spans="1:11" s="8" customFormat="1" ht="30" customHeight="1" x14ac:dyDescent="0.2">
      <c r="A374" s="20"/>
      <c r="B374" s="4">
        <v>45547</v>
      </c>
      <c r="C374" s="4" t="s">
        <v>334</v>
      </c>
      <c r="D374" s="26" t="s">
        <v>333</v>
      </c>
      <c r="E374" s="27" t="s">
        <v>335</v>
      </c>
      <c r="F374" s="10" t="s">
        <v>270</v>
      </c>
      <c r="G374" s="11" t="s">
        <v>282</v>
      </c>
      <c r="H374" s="19">
        <v>0</v>
      </c>
      <c r="I374" s="12">
        <f>SUMIF(WellsFargo[[#Headers],[Ledger Name]]:WellsFargo[[#This Row],[Ledger Name]],WellsFargo[[#This Row],[Ledger Name]],WellsFargo[[#Headers],[Amount]]:WellsFargo[[#This Row],[Amount]])</f>
        <v>-2500</v>
      </c>
      <c r="J374" s="28" t="s">
        <v>330</v>
      </c>
      <c r="K374" s="9"/>
    </row>
    <row r="375" spans="1:11" s="8" customFormat="1" ht="30" customHeight="1" x14ac:dyDescent="0.2">
      <c r="A375" s="20"/>
      <c r="B375" s="4">
        <v>45385</v>
      </c>
      <c r="C375" s="4" t="s">
        <v>334</v>
      </c>
      <c r="D375" s="26" t="s">
        <v>333</v>
      </c>
      <c r="E375" s="27" t="s">
        <v>335</v>
      </c>
      <c r="F375" s="10" t="s">
        <v>253</v>
      </c>
      <c r="G375" s="11" t="s">
        <v>283</v>
      </c>
      <c r="H375" s="19">
        <v>-100</v>
      </c>
      <c r="I375" s="12">
        <f>SUMIF(WellsFargo[[#Headers],[Ledger Name]]:WellsFargo[[#This Row],[Ledger Name]],WellsFargo[[#This Row],[Ledger Name]],WellsFargo[[#Headers],[Amount]]:WellsFargo[[#This Row],[Amount]])</f>
        <v>-800</v>
      </c>
      <c r="J375" s="28" t="s">
        <v>330</v>
      </c>
      <c r="K375" s="9"/>
    </row>
    <row r="376" spans="1:11" s="8" customFormat="1" ht="30" customHeight="1" x14ac:dyDescent="0.2">
      <c r="A376" s="20"/>
      <c r="B376" s="4">
        <v>45413</v>
      </c>
      <c r="C376" s="4" t="s">
        <v>334</v>
      </c>
      <c r="D376" s="26" t="s">
        <v>333</v>
      </c>
      <c r="E376" s="27" t="s">
        <v>335</v>
      </c>
      <c r="F376" s="10" t="s">
        <v>253</v>
      </c>
      <c r="G376" s="11" t="s">
        <v>284</v>
      </c>
      <c r="H376" s="19">
        <v>-100</v>
      </c>
      <c r="I376" s="12">
        <f>SUMIF(WellsFargo[[#Headers],[Ledger Name]]:WellsFargo[[#This Row],[Ledger Name]],WellsFargo[[#This Row],[Ledger Name]],WellsFargo[[#Headers],[Amount]]:WellsFargo[[#This Row],[Amount]])</f>
        <v>-900</v>
      </c>
      <c r="J376" s="28" t="s">
        <v>330</v>
      </c>
      <c r="K376" s="9"/>
    </row>
    <row r="377" spans="1:11" s="8" customFormat="1" ht="30" customHeight="1" x14ac:dyDescent="0.2">
      <c r="A377" s="20"/>
      <c r="B377" s="4">
        <v>45413</v>
      </c>
      <c r="C377" s="4" t="s">
        <v>334</v>
      </c>
      <c r="D377" s="26" t="s">
        <v>333</v>
      </c>
      <c r="E377" s="27" t="s">
        <v>335</v>
      </c>
      <c r="F377" s="10" t="s">
        <v>253</v>
      </c>
      <c r="G377" s="11" t="s">
        <v>285</v>
      </c>
      <c r="H377" s="19">
        <v>900</v>
      </c>
      <c r="I377" s="12">
        <f>SUMIF(WellsFargo[[#Headers],[Ledger Name]]:WellsFargo[[#This Row],[Ledger Name]],WellsFargo[[#This Row],[Ledger Name]],WellsFargo[[#Headers],[Amount]]:WellsFargo[[#This Row],[Amount]])</f>
        <v>0</v>
      </c>
      <c r="J377" s="28" t="s">
        <v>330</v>
      </c>
      <c r="K377" s="9"/>
    </row>
    <row r="378" spans="1:11" s="8" customFormat="1" ht="30" customHeight="1" x14ac:dyDescent="0.2">
      <c r="A378" s="20"/>
      <c r="B378" s="4">
        <v>45482</v>
      </c>
      <c r="C378" s="4" t="s">
        <v>334</v>
      </c>
      <c r="D378" s="26" t="s">
        <v>333</v>
      </c>
      <c r="E378" s="27" t="s">
        <v>335</v>
      </c>
      <c r="F378" s="10" t="s">
        <v>253</v>
      </c>
      <c r="G378" s="11" t="s">
        <v>286</v>
      </c>
      <c r="H378" s="19">
        <v>-200</v>
      </c>
      <c r="I378" s="12">
        <f>SUMIF(WellsFargo[[#Headers],[Ledger Name]]:WellsFargo[[#This Row],[Ledger Name]],WellsFargo[[#This Row],[Ledger Name]],WellsFargo[[#Headers],[Amount]]:WellsFargo[[#This Row],[Amount]])</f>
        <v>-200</v>
      </c>
      <c r="J378" s="28" t="s">
        <v>330</v>
      </c>
      <c r="K378" s="9"/>
    </row>
    <row r="379" spans="1:11" s="8" customFormat="1" ht="30" customHeight="1" x14ac:dyDescent="0.2">
      <c r="A379" s="20"/>
      <c r="B379" s="4">
        <v>45505</v>
      </c>
      <c r="C379" s="4" t="s">
        <v>334</v>
      </c>
      <c r="D379" s="26" t="s">
        <v>333</v>
      </c>
      <c r="E379" s="27" t="s">
        <v>335</v>
      </c>
      <c r="F379" s="10" t="s">
        <v>253</v>
      </c>
      <c r="G379" s="11" t="s">
        <v>287</v>
      </c>
      <c r="H379" s="19">
        <v>-200</v>
      </c>
      <c r="I379" s="12">
        <f>SUMIF(WellsFargo[[#Headers],[Ledger Name]]:WellsFargo[[#This Row],[Ledger Name]],WellsFargo[[#This Row],[Ledger Name]],WellsFargo[[#Headers],[Amount]]:WellsFargo[[#This Row],[Amount]])</f>
        <v>-400</v>
      </c>
      <c r="J379" s="28" t="s">
        <v>330</v>
      </c>
      <c r="K379" s="9"/>
    </row>
    <row r="380" spans="1:11" s="8" customFormat="1" ht="30" customHeight="1" x14ac:dyDescent="0.2">
      <c r="A380" s="20"/>
      <c r="B380" s="4">
        <v>45505</v>
      </c>
      <c r="C380" s="4" t="s">
        <v>334</v>
      </c>
      <c r="D380" s="26" t="s">
        <v>333</v>
      </c>
      <c r="E380" s="27" t="s">
        <v>335</v>
      </c>
      <c r="F380" s="10" t="s">
        <v>232</v>
      </c>
      <c r="G380" s="11" t="s">
        <v>252</v>
      </c>
      <c r="H380" s="19">
        <v>-140</v>
      </c>
      <c r="I380" s="12">
        <f>SUMIF(WellsFargo[[#Headers],[Ledger Name]]:WellsFargo[[#This Row],[Ledger Name]],WellsFargo[[#This Row],[Ledger Name]],WellsFargo[[#Headers],[Amount]]:WellsFargo[[#This Row],[Amount]])</f>
        <v>4921</v>
      </c>
      <c r="J380" s="28" t="s">
        <v>330</v>
      </c>
      <c r="K380" s="9"/>
    </row>
    <row r="381" spans="1:11" s="8" customFormat="1" ht="30" customHeight="1" x14ac:dyDescent="0.2">
      <c r="A381" s="20"/>
      <c r="B381" s="4">
        <v>45505</v>
      </c>
      <c r="C381" s="4" t="s">
        <v>334</v>
      </c>
      <c r="D381" s="26" t="s">
        <v>333</v>
      </c>
      <c r="E381" s="27" t="s">
        <v>335</v>
      </c>
      <c r="F381" s="10" t="s">
        <v>212</v>
      </c>
      <c r="G381" s="11" t="s">
        <v>222</v>
      </c>
      <c r="H381" s="19">
        <v>140</v>
      </c>
      <c r="I381" s="12">
        <f>SUMIF(WellsFargo[[#Headers],[Ledger Name]]:WellsFargo[[#This Row],[Ledger Name]],WellsFargo[[#This Row],[Ledger Name]],WellsFargo[[#Headers],[Amount]]:WellsFargo[[#This Row],[Amount]])</f>
        <v>2153</v>
      </c>
      <c r="J381" s="28" t="s">
        <v>330</v>
      </c>
      <c r="K381" s="9"/>
    </row>
    <row r="382" spans="1:11" s="8" customFormat="1" ht="30" customHeight="1" x14ac:dyDescent="0.2">
      <c r="A382" s="20"/>
      <c r="B382" s="4">
        <v>45516</v>
      </c>
      <c r="C382" s="4" t="s">
        <v>334</v>
      </c>
      <c r="D382" s="26" t="s">
        <v>333</v>
      </c>
      <c r="E382" s="27" t="s">
        <v>335</v>
      </c>
      <c r="F382" s="10" t="s">
        <v>63</v>
      </c>
      <c r="G382" s="11" t="s">
        <v>276</v>
      </c>
      <c r="H382" s="19">
        <v>-150</v>
      </c>
      <c r="I382" s="12">
        <f>SUMIF(WellsFargo[[#Headers],[Ledger Name]]:WellsFargo[[#This Row],[Ledger Name]],WellsFargo[[#This Row],[Ledger Name]],WellsFargo[[#Headers],[Amount]]:WellsFargo[[#This Row],[Amount]])</f>
        <v>-300</v>
      </c>
      <c r="J382" s="28" t="s">
        <v>330</v>
      </c>
      <c r="K382" s="9"/>
    </row>
    <row r="383" spans="1:11" s="8" customFormat="1" ht="30" customHeight="1" x14ac:dyDescent="0.2">
      <c r="A383" s="20"/>
      <c r="B383" s="4">
        <v>45535</v>
      </c>
      <c r="C383" s="4" t="s">
        <v>334</v>
      </c>
      <c r="D383" s="26" t="s">
        <v>333</v>
      </c>
      <c r="E383" s="27" t="s">
        <v>335</v>
      </c>
      <c r="F383" s="10" t="s">
        <v>63</v>
      </c>
      <c r="G383" s="11" t="s">
        <v>288</v>
      </c>
      <c r="H383" s="19">
        <v>100</v>
      </c>
      <c r="I383" s="12">
        <f>SUMIF(WellsFargo[[#Headers],[Ledger Name]]:WellsFargo[[#This Row],[Ledger Name]],WellsFargo[[#This Row],[Ledger Name]],WellsFargo[[#Headers],[Amount]]:WellsFargo[[#This Row],[Amount]])</f>
        <v>-200</v>
      </c>
      <c r="J383" s="28" t="s">
        <v>330</v>
      </c>
      <c r="K383" s="9"/>
    </row>
    <row r="384" spans="1:11" s="8" customFormat="1" ht="30" customHeight="1" x14ac:dyDescent="0.2">
      <c r="A384" s="20"/>
      <c r="B384" s="4">
        <v>45538</v>
      </c>
      <c r="C384" s="4" t="s">
        <v>334</v>
      </c>
      <c r="D384" s="26" t="s">
        <v>333</v>
      </c>
      <c r="E384" s="27" t="s">
        <v>335</v>
      </c>
      <c r="F384" s="10" t="s">
        <v>232</v>
      </c>
      <c r="G384" s="11" t="s">
        <v>252</v>
      </c>
      <c r="H384" s="19">
        <v>-210</v>
      </c>
      <c r="I384" s="12">
        <f>SUMIF(WellsFargo[[#Headers],[Ledger Name]]:WellsFargo[[#This Row],[Ledger Name]],WellsFargo[[#This Row],[Ledger Name]],WellsFargo[[#Headers],[Amount]]:WellsFargo[[#This Row],[Amount]])</f>
        <v>4711</v>
      </c>
      <c r="J384" s="28" t="s">
        <v>330</v>
      </c>
      <c r="K384" s="9"/>
    </row>
    <row r="385" spans="1:11" s="8" customFormat="1" ht="30" customHeight="1" x14ac:dyDescent="0.2">
      <c r="A385" s="20"/>
      <c r="B385" s="4">
        <v>45538</v>
      </c>
      <c r="C385" s="4" t="s">
        <v>334</v>
      </c>
      <c r="D385" s="26" t="s">
        <v>333</v>
      </c>
      <c r="E385" s="27" t="s">
        <v>335</v>
      </c>
      <c r="F385" s="10" t="s">
        <v>212</v>
      </c>
      <c r="G385" s="11" t="s">
        <v>222</v>
      </c>
      <c r="H385" s="19">
        <v>210</v>
      </c>
      <c r="I385" s="12">
        <f>SUMIF(WellsFargo[[#Headers],[Ledger Name]]:WellsFargo[[#This Row],[Ledger Name]],WellsFargo[[#This Row],[Ledger Name]],WellsFargo[[#Headers],[Amount]]:WellsFargo[[#This Row],[Amount]])</f>
        <v>2363</v>
      </c>
      <c r="J385" s="28" t="s">
        <v>330</v>
      </c>
      <c r="K385" s="9"/>
    </row>
    <row r="386" spans="1:11" s="8" customFormat="1" ht="30" customHeight="1" x14ac:dyDescent="0.2">
      <c r="A386" s="20"/>
      <c r="B386" s="4">
        <v>45536</v>
      </c>
      <c r="C386" s="4" t="s">
        <v>334</v>
      </c>
      <c r="D386" s="26" t="s">
        <v>333</v>
      </c>
      <c r="E386" s="27" t="s">
        <v>335</v>
      </c>
      <c r="F386" s="10" t="s">
        <v>253</v>
      </c>
      <c r="G386" s="11" t="s">
        <v>289</v>
      </c>
      <c r="H386" s="19">
        <v>-200</v>
      </c>
      <c r="I386" s="12">
        <f>SUMIF(WellsFargo[[#Headers],[Ledger Name]]:WellsFargo[[#This Row],[Ledger Name]],WellsFargo[[#This Row],[Ledger Name]],WellsFargo[[#Headers],[Amount]]:WellsFargo[[#This Row],[Amount]])</f>
        <v>-600</v>
      </c>
      <c r="J386" s="28" t="s">
        <v>330</v>
      </c>
      <c r="K386" s="9"/>
    </row>
    <row r="387" spans="1:11" s="8" customFormat="1" ht="30" customHeight="1" x14ac:dyDescent="0.2">
      <c r="A387" s="20"/>
      <c r="B387" s="4">
        <v>45538</v>
      </c>
      <c r="C387" s="4" t="s">
        <v>334</v>
      </c>
      <c r="D387" s="26" t="s">
        <v>333</v>
      </c>
      <c r="E387" s="27" t="s">
        <v>335</v>
      </c>
      <c r="F387" s="10" t="s">
        <v>67</v>
      </c>
      <c r="G387" s="11" t="s">
        <v>281</v>
      </c>
      <c r="H387" s="19">
        <v>-500</v>
      </c>
      <c r="I387" s="12">
        <f>SUMIF(WellsFargo[[#Headers],[Ledger Name]]:WellsFargo[[#This Row],[Ledger Name]],WellsFargo[[#This Row],[Ledger Name]],WellsFargo[[#Headers],[Amount]]:WellsFargo[[#This Row],[Amount]])</f>
        <v>3499.9649999999992</v>
      </c>
      <c r="J387" s="28" t="s">
        <v>330</v>
      </c>
      <c r="K387" s="9"/>
    </row>
    <row r="388" spans="1:11" s="8" customFormat="1" ht="30" customHeight="1" x14ac:dyDescent="0.2">
      <c r="A388" s="20"/>
      <c r="B388" s="4">
        <v>45519</v>
      </c>
      <c r="C388" s="4" t="s">
        <v>334</v>
      </c>
      <c r="D388" s="26" t="s">
        <v>333</v>
      </c>
      <c r="E388" s="27" t="s">
        <v>335</v>
      </c>
      <c r="F388" s="10" t="s">
        <v>48</v>
      </c>
      <c r="G388" s="11" t="s">
        <v>280</v>
      </c>
      <c r="H388" s="19">
        <v>100</v>
      </c>
      <c r="I388" s="12">
        <f>SUMIF(WellsFargo[[#Headers],[Ledger Name]]:WellsFargo[[#This Row],[Ledger Name]],WellsFargo[[#This Row],[Ledger Name]],WellsFargo[[#Headers],[Amount]]:WellsFargo[[#This Row],[Amount]])</f>
        <v>-300</v>
      </c>
      <c r="J388" s="28" t="s">
        <v>330</v>
      </c>
      <c r="K388" s="9"/>
    </row>
    <row r="389" spans="1:11" s="8" customFormat="1" ht="30" customHeight="1" x14ac:dyDescent="0.2">
      <c r="A389" s="20"/>
      <c r="B389" s="4">
        <v>45548</v>
      </c>
      <c r="C389" s="4" t="s">
        <v>334</v>
      </c>
      <c r="D389" s="26" t="s">
        <v>333</v>
      </c>
      <c r="E389" s="27" t="s">
        <v>335</v>
      </c>
      <c r="F389" s="10" t="s">
        <v>48</v>
      </c>
      <c r="G389" s="11" t="s">
        <v>280</v>
      </c>
      <c r="H389" s="19">
        <v>100</v>
      </c>
      <c r="I389" s="12">
        <f>SUMIF(WellsFargo[[#Headers],[Ledger Name]]:WellsFargo[[#This Row],[Ledger Name]],WellsFargo[[#This Row],[Ledger Name]],WellsFargo[[#Headers],[Amount]]:WellsFargo[[#This Row],[Amount]])</f>
        <v>-200</v>
      </c>
      <c r="J389" s="28" t="s">
        <v>330</v>
      </c>
      <c r="K389" s="9"/>
    </row>
    <row r="390" spans="1:11" s="8" customFormat="1" ht="30" customHeight="1" x14ac:dyDescent="0.2">
      <c r="A390" s="20"/>
      <c r="B390" s="4">
        <v>45544</v>
      </c>
      <c r="C390" s="4" t="s">
        <v>334</v>
      </c>
      <c r="D390" s="26" t="s">
        <v>333</v>
      </c>
      <c r="E390" s="27" t="s">
        <v>335</v>
      </c>
      <c r="F390" s="10" t="s">
        <v>232</v>
      </c>
      <c r="G390" s="11" t="s">
        <v>251</v>
      </c>
      <c r="H390" s="19">
        <v>250</v>
      </c>
      <c r="I390" s="12">
        <f>SUMIF(WellsFargo[[#Headers],[Ledger Name]]:WellsFargo[[#This Row],[Ledger Name]],WellsFargo[[#This Row],[Ledger Name]],WellsFargo[[#Headers],[Amount]]:WellsFargo[[#This Row],[Amount]])</f>
        <v>4961</v>
      </c>
      <c r="J390" s="28" t="s">
        <v>330</v>
      </c>
      <c r="K390" s="9"/>
    </row>
    <row r="391" spans="1:11" s="8" customFormat="1" ht="30" customHeight="1" x14ac:dyDescent="0.2">
      <c r="A391" s="20"/>
      <c r="B391" s="4">
        <v>45555</v>
      </c>
      <c r="C391" s="4" t="s">
        <v>334</v>
      </c>
      <c r="D391" s="26" t="s">
        <v>333</v>
      </c>
      <c r="E391" s="27" t="s">
        <v>335</v>
      </c>
      <c r="F391" s="10" t="s">
        <v>67</v>
      </c>
      <c r="G391" s="11" t="s">
        <v>281</v>
      </c>
      <c r="H391" s="19">
        <v>-500</v>
      </c>
      <c r="I391" s="12">
        <f>SUMIF(WellsFargo[[#Headers],[Ledger Name]]:WellsFargo[[#This Row],[Ledger Name]],WellsFargo[[#This Row],[Ledger Name]],WellsFargo[[#Headers],[Amount]]:WellsFargo[[#This Row],[Amount]])</f>
        <v>2999.9649999999992</v>
      </c>
      <c r="J391" s="28" t="s">
        <v>330</v>
      </c>
      <c r="K391" s="9"/>
    </row>
    <row r="392" spans="1:11" s="8" customFormat="1" ht="30" customHeight="1" x14ac:dyDescent="0.2">
      <c r="A392" s="20"/>
      <c r="B392" s="4">
        <v>45567</v>
      </c>
      <c r="C392" s="4" t="s">
        <v>334</v>
      </c>
      <c r="D392" s="26" t="s">
        <v>333</v>
      </c>
      <c r="E392" s="27" t="s">
        <v>335</v>
      </c>
      <c r="F392" s="10" t="s">
        <v>290</v>
      </c>
      <c r="G392" s="11" t="s">
        <v>291</v>
      </c>
      <c r="H392" s="18">
        <v>7.9686000000000007E-2</v>
      </c>
      <c r="I392" s="16">
        <f>SUMIF(WellsFargo[[#Headers],[Ledger Name]]:WellsFargo[[#This Row],[Ledger Name]],WellsFargo[[#This Row],[Ledger Name]],WellsFargo[[#Headers],[Amount]]:WellsFargo[[#This Row],[Amount]])</f>
        <v>7.9686000000000007E-2</v>
      </c>
      <c r="J392" s="28" t="s">
        <v>342</v>
      </c>
      <c r="K392" s="9"/>
    </row>
    <row r="393" spans="1:11" s="8" customFormat="1" ht="30" customHeight="1" x14ac:dyDescent="0.2">
      <c r="A393" s="20"/>
      <c r="B393" s="4">
        <v>45567</v>
      </c>
      <c r="C393" s="4" t="s">
        <v>334</v>
      </c>
      <c r="D393" s="26" t="s">
        <v>333</v>
      </c>
      <c r="E393" s="27" t="s">
        <v>335</v>
      </c>
      <c r="F393" s="10" t="s">
        <v>290</v>
      </c>
      <c r="G393" s="11" t="s">
        <v>292</v>
      </c>
      <c r="H393" s="18">
        <f>-200/62000</f>
        <v>-3.2258064516129032E-3</v>
      </c>
      <c r="I393" s="18">
        <f>SUMIF(WellsFargo[[#Headers],[Ledger Name]]:WellsFargo[[#This Row],[Ledger Name]],WellsFargo[[#This Row],[Ledger Name]],WellsFargo[[#Headers],[Amount]]:WellsFargo[[#This Row],[Amount]])</f>
        <v>7.6460193548387109E-2</v>
      </c>
      <c r="J393" s="28" t="s">
        <v>342</v>
      </c>
      <c r="K393" s="9"/>
    </row>
    <row r="394" spans="1:11" s="8" customFormat="1" ht="30" customHeight="1" x14ac:dyDescent="0.2">
      <c r="A394" s="20"/>
      <c r="B394" s="4">
        <v>45567</v>
      </c>
      <c r="C394" s="4" t="s">
        <v>334</v>
      </c>
      <c r="D394" s="26" t="s">
        <v>333</v>
      </c>
      <c r="E394" s="27" t="s">
        <v>335</v>
      </c>
      <c r="F394" s="10" t="s">
        <v>290</v>
      </c>
      <c r="G394" s="11" t="s">
        <v>293</v>
      </c>
      <c r="H394" s="18">
        <f>-300/62000</f>
        <v>-4.8387096774193551E-3</v>
      </c>
      <c r="I394" s="18">
        <f>SUMIF(WellsFargo[[#Headers],[Ledger Name]]:WellsFargo[[#This Row],[Ledger Name]],WellsFargo[[#This Row],[Ledger Name]],WellsFargo[[#Headers],[Amount]]:WellsFargo[[#This Row],[Amount]])</f>
        <v>7.1621483870967756E-2</v>
      </c>
      <c r="J394" s="28" t="s">
        <v>342</v>
      </c>
      <c r="K394" s="9"/>
    </row>
    <row r="395" spans="1:11" s="8" customFormat="1" ht="30" customHeight="1" x14ac:dyDescent="0.2">
      <c r="A395" s="20"/>
      <c r="B395" s="4">
        <v>45566</v>
      </c>
      <c r="C395" s="4" t="s">
        <v>334</v>
      </c>
      <c r="D395" s="26" t="s">
        <v>333</v>
      </c>
      <c r="E395" s="27" t="s">
        <v>335</v>
      </c>
      <c r="F395" s="10" t="s">
        <v>253</v>
      </c>
      <c r="G395" s="11" t="s">
        <v>294</v>
      </c>
      <c r="H395" s="19">
        <v>-200</v>
      </c>
      <c r="I395" s="12">
        <f>SUMIF(WellsFargo[[#Headers],[Ledger Name]]:WellsFargo[[#This Row],[Ledger Name]],WellsFargo[[#This Row],[Ledger Name]],WellsFargo[[#Headers],[Amount]]:WellsFargo[[#This Row],[Amount]])</f>
        <v>-800</v>
      </c>
      <c r="J395" s="28" t="s">
        <v>330</v>
      </c>
      <c r="K395" s="9"/>
    </row>
    <row r="396" spans="1:11" s="8" customFormat="1" ht="30" customHeight="1" x14ac:dyDescent="0.2">
      <c r="A396" s="20"/>
      <c r="B396" s="4">
        <v>45567</v>
      </c>
      <c r="C396" s="4" t="s">
        <v>334</v>
      </c>
      <c r="D396" s="26" t="s">
        <v>333</v>
      </c>
      <c r="E396" s="27" t="s">
        <v>335</v>
      </c>
      <c r="F396" s="10" t="s">
        <v>212</v>
      </c>
      <c r="G396" s="11" t="s">
        <v>222</v>
      </c>
      <c r="H396" s="19">
        <v>140</v>
      </c>
      <c r="I396" s="12">
        <f>SUMIF(WellsFargo[[#Headers],[Ledger Name]]:WellsFargo[[#This Row],[Ledger Name]],WellsFargo[[#This Row],[Ledger Name]],WellsFargo[[#Headers],[Amount]]:WellsFargo[[#This Row],[Amount]])</f>
        <v>2503</v>
      </c>
      <c r="J396" s="28" t="s">
        <v>330</v>
      </c>
      <c r="K396" s="9"/>
    </row>
    <row r="397" spans="1:11" s="8" customFormat="1" ht="30" customHeight="1" x14ac:dyDescent="0.2">
      <c r="A397" s="20"/>
      <c r="B397" s="4">
        <v>45566</v>
      </c>
      <c r="C397" s="4" t="s">
        <v>334</v>
      </c>
      <c r="D397" s="26" t="s">
        <v>333</v>
      </c>
      <c r="E397" s="27" t="s">
        <v>335</v>
      </c>
      <c r="F397" s="10" t="s">
        <v>232</v>
      </c>
      <c r="G397" s="11" t="s">
        <v>295</v>
      </c>
      <c r="H397" s="19">
        <v>145</v>
      </c>
      <c r="I397" s="12">
        <f>SUMIF(WellsFargo[[#Headers],[Ledger Name]]:WellsFargo[[#This Row],[Ledger Name]],WellsFargo[[#This Row],[Ledger Name]],WellsFargo[[#Headers],[Amount]]:WellsFargo[[#This Row],[Amount]])</f>
        <v>5106</v>
      </c>
      <c r="J397" s="28" t="s">
        <v>330</v>
      </c>
      <c r="K397" s="9"/>
    </row>
    <row r="398" spans="1:11" s="8" customFormat="1" ht="30" customHeight="1" x14ac:dyDescent="0.2">
      <c r="A398" s="20"/>
      <c r="B398" s="4">
        <v>45567</v>
      </c>
      <c r="C398" s="4" t="s">
        <v>334</v>
      </c>
      <c r="D398" s="26" t="s">
        <v>333</v>
      </c>
      <c r="E398" s="27" t="s">
        <v>335</v>
      </c>
      <c r="F398" s="10" t="s">
        <v>232</v>
      </c>
      <c r="G398" s="11" t="s">
        <v>252</v>
      </c>
      <c r="H398" s="19">
        <v>-140</v>
      </c>
      <c r="I398" s="12">
        <f>SUMIF(WellsFargo[[#Headers],[Ledger Name]]:WellsFargo[[#This Row],[Ledger Name]],WellsFargo[[#This Row],[Ledger Name]],WellsFargo[[#Headers],[Amount]]:WellsFargo[[#This Row],[Amount]])</f>
        <v>4966</v>
      </c>
      <c r="J398" s="28" t="s">
        <v>330</v>
      </c>
      <c r="K398" s="9"/>
    </row>
    <row r="399" spans="1:11" s="8" customFormat="1" ht="30" customHeight="1" x14ac:dyDescent="0.2">
      <c r="A399" s="20"/>
      <c r="B399" s="4">
        <v>45572</v>
      </c>
      <c r="C399" s="4" t="s">
        <v>334</v>
      </c>
      <c r="D399" s="26" t="s">
        <v>333</v>
      </c>
      <c r="E399" s="27" t="s">
        <v>335</v>
      </c>
      <c r="F399" s="10" t="s">
        <v>67</v>
      </c>
      <c r="G399" s="11" t="s">
        <v>296</v>
      </c>
      <c r="H399" s="19">
        <v>-150</v>
      </c>
      <c r="I399" s="12">
        <f>SUMIF(WellsFargo[[#Headers],[Ledger Name]]:WellsFargo[[#This Row],[Ledger Name]],WellsFargo[[#This Row],[Ledger Name]],WellsFargo[[#Headers],[Amount]]:WellsFargo[[#This Row],[Amount]])</f>
        <v>2849.9649999999992</v>
      </c>
      <c r="J399" s="28" t="s">
        <v>330</v>
      </c>
      <c r="K399" s="9"/>
    </row>
    <row r="400" spans="1:11" s="8" customFormat="1" ht="30" customHeight="1" x14ac:dyDescent="0.2">
      <c r="A400" s="20"/>
      <c r="B400" s="4">
        <v>45575</v>
      </c>
      <c r="C400" s="4" t="s">
        <v>334</v>
      </c>
      <c r="D400" s="26" t="s">
        <v>333</v>
      </c>
      <c r="E400" s="27" t="s">
        <v>335</v>
      </c>
      <c r="F400" s="10" t="s">
        <v>48</v>
      </c>
      <c r="G400" s="11" t="s">
        <v>280</v>
      </c>
      <c r="H400" s="19">
        <v>100</v>
      </c>
      <c r="I400" s="12">
        <f>SUMIF(WellsFargo[[#Headers],[Ledger Name]]:WellsFargo[[#This Row],[Ledger Name]],WellsFargo[[#This Row],[Ledger Name]],WellsFargo[[#Headers],[Amount]]:WellsFargo[[#This Row],[Amount]])</f>
        <v>-100</v>
      </c>
      <c r="J400" s="28" t="s">
        <v>330</v>
      </c>
      <c r="K400" s="9"/>
    </row>
    <row r="401" spans="1:11" s="8" customFormat="1" ht="30" customHeight="1" x14ac:dyDescent="0.2">
      <c r="A401" s="20"/>
      <c r="B401" s="4">
        <v>45597</v>
      </c>
      <c r="C401" s="4" t="s">
        <v>334</v>
      </c>
      <c r="D401" s="26" t="s">
        <v>333</v>
      </c>
      <c r="E401" s="27" t="s">
        <v>335</v>
      </c>
      <c r="F401" s="10" t="s">
        <v>67</v>
      </c>
      <c r="G401" s="11" t="s">
        <v>297</v>
      </c>
      <c r="H401" s="19">
        <v>-600</v>
      </c>
      <c r="I401" s="12">
        <f>SUMIF(WellsFargo[[#Headers],[Ledger Name]]:WellsFargo[[#This Row],[Ledger Name]],WellsFargo[[#This Row],[Ledger Name]],WellsFargo[[#Headers],[Amount]]:WellsFargo[[#This Row],[Amount]])</f>
        <v>2249.9649999999992</v>
      </c>
      <c r="J401" s="28" t="s">
        <v>330</v>
      </c>
      <c r="K401" s="9"/>
    </row>
    <row r="402" spans="1:11" s="8" customFormat="1" ht="30" customHeight="1" x14ac:dyDescent="0.2">
      <c r="A402" s="20"/>
      <c r="B402" s="4">
        <v>45600</v>
      </c>
      <c r="C402" s="4" t="s">
        <v>334</v>
      </c>
      <c r="D402" s="26" t="s">
        <v>333</v>
      </c>
      <c r="E402" s="27" t="s">
        <v>335</v>
      </c>
      <c r="F402" s="10" t="s">
        <v>67</v>
      </c>
      <c r="G402" s="11" t="s">
        <v>298</v>
      </c>
      <c r="H402" s="19">
        <v>-20</v>
      </c>
      <c r="I402" s="12">
        <f>SUMIF(WellsFargo[[#Headers],[Ledger Name]]:WellsFargo[[#This Row],[Ledger Name]],WellsFargo[[#This Row],[Ledger Name]],WellsFargo[[#Headers],[Amount]]:WellsFargo[[#This Row],[Amount]])</f>
        <v>2229.9649999999992</v>
      </c>
      <c r="J402" s="28" t="s">
        <v>330</v>
      </c>
      <c r="K402" s="9"/>
    </row>
    <row r="403" spans="1:11" s="8" customFormat="1" ht="30" customHeight="1" x14ac:dyDescent="0.2">
      <c r="A403" s="20"/>
      <c r="B403" s="4">
        <v>45597</v>
      </c>
      <c r="C403" s="4" t="s">
        <v>334</v>
      </c>
      <c r="D403" s="26" t="s">
        <v>333</v>
      </c>
      <c r="E403" s="27" t="s">
        <v>335</v>
      </c>
      <c r="F403" s="10" t="s">
        <v>232</v>
      </c>
      <c r="G403" s="11" t="s">
        <v>252</v>
      </c>
      <c r="H403" s="19">
        <v>-140</v>
      </c>
      <c r="I403" s="12">
        <f>SUMIF(WellsFargo[[#Headers],[Ledger Name]]:WellsFargo[[#This Row],[Ledger Name]],WellsFargo[[#This Row],[Ledger Name]],WellsFargo[[#Headers],[Amount]]:WellsFargo[[#This Row],[Amount]])</f>
        <v>4826</v>
      </c>
      <c r="J403" s="28" t="s">
        <v>330</v>
      </c>
      <c r="K403" s="9"/>
    </row>
    <row r="404" spans="1:11" s="8" customFormat="1" ht="30" customHeight="1" x14ac:dyDescent="0.2">
      <c r="A404" s="20"/>
      <c r="B404" s="4">
        <v>45586</v>
      </c>
      <c r="C404" s="4" t="s">
        <v>334</v>
      </c>
      <c r="D404" s="26" t="s">
        <v>333</v>
      </c>
      <c r="E404" s="27" t="s">
        <v>335</v>
      </c>
      <c r="F404" s="10" t="s">
        <v>232</v>
      </c>
      <c r="G404" s="11" t="s">
        <v>251</v>
      </c>
      <c r="H404" s="19">
        <v>250</v>
      </c>
      <c r="I404" s="12">
        <f>SUMIF(WellsFargo[[#Headers],[Ledger Name]]:WellsFargo[[#This Row],[Ledger Name]],WellsFargo[[#This Row],[Ledger Name]],WellsFargo[[#Headers],[Amount]]:WellsFargo[[#This Row],[Amount]])</f>
        <v>5076</v>
      </c>
      <c r="J404" s="28" t="s">
        <v>330</v>
      </c>
      <c r="K404" s="9"/>
    </row>
    <row r="405" spans="1:11" s="8" customFormat="1" ht="30" customHeight="1" x14ac:dyDescent="0.2">
      <c r="A405" s="20"/>
      <c r="B405" s="4">
        <v>45597</v>
      </c>
      <c r="C405" s="4" t="s">
        <v>334</v>
      </c>
      <c r="D405" s="26" t="s">
        <v>333</v>
      </c>
      <c r="E405" s="27" t="s">
        <v>335</v>
      </c>
      <c r="F405" s="10" t="s">
        <v>212</v>
      </c>
      <c r="G405" s="11" t="s">
        <v>222</v>
      </c>
      <c r="H405" s="19">
        <v>140</v>
      </c>
      <c r="I405" s="12">
        <f>SUMIF(WellsFargo[[#Headers],[Ledger Name]]:WellsFargo[[#This Row],[Ledger Name]],WellsFargo[[#This Row],[Ledger Name]],WellsFargo[[#Headers],[Amount]]:WellsFargo[[#This Row],[Amount]])</f>
        <v>2643</v>
      </c>
      <c r="J405" s="28" t="s">
        <v>330</v>
      </c>
      <c r="K405" s="9"/>
    </row>
    <row r="406" spans="1:11" s="8" customFormat="1" ht="30" customHeight="1" x14ac:dyDescent="0.2">
      <c r="A406" s="20"/>
      <c r="B406" s="4">
        <v>45606</v>
      </c>
      <c r="C406" s="4" t="s">
        <v>334</v>
      </c>
      <c r="D406" s="26" t="s">
        <v>333</v>
      </c>
      <c r="E406" s="27" t="s">
        <v>335</v>
      </c>
      <c r="F406" s="10" t="s">
        <v>133</v>
      </c>
      <c r="G406" s="11" t="s">
        <v>299</v>
      </c>
      <c r="H406" s="18">
        <v>0.102666758</v>
      </c>
      <c r="I406" s="18">
        <f>SUMIF(WellsFargo[[#Headers],[Ledger Name]]:WellsFargo[[#This Row],[Ledger Name]],WellsFargo[[#This Row],[Ledger Name]],WellsFargo[[#Headers],[Amount]]:WellsFargo[[#This Row],[Amount]])</f>
        <v>0.43521800029742219</v>
      </c>
      <c r="J406" s="28" t="s">
        <v>342</v>
      </c>
      <c r="K406" s="9"/>
    </row>
    <row r="407" spans="1:11" s="8" customFormat="1" ht="30" customHeight="1" x14ac:dyDescent="0.2">
      <c r="A407" s="20"/>
      <c r="B407" s="4">
        <v>45606</v>
      </c>
      <c r="C407" s="4" t="s">
        <v>334</v>
      </c>
      <c r="D407" s="26" t="s">
        <v>333</v>
      </c>
      <c r="E407" s="27" t="s">
        <v>335</v>
      </c>
      <c r="F407" s="10" t="s">
        <v>133</v>
      </c>
      <c r="G407" s="11" t="s">
        <v>300</v>
      </c>
      <c r="H407" s="18">
        <v>0.25520758999999998</v>
      </c>
      <c r="I407" s="18">
        <f>SUMIF(WellsFargo[[#Headers],[Ledger Name]]:WellsFargo[[#This Row],[Ledger Name]],WellsFargo[[#This Row],[Ledger Name]],WellsFargo[[#Headers],[Amount]]:WellsFargo[[#This Row],[Amount]])</f>
        <v>0.69042559029742212</v>
      </c>
      <c r="J407" s="28" t="s">
        <v>342</v>
      </c>
      <c r="K407" s="9"/>
    </row>
    <row r="408" spans="1:11" s="8" customFormat="1" ht="30" customHeight="1" x14ac:dyDescent="0.2">
      <c r="A408" s="20"/>
      <c r="B408" s="4">
        <v>45606</v>
      </c>
      <c r="C408" s="4" t="s">
        <v>334</v>
      </c>
      <c r="D408" s="26" t="s">
        <v>333</v>
      </c>
      <c r="E408" s="27" t="s">
        <v>335</v>
      </c>
      <c r="F408" s="10" t="s">
        <v>133</v>
      </c>
      <c r="G408" s="11" t="s">
        <v>301</v>
      </c>
      <c r="H408" s="18">
        <v>0.2</v>
      </c>
      <c r="I408" s="18">
        <f>SUMIF(WellsFargo[[#Headers],[Ledger Name]]:WellsFargo[[#This Row],[Ledger Name]],WellsFargo[[#This Row],[Ledger Name]],WellsFargo[[#Headers],[Amount]]:WellsFargo[[#This Row],[Amount]])</f>
        <v>0.89042559029742208</v>
      </c>
      <c r="J408" s="28" t="s">
        <v>342</v>
      </c>
      <c r="K408" s="9"/>
    </row>
    <row r="409" spans="1:11" s="8" customFormat="1" ht="30" customHeight="1" x14ac:dyDescent="0.2">
      <c r="A409" s="20"/>
      <c r="B409" s="4">
        <v>45606</v>
      </c>
      <c r="C409" s="4" t="s">
        <v>334</v>
      </c>
      <c r="D409" s="26" t="s">
        <v>333</v>
      </c>
      <c r="E409" s="27" t="s">
        <v>335</v>
      </c>
      <c r="F409" s="10" t="s">
        <v>133</v>
      </c>
      <c r="G409" s="11" t="s">
        <v>302</v>
      </c>
      <c r="H409" s="18">
        <v>0.2</v>
      </c>
      <c r="I409" s="18">
        <f>SUMIF(WellsFargo[[#Headers],[Ledger Name]]:WellsFargo[[#This Row],[Ledger Name]],WellsFargo[[#This Row],[Ledger Name]],WellsFargo[[#Headers],[Amount]]:WellsFargo[[#This Row],[Amount]])</f>
        <v>1.090425590297422</v>
      </c>
      <c r="J409" s="28" t="s">
        <v>342</v>
      </c>
      <c r="K409" s="9"/>
    </row>
    <row r="410" spans="1:11" s="8" customFormat="1" ht="30" customHeight="1" x14ac:dyDescent="0.2">
      <c r="A410" s="20"/>
      <c r="B410" s="4">
        <v>45595</v>
      </c>
      <c r="C410" s="4" t="s">
        <v>334</v>
      </c>
      <c r="D410" s="26" t="s">
        <v>333</v>
      </c>
      <c r="E410" s="27" t="s">
        <v>335</v>
      </c>
      <c r="F410" s="10" t="s">
        <v>253</v>
      </c>
      <c r="G410" s="11" t="s">
        <v>303</v>
      </c>
      <c r="H410" s="19">
        <v>-200</v>
      </c>
      <c r="I410" s="12">
        <f>SUMIF(WellsFargo[[#Headers],[Ledger Name]]:WellsFargo[[#This Row],[Ledger Name]],WellsFargo[[#This Row],[Ledger Name]],WellsFargo[[#Headers],[Amount]]:WellsFargo[[#This Row],[Amount]])</f>
        <v>-1000</v>
      </c>
      <c r="J410" s="28" t="s">
        <v>330</v>
      </c>
      <c r="K410" s="9"/>
    </row>
    <row r="411" spans="1:11" s="8" customFormat="1" ht="30" customHeight="1" x14ac:dyDescent="0.2">
      <c r="A411" s="20"/>
      <c r="B411" s="4">
        <v>45525</v>
      </c>
      <c r="C411" s="4" t="s">
        <v>334</v>
      </c>
      <c r="D411" s="26" t="s">
        <v>333</v>
      </c>
      <c r="E411" s="27" t="s">
        <v>335</v>
      </c>
      <c r="F411" s="10" t="s">
        <v>63</v>
      </c>
      <c r="G411" s="11" t="s">
        <v>304</v>
      </c>
      <c r="H411" s="19">
        <v>-100</v>
      </c>
      <c r="I411" s="12">
        <f>SUMIF(WellsFargo[[#Headers],[Ledger Name]]:WellsFargo[[#This Row],[Ledger Name]],WellsFargo[[#This Row],[Ledger Name]],WellsFargo[[#Headers],[Amount]]:WellsFargo[[#This Row],[Amount]])</f>
        <v>-300</v>
      </c>
      <c r="J411" s="28" t="s">
        <v>330</v>
      </c>
      <c r="K411" s="9"/>
    </row>
    <row r="412" spans="1:11" s="8" customFormat="1" ht="30" customHeight="1" x14ac:dyDescent="0.2">
      <c r="A412" s="20"/>
      <c r="B412" s="4">
        <v>45615</v>
      </c>
      <c r="C412" s="4" t="s">
        <v>334</v>
      </c>
      <c r="D412" s="26" t="s">
        <v>333</v>
      </c>
      <c r="E412" s="27" t="s">
        <v>335</v>
      </c>
      <c r="F412" s="10" t="s">
        <v>48</v>
      </c>
      <c r="G412" s="11" t="s">
        <v>305</v>
      </c>
      <c r="H412" s="19">
        <v>-1400</v>
      </c>
      <c r="I412" s="12">
        <f>SUMIF(WellsFargo[[#Headers],[Ledger Name]]:WellsFargo[[#This Row],[Ledger Name]],WellsFargo[[#This Row],[Ledger Name]],WellsFargo[[#Headers],[Amount]]:WellsFargo[[#This Row],[Amount]])</f>
        <v>-1500</v>
      </c>
      <c r="J412" s="28" t="s">
        <v>330</v>
      </c>
      <c r="K412" s="9"/>
    </row>
    <row r="413" spans="1:11" s="8" customFormat="1" ht="30" customHeight="1" x14ac:dyDescent="0.2">
      <c r="A413" s="20"/>
      <c r="B413" s="4">
        <v>45617</v>
      </c>
      <c r="C413" s="4" t="s">
        <v>334</v>
      </c>
      <c r="D413" s="26" t="s">
        <v>333</v>
      </c>
      <c r="E413" s="27" t="s">
        <v>335</v>
      </c>
      <c r="F413" s="10" t="s">
        <v>232</v>
      </c>
      <c r="G413" s="11" t="s">
        <v>251</v>
      </c>
      <c r="H413" s="19">
        <v>250</v>
      </c>
      <c r="I413" s="12">
        <f>SUMIF(WellsFargo[[#Headers],[Ledger Name]]:WellsFargo[[#This Row],[Ledger Name]],WellsFargo[[#This Row],[Ledger Name]],WellsFargo[[#Headers],[Amount]]:WellsFargo[[#This Row],[Amount]])</f>
        <v>5326</v>
      </c>
      <c r="J413" s="28" t="s">
        <v>330</v>
      </c>
      <c r="K413" s="9"/>
    </row>
    <row r="414" spans="1:11" s="8" customFormat="1" ht="30" customHeight="1" x14ac:dyDescent="0.2">
      <c r="A414" s="20"/>
      <c r="B414" s="4">
        <v>45603</v>
      </c>
      <c r="C414" s="4" t="s">
        <v>334</v>
      </c>
      <c r="D414" s="26" t="s">
        <v>333</v>
      </c>
      <c r="E414" s="27" t="s">
        <v>335</v>
      </c>
      <c r="F414" s="10" t="s">
        <v>67</v>
      </c>
      <c r="G414" s="11" t="s">
        <v>306</v>
      </c>
      <c r="H414" s="19">
        <v>-100</v>
      </c>
      <c r="I414" s="12">
        <f>SUMIF(WellsFargo[[#Headers],[Ledger Name]]:WellsFargo[[#This Row],[Ledger Name]],WellsFargo[[#This Row],[Ledger Name]],WellsFargo[[#Headers],[Amount]]:WellsFargo[[#This Row],[Amount]])</f>
        <v>2129.9649999999992</v>
      </c>
      <c r="J414" s="28" t="s">
        <v>330</v>
      </c>
      <c r="K414" s="9"/>
    </row>
    <row r="415" spans="1:11" s="8" customFormat="1" ht="30" customHeight="1" x14ac:dyDescent="0.2">
      <c r="A415" s="20"/>
      <c r="B415" s="4">
        <v>45628</v>
      </c>
      <c r="C415" s="4" t="s">
        <v>334</v>
      </c>
      <c r="D415" s="26" t="s">
        <v>333</v>
      </c>
      <c r="E415" s="27" t="s">
        <v>335</v>
      </c>
      <c r="F415" s="10" t="s">
        <v>67</v>
      </c>
      <c r="G415" s="11" t="s">
        <v>307</v>
      </c>
      <c r="H415" s="19">
        <v>-500</v>
      </c>
      <c r="I415" s="12">
        <f>SUMIF(WellsFargo[[#Headers],[Ledger Name]]:WellsFargo[[#This Row],[Ledger Name]],WellsFargo[[#This Row],[Ledger Name]],WellsFargo[[#Headers],[Amount]]:WellsFargo[[#This Row],[Amount]])</f>
        <v>1629.9649999999992</v>
      </c>
      <c r="J415" s="28" t="s">
        <v>330</v>
      </c>
      <c r="K415" s="9"/>
    </row>
    <row r="416" spans="1:11" s="8" customFormat="1" ht="30" customHeight="1" x14ac:dyDescent="0.2">
      <c r="A416" s="20"/>
      <c r="B416" s="4">
        <v>45629</v>
      </c>
      <c r="C416" s="4" t="s">
        <v>334</v>
      </c>
      <c r="D416" s="26" t="s">
        <v>333</v>
      </c>
      <c r="E416" s="27" t="s">
        <v>335</v>
      </c>
      <c r="F416" s="10" t="s">
        <v>240</v>
      </c>
      <c r="G416" s="11" t="s">
        <v>241</v>
      </c>
      <c r="H416" s="19">
        <v>-700</v>
      </c>
      <c r="I416" s="12">
        <f>SUMIF(WellsFargo[[#Headers],[Ledger Name]]:WellsFargo[[#This Row],[Ledger Name]],WellsFargo[[#This Row],[Ledger Name]],WellsFargo[[#Headers],[Amount]]:WellsFargo[[#This Row],[Amount]])</f>
        <v>-700</v>
      </c>
      <c r="J416" s="28" t="s">
        <v>330</v>
      </c>
      <c r="K416" s="9"/>
    </row>
    <row r="417" spans="1:11" s="8" customFormat="1" ht="30" customHeight="1" x14ac:dyDescent="0.2">
      <c r="A417" s="20"/>
      <c r="B417" s="4">
        <v>45630</v>
      </c>
      <c r="C417" s="4" t="s">
        <v>334</v>
      </c>
      <c r="D417" s="26" t="s">
        <v>333</v>
      </c>
      <c r="E417" s="27" t="s">
        <v>335</v>
      </c>
      <c r="F417" s="10" t="s">
        <v>240</v>
      </c>
      <c r="G417" s="11" t="s">
        <v>262</v>
      </c>
      <c r="H417" s="19">
        <v>200</v>
      </c>
      <c r="I417" s="12">
        <f>SUMIF(WellsFargo[[#Headers],[Ledger Name]]:WellsFargo[[#This Row],[Ledger Name]],WellsFargo[[#This Row],[Ledger Name]],WellsFargo[[#Headers],[Amount]]:WellsFargo[[#This Row],[Amount]])</f>
        <v>-500</v>
      </c>
      <c r="J417" s="28" t="s">
        <v>330</v>
      </c>
      <c r="K417" s="9"/>
    </row>
    <row r="418" spans="1:11" s="8" customFormat="1" ht="30" customHeight="1" x14ac:dyDescent="0.2">
      <c r="A418" s="20"/>
      <c r="B418" s="4">
        <v>45620</v>
      </c>
      <c r="C418" s="4" t="s">
        <v>334</v>
      </c>
      <c r="D418" s="26" t="s">
        <v>333</v>
      </c>
      <c r="E418" s="27" t="s">
        <v>335</v>
      </c>
      <c r="F418" s="10" t="s">
        <v>232</v>
      </c>
      <c r="G418" s="11" t="s">
        <v>308</v>
      </c>
      <c r="H418" s="19">
        <v>-250</v>
      </c>
      <c r="I418" s="12">
        <f>SUMIF(WellsFargo[[#Headers],[Ledger Name]]:WellsFargo[[#This Row],[Ledger Name]],WellsFargo[[#This Row],[Ledger Name]],WellsFargo[[#Headers],[Amount]]:WellsFargo[[#This Row],[Amount]])</f>
        <v>5076</v>
      </c>
      <c r="J418" s="28" t="s">
        <v>330</v>
      </c>
      <c r="K418" s="9"/>
    </row>
    <row r="419" spans="1:11" s="8" customFormat="1" ht="30" customHeight="1" x14ac:dyDescent="0.2">
      <c r="A419" s="20"/>
      <c r="B419" s="4">
        <v>45629</v>
      </c>
      <c r="C419" s="4" t="s">
        <v>334</v>
      </c>
      <c r="D419" s="26" t="s">
        <v>333</v>
      </c>
      <c r="E419" s="27" t="s">
        <v>335</v>
      </c>
      <c r="F419" s="10" t="s">
        <v>232</v>
      </c>
      <c r="G419" s="11" t="s">
        <v>252</v>
      </c>
      <c r="H419" s="19">
        <v>-70</v>
      </c>
      <c r="I419" s="12">
        <f>SUMIF(WellsFargo[[#Headers],[Ledger Name]]:WellsFargo[[#This Row],[Ledger Name]],WellsFargo[[#This Row],[Ledger Name]],WellsFargo[[#Headers],[Amount]]:WellsFargo[[#This Row],[Amount]])</f>
        <v>5006</v>
      </c>
      <c r="J419" s="28" t="s">
        <v>330</v>
      </c>
      <c r="K419" s="9"/>
    </row>
    <row r="420" spans="1:11" s="8" customFormat="1" ht="30" customHeight="1" x14ac:dyDescent="0.2">
      <c r="A420" s="20"/>
      <c r="B420" s="4">
        <v>45629</v>
      </c>
      <c r="C420" s="4" t="s">
        <v>334</v>
      </c>
      <c r="D420" s="26" t="s">
        <v>333</v>
      </c>
      <c r="E420" s="27" t="s">
        <v>335</v>
      </c>
      <c r="F420" s="10" t="s">
        <v>212</v>
      </c>
      <c r="G420" s="11" t="s">
        <v>222</v>
      </c>
      <c r="H420" s="19">
        <v>70</v>
      </c>
      <c r="I420" s="12">
        <f>SUMIF(WellsFargo[[#Headers],[Ledger Name]]:WellsFargo[[#This Row],[Ledger Name]],WellsFargo[[#This Row],[Ledger Name]],WellsFargo[[#Headers],[Amount]]:WellsFargo[[#This Row],[Amount]])</f>
        <v>2713</v>
      </c>
      <c r="J420" s="28" t="s">
        <v>330</v>
      </c>
      <c r="K420" s="9"/>
    </row>
    <row r="421" spans="1:11" s="8" customFormat="1" ht="30" customHeight="1" x14ac:dyDescent="0.2">
      <c r="A421" s="20"/>
      <c r="B421" s="4">
        <v>45630</v>
      </c>
      <c r="C421" s="4" t="s">
        <v>334</v>
      </c>
      <c r="D421" s="26" t="s">
        <v>333</v>
      </c>
      <c r="E421" s="27" t="s">
        <v>335</v>
      </c>
      <c r="F421" s="10" t="s">
        <v>63</v>
      </c>
      <c r="G421" s="11" t="s">
        <v>309</v>
      </c>
      <c r="H421" s="19">
        <v>100</v>
      </c>
      <c r="I421" s="12">
        <f>SUMIF(WellsFargo[[#Headers],[Ledger Name]]:WellsFargo[[#This Row],[Ledger Name]],WellsFargo[[#This Row],[Ledger Name]],WellsFargo[[#Headers],[Amount]]:WellsFargo[[#This Row],[Amount]])</f>
        <v>-200</v>
      </c>
      <c r="J421" s="28" t="s">
        <v>330</v>
      </c>
      <c r="K421" s="9"/>
    </row>
    <row r="422" spans="1:11" s="8" customFormat="1" ht="30" customHeight="1" x14ac:dyDescent="0.2">
      <c r="A422" s="20"/>
      <c r="B422" s="4">
        <v>45646</v>
      </c>
      <c r="C422" s="4" t="s">
        <v>334</v>
      </c>
      <c r="D422" s="26" t="s">
        <v>333</v>
      </c>
      <c r="E422" s="27" t="s">
        <v>335</v>
      </c>
      <c r="F422" s="10" t="s">
        <v>290</v>
      </c>
      <c r="G422" s="11" t="s">
        <v>310</v>
      </c>
      <c r="H422" s="18">
        <f>-350/95000</f>
        <v>-3.6842105263157894E-3</v>
      </c>
      <c r="I422" s="18">
        <f>SUMIF(WellsFargo[[#Headers],[Ledger Name]]:WellsFargo[[#This Row],[Ledger Name]],WellsFargo[[#This Row],[Ledger Name]],WellsFargo[[#Headers],[Amount]]:WellsFargo[[#This Row],[Amount]])</f>
        <v>6.7937273344651966E-2</v>
      </c>
      <c r="J422" s="28" t="s">
        <v>342</v>
      </c>
      <c r="K422" s="9"/>
    </row>
    <row r="423" spans="1:11" s="8" customFormat="1" ht="30" customHeight="1" x14ac:dyDescent="0.2">
      <c r="A423" s="20"/>
      <c r="B423" s="4">
        <v>45637</v>
      </c>
      <c r="C423" s="4" t="s">
        <v>334</v>
      </c>
      <c r="D423" s="26" t="s">
        <v>333</v>
      </c>
      <c r="E423" s="27" t="s">
        <v>335</v>
      </c>
      <c r="F423" s="10" t="s">
        <v>240</v>
      </c>
      <c r="G423" s="11" t="s">
        <v>262</v>
      </c>
      <c r="H423" s="19">
        <v>200</v>
      </c>
      <c r="I423" s="12">
        <f>SUMIF(WellsFargo[[#Headers],[Ledger Name]]:WellsFargo[[#This Row],[Ledger Name]],WellsFargo[[#This Row],[Ledger Name]],WellsFargo[[#Headers],[Amount]]:WellsFargo[[#This Row],[Amount]])</f>
        <v>-300</v>
      </c>
      <c r="J423" s="28" t="s">
        <v>330</v>
      </c>
      <c r="K423" s="9"/>
    </row>
    <row r="424" spans="1:11" s="8" customFormat="1" ht="30" customHeight="1" x14ac:dyDescent="0.2">
      <c r="A424" s="20"/>
      <c r="B424" s="4">
        <v>45670</v>
      </c>
      <c r="C424" s="4" t="s">
        <v>334</v>
      </c>
      <c r="D424" s="26" t="s">
        <v>333</v>
      </c>
      <c r="E424" s="27" t="s">
        <v>335</v>
      </c>
      <c r="F424" s="10" t="s">
        <v>67</v>
      </c>
      <c r="G424" s="11" t="s">
        <v>311</v>
      </c>
      <c r="H424" s="19">
        <v>-100</v>
      </c>
      <c r="I424" s="12">
        <f>SUMIF(WellsFargo[[#Headers],[Ledger Name]]:WellsFargo[[#This Row],[Ledger Name]],WellsFargo[[#This Row],[Ledger Name]],WellsFargo[[#Headers],[Amount]]:WellsFargo[[#This Row],[Amount]])</f>
        <v>1529.9649999999992</v>
      </c>
      <c r="J424" s="28" t="s">
        <v>330</v>
      </c>
      <c r="K424" s="9"/>
    </row>
    <row r="425" spans="1:11" s="8" customFormat="1" ht="30" customHeight="1" x14ac:dyDescent="0.2">
      <c r="A425" s="20"/>
      <c r="B425" s="4">
        <v>45660</v>
      </c>
      <c r="C425" s="4" t="s">
        <v>334</v>
      </c>
      <c r="D425" s="26" t="s">
        <v>333</v>
      </c>
      <c r="E425" s="27" t="s">
        <v>335</v>
      </c>
      <c r="F425" s="10" t="s">
        <v>67</v>
      </c>
      <c r="G425" s="11" t="s">
        <v>312</v>
      </c>
      <c r="H425" s="19">
        <v>-600</v>
      </c>
      <c r="I425" s="12">
        <f>SUMIF(WellsFargo[[#Headers],[Ledger Name]]:WellsFargo[[#This Row],[Ledger Name]],WellsFargo[[#This Row],[Ledger Name]],WellsFargo[[#Headers],[Amount]]:WellsFargo[[#This Row],[Amount]])</f>
        <v>929.96499999999924</v>
      </c>
      <c r="J425" s="28" t="s">
        <v>330</v>
      </c>
      <c r="K425" s="9"/>
    </row>
    <row r="426" spans="1:11" s="8" customFormat="1" ht="30" customHeight="1" x14ac:dyDescent="0.2">
      <c r="A426" s="20"/>
      <c r="B426" s="4">
        <v>45661</v>
      </c>
      <c r="C426" s="4" t="s">
        <v>334</v>
      </c>
      <c r="D426" s="26" t="s">
        <v>333</v>
      </c>
      <c r="E426" s="27" t="s">
        <v>335</v>
      </c>
      <c r="F426" s="10" t="s">
        <v>290</v>
      </c>
      <c r="G426" s="11" t="s">
        <v>313</v>
      </c>
      <c r="H426" s="18">
        <f>-200/97000</f>
        <v>-2.0618556701030928E-3</v>
      </c>
      <c r="I426" s="18">
        <f>SUMIF(WellsFargo[[#Headers],[Ledger Name]]:WellsFargo[[#This Row],[Ledger Name]],WellsFargo[[#This Row],[Ledger Name]],WellsFargo[[#Headers],[Amount]]:WellsFargo[[#This Row],[Amount]])</f>
        <v>6.5875417674548867E-2</v>
      </c>
      <c r="J426" s="28" t="s">
        <v>342</v>
      </c>
      <c r="K426" s="9"/>
    </row>
    <row r="427" spans="1:11" s="8" customFormat="1" ht="30" customHeight="1" x14ac:dyDescent="0.2">
      <c r="A427" s="20"/>
      <c r="B427" s="4">
        <v>45673</v>
      </c>
      <c r="C427" s="4" t="s">
        <v>334</v>
      </c>
      <c r="D427" s="26" t="s">
        <v>333</v>
      </c>
      <c r="E427" s="27" t="s">
        <v>335</v>
      </c>
      <c r="F427" s="10" t="s">
        <v>240</v>
      </c>
      <c r="G427" s="11" t="s">
        <v>262</v>
      </c>
      <c r="H427" s="19">
        <v>300</v>
      </c>
      <c r="I427" s="12">
        <f>SUMIF(WellsFargo[[#Headers],[Ledger Name]]:WellsFargo[[#This Row],[Ledger Name]],WellsFargo[[#This Row],[Ledger Name]],WellsFargo[[#Headers],[Amount]]:WellsFargo[[#This Row],[Amount]])</f>
        <v>0</v>
      </c>
      <c r="J427" s="28" t="s">
        <v>330</v>
      </c>
      <c r="K427" s="9"/>
    </row>
    <row r="428" spans="1:11" s="8" customFormat="1" ht="30" customHeight="1" x14ac:dyDescent="0.2">
      <c r="A428" s="20"/>
      <c r="B428" s="4">
        <v>45627</v>
      </c>
      <c r="C428" s="4" t="s">
        <v>334</v>
      </c>
      <c r="D428" s="26" t="s">
        <v>333</v>
      </c>
      <c r="E428" s="27" t="s">
        <v>335</v>
      </c>
      <c r="F428" s="10" t="s">
        <v>253</v>
      </c>
      <c r="G428" s="11" t="s">
        <v>314</v>
      </c>
      <c r="H428" s="19">
        <v>-200</v>
      </c>
      <c r="I428" s="12">
        <f>SUMIF(WellsFargo[[#Headers],[Ledger Name]]:WellsFargo[[#This Row],[Ledger Name]],WellsFargo[[#This Row],[Ledger Name]],WellsFargo[[#Headers],[Amount]]:WellsFargo[[#This Row],[Amount]])</f>
        <v>-1200</v>
      </c>
      <c r="J428" s="28" t="s">
        <v>330</v>
      </c>
      <c r="K428" s="9"/>
    </row>
    <row r="429" spans="1:11" s="8" customFormat="1" ht="30" customHeight="1" x14ac:dyDescent="0.2">
      <c r="A429" s="20"/>
      <c r="B429" s="4">
        <v>45665</v>
      </c>
      <c r="C429" s="4" t="s">
        <v>334</v>
      </c>
      <c r="D429" s="26" t="s">
        <v>333</v>
      </c>
      <c r="E429" s="27" t="s">
        <v>335</v>
      </c>
      <c r="F429" s="10" t="s">
        <v>253</v>
      </c>
      <c r="G429" s="11" t="s">
        <v>315</v>
      </c>
      <c r="H429" s="19">
        <v>-200</v>
      </c>
      <c r="I429" s="12">
        <f>SUMIF(WellsFargo[[#Headers],[Ledger Name]]:WellsFargo[[#This Row],[Ledger Name]],WellsFargo[[#This Row],[Ledger Name]],WellsFargo[[#Headers],[Amount]]:WellsFargo[[#This Row],[Amount]])</f>
        <v>-1400</v>
      </c>
      <c r="J429" s="28" t="s">
        <v>330</v>
      </c>
      <c r="K429" s="9"/>
    </row>
    <row r="430" spans="1:11" s="8" customFormat="1" ht="30" customHeight="1" x14ac:dyDescent="0.2">
      <c r="A430" s="20"/>
      <c r="B430" s="4">
        <v>45659</v>
      </c>
      <c r="C430" s="4" t="s">
        <v>334</v>
      </c>
      <c r="D430" s="26" t="s">
        <v>333</v>
      </c>
      <c r="E430" s="27" t="s">
        <v>335</v>
      </c>
      <c r="F430" s="10" t="s">
        <v>48</v>
      </c>
      <c r="G430" s="11" t="s">
        <v>280</v>
      </c>
      <c r="H430" s="19">
        <v>50</v>
      </c>
      <c r="I430" s="12">
        <f>SUMIF(WellsFargo[[#Headers],[Ledger Name]]:WellsFargo[[#This Row],[Ledger Name]],WellsFargo[[#This Row],[Ledger Name]],WellsFargo[[#Headers],[Amount]]:WellsFargo[[#This Row],[Amount]])</f>
        <v>-1450</v>
      </c>
      <c r="J430" s="28" t="s">
        <v>330</v>
      </c>
      <c r="K430" s="9"/>
    </row>
    <row r="431" spans="1:11" s="8" customFormat="1" ht="30" customHeight="1" x14ac:dyDescent="0.2">
      <c r="A431" s="20"/>
      <c r="B431" s="4">
        <v>45674</v>
      </c>
      <c r="C431" s="4" t="s">
        <v>334</v>
      </c>
      <c r="D431" s="26" t="s">
        <v>333</v>
      </c>
      <c r="E431" s="27" t="s">
        <v>335</v>
      </c>
      <c r="F431" s="10" t="s">
        <v>48</v>
      </c>
      <c r="G431" s="11" t="s">
        <v>280</v>
      </c>
      <c r="H431" s="19">
        <v>50</v>
      </c>
      <c r="I431" s="12">
        <f>SUMIF(WellsFargo[[#Headers],[Ledger Name]]:WellsFargo[[#This Row],[Ledger Name]],WellsFargo[[#This Row],[Ledger Name]],WellsFargo[[#Headers],[Amount]]:WellsFargo[[#This Row],[Amount]])</f>
        <v>-1400</v>
      </c>
      <c r="J431" s="28" t="s">
        <v>330</v>
      </c>
      <c r="K431" s="9"/>
    </row>
    <row r="432" spans="1:11" s="8" customFormat="1" ht="30" customHeight="1" x14ac:dyDescent="0.2">
      <c r="A432" s="20"/>
      <c r="B432" s="4">
        <v>45664</v>
      </c>
      <c r="C432" s="4" t="s">
        <v>334</v>
      </c>
      <c r="D432" s="26" t="s">
        <v>333</v>
      </c>
      <c r="E432" s="27" t="s">
        <v>335</v>
      </c>
      <c r="F432" s="10" t="s">
        <v>67</v>
      </c>
      <c r="G432" s="11" t="s">
        <v>298</v>
      </c>
      <c r="H432" s="19">
        <v>-20</v>
      </c>
      <c r="I432" s="12">
        <f>SUMIF(WellsFargo[[#Headers],[Ledger Name]]:WellsFargo[[#This Row],[Ledger Name]],WellsFargo[[#This Row],[Ledger Name]],WellsFargo[[#Headers],[Amount]]:WellsFargo[[#This Row],[Amount]])</f>
        <v>909.96499999999924</v>
      </c>
      <c r="J432" s="28" t="s">
        <v>330</v>
      </c>
      <c r="K432" s="9"/>
    </row>
    <row r="433" spans="1:11" s="8" customFormat="1" ht="30" customHeight="1" x14ac:dyDescent="0.2">
      <c r="A433" s="20"/>
      <c r="B433" s="4">
        <v>45664</v>
      </c>
      <c r="C433" s="4" t="s">
        <v>334</v>
      </c>
      <c r="D433" s="26" t="s">
        <v>333</v>
      </c>
      <c r="E433" s="27" t="s">
        <v>335</v>
      </c>
      <c r="F433" s="10" t="s">
        <v>212</v>
      </c>
      <c r="G433" s="11" t="s">
        <v>222</v>
      </c>
      <c r="H433" s="19">
        <v>70</v>
      </c>
      <c r="I433" s="12">
        <f>SUMIF(WellsFargo[[#Headers],[Ledger Name]]:WellsFargo[[#This Row],[Ledger Name]],WellsFargo[[#This Row],[Ledger Name]],WellsFargo[[#Headers],[Amount]]:WellsFargo[[#This Row],[Amount]])</f>
        <v>2783</v>
      </c>
      <c r="J433" s="28" t="s">
        <v>330</v>
      </c>
      <c r="K433" s="9"/>
    </row>
    <row r="434" spans="1:11" s="8" customFormat="1" ht="30" customHeight="1" x14ac:dyDescent="0.2">
      <c r="A434" s="20"/>
      <c r="B434" s="4">
        <v>45679</v>
      </c>
      <c r="C434" s="4" t="s">
        <v>334</v>
      </c>
      <c r="D434" s="26" t="s">
        <v>333</v>
      </c>
      <c r="E434" s="27" t="s">
        <v>335</v>
      </c>
      <c r="F434" s="10" t="s">
        <v>290</v>
      </c>
      <c r="G434" s="11" t="s">
        <v>316</v>
      </c>
      <c r="H434" s="18">
        <f>-200/104000</f>
        <v>-1.9230769230769232E-3</v>
      </c>
      <c r="I434" s="18">
        <f>SUMIF(WellsFargo[[#Headers],[Ledger Name]]:WellsFargo[[#This Row],[Ledger Name]],WellsFargo[[#This Row],[Ledger Name]],WellsFargo[[#Headers],[Amount]]:WellsFargo[[#This Row],[Amount]])</f>
        <v>6.3952340751471937E-2</v>
      </c>
      <c r="J434" s="28" t="s">
        <v>342</v>
      </c>
      <c r="K434" s="9"/>
    </row>
    <row r="435" spans="1:11" s="8" customFormat="1" ht="30" customHeight="1" x14ac:dyDescent="0.2">
      <c r="A435" s="20"/>
      <c r="B435" s="4">
        <v>45692</v>
      </c>
      <c r="C435" s="4" t="s">
        <v>334</v>
      </c>
      <c r="D435" s="26" t="s">
        <v>333</v>
      </c>
      <c r="E435" s="27" t="s">
        <v>335</v>
      </c>
      <c r="F435" s="10" t="s">
        <v>2</v>
      </c>
      <c r="G435" s="11" t="s">
        <v>317</v>
      </c>
      <c r="H435" s="19">
        <v>-1980</v>
      </c>
      <c r="I435" s="12">
        <f>SUMIF(WellsFargo[[#Headers],[Ledger Name]]:WellsFargo[[#This Row],[Ledger Name]],WellsFargo[[#This Row],[Ledger Name]],WellsFargo[[#Headers],[Amount]]:WellsFargo[[#This Row],[Amount]])</f>
        <v>-1980</v>
      </c>
      <c r="J435" s="28" t="s">
        <v>330</v>
      </c>
      <c r="K435" s="9"/>
    </row>
    <row r="436" spans="1:11" s="8" customFormat="1" ht="30" customHeight="1" x14ac:dyDescent="0.2">
      <c r="A436" s="20"/>
      <c r="B436" s="4">
        <v>45693</v>
      </c>
      <c r="C436" s="4" t="s">
        <v>334</v>
      </c>
      <c r="D436" s="26" t="s">
        <v>333</v>
      </c>
      <c r="E436" s="27" t="s">
        <v>335</v>
      </c>
      <c r="F436" s="10" t="s">
        <v>2</v>
      </c>
      <c r="G436" s="11" t="s">
        <v>318</v>
      </c>
      <c r="H436" s="19">
        <v>480</v>
      </c>
      <c r="I436" s="12">
        <f>SUMIF(WellsFargo[[#Headers],[Ledger Name]]:WellsFargo[[#This Row],[Ledger Name]],WellsFargo[[#This Row],[Ledger Name]],WellsFargo[[#Headers],[Amount]]:WellsFargo[[#This Row],[Amount]])</f>
        <v>-1500</v>
      </c>
      <c r="J436" s="28" t="s">
        <v>330</v>
      </c>
      <c r="K436" s="9"/>
    </row>
    <row r="437" spans="1:11" s="8" customFormat="1" ht="30" customHeight="1" x14ac:dyDescent="0.2">
      <c r="A437" s="20"/>
      <c r="B437" s="4">
        <v>45691</v>
      </c>
      <c r="C437" s="4" t="s">
        <v>334</v>
      </c>
      <c r="D437" s="26" t="s">
        <v>333</v>
      </c>
      <c r="E437" s="27" t="s">
        <v>335</v>
      </c>
      <c r="F437" s="10" t="s">
        <v>67</v>
      </c>
      <c r="G437" s="11" t="s">
        <v>298</v>
      </c>
      <c r="H437" s="19">
        <v>-20</v>
      </c>
      <c r="I437" s="12">
        <f>SUMIF(WellsFargo[[#Headers],[Ledger Name]]:WellsFargo[[#This Row],[Ledger Name]],WellsFargo[[#This Row],[Ledger Name]],WellsFargo[[#Headers],[Amount]]:WellsFargo[[#This Row],[Amount]])</f>
        <v>889.96499999999924</v>
      </c>
      <c r="J437" s="28" t="s">
        <v>330</v>
      </c>
      <c r="K437" s="9"/>
    </row>
    <row r="438" spans="1:11" s="8" customFormat="1" ht="30" customHeight="1" x14ac:dyDescent="0.2">
      <c r="A438" s="20"/>
      <c r="B438" s="4">
        <v>45693</v>
      </c>
      <c r="C438" s="4" t="s">
        <v>334</v>
      </c>
      <c r="D438" s="26" t="s">
        <v>333</v>
      </c>
      <c r="E438" s="27" t="s">
        <v>335</v>
      </c>
      <c r="F438" s="10" t="s">
        <v>67</v>
      </c>
      <c r="G438" s="11" t="s">
        <v>319</v>
      </c>
      <c r="H438" s="19">
        <v>-480</v>
      </c>
      <c r="I438" s="12">
        <f>SUMIF(WellsFargo[[#Headers],[Ledger Name]]:WellsFargo[[#This Row],[Ledger Name]],WellsFargo[[#This Row],[Ledger Name]],WellsFargo[[#Headers],[Amount]]:WellsFargo[[#This Row],[Amount]])</f>
        <v>409.96499999999924</v>
      </c>
      <c r="J438" s="28" t="s">
        <v>330</v>
      </c>
      <c r="K438" s="9"/>
    </row>
    <row r="439" spans="1:11" s="8" customFormat="1" ht="30" customHeight="1" x14ac:dyDescent="0.2">
      <c r="A439" s="20"/>
      <c r="B439" s="4">
        <v>45689</v>
      </c>
      <c r="C439" s="4" t="s">
        <v>334</v>
      </c>
      <c r="D439" s="26" t="s">
        <v>333</v>
      </c>
      <c r="E439" s="27" t="s">
        <v>335</v>
      </c>
      <c r="F439" s="10" t="s">
        <v>212</v>
      </c>
      <c r="G439" s="11" t="s">
        <v>222</v>
      </c>
      <c r="H439" s="19">
        <v>70</v>
      </c>
      <c r="I439" s="12">
        <f>SUMIF(WellsFargo[[#Headers],[Ledger Name]]:WellsFargo[[#This Row],[Ledger Name]],WellsFargo[[#This Row],[Ledger Name]],WellsFargo[[#Headers],[Amount]]:WellsFargo[[#This Row],[Amount]])</f>
        <v>2853</v>
      </c>
      <c r="J439" s="28" t="s">
        <v>330</v>
      </c>
      <c r="K439" s="9"/>
    </row>
    <row r="440" spans="1:11" s="8" customFormat="1" ht="30" customHeight="1" x14ac:dyDescent="0.2">
      <c r="A440" s="20"/>
      <c r="B440" s="4">
        <v>45664</v>
      </c>
      <c r="C440" s="4" t="s">
        <v>334</v>
      </c>
      <c r="D440" s="26" t="s">
        <v>333</v>
      </c>
      <c r="E440" s="27" t="s">
        <v>335</v>
      </c>
      <c r="F440" s="10" t="s">
        <v>232</v>
      </c>
      <c r="G440" s="11" t="s">
        <v>252</v>
      </c>
      <c r="H440" s="19">
        <v>-70</v>
      </c>
      <c r="I440" s="12">
        <f>SUMIF(WellsFargo[[#Headers],[Ledger Name]]:WellsFargo[[#This Row],[Ledger Name]],WellsFargo[[#This Row],[Ledger Name]],WellsFargo[[#Headers],[Amount]]:WellsFargo[[#This Row],[Amount]])</f>
        <v>4936</v>
      </c>
      <c r="J440" s="28" t="s">
        <v>330</v>
      </c>
      <c r="K440" s="9"/>
    </row>
    <row r="441" spans="1:11" s="8" customFormat="1" ht="30" customHeight="1" x14ac:dyDescent="0.2">
      <c r="A441" s="20"/>
      <c r="B441" s="4">
        <v>45689</v>
      </c>
      <c r="C441" s="4" t="s">
        <v>334</v>
      </c>
      <c r="D441" s="26" t="s">
        <v>333</v>
      </c>
      <c r="E441" s="27" t="s">
        <v>335</v>
      </c>
      <c r="F441" s="10" t="s">
        <v>232</v>
      </c>
      <c r="G441" s="11" t="s">
        <v>252</v>
      </c>
      <c r="H441" s="19">
        <v>-70</v>
      </c>
      <c r="I441" s="12">
        <f>SUMIF(WellsFargo[[#Headers],[Ledger Name]]:WellsFargo[[#This Row],[Ledger Name]],WellsFargo[[#This Row],[Ledger Name]],WellsFargo[[#Headers],[Amount]]:WellsFargo[[#This Row],[Amount]])</f>
        <v>4866</v>
      </c>
      <c r="J441" s="28" t="s">
        <v>330</v>
      </c>
      <c r="K441" s="9"/>
    </row>
    <row r="442" spans="1:11" s="8" customFormat="1" ht="30" customHeight="1" x14ac:dyDescent="0.2">
      <c r="A442" s="20"/>
      <c r="B442" s="4">
        <v>45700</v>
      </c>
      <c r="C442" s="4" t="s">
        <v>334</v>
      </c>
      <c r="D442" s="26" t="s">
        <v>333</v>
      </c>
      <c r="E442" s="27" t="s">
        <v>335</v>
      </c>
      <c r="F442" s="10" t="s">
        <v>232</v>
      </c>
      <c r="G442" s="11" t="s">
        <v>320</v>
      </c>
      <c r="H442" s="19">
        <v>-1555.18</v>
      </c>
      <c r="I442" s="12">
        <f>SUMIF(WellsFargo[[#Headers],[Ledger Name]]:WellsFargo[[#This Row],[Ledger Name]],WellsFargo[[#This Row],[Ledger Name]],WellsFargo[[#Headers],[Amount]]:WellsFargo[[#This Row],[Amount]])</f>
        <v>3310.8199999999997</v>
      </c>
      <c r="J442" s="28" t="s">
        <v>330</v>
      </c>
      <c r="K442" s="9"/>
    </row>
    <row r="443" spans="1:11" s="8" customFormat="1" ht="30" customHeight="1" x14ac:dyDescent="0.2">
      <c r="A443" s="20"/>
      <c r="B443" s="4">
        <v>45715</v>
      </c>
      <c r="C443" s="4" t="s">
        <v>334</v>
      </c>
      <c r="D443" s="26" t="s">
        <v>333</v>
      </c>
      <c r="E443" s="27" t="s">
        <v>335</v>
      </c>
      <c r="F443" s="10" t="s">
        <v>232</v>
      </c>
      <c r="G443" s="11" t="s">
        <v>321</v>
      </c>
      <c r="H443" s="19">
        <v>-60</v>
      </c>
      <c r="I443" s="12">
        <f>SUMIF(WellsFargo[[#Headers],[Ledger Name]]:WellsFargo[[#This Row],[Ledger Name]],WellsFargo[[#This Row],[Ledger Name]],WellsFargo[[#Headers],[Amount]]:WellsFargo[[#This Row],[Amount]])</f>
        <v>3250.8199999999997</v>
      </c>
      <c r="J443" s="28" t="s">
        <v>330</v>
      </c>
      <c r="K443" s="9"/>
    </row>
    <row r="444" spans="1:11" s="8" customFormat="1" ht="30" customHeight="1" x14ac:dyDescent="0.2">
      <c r="A444" s="20"/>
      <c r="B444" s="4">
        <v>45716</v>
      </c>
      <c r="C444" s="4" t="s">
        <v>334</v>
      </c>
      <c r="D444" s="26" t="s">
        <v>333</v>
      </c>
      <c r="E444" s="27" t="s">
        <v>335</v>
      </c>
      <c r="F444" s="10" t="s">
        <v>232</v>
      </c>
      <c r="G444" s="11" t="s">
        <v>321</v>
      </c>
      <c r="H444" s="19">
        <v>-20</v>
      </c>
      <c r="I444" s="12">
        <f>SUMIF(WellsFargo[[#Headers],[Ledger Name]]:WellsFargo[[#This Row],[Ledger Name]],WellsFargo[[#This Row],[Ledger Name]],WellsFargo[[#Headers],[Amount]]:WellsFargo[[#This Row],[Amount]])</f>
        <v>3230.8199999999997</v>
      </c>
      <c r="J444" s="28" t="s">
        <v>330</v>
      </c>
      <c r="K444" s="9"/>
    </row>
    <row r="445" spans="1:11" s="8" customFormat="1" ht="30" customHeight="1" x14ac:dyDescent="0.2">
      <c r="A445" s="20"/>
      <c r="B445" s="4">
        <v>45691</v>
      </c>
      <c r="C445" s="4" t="s">
        <v>334</v>
      </c>
      <c r="D445" s="26" t="s">
        <v>333</v>
      </c>
      <c r="E445" s="27" t="s">
        <v>335</v>
      </c>
      <c r="F445" s="10" t="s">
        <v>212</v>
      </c>
      <c r="G445" s="11" t="s">
        <v>322</v>
      </c>
      <c r="H445" s="19">
        <f>-7000/86</f>
        <v>-81.395348837209298</v>
      </c>
      <c r="I445" s="12">
        <f>SUMIF(WellsFargo[[#Headers],[Ledger Name]]:WellsFargo[[#This Row],[Ledger Name]],WellsFargo[[#This Row],[Ledger Name]],WellsFargo[[#Headers],[Amount]]:WellsFargo[[#This Row],[Amount]])</f>
        <v>2771.6046511627906</v>
      </c>
      <c r="J445" s="28" t="s">
        <v>330</v>
      </c>
      <c r="K445" s="9"/>
    </row>
    <row r="446" spans="1:11" s="8" customFormat="1" ht="30" customHeight="1" x14ac:dyDescent="0.2">
      <c r="A446" s="20"/>
      <c r="B446" s="4">
        <v>45695</v>
      </c>
      <c r="C446" s="4" t="s">
        <v>334</v>
      </c>
      <c r="D446" s="26" t="s">
        <v>333</v>
      </c>
      <c r="E446" s="27" t="s">
        <v>335</v>
      </c>
      <c r="F446" s="10" t="s">
        <v>48</v>
      </c>
      <c r="G446" s="11" t="s">
        <v>280</v>
      </c>
      <c r="H446" s="19">
        <v>50</v>
      </c>
      <c r="I446" s="12">
        <f>SUMIF(WellsFargo[[#Headers],[Ledger Name]]:WellsFargo[[#This Row],[Ledger Name]],WellsFargo[[#This Row],[Ledger Name]],WellsFargo[[#Headers],[Amount]]:WellsFargo[[#This Row],[Amount]])</f>
        <v>-1350</v>
      </c>
      <c r="J446" s="28" t="s">
        <v>330</v>
      </c>
      <c r="K446" s="9"/>
    </row>
    <row r="447" spans="1:11" s="8" customFormat="1" ht="30" customHeight="1" x14ac:dyDescent="0.2">
      <c r="A447" s="20"/>
      <c r="B447" s="4">
        <v>45709</v>
      </c>
      <c r="C447" s="4" t="s">
        <v>334</v>
      </c>
      <c r="D447" s="26" t="s">
        <v>333</v>
      </c>
      <c r="E447" s="27" t="s">
        <v>335</v>
      </c>
      <c r="F447" s="10" t="s">
        <v>48</v>
      </c>
      <c r="G447" s="11" t="s">
        <v>280</v>
      </c>
      <c r="H447" s="19">
        <v>50</v>
      </c>
      <c r="I447" s="12">
        <f>SUMIF(WellsFargo[[#Headers],[Ledger Name]]:WellsFargo[[#This Row],[Ledger Name]],WellsFargo[[#This Row],[Ledger Name]],WellsFargo[[#Headers],[Amount]]:WellsFargo[[#This Row],[Amount]])</f>
        <v>-1300</v>
      </c>
      <c r="J447" s="28" t="s">
        <v>330</v>
      </c>
      <c r="K447" s="9"/>
    </row>
    <row r="448" spans="1:11" s="8" customFormat="1" ht="30" customHeight="1" x14ac:dyDescent="0.2">
      <c r="A448" s="20"/>
      <c r="B448" s="4">
        <v>45716</v>
      </c>
      <c r="C448" s="4" t="s">
        <v>334</v>
      </c>
      <c r="D448" s="26" t="s">
        <v>333</v>
      </c>
      <c r="E448" s="27" t="s">
        <v>335</v>
      </c>
      <c r="F448" s="10" t="s">
        <v>48</v>
      </c>
      <c r="G448" s="11" t="s">
        <v>280</v>
      </c>
      <c r="H448" s="19">
        <v>50</v>
      </c>
      <c r="I448" s="12">
        <f>SUMIF(WellsFargo[[#Headers],[Ledger Name]]:WellsFargo[[#This Row],[Ledger Name]],WellsFargo[[#This Row],[Ledger Name]],WellsFargo[[#Headers],[Amount]]:WellsFargo[[#This Row],[Amount]])</f>
        <v>-1250</v>
      </c>
      <c r="J448" s="28" t="s">
        <v>330</v>
      </c>
      <c r="K448" s="9"/>
    </row>
    <row r="449" spans="1:11" s="8" customFormat="1" ht="30" customHeight="1" x14ac:dyDescent="0.2">
      <c r="A449" s="20"/>
      <c r="B449" s="4">
        <v>45689</v>
      </c>
      <c r="C449" s="4" t="s">
        <v>334</v>
      </c>
      <c r="D449" s="26" t="s">
        <v>333</v>
      </c>
      <c r="E449" s="27" t="s">
        <v>335</v>
      </c>
      <c r="F449" s="10" t="s">
        <v>253</v>
      </c>
      <c r="G449" s="11" t="s">
        <v>323</v>
      </c>
      <c r="H449" s="19">
        <v>-200</v>
      </c>
      <c r="I449" s="12">
        <f>SUMIF(WellsFargo[[#Headers],[Ledger Name]]:WellsFargo[[#This Row],[Ledger Name]],WellsFargo[[#This Row],[Ledger Name]],WellsFargo[[#Headers],[Amount]]:WellsFargo[[#This Row],[Amount]])</f>
        <v>-1600</v>
      </c>
      <c r="J449" s="28" t="s">
        <v>330</v>
      </c>
      <c r="K449" s="9"/>
    </row>
    <row r="450" spans="1:11" s="8" customFormat="1" ht="30" customHeight="1" x14ac:dyDescent="0.2">
      <c r="A450" s="20"/>
      <c r="B450" s="4">
        <v>45717</v>
      </c>
      <c r="C450" s="4" t="s">
        <v>334</v>
      </c>
      <c r="D450" s="26" t="s">
        <v>333</v>
      </c>
      <c r="E450" s="27" t="s">
        <v>335</v>
      </c>
      <c r="F450" s="10" t="s">
        <v>253</v>
      </c>
      <c r="G450" s="11" t="s">
        <v>324</v>
      </c>
      <c r="H450" s="19">
        <v>0</v>
      </c>
      <c r="I450" s="12">
        <f>SUMIF(WellsFargo[[#Headers],[Ledger Name]]:WellsFargo[[#This Row],[Ledger Name]],WellsFargo[[#This Row],[Ledger Name]],WellsFargo[[#Headers],[Amount]]:WellsFargo[[#This Row],[Amount]])</f>
        <v>-1600</v>
      </c>
      <c r="J450" s="28" t="s">
        <v>330</v>
      </c>
      <c r="K450" s="9"/>
    </row>
    <row r="451" spans="1:11" s="8" customFormat="1" ht="30" customHeight="1" x14ac:dyDescent="0.2">
      <c r="A451" s="20"/>
      <c r="B451" s="4">
        <v>45748</v>
      </c>
      <c r="C451" s="4" t="s">
        <v>334</v>
      </c>
      <c r="D451" s="26" t="s">
        <v>333</v>
      </c>
      <c r="E451" s="27" t="s">
        <v>335</v>
      </c>
      <c r="F451" s="10" t="s">
        <v>253</v>
      </c>
      <c r="G451" s="11" t="s">
        <v>325</v>
      </c>
      <c r="H451" s="19">
        <v>0</v>
      </c>
      <c r="I451" s="12">
        <f>SUMIF(WellsFargo[[#Headers],[Ledger Name]]:WellsFargo[[#This Row],[Ledger Name]],WellsFargo[[#This Row],[Ledger Name]],WellsFargo[[#Headers],[Amount]]:WellsFargo[[#This Row],[Amount]])</f>
        <v>-1600</v>
      </c>
      <c r="J451" s="28" t="s">
        <v>330</v>
      </c>
      <c r="K451" s="9"/>
    </row>
    <row r="452" spans="1:11" s="8" customFormat="1" ht="30" customHeight="1" x14ac:dyDescent="0.2">
      <c r="A452" s="20"/>
      <c r="B452" s="4">
        <v>45703</v>
      </c>
      <c r="C452" s="4" t="s">
        <v>334</v>
      </c>
      <c r="D452" s="26" t="s">
        <v>333</v>
      </c>
      <c r="E452" s="27" t="s">
        <v>335</v>
      </c>
      <c r="F452" s="10" t="s">
        <v>2</v>
      </c>
      <c r="G452" s="11" t="s">
        <v>326</v>
      </c>
      <c r="H452" s="19">
        <v>33</v>
      </c>
      <c r="I452" s="12">
        <f>SUMIF(WellsFargo[[#Headers],[Ledger Name]]:WellsFargo[[#This Row],[Ledger Name]],WellsFargo[[#This Row],[Ledger Name]],WellsFargo[[#Headers],[Amount]]:WellsFargo[[#This Row],[Amount]])</f>
        <v>-1467</v>
      </c>
      <c r="J452" s="28" t="s">
        <v>330</v>
      </c>
      <c r="K452" s="9"/>
    </row>
    <row r="453" spans="1:11" s="8" customFormat="1" ht="30" customHeight="1" x14ac:dyDescent="0.2">
      <c r="A453" s="20"/>
      <c r="B453" s="4">
        <v>45703</v>
      </c>
      <c r="C453" s="4" t="s">
        <v>334</v>
      </c>
      <c r="D453" s="26" t="s">
        <v>333</v>
      </c>
      <c r="E453" s="27" t="s">
        <v>335</v>
      </c>
      <c r="F453" s="10" t="s">
        <v>2</v>
      </c>
      <c r="G453" s="11" t="s">
        <v>327</v>
      </c>
      <c r="H453" s="19">
        <v>1467</v>
      </c>
      <c r="I453" s="12">
        <f>SUMIF(WellsFargo[[#Headers],[Ledger Name]]:WellsFargo[[#This Row],[Ledger Name]],WellsFargo[[#This Row],[Ledger Name]],WellsFargo[[#Headers],[Amount]]:WellsFargo[[#This Row],[Amount]])</f>
        <v>0</v>
      </c>
      <c r="J453" s="28" t="s">
        <v>330</v>
      </c>
      <c r="K453" s="9"/>
    </row>
    <row r="454" spans="1:11" s="8" customFormat="1" ht="30" customHeight="1" x14ac:dyDescent="0.2">
      <c r="A454" s="20"/>
      <c r="B454" s="4">
        <v>45718</v>
      </c>
      <c r="C454" s="4" t="s">
        <v>334</v>
      </c>
      <c r="D454" s="26" t="s">
        <v>333</v>
      </c>
      <c r="E454" s="27" t="s">
        <v>335</v>
      </c>
      <c r="F454" s="10" t="s">
        <v>212</v>
      </c>
      <c r="G454" s="11" t="s">
        <v>222</v>
      </c>
      <c r="H454" s="19">
        <v>70</v>
      </c>
      <c r="I454" s="12">
        <f>SUMIF(WellsFargo[[#Headers],[Ledger Name]]:WellsFargo[[#This Row],[Ledger Name]],WellsFargo[[#This Row],[Ledger Name]],WellsFargo[[#Headers],[Amount]]:WellsFargo[[#This Row],[Amount]])</f>
        <v>2841.6046511627906</v>
      </c>
      <c r="J454" s="28" t="s">
        <v>330</v>
      </c>
      <c r="K454" s="9"/>
    </row>
    <row r="455" spans="1:11" s="8" customFormat="1" ht="30" customHeight="1" x14ac:dyDescent="0.2">
      <c r="A455" s="20"/>
      <c r="B455" s="4">
        <v>45724</v>
      </c>
      <c r="C455" s="4" t="s">
        <v>334</v>
      </c>
      <c r="D455" s="26" t="s">
        <v>333</v>
      </c>
      <c r="E455" s="27" t="s">
        <v>335</v>
      </c>
      <c r="F455" s="10" t="s">
        <v>212</v>
      </c>
      <c r="G455" s="11" t="s">
        <v>328</v>
      </c>
      <c r="H455" s="19">
        <v>24</v>
      </c>
      <c r="I455" s="12">
        <f>SUMIF(WellsFargo[[#Headers],[Ledger Name]]:WellsFargo[[#This Row],[Ledger Name]],WellsFargo[[#This Row],[Ledger Name]],WellsFargo[[#Headers],[Amount]]:WellsFargo[[#This Row],[Amount]])</f>
        <v>2865.6046511627906</v>
      </c>
      <c r="J455" s="28" t="s">
        <v>330</v>
      </c>
      <c r="K455" s="9"/>
    </row>
    <row r="456" spans="1:11" s="8" customFormat="1" ht="30" customHeight="1" x14ac:dyDescent="0.2">
      <c r="A456" s="20"/>
      <c r="B456" s="4">
        <v>45722</v>
      </c>
      <c r="C456" s="4" t="s">
        <v>334</v>
      </c>
      <c r="D456" s="26" t="s">
        <v>333</v>
      </c>
      <c r="E456" s="27" t="s">
        <v>335</v>
      </c>
      <c r="F456" s="10" t="s">
        <v>232</v>
      </c>
      <c r="G456" s="11" t="s">
        <v>329</v>
      </c>
      <c r="H456" s="19">
        <v>89</v>
      </c>
      <c r="I456" s="12">
        <f>SUMIF(WellsFargo[[#Headers],[Ledger Name]]:WellsFargo[[#This Row],[Ledger Name]],WellsFargo[[#This Row],[Ledger Name]],WellsFargo[[#Headers],[Amount]]:WellsFargo[[#This Row],[Amount]])</f>
        <v>3319.8199999999997</v>
      </c>
      <c r="J456" s="28" t="s">
        <v>330</v>
      </c>
      <c r="K456" s="9"/>
    </row>
    <row r="457" spans="1:11" x14ac:dyDescent="0.2">
      <c r="B457" s="4"/>
      <c r="C457" s="4"/>
      <c r="D457" s="4"/>
      <c r="E457" s="4"/>
      <c r="F457" s="8"/>
      <c r="H457" s="25">
        <f>SUBTOTAL(109,WellsFargo[Amount])</f>
        <v>1046.8072026665695</v>
      </c>
      <c r="I457" s="8"/>
      <c r="J457" s="24"/>
    </row>
    <row r="461" spans="1:11" x14ac:dyDescent="0.2">
      <c r="K461"/>
    </row>
    <row r="462" spans="1:11" x14ac:dyDescent="0.2">
      <c r="K462"/>
    </row>
    <row r="463" spans="1:11" x14ac:dyDescent="0.2">
      <c r="K463"/>
    </row>
    <row r="464" spans="1:11" x14ac:dyDescent="0.2">
      <c r="I464" s="2"/>
      <c r="J464" s="29"/>
      <c r="K464"/>
    </row>
    <row r="465" spans="7:11" x14ac:dyDescent="0.2">
      <c r="H465" s="23"/>
      <c r="K465"/>
    </row>
    <row r="466" spans="7:11" x14ac:dyDescent="0.2">
      <c r="H466" s="23"/>
      <c r="K466"/>
    </row>
    <row r="468" spans="7:11" x14ac:dyDescent="0.2">
      <c r="I468" s="3"/>
      <c r="J468" s="30"/>
    </row>
    <row r="477" spans="7:11" x14ac:dyDescent="0.2">
      <c r="G477" s="21"/>
    </row>
    <row r="478" spans="7:11" x14ac:dyDescent="0.2">
      <c r="G478" s="22"/>
    </row>
  </sheetData>
  <phoneticPr fontId="3" type="noConversion"/>
  <conditionalFormatting sqref="F1:F74 F435:F436 F457:F1048576">
    <cfRule type="cellIs" dxfId="51" priority="89" operator="equal">
      <formula>"Vane"</formula>
    </cfRule>
  </conditionalFormatting>
  <conditionalFormatting sqref="F4:F46">
    <cfRule type="cellIs" dxfId="50" priority="78" operator="equal">
      <formula>"Michelle"</formula>
    </cfRule>
  </conditionalFormatting>
  <conditionalFormatting sqref="F4:F77">
    <cfRule type="cellIs" dxfId="49" priority="41" operator="equal">
      <formula>"D&amp;K"</formula>
    </cfRule>
  </conditionalFormatting>
  <conditionalFormatting sqref="F31">
    <cfRule type="cellIs" dxfId="48" priority="85" operator="equal">
      <formula>"Vane"</formula>
    </cfRule>
  </conditionalFormatting>
  <conditionalFormatting sqref="F33">
    <cfRule type="cellIs" dxfId="47" priority="87" operator="equal">
      <formula>"Vane"</formula>
    </cfRule>
  </conditionalFormatting>
  <conditionalFormatting sqref="F39">
    <cfRule type="cellIs" dxfId="46" priority="83" operator="equal">
      <formula>"Vane"</formula>
    </cfRule>
  </conditionalFormatting>
  <conditionalFormatting sqref="F75:F79">
    <cfRule type="cellIs" dxfId="45" priority="42" operator="equal">
      <formula>"Vane"</formula>
    </cfRule>
  </conditionalFormatting>
  <conditionalFormatting sqref="F163">
    <cfRule type="cellIs" dxfId="44" priority="40" operator="equal">
      <formula>"Vane"</formula>
    </cfRule>
    <cfRule type="cellIs" dxfId="43" priority="39" operator="equal">
      <formula>"Michelle"</formula>
    </cfRule>
    <cfRule type="cellIs" dxfId="42" priority="38" operator="equal">
      <formula>"D&amp;K"</formula>
    </cfRule>
  </conditionalFormatting>
  <conditionalFormatting sqref="F167">
    <cfRule type="cellIs" dxfId="41" priority="37" operator="equal">
      <formula>"Vane"</formula>
    </cfRule>
    <cfRule type="cellIs" dxfId="40" priority="36" operator="equal">
      <formula>"D&amp;K"</formula>
    </cfRule>
  </conditionalFormatting>
  <conditionalFormatting sqref="F178">
    <cfRule type="cellIs" dxfId="39" priority="35" operator="equal">
      <formula>"Vane"</formula>
    </cfRule>
    <cfRule type="cellIs" dxfId="38" priority="34" operator="equal">
      <formula>"D&amp;K"</formula>
    </cfRule>
  </conditionalFormatting>
  <conditionalFormatting sqref="F187">
    <cfRule type="cellIs" dxfId="37" priority="33" operator="equal">
      <formula>"Vane"</formula>
    </cfRule>
    <cfRule type="cellIs" dxfId="36" priority="32" operator="equal">
      <formula>"D&amp;K"</formula>
    </cfRule>
  </conditionalFormatting>
  <conditionalFormatting sqref="F199">
    <cfRule type="cellIs" dxfId="35" priority="31" operator="equal">
      <formula>"Vane"</formula>
    </cfRule>
    <cfRule type="cellIs" dxfId="34" priority="30" operator="equal">
      <formula>"D&amp;K"</formula>
    </cfRule>
  </conditionalFormatting>
  <conditionalFormatting sqref="F211">
    <cfRule type="cellIs" dxfId="33" priority="29" operator="equal">
      <formula>"Vane"</formula>
    </cfRule>
    <cfRule type="cellIs" dxfId="32" priority="28" operator="equal">
      <formula>"D&amp;K"</formula>
    </cfRule>
  </conditionalFormatting>
  <conditionalFormatting sqref="F231:F233">
    <cfRule type="cellIs" dxfId="31" priority="26" operator="equal">
      <formula>"D&amp;K"</formula>
    </cfRule>
    <cfRule type="cellIs" dxfId="30" priority="27" operator="equal">
      <formula>"Vane"</formula>
    </cfRule>
  </conditionalFormatting>
  <conditionalFormatting sqref="F242">
    <cfRule type="cellIs" dxfId="29" priority="25" operator="equal">
      <formula>"Vane"</formula>
    </cfRule>
    <cfRule type="cellIs" dxfId="28" priority="24" operator="equal">
      <formula>"D&amp;K"</formula>
    </cfRule>
  </conditionalFormatting>
  <conditionalFormatting sqref="F246">
    <cfRule type="cellIs" dxfId="27" priority="23" operator="equal">
      <formula>"Vane"</formula>
    </cfRule>
    <cfRule type="cellIs" dxfId="26" priority="22" operator="equal">
      <formula>"D&amp;K"</formula>
    </cfRule>
  </conditionalFormatting>
  <conditionalFormatting sqref="F369:F372">
    <cfRule type="cellIs" dxfId="25" priority="21" operator="equal">
      <formula>"Vane"</formula>
    </cfRule>
    <cfRule type="cellIs" dxfId="24" priority="20" operator="equal">
      <formula>"D&amp;K"</formula>
    </cfRule>
  </conditionalFormatting>
  <conditionalFormatting sqref="F388:F389">
    <cfRule type="cellIs" dxfId="23" priority="17" operator="equal">
      <formula>"Vane"</formula>
    </cfRule>
    <cfRule type="cellIs" dxfId="22" priority="16" operator="equal">
      <formula>"D&amp;K"</formula>
    </cfRule>
  </conditionalFormatting>
  <conditionalFormatting sqref="F400">
    <cfRule type="cellIs" dxfId="21" priority="15" operator="equal">
      <formula>"Vane"</formula>
    </cfRule>
    <cfRule type="cellIs" dxfId="20" priority="14" operator="equal">
      <formula>"D&amp;K"</formula>
    </cfRule>
  </conditionalFormatting>
  <conditionalFormatting sqref="F412">
    <cfRule type="cellIs" dxfId="19" priority="13" operator="equal">
      <formula>"Vane"</formula>
    </cfRule>
    <cfRule type="cellIs" dxfId="18" priority="12" operator="equal">
      <formula>"D&amp;K"</formula>
    </cfRule>
  </conditionalFormatting>
  <conditionalFormatting sqref="F430:F431">
    <cfRule type="cellIs" dxfId="17" priority="11" operator="equal">
      <formula>"Vane"</formula>
    </cfRule>
    <cfRule type="cellIs" dxfId="16" priority="10" operator="equal">
      <formula>"D&amp;K"</formula>
    </cfRule>
  </conditionalFormatting>
  <conditionalFormatting sqref="F435:F436">
    <cfRule type="cellIs" dxfId="15" priority="9" operator="equal">
      <formula>"Michelle"</formula>
    </cfRule>
    <cfRule type="cellIs" dxfId="14" priority="8" operator="equal">
      <formula>"D&amp;K"</formula>
    </cfRule>
  </conditionalFormatting>
  <conditionalFormatting sqref="F446:F448">
    <cfRule type="cellIs" dxfId="13" priority="5" operator="equal">
      <formula>"Vane"</formula>
    </cfRule>
    <cfRule type="cellIs" dxfId="12" priority="4" operator="equal">
      <formula>"D&amp;K"</formula>
    </cfRule>
  </conditionalFormatting>
  <conditionalFormatting sqref="F452:F453">
    <cfRule type="cellIs" dxfId="11" priority="3" operator="equal">
      <formula>"Vane"</formula>
    </cfRule>
    <cfRule type="cellIs" dxfId="10" priority="2" operator="equal">
      <formula>"Michelle"</formula>
    </cfRule>
    <cfRule type="cellIs" dxfId="9" priority="1" operator="equal">
      <formula>"D&amp;K"</formula>
    </cfRule>
  </conditionalFormatting>
  <pageMargins left="0.7" right="0.7" top="0.75" bottom="0.75" header="0.3" footer="0.3"/>
  <pageSetup orientation="portrait" horizontalDpi="300" verticalDpi="300" r:id="rId1"/>
  <headerFooter>
    <oddFooter>&amp;C_x000D_&amp;1#&amp;"Calibri"&amp;10&amp;K000000 SLB-Private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Finanzas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 Moran</dc:creator>
  <cp:keywords/>
  <dc:description/>
  <cp:lastModifiedBy>Domingo Diaz</cp:lastModifiedBy>
  <cp:revision/>
  <dcterms:created xsi:type="dcterms:W3CDTF">2019-11-15T18:53:18Z</dcterms:created>
  <dcterms:modified xsi:type="dcterms:W3CDTF">2025-03-17T15:32:26Z</dcterms:modified>
  <cp:category/>
  <cp:contentStatus/>
</cp:coreProperties>
</file>